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1_BIULETYNY TYGODNIOWE\Biuletyny_31_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em" sheetId="31" r:id="rId7"/>
    <sheet name="Ceny_bydła_żyw_handel_hurt" sheetId="23" r:id="rId8"/>
    <sheet name="Ceny_zakupu_sieci handlowe" sheetId="2" r:id="rId9"/>
    <sheet name="Ceny_ UE kat. ACZ" sheetId="51" r:id="rId10"/>
    <sheet name="Ceny_UE bydła żywego" sheetId="63" r:id="rId11"/>
    <sheet name="Handel-zagr. I-V_2021" sheetId="65" r:id="rId12"/>
    <sheet name="Eksport I-V_2021" sheetId="66" r:id="rId13"/>
    <sheet name="Import I-V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 name="Arkusz1" sheetId="67" r:id="rId22"/>
  </sheets>
  <definedNames>
    <definedName name="_xlnm._FilterDatabase" localSheetId="12" hidden="1">'Eksport I-V_2021'!$K$6:$N$41</definedName>
    <definedName name="_xlnm._FilterDatabase" localSheetId="15" hidden="1">'Eksport I-XII_2020'!$A$6:$D$25</definedName>
    <definedName name="_xlnm._FilterDatabase" localSheetId="13" hidden="1">'Import I-V_2021'!$F$7:$I$14</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G6" i="23" l="1"/>
  <c r="F6" i="23"/>
  <c r="G5" i="23"/>
  <c r="F5" i="23"/>
  <c r="E12" i="2" l="1"/>
  <c r="E10" i="2"/>
  <c r="E9" i="2"/>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37" i="45" s="1"/>
  <c r="C754" i="45" l="1"/>
  <c r="C776" i="45"/>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<sst xmlns="http://schemas.openxmlformats.org/spreadsheetml/2006/main" count="6035" uniqueCount="498">
  <si>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</si>
  <si>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</si>
  <si>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</si>
  <si>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</si>
  <si>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</si>
  <si>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</si>
  <si>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</si>
  <si>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</si>
  <si>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</si>
  <si>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</si>
  <si>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</si>
  <si>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</si>
  <si>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</si>
  <si>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</si>
  <si>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</si>
  <si>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</si>
  <si>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</si>
  <si>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</si>
  <si>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</si>
  <si>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</si>
  <si>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</si>
  <si>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</si>
  <si>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</si>
  <si>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</si>
  <si>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</si>
  <si>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</si>
  <si>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</si>
  <si>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</si>
  <si>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</si>
  <si>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</si>
  <si>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</si>
  <si>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</si>
  <si>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</si>
  <si>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</si>
  <si>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</si>
  <si>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</si>
  <si>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</si>
  <si>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</si>
  <si>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</si>
  <si>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</si>
  <si>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</si>
  <si>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</si>
  <si>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</si>
  <si>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</si>
  <si>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</si>
  <si>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</si>
  <si>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</si>
  <si>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</si>
  <si>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</si>
  <si>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</si>
  <si>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</si>
  <si>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</si>
  <si>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</si>
  <si>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</si>
  <si>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</si>
  <si>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</si>
  <si>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</si>
  <si>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</si>
  <si>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</si>
  <si>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</si>
  <si>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</si>
  <si>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</si>
  <si>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</si>
  <si>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</si>
  <si>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</si>
  <si>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</si>
  <si>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</si>
  <si>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</si>
  <si>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</si>
  <si>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</si>
  <si>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</si>
  <si>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</si>
  <si>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</si>
  <si>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</si>
  <si>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</si>
  <si>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</si>
  <si>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</si>
  <si>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</si>
  <si>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</si>
  <si>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</si>
  <si>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</si>
  <si>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</si>
  <si>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</si>
  <si>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</si>
  <si>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</si>
  <si>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</si>
  <si>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</si>
  <si>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</si>
  <si>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</si>
  <si>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</si>
  <si>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</si>
  <si>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</si>
  <si>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</si>
  <si>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</si>
  <si>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</si>
  <si>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</si>
  <si>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</si>
  <si>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</si>
  <si>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</si>
  <si>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</si>
  <si>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</si>
  <si>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</si>
  <si>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</si>
  <si>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</si>
  <si>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</si>
  <si>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</si>
  <si>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</si>
  <si>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</si>
  <si>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</si>
  <si>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</si>
  <si>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</si>
  <si>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</si>
  <si>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</si>
  <si>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</si>
  <si>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</si>
  <si>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</si>
  <si>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</si>
  <si>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</si>
  <si>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</si>
  <si>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</si>
  <si>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</si>
  <si>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</si>
  <si>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</si>
  <si>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</si>
  <si>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</si>
  <si>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</si>
  <si>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</si>
  <si>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</si>
  <si>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</si>
  <si>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</si>
  <si>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</si>
  <si>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</si>
  <si>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</si>
  <si>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</si>
  <si>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</si>
  <si>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</si>
  <si>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</si>
  <si>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</si>
  <si>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</si>
  <si>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</si>
  <si>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</si>
  <si>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</si>
  <si>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</si>
  <si>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</si>
  <si>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</si>
  <si>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</si>
  <si>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</si>
  <si>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</si>
  <si>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</si>
  <si>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</si>
  <si>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</si>
  <si>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</si>
  <si>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</si>
  <si>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</si>
  <si>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</si>
  <si>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</si>
  <si>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</si>
  <si>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</si>
  <si>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</si>
  <si>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</si>
  <si>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</si>
  <si>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</si>
  <si>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</si>
  <si>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</si>
  <si>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</si>
  <si>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</si>
  <si>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</si>
  <si>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</si>
  <si>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</si>
  <si>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</si>
  <si>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</si>
  <si>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</si>
  <si>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</si>
  <si>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</si>
  <si>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</si>
  <si>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</si>
  <si>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</si>
  <si>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</si>
  <si>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</si>
  <si>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</si>
  <si>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</si>
  <si>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</si>
  <si>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</si>
  <si>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</si>
  <si>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</si>
  <si>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</si>
  <si>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</si>
  <si>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</si>
  <si>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</si>
  <si>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</si>
  <si>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</si>
  <si>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</si>
  <si>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</si>
  <si>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</si>
  <si>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</si>
  <si>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</si>
  <si>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</si>
  <si>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</si>
  <si>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</si>
  <si>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</si>
  <si>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</si>
  <si>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</si>
  <si>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</si>
  <si>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</si>
  <si>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</si>
  <si>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</si>
  <si>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</si>
  <si>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</si>
  <si>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</si>
  <si>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</si>
  <si>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</si>
  <si>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</si>
  <si>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</si>
  <si>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</si>
  <si>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</si>
  <si>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</si>
  <si>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</si>
  <si>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</si>
  <si>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</si>
  <si>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</si>
  <si>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</si>
  <si>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</si>
  <si>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</si>
  <si>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</si>
  <si>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</si>
  <si>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</si>
  <si>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</si>
  <si>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</si>
  <si>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</si>
  <si>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</si>
  <si>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</si>
  <si>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</si>
  <si>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</si>
  <si>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</si>
  <si>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</si>
  <si>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</si>
  <si>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</si>
  <si>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</si>
  <si>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</si>
  <si>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</si>
  <si>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</si>
  <si>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</si>
  <si>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</si>
  <si>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</si>
  <si>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</si>
  <si>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</si>
  <si>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</si>
  <si>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</si>
  <si>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</si>
  <si>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</si>
  <si>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</si>
  <si>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</si>
  <si>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</si>
  <si>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</si>
  <si>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</si>
  <si>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</si>
  <si>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</si>
  <si>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</si>
  <si>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</si>
  <si>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</si>
  <si>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</si>
  <si>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</si>
  <si>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</si>
  <si>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</si>
  <si>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</si>
  <si>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</si>
  <si>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</si>
  <si>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</si>
  <si>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</si>
  <si>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</si>
  <si>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</si>
  <si>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</si>
  <si>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</si>
  <si>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</si>
  <si>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</si>
  <si>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</si>
  <si>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</si>
  <si>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</si>
  <si>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</si>
  <si>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</si>
  <si>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</si>
  <si>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</si>
  <si>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</si>
  <si>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</si>
  <si>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</si>
  <si>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</si>
  <si>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</si>
  <si>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</si>
  <si>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</si>
  <si>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</si>
  <si>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</si>
  <si>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</si>
  <si>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</si>
  <si>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</si>
  <si>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</si>
  <si>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</si>
  <si>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</si>
  <si>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</si>
  <si>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</si>
  <si>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</si>
  <si>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</si>
  <si>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</si>
  <si>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</si>
  <si>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</si>
  <si>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</si>
  <si>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</si>
  <si>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</si>
  <si>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</si>
  <si>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</si>
  <si>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</si>
  <si>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</si>
  <si>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</si>
  <si>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</si>
  <si>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</si>
  <si>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</si>
  <si>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</si>
  <si>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</si>
  <si>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</si>
  <si>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</si>
  <si>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</si>
  <si>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</si>
  <si>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</si>
  <si>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</si>
  <si>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</si>
  <si>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</si>
  <si>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</si>
  <si>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</si>
  <si>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</si>
  <si>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</si>
  <si>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</si>
  <si>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</si>
  <si>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</si>
  <si>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</si>
  <si>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</si>
  <si>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</si>
  <si>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</si>
  <si>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</si>
  <si>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</si>
  <si>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</si>
  <si>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</si>
  <si>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</si>
  <si>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</si>
  <si>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</si>
  <si>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</si>
  <si>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</si>
  <si>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</si>
  <si>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</si>
  <si>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</si>
  <si>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</si>
  <si>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</si>
  <si>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</si>
  <si>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</si>
  <si>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</si>
  <si>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</si>
  <si>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</si>
  <si>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</si>
  <si>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</si>
  <si>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</si>
  <si>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</si>
  <si>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</si>
  <si>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</si>
  <si>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</si>
  <si>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</si>
  <si>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</si>
  <si>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</si>
  <si>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</si>
  <si>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</si>
  <si>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</si>
  <si>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</si>
  <si>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</si>
  <si>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</si>
  <si>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</si>
  <si>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</si>
  <si>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</si>
  <si>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</si>
  <si>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</si>
  <si>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</si>
  <si>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</si>
  <si>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</si>
  <si>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</si>
  <si>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</si>
  <si>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</si>
  <si>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</si>
  <si>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</si>
  <si>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</si>
  <si>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</si>
  <si>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</si>
  <si>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</si>
  <si>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</si>
  <si>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</si>
  <si>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</si>
  <si>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</si>
  <si>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</si>
  <si>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</si>
  <si>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</si>
  <si>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</si>
  <si>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</si>
  <si>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</si>
  <si>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</si>
  <si>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</si>
  <si>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</si>
  <si>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</si>
  <si>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</si>
  <si>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</si>
  <si>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</si>
  <si>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</si>
  <si>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</si>
  <si>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</si>
  <si>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</si>
  <si>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</si>
  <si>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</si>
  <si>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</si>
  <si>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</si>
  <si>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</si>
  <si>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</si>
  <si>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</si>
  <si>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</si>
  <si>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</si>
  <si>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</si>
  <si>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</si>
  <si>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</si>
  <si>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</si>
  <si>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</si>
  <si>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</si>
  <si>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</si>
  <si>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</si>
  <si>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</si>
  <si>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</si>
  <si>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</si>
  <si>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</si>
  <si>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</si>
  <si>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</si>
  <si>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</si>
  <si>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</si>
  <si>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</si>
  <si>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</si>
  <si>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</si>
  <si>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</si>
  <si>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</si>
  <si>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</si>
  <si>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</si>
  <si>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</si>
  <si>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</si>
  <si>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</si>
  <si>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</si>
  <si>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</si>
  <si>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</si>
  <si>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</si>
  <si>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</si>
  <si>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</si>
  <si>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</si>
  <si>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</si>
  <si>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</si>
  <si>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</si>
  <si>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</si>
  <si>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</si>
  <si>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</si>
  <si>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</si>
  <si>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</si>
  <si>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</si>
  <si>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</si>
  <si>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</si>
  <si>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</si>
  <si>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</si>
  <si>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</si>
  <si>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</si>
  <si>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</si>
  <si>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</si>
  <si>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Towar:</t>
  </si>
  <si>
    <t>Cena w zł/kg</t>
  </si>
  <si>
    <t>Zmiana  [%]</t>
  </si>
  <si>
    <t>produkty konfekcjonowane</t>
  </si>
  <si>
    <t>mięso woł. bez kości (z udźca)</t>
  </si>
  <si>
    <t>mięso woł. mielone</t>
  </si>
  <si>
    <t>produkty luzem</t>
  </si>
  <si>
    <t>Cena sprzedaży [zł/tonę]</t>
  </si>
  <si>
    <t xml:space="preserve">mięso woł. z kością (rostbef)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</si>
  <si>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 2021 r.</t>
    </r>
    <r>
      <rPr>
        <b/>
        <sz val="14"/>
        <color indexed="8"/>
        <rFont val="Arial"/>
        <family val="2"/>
        <charset val="238"/>
      </rPr>
      <t xml:space="preserve"> (dane wstępne)</t>
    </r>
  </si>
  <si>
    <t>OKRES: I-V 2021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</si>
  <si>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 2021 r. (dane wstępne) </t>
    </r>
    <r>
      <rPr>
        <b/>
        <sz val="11"/>
        <rFont val="Times New Roman"/>
        <family val="1"/>
        <charset val="238"/>
      </rPr>
      <t xml:space="preserve">w porównaniu do I-V 2020 r. </t>
    </r>
    <r>
      <rPr>
        <i/>
        <sz val="11"/>
        <rFont val="Times New Roman"/>
        <family val="1"/>
        <charset val="238"/>
      </rPr>
      <t>(wg wstępnych danych Min. Finansów).</t>
    </r>
  </si>
  <si>
    <t>I-V 2021 r. (wstępne)</t>
  </si>
  <si>
    <t>I-V 2020 r.</t>
  </si>
  <si>
    <t>zmiana w stos. do I-V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</si>
  <si>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 2021 r. (dane wstępne)  </t>
    </r>
    <r>
      <rPr>
        <b/>
        <sz val="11"/>
        <rFont val="Times New Roman"/>
        <family val="1"/>
        <charset val="238"/>
      </rPr>
      <t>w porównaniu do I-V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</si>
  <si>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 2021 r.</t>
    </r>
    <r>
      <rPr>
        <b/>
        <sz val="14"/>
        <color indexed="8"/>
        <rFont val="Arial"/>
        <family val="2"/>
        <charset val="238"/>
      </rPr>
      <t xml:space="preserve"> (dane wstępne)</t>
    </r>
  </si>
  <si>
    <t>01.08.2021</t>
  </si>
  <si>
    <t>Prices not received - Same prices as last week : MT, EL, PL</t>
  </si>
  <si>
    <t>NR 31/2021</t>
  </si>
  <si>
    <t>Notowania z okresu: 02 - 08.08.2021r.</t>
  </si>
  <si>
    <t>12.08.2021 r.</t>
  </si>
  <si>
    <t>2021-08-08</t>
  </si>
  <si>
    <t>08.08.2021</t>
  </si>
  <si>
    <t>Tablica 6. Średnie ceny zakupu mięsa wołowego płacone przez podmioty handlu detalicznego w okresie 2 - 8 sierpnia 2021 r.</t>
  </si>
  <si>
    <r>
      <t xml:space="preserve">Tablica 5. Średnie ceny sprzedaży netto (bez VAT) elementów mięsa wołowego (kraj) wg makroregionów: </t>
    </r>
    <r>
      <rPr>
        <b/>
        <sz val="14"/>
        <color rgb="FF0000FF"/>
        <rFont val="Times New Roman CE"/>
        <charset val="238"/>
      </rPr>
      <t>02 - 08.08.2021</t>
    </r>
  </si>
  <si>
    <t>5.08.2021</t>
  </si>
  <si>
    <t>Week 30</t>
  </si>
  <si>
    <t>02 - 08.08.2021</t>
  </si>
  <si>
    <t>nld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</si>
</sst>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s>
  <fonts count="24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b/>
      <i/>
      <sz val="14"/>
      <color indexed="63"/>
      <name val="Times New Roman"/>
      <family val="1"/>
      <charset val="238"/>
    </font>
    <font>
      <sz val="14"/>
      <name val="Arial"/>
      <family val="2"/>
      <charset val="238"/>
    </font>
    <font>
      <i/>
      <sz val="14"/>
      <color indexed="63"/>
      <name val="Times New Roman"/>
      <family val="1"/>
      <charset val="238"/>
    </font>
    <font>
      <sz val="11"/>
      <color indexed="63"/>
      <name val="Times New Roman"/>
      <family val="1"/>
      <charset val="238"/>
    </font>
    <font>
      <b/>
      <sz val="11"/>
      <color indexed="63"/>
      <name val="Times New Roman"/>
      <family val="1"/>
      <charset val="238"/>
    </font>
    <font>
      <i/>
      <sz val="11"/>
      <color indexed="63"/>
      <name val="Times New Roman"/>
      <family val="1"/>
      <charset val="238"/>
    </font>
    <font>
      <sz val="8"/>
      <color theme="0"/>
      <name val="Calibri"/>
      <family val="2"/>
      <scheme val="minor"/>
    </font>
    <font>
      <i/>
      <sz val="8"/>
      <color theme="0"/>
      <name val="Calibri"/>
      <family val="2"/>
      <scheme val="minor"/>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4">
    <xf numFmtId="0" fontId="0" fillId="0" borderId="0"/>
    <xf numFmtId="0" fontId="56" fillId="0" borderId="0" applyNumberFormat="0" applyFill="0" applyBorder="0" applyAlignment="0" applyProtection="0"/>
    <xf numFmtId="0" fontId="57" fillId="0" borderId="67" applyNumberFormat="0" applyFill="0" applyAlignment="0" applyProtection="0"/>
    <xf numFmtId="0" fontId="58" fillId="0" borderId="68" applyNumberFormat="0" applyFill="0" applyAlignment="0" applyProtection="0"/>
    <xf numFmtId="0" fontId="59" fillId="0" borderId="69"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70" applyNumberFormat="0" applyAlignment="0" applyProtection="0"/>
    <xf numFmtId="0" fontId="64" fillId="10" borderId="71" applyNumberFormat="0" applyAlignment="0" applyProtection="0"/>
    <xf numFmtId="0" fontId="65" fillId="10" borderId="70" applyNumberFormat="0" applyAlignment="0" applyProtection="0"/>
    <xf numFmtId="0" fontId="66" fillId="0" borderId="72" applyNumberFormat="0" applyFill="0" applyAlignment="0" applyProtection="0"/>
    <xf numFmtId="0" fontId="67" fillId="11" borderId="73"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75" applyNumberFormat="0" applyFill="0" applyAlignment="0" applyProtection="0"/>
    <xf numFmtId="0" fontId="7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1" fillId="36" borderId="0" applyNumberFormat="0" applyBorder="0" applyAlignment="0" applyProtection="0"/>
    <xf numFmtId="0" fontId="3" fillId="0" borderId="0"/>
    <xf numFmtId="0" fontId="3" fillId="12" borderId="74" applyNumberFormat="0" applyFont="0" applyAlignment="0" applyProtection="0"/>
    <xf numFmtId="166" fontId="30" fillId="0" borderId="0" applyFont="0" applyFill="0" applyBorder="0" applyAlignment="0" applyProtection="0"/>
    <xf numFmtId="9" fontId="30" fillId="0" borderId="0" applyFont="0" applyFill="0" applyBorder="0" applyAlignment="0" applyProtection="0"/>
    <xf numFmtId="0" fontId="30" fillId="0" borderId="0"/>
    <xf numFmtId="0" fontId="72" fillId="0" borderId="0"/>
    <xf numFmtId="43" fontId="72" fillId="0" borderId="0" applyFont="0" applyFill="0" applyBorder="0" applyAlignment="0" applyProtection="0"/>
    <xf numFmtId="0" fontId="73" fillId="0" borderId="0"/>
    <xf numFmtId="166" fontId="73" fillId="0" borderId="0" applyFont="0" applyFill="0" applyBorder="0" applyAlignment="0" applyProtection="0"/>
    <xf numFmtId="9" fontId="73"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6" fillId="0" borderId="0"/>
    <xf numFmtId="166" fontId="86" fillId="0" borderId="0" applyFont="0" applyFill="0" applyBorder="0" applyAlignment="0" applyProtection="0"/>
    <xf numFmtId="9" fontId="86"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54" fillId="0" borderId="0"/>
    <xf numFmtId="0" fontId="93" fillId="0" borderId="0"/>
    <xf numFmtId="168" fontId="54" fillId="0" borderId="0" applyFont="0" applyFill="0" applyBorder="0" applyAlignment="0" applyProtection="0"/>
    <xf numFmtId="9" fontId="54" fillId="0" borderId="0" applyFont="0" applyFill="0" applyBorder="0" applyAlignment="0" applyProtection="0"/>
    <xf numFmtId="0" fontId="105" fillId="0" borderId="0"/>
    <xf numFmtId="43" fontId="54" fillId="0" borderId="0" applyFont="0" applyFill="0" applyBorder="0" applyAlignment="0" applyProtection="0"/>
    <xf numFmtId="0" fontId="54" fillId="0" borderId="0"/>
    <xf numFmtId="0" fontId="106" fillId="0" borderId="0"/>
    <xf numFmtId="0" fontId="113" fillId="0" borderId="0"/>
    <xf numFmtId="0" fontId="2" fillId="0" borderId="0"/>
    <xf numFmtId="0" fontId="2" fillId="14" borderId="0" applyNumberFormat="0" applyBorder="0" applyAlignment="0" applyProtection="0"/>
    <xf numFmtId="0" fontId="127" fillId="38" borderId="0" applyNumberFormat="0" applyBorder="0" applyAlignment="0" applyProtection="0"/>
    <xf numFmtId="0" fontId="2" fillId="18" borderId="0" applyNumberFormat="0" applyBorder="0" applyAlignment="0" applyProtection="0"/>
    <xf numFmtId="0" fontId="127" fillId="39" borderId="0" applyNumberFormat="0" applyBorder="0" applyAlignment="0" applyProtection="0"/>
    <xf numFmtId="0" fontId="2" fillId="22" borderId="0" applyNumberFormat="0" applyBorder="0" applyAlignment="0" applyProtection="0"/>
    <xf numFmtId="0" fontId="127" fillId="40" borderId="0" applyNumberFormat="0" applyBorder="0" applyAlignment="0" applyProtection="0"/>
    <xf numFmtId="0" fontId="2" fillId="26" borderId="0" applyNumberFormat="0" applyBorder="0" applyAlignment="0" applyProtection="0"/>
    <xf numFmtId="0" fontId="127" fillId="41" borderId="0" applyNumberFormat="0" applyBorder="0" applyAlignment="0" applyProtection="0"/>
    <xf numFmtId="0" fontId="2" fillId="30" borderId="0" applyNumberFormat="0" applyBorder="0" applyAlignment="0" applyProtection="0"/>
    <xf numFmtId="0" fontId="127" fillId="42" borderId="0" applyNumberFormat="0" applyBorder="0" applyAlignment="0" applyProtection="0"/>
    <xf numFmtId="0" fontId="2" fillId="34" borderId="0" applyNumberFormat="0" applyBorder="0" applyAlignment="0" applyProtection="0"/>
    <xf numFmtId="0" fontId="127" fillId="43" borderId="0" applyNumberFormat="0" applyBorder="0" applyAlignment="0" applyProtection="0"/>
    <xf numFmtId="0" fontId="2" fillId="15" borderId="0" applyNumberFormat="0" applyBorder="0" applyAlignment="0" applyProtection="0"/>
    <xf numFmtId="0" fontId="127" fillId="44" borderId="0" applyNumberFormat="0" applyBorder="0" applyAlignment="0" applyProtection="0"/>
    <xf numFmtId="0" fontId="2" fillId="19" borderId="0" applyNumberFormat="0" applyBorder="0" applyAlignment="0" applyProtection="0"/>
    <xf numFmtId="0" fontId="127" fillId="45" borderId="0" applyNumberFormat="0" applyBorder="0" applyAlignment="0" applyProtection="0"/>
    <xf numFmtId="0" fontId="2" fillId="23" borderId="0" applyNumberFormat="0" applyBorder="0" applyAlignment="0" applyProtection="0"/>
    <xf numFmtId="0" fontId="127" fillId="46" borderId="0" applyNumberFormat="0" applyBorder="0" applyAlignment="0" applyProtection="0"/>
    <xf numFmtId="0" fontId="2" fillId="27" borderId="0" applyNumberFormat="0" applyBorder="0" applyAlignment="0" applyProtection="0"/>
    <xf numFmtId="0" fontId="127" fillId="41" borderId="0" applyNumberFormat="0" applyBorder="0" applyAlignment="0" applyProtection="0"/>
    <xf numFmtId="0" fontId="2" fillId="31" borderId="0" applyNumberFormat="0" applyBorder="0" applyAlignment="0" applyProtection="0"/>
    <xf numFmtId="0" fontId="127" fillId="44" borderId="0" applyNumberFormat="0" applyBorder="0" applyAlignment="0" applyProtection="0"/>
    <xf numFmtId="0" fontId="2" fillId="35" borderId="0" applyNumberFormat="0" applyBorder="0" applyAlignment="0" applyProtection="0"/>
    <xf numFmtId="0" fontId="127" fillId="47" borderId="0" applyNumberFormat="0" applyBorder="0" applyAlignment="0" applyProtection="0"/>
    <xf numFmtId="0" fontId="71" fillId="16" borderId="0" applyNumberFormat="0" applyBorder="0" applyAlignment="0" applyProtection="0"/>
    <xf numFmtId="0" fontId="128" fillId="48" borderId="0" applyNumberFormat="0" applyBorder="0" applyAlignment="0" applyProtection="0"/>
    <xf numFmtId="0" fontId="71" fillId="20" borderId="0" applyNumberFormat="0" applyBorder="0" applyAlignment="0" applyProtection="0"/>
    <xf numFmtId="0" fontId="128" fillId="45" borderId="0" applyNumberFormat="0" applyBorder="0" applyAlignment="0" applyProtection="0"/>
    <xf numFmtId="0" fontId="71" fillId="24" borderId="0" applyNumberFormat="0" applyBorder="0" applyAlignment="0" applyProtection="0"/>
    <xf numFmtId="0" fontId="128" fillId="46" borderId="0" applyNumberFormat="0" applyBorder="0" applyAlignment="0" applyProtection="0"/>
    <xf numFmtId="0" fontId="71" fillId="28" borderId="0" applyNumberFormat="0" applyBorder="0" applyAlignment="0" applyProtection="0"/>
    <xf numFmtId="0" fontId="128" fillId="49" borderId="0" applyNumberFormat="0" applyBorder="0" applyAlignment="0" applyProtection="0"/>
    <xf numFmtId="0" fontId="71" fillId="32" borderId="0" applyNumberFormat="0" applyBorder="0" applyAlignment="0" applyProtection="0"/>
    <xf numFmtId="0" fontId="128" fillId="50" borderId="0" applyNumberFormat="0" applyBorder="0" applyAlignment="0" applyProtection="0"/>
    <xf numFmtId="0" fontId="71" fillId="36" borderId="0" applyNumberFormat="0" applyBorder="0" applyAlignment="0" applyProtection="0"/>
    <xf numFmtId="0" fontId="128" fillId="51" borderId="0" applyNumberFormat="0" applyBorder="0" applyAlignment="0" applyProtection="0"/>
    <xf numFmtId="0" fontId="71" fillId="13" borderId="0" applyNumberFormat="0" applyBorder="0" applyAlignment="0" applyProtection="0"/>
    <xf numFmtId="0" fontId="128" fillId="52" borderId="0" applyNumberFormat="0" applyBorder="0" applyAlignment="0" applyProtection="0"/>
    <xf numFmtId="0" fontId="71" fillId="17" borderId="0" applyNumberFormat="0" applyBorder="0" applyAlignment="0" applyProtection="0"/>
    <xf numFmtId="0" fontId="128" fillId="53" borderId="0" applyNumberFormat="0" applyBorder="0" applyAlignment="0" applyProtection="0"/>
    <xf numFmtId="0" fontId="71" fillId="21" borderId="0" applyNumberFormat="0" applyBorder="0" applyAlignment="0" applyProtection="0"/>
    <xf numFmtId="0" fontId="128" fillId="54" borderId="0" applyNumberFormat="0" applyBorder="0" applyAlignment="0" applyProtection="0"/>
    <xf numFmtId="0" fontId="71" fillId="25" borderId="0" applyNumberFormat="0" applyBorder="0" applyAlignment="0" applyProtection="0"/>
    <xf numFmtId="0" fontId="128" fillId="49" borderId="0" applyNumberFormat="0" applyBorder="0" applyAlignment="0" applyProtection="0"/>
    <xf numFmtId="0" fontId="71" fillId="29" borderId="0" applyNumberFormat="0" applyBorder="0" applyAlignment="0" applyProtection="0"/>
    <xf numFmtId="0" fontId="128" fillId="50" borderId="0" applyNumberFormat="0" applyBorder="0" applyAlignment="0" applyProtection="0"/>
    <xf numFmtId="0" fontId="71" fillId="33" borderId="0" applyNumberFormat="0" applyBorder="0" applyAlignment="0" applyProtection="0"/>
    <xf numFmtId="0" fontId="128" fillId="55" borderId="0" applyNumberFormat="0" applyBorder="0" applyAlignment="0" applyProtection="0"/>
    <xf numFmtId="0" fontId="63" fillId="9" borderId="70" applyNumberFormat="0" applyAlignment="0" applyProtection="0"/>
    <xf numFmtId="0" fontId="129" fillId="43" borderId="84" applyNumberFormat="0" applyAlignment="0" applyProtection="0"/>
    <xf numFmtId="0" fontId="64" fillId="10" borderId="71" applyNumberFormat="0" applyAlignment="0" applyProtection="0"/>
    <xf numFmtId="0" fontId="130" fillId="56" borderId="85" applyNumberFormat="0" applyAlignment="0" applyProtection="0"/>
    <xf numFmtId="0" fontId="60" fillId="6" borderId="0" applyNumberFormat="0" applyBorder="0" applyAlignment="0" applyProtection="0"/>
    <xf numFmtId="0" fontId="131" fillId="40" borderId="0" applyNumberFormat="0" applyBorder="0" applyAlignment="0" applyProtection="0"/>
    <xf numFmtId="0" fontId="66" fillId="0" borderId="72" applyNumberFormat="0" applyFill="0" applyAlignment="0" applyProtection="0"/>
    <xf numFmtId="0" fontId="132" fillId="0" borderId="86" applyNumberFormat="0" applyFill="0" applyAlignment="0" applyProtection="0"/>
    <xf numFmtId="0" fontId="67" fillId="11" borderId="73" applyNumberFormat="0" applyAlignment="0" applyProtection="0"/>
    <xf numFmtId="0" fontId="133" fillId="57" borderId="87" applyNumberFormat="0" applyAlignment="0" applyProtection="0"/>
    <xf numFmtId="0" fontId="57" fillId="0" borderId="67" applyNumberFormat="0" applyFill="0" applyAlignment="0" applyProtection="0"/>
    <xf numFmtId="0" fontId="134" fillId="0" borderId="88" applyNumberFormat="0" applyFill="0" applyAlignment="0" applyProtection="0"/>
    <xf numFmtId="0" fontId="58" fillId="0" borderId="68" applyNumberFormat="0" applyFill="0" applyAlignment="0" applyProtection="0"/>
    <xf numFmtId="0" fontId="135" fillId="0" borderId="89" applyNumberFormat="0" applyFill="0" applyAlignment="0" applyProtection="0"/>
    <xf numFmtId="0" fontId="59" fillId="0" borderId="69" applyNumberFormat="0" applyFill="0" applyAlignment="0" applyProtection="0"/>
    <xf numFmtId="0" fontId="136" fillId="0" borderId="90" applyNumberFormat="0" applyFill="0" applyAlignment="0" applyProtection="0"/>
    <xf numFmtId="0" fontId="59" fillId="0" borderId="0" applyNumberFormat="0" applyFill="0" applyBorder="0" applyAlignment="0" applyProtection="0"/>
    <xf numFmtId="0" fontId="136" fillId="0" borderId="0" applyNumberFormat="0" applyFill="0" applyBorder="0" applyAlignment="0" applyProtection="0"/>
    <xf numFmtId="0" fontId="62" fillId="8" borderId="0" applyNumberFormat="0" applyBorder="0" applyAlignment="0" applyProtection="0"/>
    <xf numFmtId="0" fontId="137" fillId="58" borderId="0" applyNumberFormat="0" applyBorder="0" applyAlignment="0" applyProtection="0"/>
    <xf numFmtId="0" fontId="54" fillId="0" borderId="0"/>
    <xf numFmtId="0" fontId="65" fillId="10" borderId="70" applyNumberFormat="0" applyAlignment="0" applyProtection="0"/>
    <xf numFmtId="0" fontId="138" fillId="56" borderId="84" applyNumberFormat="0" applyAlignment="0" applyProtection="0"/>
    <xf numFmtId="0" fontId="70" fillId="0" borderId="75" applyNumberFormat="0" applyFill="0" applyAlignment="0" applyProtection="0"/>
    <xf numFmtId="0" fontId="139" fillId="0" borderId="91" applyNumberFormat="0" applyFill="0" applyAlignment="0" applyProtection="0"/>
    <xf numFmtId="0" fontId="69" fillId="0" borderId="0" applyNumberFormat="0" applyFill="0" applyBorder="0" applyAlignment="0" applyProtection="0"/>
    <xf numFmtId="0" fontId="140" fillId="0" borderId="0" applyNumberFormat="0" applyFill="0" applyBorder="0" applyAlignment="0" applyProtection="0"/>
    <xf numFmtId="0" fontId="68" fillId="0" borderId="0" applyNumberFormat="0" applyFill="0" applyBorder="0" applyAlignment="0" applyProtection="0"/>
    <xf numFmtId="0" fontId="141" fillId="0" borderId="0" applyNumberFormat="0" applyFill="0" applyBorder="0" applyAlignment="0" applyProtection="0"/>
    <xf numFmtId="0" fontId="56" fillId="0" borderId="0" applyNumberFormat="0" applyFill="0" applyBorder="0" applyAlignment="0" applyProtection="0"/>
    <xf numFmtId="0" fontId="142" fillId="0" borderId="0" applyNumberFormat="0" applyFill="0" applyBorder="0" applyAlignment="0" applyProtection="0"/>
    <xf numFmtId="0" fontId="15" fillId="59" borderId="92" applyNumberFormat="0" applyFont="0" applyAlignment="0" applyProtection="0"/>
    <xf numFmtId="0" fontId="61" fillId="7" borderId="0" applyNumberFormat="0" applyBorder="0" applyAlignment="0" applyProtection="0"/>
    <xf numFmtId="0" fontId="143"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4" fillId="0" borderId="0"/>
    <xf numFmtId="0" fontId="197"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200" fillId="0" borderId="0"/>
    <xf numFmtId="43" fontId="54" fillId="0" borderId="0" applyFont="0" applyFill="0" applyBorder="0" applyAlignment="0" applyProtection="0"/>
    <xf numFmtId="43" fontId="54" fillId="0" borderId="0" applyFont="0" applyFill="0" applyBorder="0" applyAlignment="0" applyProtection="0"/>
    <xf numFmtId="0" fontId="201"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203"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220"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cellStyleXfs>
  <cellXfs count="1630">
    <xf numFmtId="0" fontId="0" fillId="0" borderId="0" xfId="0"/>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2" fillId="0" borderId="16" xfId="0" applyFont="1" applyBorder="1"/>
    <xf numFmtId="0" fontId="22" fillId="0" borderId="17" xfId="0" applyFont="1" applyBorder="1" applyAlignment="1">
      <alignment horizontal="center"/>
    </xf>
    <xf numFmtId="0" fontId="22" fillId="0" borderId="2" xfId="0" applyFont="1" applyFill="1" applyBorder="1"/>
    <xf numFmtId="0" fontId="22"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2" fillId="0" borderId="3" xfId="0" applyFont="1" applyFill="1" applyBorder="1"/>
    <xf numFmtId="0" fontId="22" fillId="0" borderId="14" xfId="0" applyFont="1" applyBorder="1"/>
    <xf numFmtId="0" fontId="22" fillId="0" borderId="15" xfId="0" applyFont="1" applyBorder="1"/>
    <xf numFmtId="0" fontId="13" fillId="0" borderId="14" xfId="0" applyFont="1" applyBorder="1"/>
    <xf numFmtId="0" fontId="13" fillId="0" borderId="21" xfId="0" applyFont="1" applyBorder="1"/>
    <xf numFmtId="0" fontId="22"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2"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5" fillId="0" borderId="0" xfId="0" applyFont="1" applyAlignment="1">
      <alignment horizontal="left"/>
    </xf>
    <xf numFmtId="0" fontId="24" fillId="0" borderId="0" xfId="0" applyFont="1" applyAlignment="1">
      <alignment horizontal="left"/>
    </xf>
    <xf numFmtId="0" fontId="45" fillId="0" borderId="0" xfId="0" applyFont="1"/>
    <xf numFmtId="0" fontId="46" fillId="0" borderId="0" xfId="0" applyFont="1"/>
    <xf numFmtId="0" fontId="48"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47" fillId="0" borderId="46" xfId="0" applyNumberFormat="1" applyFont="1" applyBorder="1"/>
    <xf numFmtId="3" fontId="47" fillId="2" borderId="46" xfId="0" applyNumberFormat="1" applyFont="1" applyFill="1" applyBorder="1"/>
    <xf numFmtId="165" fontId="47" fillId="0" borderId="47" xfId="0" applyNumberFormat="1" applyFont="1" applyFill="1" applyBorder="1"/>
    <xf numFmtId="165" fontId="47" fillId="0" borderId="61" xfId="0" applyNumberFormat="1" applyFont="1" applyFill="1" applyBorder="1"/>
    <xf numFmtId="0" fontId="0" fillId="0" borderId="0" xfId="0"/>
    <xf numFmtId="0" fontId="12" fillId="0" borderId="46" xfId="0" applyFont="1" applyFill="1" applyBorder="1" applyAlignment="1">
      <alignment horizontal="center" vertical="center" wrapText="1"/>
    </xf>
    <xf numFmtId="0" fontId="43" fillId="0" borderId="0" xfId="0" applyFont="1"/>
    <xf numFmtId="0" fontId="4" fillId="0" borderId="0" xfId="51" applyFont="1"/>
    <xf numFmtId="0" fontId="4" fillId="0" borderId="0" xfId="51"/>
    <xf numFmtId="0" fontId="24" fillId="0" borderId="46" xfId="51" applyFont="1" applyBorder="1" applyAlignment="1">
      <alignment horizontal="left"/>
    </xf>
    <xf numFmtId="0" fontId="31" fillId="0" borderId="0" xfId="51" applyFont="1"/>
    <xf numFmtId="0" fontId="25" fillId="0" borderId="0" xfId="51" applyFont="1"/>
    <xf numFmtId="0" fontId="24" fillId="0" borderId="0" xfId="51" applyFont="1"/>
    <xf numFmtId="3" fontId="82" fillId="0" borderId="46" xfId="0" applyNumberFormat="1" applyFont="1" applyBorder="1"/>
    <xf numFmtId="3" fontId="82" fillId="0" borderId="12" xfId="0" applyNumberFormat="1" applyFont="1" applyBorder="1"/>
    <xf numFmtId="0" fontId="85"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3" fillId="0" borderId="0" xfId="104"/>
    <xf numFmtId="0" fontId="115" fillId="5" borderId="0" xfId="104" applyFont="1" applyFill="1"/>
    <xf numFmtId="0" fontId="113" fillId="5" borderId="0" xfId="104" applyFill="1"/>
    <xf numFmtId="0" fontId="112" fillId="4" borderId="0" xfId="104" applyFont="1" applyFill="1"/>
    <xf numFmtId="0" fontId="113" fillId="4" borderId="0" xfId="104" applyFill="1"/>
    <xf numFmtId="0" fontId="119"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3" fillId="0" borderId="0" xfId="104" applyBorder="1"/>
    <xf numFmtId="0" fontId="113"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97"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17"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3"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17" fillId="4" borderId="55" xfId="104" applyNumberFormat="1" applyFont="1" applyFill="1" applyBorder="1"/>
    <xf numFmtId="2" fontId="18" fillId="4" borderId="36" xfId="104" applyNumberFormat="1" applyFont="1" applyFill="1" applyBorder="1" applyAlignment="1">
      <alignment horizontal="center"/>
    </xf>
    <xf numFmtId="165" fontId="113"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3"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2"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3"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3"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0" fillId="37" borderId="0" xfId="104" applyFont="1" applyFill="1"/>
    <xf numFmtId="0" fontId="113"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19" fillId="37" borderId="0" xfId="104" applyFont="1" applyFill="1"/>
    <xf numFmtId="0" fontId="112" fillId="37" borderId="0" xfId="104" applyFont="1" applyFill="1"/>
    <xf numFmtId="0" fontId="113" fillId="37" borderId="0" xfId="104" applyFill="1" applyBorder="1"/>
    <xf numFmtId="0" fontId="110"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97"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2" fillId="0" borderId="0" xfId="104" applyFont="1" applyFill="1" applyBorder="1" applyAlignment="1">
      <alignment horizontal="left" vertical="center"/>
    </xf>
    <xf numFmtId="0" fontId="113" fillId="0" borderId="0" xfId="104" applyBorder="1" applyAlignment="1"/>
    <xf numFmtId="0" fontId="16" fillId="37" borderId="78" xfId="104" applyFont="1" applyFill="1" applyBorder="1" applyAlignment="1">
      <alignment horizontal="center"/>
    </xf>
    <xf numFmtId="0" fontId="37" fillId="0" borderId="0" xfId="104" applyFont="1" applyFill="1" applyBorder="1"/>
    <xf numFmtId="2" fontId="113" fillId="0" borderId="0" xfId="104" applyNumberFormat="1"/>
    <xf numFmtId="169" fontId="37"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3" fillId="0" borderId="0" xfId="104" applyFont="1" applyFill="1" applyBorder="1" applyAlignment="1"/>
    <xf numFmtId="169" fontId="123" fillId="0" borderId="0" xfId="104" applyNumberFormat="1" applyFont="1" applyFill="1" applyBorder="1" applyAlignment="1"/>
    <xf numFmtId="0" fontId="124" fillId="0" borderId="0" xfId="104" applyFont="1" applyFill="1"/>
    <xf numFmtId="0" fontId="113"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5" fillId="0" borderId="0" xfId="104" applyNumberFormat="1" applyFont="1" applyFill="1" applyBorder="1"/>
    <xf numFmtId="169" fontId="125" fillId="0" borderId="0" xfId="104" applyNumberFormat="1" applyFont="1" applyFill="1" applyBorder="1"/>
    <xf numFmtId="0" fontId="113"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18"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0" fillId="0" borderId="0" xfId="104" applyFont="1" applyFill="1"/>
    <xf numFmtId="0" fontId="126" fillId="0" borderId="0" xfId="104" applyFont="1" applyFill="1"/>
    <xf numFmtId="1" fontId="114" fillId="2" borderId="0" xfId="104" applyNumberFormat="1" applyFont="1" applyFill="1" applyBorder="1"/>
    <xf numFmtId="0" fontId="18" fillId="2" borderId="0" xfId="104" applyFont="1" applyFill="1"/>
    <xf numFmtId="165" fontId="18" fillId="2" borderId="0" xfId="104" applyNumberFormat="1" applyFont="1" applyFill="1" applyBorder="1"/>
    <xf numFmtId="0" fontId="126" fillId="2" borderId="0" xfId="104" applyFont="1" applyFill="1"/>
    <xf numFmtId="0" fontId="113" fillId="2" borderId="0" xfId="104" applyFill="1"/>
    <xf numFmtId="0" fontId="112" fillId="2" borderId="0" xfId="104" applyFont="1" applyFill="1"/>
    <xf numFmtId="0" fontId="110"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3"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17" fillId="0" borderId="0" xfId="104" applyFont="1" applyFill="1" applyBorder="1"/>
    <xf numFmtId="0" fontId="123" fillId="0" borderId="0" xfId="104" applyFont="1"/>
    <xf numFmtId="0" fontId="125" fillId="0" borderId="16" xfId="104" applyFont="1" applyFill="1" applyBorder="1"/>
    <xf numFmtId="169" fontId="125" fillId="0" borderId="27" xfId="104" applyNumberFormat="1" applyFont="1" applyFill="1" applyBorder="1"/>
    <xf numFmtId="0" fontId="118" fillId="0" borderId="18" xfId="104" applyFont="1" applyBorder="1"/>
    <xf numFmtId="169" fontId="118" fillId="0" borderId="28" xfId="104" applyNumberFormat="1" applyFont="1" applyFill="1" applyBorder="1"/>
    <xf numFmtId="0" fontId="118" fillId="0" borderId="14" xfId="104" applyFont="1" applyFill="1" applyBorder="1"/>
    <xf numFmtId="0" fontId="118" fillId="0" borderId="20" xfId="104" applyFont="1" applyFill="1" applyBorder="1"/>
    <xf numFmtId="169" fontId="118" fillId="0" borderId="29" xfId="104" applyNumberFormat="1" applyFont="1" applyFill="1" applyBorder="1"/>
    <xf numFmtId="0" fontId="118" fillId="0" borderId="22" xfId="104" applyFont="1" applyFill="1" applyBorder="1"/>
    <xf numFmtId="169" fontId="118" fillId="0" borderId="30" xfId="104" applyNumberFormat="1" applyFont="1" applyFill="1" applyBorder="1"/>
    <xf numFmtId="0" fontId="119" fillId="0" borderId="0" xfId="104" applyFont="1" applyFill="1" applyBorder="1"/>
    <xf numFmtId="2" fontId="11" fillId="0" borderId="0" xfId="104" applyNumberFormat="1" applyFont="1" applyFill="1" applyBorder="1"/>
    <xf numFmtId="2" fontId="117" fillId="0" borderId="0" xfId="104" applyNumberFormat="1" applyFont="1" applyFill="1" applyBorder="1"/>
    <xf numFmtId="2" fontId="19" fillId="0" borderId="0" xfId="104" applyNumberFormat="1" applyFont="1" applyFill="1" applyBorder="1"/>
    <xf numFmtId="165" fontId="113" fillId="0" borderId="0" xfId="104" applyNumberFormat="1" applyFill="1" applyBorder="1"/>
    <xf numFmtId="0" fontId="82" fillId="0" borderId="20" xfId="0" applyFont="1" applyBorder="1"/>
    <xf numFmtId="0" fontId="107" fillId="0" borderId="0" xfId="51" applyFont="1"/>
    <xf numFmtId="0" fontId="110" fillId="0" borderId="0" xfId="51" applyFont="1" applyBorder="1"/>
    <xf numFmtId="0" fontId="111"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07" fillId="0" borderId="49" xfId="51" applyFont="1" applyBorder="1"/>
    <xf numFmtId="0" fontId="4" fillId="0" borderId="0" xfId="51" applyBorder="1" applyAlignment="1">
      <alignment horizontal="center"/>
    </xf>
    <xf numFmtId="0" fontId="25" fillId="0" borderId="0" xfId="51" applyFont="1" applyBorder="1" applyAlignment="1"/>
    <xf numFmtId="0" fontId="24"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4" fillId="0" borderId="11" xfId="51" applyFont="1" applyBorder="1" applyAlignment="1">
      <alignment horizontal="center"/>
    </xf>
    <xf numFmtId="0" fontId="24" fillId="0" borderId="0" xfId="51" applyFont="1" applyBorder="1" applyAlignment="1">
      <alignment horizontal="center"/>
    </xf>
    <xf numFmtId="0" fontId="112" fillId="4" borderId="93" xfId="51" applyFont="1" applyFill="1" applyBorder="1" applyAlignment="1">
      <alignment horizontal="center"/>
    </xf>
    <xf numFmtId="170" fontId="38" fillId="4" borderId="46" xfId="51" applyNumberFormat="1" applyFont="1" applyFill="1" applyBorder="1" applyAlignment="1">
      <alignment horizontal="center"/>
    </xf>
    <xf numFmtId="170" fontId="38" fillId="4" borderId="47" xfId="51" applyNumberFormat="1" applyFont="1" applyFill="1" applyBorder="1" applyAlignment="1">
      <alignment horizontal="center"/>
    </xf>
    <xf numFmtId="0" fontId="84" fillId="0" borderId="0" xfId="51" applyFont="1" applyBorder="1" applyAlignment="1">
      <alignment horizontal="left"/>
    </xf>
    <xf numFmtId="0" fontId="24"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4" fillId="0" borderId="11" xfId="51" applyFont="1" applyBorder="1" applyAlignment="1">
      <alignment horizontal="left"/>
    </xf>
    <xf numFmtId="3" fontId="38" fillId="4" borderId="46" xfId="51" applyNumberFormat="1" applyFont="1" applyFill="1" applyBorder="1"/>
    <xf numFmtId="3" fontId="38" fillId="4" borderId="47" xfId="51" applyNumberFormat="1" applyFont="1" applyFill="1" applyBorder="1"/>
    <xf numFmtId="170" fontId="38" fillId="4" borderId="46" xfId="51" applyNumberFormat="1" applyFont="1" applyFill="1" applyBorder="1"/>
    <xf numFmtId="170" fontId="38" fillId="4" borderId="47" xfId="51" applyNumberFormat="1" applyFont="1" applyFill="1" applyBorder="1"/>
    <xf numFmtId="170" fontId="38" fillId="0" borderId="0" xfId="51" applyNumberFormat="1" applyFont="1" applyFill="1" applyBorder="1"/>
    <xf numFmtId="0" fontId="18" fillId="0" borderId="0" xfId="51" applyFont="1"/>
    <xf numFmtId="0" fontId="145" fillId="0" borderId="0" xfId="51" applyFont="1"/>
    <xf numFmtId="0" fontId="145"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46" fillId="0" borderId="0" xfId="51" applyNumberFormat="1" applyFont="1"/>
    <xf numFmtId="165" fontId="18" fillId="0" borderId="0" xfId="51" applyNumberFormat="1" applyFont="1"/>
    <xf numFmtId="0" fontId="84" fillId="0" borderId="32" xfId="51" applyFont="1" applyBorder="1" applyAlignment="1">
      <alignment horizontal="left"/>
    </xf>
    <xf numFmtId="0" fontId="84" fillId="0" borderId="33" xfId="51" applyFont="1" applyBorder="1" applyAlignment="1">
      <alignment horizontal="center"/>
    </xf>
    <xf numFmtId="0" fontId="84" fillId="0" borderId="33" xfId="51" applyFont="1" applyBorder="1" applyAlignment="1">
      <alignment horizontal="left"/>
    </xf>
    <xf numFmtId="0" fontId="107" fillId="0" borderId="33" xfId="51" applyFont="1" applyBorder="1"/>
    <xf numFmtId="0" fontId="84" fillId="0" borderId="9" xfId="51" applyFont="1" applyBorder="1" applyAlignment="1">
      <alignment horizontal="center"/>
    </xf>
    <xf numFmtId="0" fontId="84" fillId="0" borderId="34" xfId="51" applyFont="1" applyBorder="1" applyAlignment="1">
      <alignment horizontal="center"/>
    </xf>
    <xf numFmtId="0" fontId="84" fillId="0" borderId="64" xfId="51" applyFont="1" applyBorder="1" applyAlignment="1">
      <alignment horizontal="center"/>
    </xf>
    <xf numFmtId="0" fontId="24" fillId="0" borderId="25" xfId="51" applyFont="1" applyBorder="1" applyAlignment="1">
      <alignment horizontal="center" vertical="center"/>
    </xf>
    <xf numFmtId="0" fontId="24" fillId="0" borderId="58" xfId="51" applyFont="1" applyBorder="1" applyAlignment="1">
      <alignment horizontal="center" vertical="center"/>
    </xf>
    <xf numFmtId="0" fontId="24" fillId="0" borderId="10" xfId="51" applyFont="1" applyBorder="1" applyAlignment="1">
      <alignment horizontal="center" vertical="center"/>
    </xf>
    <xf numFmtId="0" fontId="24" fillId="0" borderId="62" xfId="51" applyFont="1" applyBorder="1" applyAlignment="1">
      <alignment horizontal="center" vertical="center"/>
    </xf>
    <xf numFmtId="0" fontId="24"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07" fillId="0" borderId="0" xfId="51" applyFont="1" applyBorder="1"/>
    <xf numFmtId="0" fontId="25" fillId="0" borderId="64" xfId="51" applyFont="1" applyBorder="1" applyAlignment="1">
      <alignment horizontal="center"/>
    </xf>
    <xf numFmtId="0" fontId="24"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4" fillId="0" borderId="10" xfId="51" applyFont="1" applyBorder="1" applyAlignment="1">
      <alignment horizontal="center"/>
    </xf>
    <xf numFmtId="0" fontId="24" fillId="0" borderId="10" xfId="51" applyFont="1" applyBorder="1" applyAlignment="1">
      <alignment horizontal="left"/>
    </xf>
    <xf numFmtId="0" fontId="24" fillId="0" borderId="34" xfId="51" applyFont="1" applyBorder="1" applyAlignment="1">
      <alignment horizontal="center"/>
    </xf>
    <xf numFmtId="0" fontId="38" fillId="4" borderId="76" xfId="51" applyFont="1" applyFill="1" applyBorder="1" applyAlignment="1">
      <alignment horizontal="left"/>
    </xf>
    <xf numFmtId="170" fontId="38" fillId="4" borderId="46" xfId="51" applyNumberFormat="1" applyFont="1" applyFill="1" applyBorder="1" applyAlignment="1"/>
    <xf numFmtId="170" fontId="38"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38" fillId="0" borderId="34" xfId="51" applyFont="1" applyFill="1" applyBorder="1"/>
    <xf numFmtId="170" fontId="38" fillId="0" borderId="0" xfId="51" applyNumberFormat="1" applyFont="1" applyFill="1" applyBorder="1" applyAlignment="1"/>
    <xf numFmtId="170" fontId="38"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38" fillId="0" borderId="0" xfId="51" applyFont="1" applyBorder="1" applyAlignment="1"/>
    <xf numFmtId="0" fontId="38"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38" fillId="4" borderId="46" xfId="51" applyNumberFormat="1" applyFont="1" applyFill="1" applyBorder="1" applyAlignment="1">
      <alignment horizontal="right"/>
    </xf>
    <xf numFmtId="170" fontId="38" fillId="4" borderId="29" xfId="51" applyNumberFormat="1" applyFont="1" applyFill="1" applyBorder="1" applyAlignment="1">
      <alignment horizontal="right"/>
    </xf>
    <xf numFmtId="0" fontId="107" fillId="0" borderId="34" xfId="51" applyFont="1" applyBorder="1"/>
    <xf numFmtId="0" fontId="107" fillId="0" borderId="64" xfId="51" applyFont="1" applyBorder="1"/>
    <xf numFmtId="0" fontId="147" fillId="0" borderId="34" xfId="51" applyFont="1" applyBorder="1"/>
    <xf numFmtId="0" fontId="147" fillId="0" borderId="0" xfId="51" applyFont="1" applyBorder="1"/>
    <xf numFmtId="0" fontId="148" fillId="0" borderId="0" xfId="51" applyFont="1" applyBorder="1"/>
    <xf numFmtId="0" fontId="147" fillId="0" borderId="64" xfId="51" applyFont="1" applyBorder="1"/>
    <xf numFmtId="0" fontId="147" fillId="0" borderId="32" xfId="51" applyFont="1" applyBorder="1"/>
    <xf numFmtId="165" fontId="147" fillId="0" borderId="33" xfId="51" applyNumberFormat="1" applyFont="1" applyBorder="1"/>
    <xf numFmtId="165" fontId="147" fillId="0" borderId="9" xfId="51" applyNumberFormat="1" applyFont="1" applyBorder="1"/>
    <xf numFmtId="165" fontId="147" fillId="0" borderId="0" xfId="51" applyNumberFormat="1" applyFont="1" applyBorder="1"/>
    <xf numFmtId="165" fontId="147" fillId="0" borderId="64" xfId="51" applyNumberFormat="1" applyFont="1" applyBorder="1"/>
    <xf numFmtId="0" fontId="147" fillId="0" borderId="50" xfId="51" applyFont="1" applyBorder="1"/>
    <xf numFmtId="165" fontId="147" fillId="0" borderId="41" xfId="51" applyNumberFormat="1" applyFont="1" applyBorder="1"/>
    <xf numFmtId="165" fontId="147" fillId="0" borderId="42" xfId="51" applyNumberFormat="1" applyFont="1" applyBorder="1"/>
    <xf numFmtId="0" fontId="149"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38" fillId="4" borderId="93" xfId="51" applyFont="1" applyFill="1" applyBorder="1" applyAlignment="1">
      <alignment horizontal="left"/>
    </xf>
    <xf numFmtId="170" fontId="38"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38"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38" fillId="4" borderId="47" xfId="51" applyNumberFormat="1" applyFont="1" applyFill="1" applyBorder="1" applyAlignment="1">
      <alignment horizontal="right"/>
    </xf>
    <xf numFmtId="0" fontId="147" fillId="0" borderId="0" xfId="51" applyFont="1"/>
    <xf numFmtId="0" fontId="148"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0" fillId="0" borderId="49" xfId="188" applyNumberFormat="1" applyFont="1" applyFill="1" applyBorder="1" applyAlignment="1" applyProtection="1">
      <alignment horizontal="right"/>
    </xf>
    <xf numFmtId="165" fontId="53" fillId="0" borderId="33" xfId="51" applyNumberFormat="1" applyFont="1" applyBorder="1"/>
    <xf numFmtId="165" fontId="53" fillId="0" borderId="0" xfId="51" applyNumberFormat="1" applyFont="1" applyBorder="1"/>
    <xf numFmtId="165" fontId="53" fillId="0" borderId="41" xfId="51" applyNumberFormat="1" applyFont="1" applyBorder="1"/>
    <xf numFmtId="0" fontId="126" fillId="0" borderId="0" xfId="188" applyFont="1" applyFill="1"/>
    <xf numFmtId="0" fontId="94" fillId="0" borderId="0" xfId="188" applyFont="1"/>
    <xf numFmtId="0" fontId="51" fillId="0" borderId="40" xfId="188" applyFont="1" applyBorder="1" applyAlignment="1">
      <alignment wrapText="1"/>
    </xf>
    <xf numFmtId="0" fontId="24" fillId="0" borderId="65" xfId="188" applyFont="1" applyBorder="1"/>
    <xf numFmtId="0" fontId="95" fillId="0" borderId="0" xfId="188" applyFont="1" applyFill="1" applyBorder="1" applyAlignment="1">
      <alignment wrapText="1"/>
    </xf>
    <xf numFmtId="0" fontId="4" fillId="0" borderId="0" xfId="188" applyFill="1" applyBorder="1"/>
    <xf numFmtId="0" fontId="96"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97" fillId="0" borderId="0" xfId="188" applyFont="1" applyFill="1" applyBorder="1" applyAlignment="1">
      <alignment horizontal="center"/>
    </xf>
    <xf numFmtId="2" fontId="97" fillId="0" borderId="0" xfId="188" applyNumberFormat="1" applyFont="1" applyFill="1" applyBorder="1" applyAlignment="1">
      <alignment horizontal="center"/>
    </xf>
    <xf numFmtId="0" fontId="98" fillId="0" borderId="0" xfId="188" applyFont="1" applyFill="1" applyBorder="1"/>
    <xf numFmtId="0" fontId="4" fillId="0" borderId="0" xfId="188" applyNumberFormat="1" applyFill="1" applyBorder="1"/>
    <xf numFmtId="2" fontId="4" fillId="0" borderId="0" xfId="188" applyNumberFormat="1" applyFill="1" applyBorder="1"/>
    <xf numFmtId="0" fontId="99" fillId="0" borderId="0" xfId="188" applyFont="1" applyFill="1" applyBorder="1"/>
    <xf numFmtId="0" fontId="99"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1" fillId="0" borderId="0" xfId="188" applyFont="1" applyFill="1"/>
    <xf numFmtId="0" fontId="38" fillId="0" borderId="0" xfId="188" applyFont="1" applyAlignment="1">
      <alignment vertical="center" wrapText="1"/>
    </xf>
    <xf numFmtId="165" fontId="18" fillId="0" borderId="0" xfId="188" applyNumberFormat="1" applyFont="1" applyFill="1" applyBorder="1" applyAlignment="1">
      <alignment horizontal="center"/>
    </xf>
    <xf numFmtId="0" fontId="102" fillId="0" borderId="0" xfId="188" applyFont="1" applyAlignment="1">
      <alignment horizontal="left" vertical="center" wrapText="1"/>
    </xf>
    <xf numFmtId="0" fontId="103" fillId="0" borderId="0" xfId="188" applyFont="1" applyAlignment="1">
      <alignment vertical="center" wrapText="1"/>
    </xf>
    <xf numFmtId="0" fontId="104" fillId="0" borderId="0" xfId="188" applyFont="1"/>
    <xf numFmtId="0" fontId="103" fillId="0" borderId="0" xfId="188" applyFont="1" applyAlignment="1">
      <alignment vertical="center"/>
    </xf>
    <xf numFmtId="49" fontId="103" fillId="0" borderId="0" xfId="188" applyNumberFormat="1" applyFont="1" applyAlignment="1">
      <alignment vertical="center"/>
    </xf>
    <xf numFmtId="49" fontId="103" fillId="0" borderId="0" xfId="188" applyNumberFormat="1" applyFont="1"/>
    <xf numFmtId="0" fontId="25" fillId="0" borderId="5" xfId="188" applyFont="1" applyFill="1" applyBorder="1" applyAlignment="1">
      <alignment horizontal="center" vertical="center" wrapText="1"/>
    </xf>
    <xf numFmtId="0" fontId="25" fillId="0" borderId="6" xfId="188" applyFont="1" applyFill="1" applyBorder="1" applyAlignment="1">
      <alignment horizontal="center" vertical="center" wrapText="1"/>
    </xf>
    <xf numFmtId="0" fontId="25" fillId="0" borderId="44" xfId="188" applyFont="1" applyFill="1" applyBorder="1" applyAlignment="1">
      <alignment horizontal="center" vertical="center" wrapText="1"/>
    </xf>
    <xf numFmtId="0" fontId="25" fillId="0" borderId="45" xfId="188" applyFont="1" applyBorder="1" applyAlignment="1">
      <alignment horizontal="center" vertical="center" wrapText="1"/>
    </xf>
    <xf numFmtId="0" fontId="25" fillId="0" borderId="16" xfId="188" applyFont="1" applyFill="1" applyBorder="1" applyAlignment="1">
      <alignment horizontal="center" vertical="center" wrapText="1"/>
    </xf>
    <xf numFmtId="0" fontId="25" fillId="0" borderId="17" xfId="188" applyFont="1" applyFill="1" applyBorder="1" applyAlignment="1">
      <alignment horizontal="center" vertical="center" wrapText="1"/>
    </xf>
    <xf numFmtId="0" fontId="25" fillId="0" borderId="55" xfId="188" applyFont="1" applyFill="1" applyBorder="1" applyAlignment="1">
      <alignment horizontal="center" vertical="center" wrapText="1"/>
    </xf>
    <xf numFmtId="3" fontId="32" fillId="0" borderId="1" xfId="188" applyNumberFormat="1" applyFont="1" applyFill="1" applyBorder="1" applyAlignment="1"/>
    <xf numFmtId="0" fontId="32" fillId="0" borderId="20" xfId="188" applyFont="1" applyFill="1" applyBorder="1"/>
    <xf numFmtId="3" fontId="32" fillId="0" borderId="46" xfId="188" applyNumberFormat="1" applyFont="1" applyFill="1" applyBorder="1" applyAlignment="1"/>
    <xf numFmtId="0" fontId="32" fillId="0" borderId="20" xfId="188" applyFont="1" applyBorder="1"/>
    <xf numFmtId="3" fontId="32" fillId="0" borderId="46" xfId="188" applyNumberFormat="1" applyFont="1" applyFill="1" applyBorder="1" applyAlignment="1">
      <alignment vertical="center"/>
    </xf>
    <xf numFmtId="3" fontId="34" fillId="0" borderId="55" xfId="188" applyNumberFormat="1" applyFont="1" applyFill="1" applyBorder="1" applyAlignment="1"/>
    <xf numFmtId="0" fontId="84" fillId="0" borderId="0" xfId="188" applyFont="1" applyAlignment="1">
      <alignment horizontal="left" vertical="center" wrapText="1"/>
    </xf>
    <xf numFmtId="0" fontId="37" fillId="0" borderId="0" xfId="188" applyFont="1"/>
    <xf numFmtId="0" fontId="53" fillId="0" borderId="0" xfId="0" applyFont="1" applyFill="1" applyBorder="1" applyAlignment="1">
      <alignment vertical="center" wrapText="1"/>
    </xf>
    <xf numFmtId="0" fontId="53" fillId="0" borderId="0" xfId="0" applyFont="1"/>
    <xf numFmtId="49" fontId="53" fillId="0" borderId="0" xfId="0" applyNumberFormat="1" applyFont="1" applyFill="1" applyBorder="1"/>
    <xf numFmtId="0" fontId="29" fillId="0" borderId="14" xfId="0" applyFont="1" applyBorder="1" applyAlignment="1">
      <alignment horizontal="center" vertical="center"/>
    </xf>
    <xf numFmtId="0" fontId="82" fillId="0" borderId="14" xfId="0" applyFont="1" applyBorder="1"/>
    <xf numFmtId="0" fontId="34" fillId="0" borderId="79" xfId="0" applyFont="1" applyBorder="1" applyAlignment="1">
      <alignment horizontal="left"/>
    </xf>
    <xf numFmtId="0" fontId="34" fillId="0" borderId="80" xfId="0" applyFont="1" applyBorder="1" applyAlignment="1">
      <alignment horizontal="left"/>
    </xf>
    <xf numFmtId="0" fontId="25" fillId="0" borderId="36" xfId="0" applyFont="1" applyBorder="1" applyAlignment="1">
      <alignment horizontal="left"/>
    </xf>
    <xf numFmtId="0" fontId="34" fillId="0" borderId="78" xfId="0" applyFont="1" applyBorder="1" applyAlignment="1">
      <alignment horizontal="left"/>
    </xf>
    <xf numFmtId="0" fontId="36" fillId="0" borderId="0" xfId="0" applyFont="1" applyAlignment="1">
      <alignment vertical="center" wrapText="1"/>
    </xf>
    <xf numFmtId="0" fontId="156" fillId="0" borderId="45" xfId="188" applyFont="1" applyBorder="1" applyAlignment="1">
      <alignment horizontal="center" vertical="center" wrapText="1"/>
    </xf>
    <xf numFmtId="0" fontId="158" fillId="0" borderId="29" xfId="0" applyFont="1" applyFill="1" applyBorder="1" applyAlignment="1">
      <alignment horizontal="center" vertical="center" wrapText="1"/>
    </xf>
    <xf numFmtId="0" fontId="158"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162" fillId="0" borderId="21" xfId="0" applyNumberFormat="1" applyFont="1" applyFill="1" applyBorder="1"/>
    <xf numFmtId="165" fontId="162" fillId="0" borderId="29" xfId="0" applyNumberFormat="1" applyFont="1" applyFill="1" applyBorder="1"/>
    <xf numFmtId="165" fontId="165" fillId="0" borderId="21" xfId="0" quotePrefix="1" applyNumberFormat="1" applyFont="1" applyFill="1" applyBorder="1" applyAlignment="1">
      <alignment horizontal="center"/>
    </xf>
    <xf numFmtId="165" fontId="162" fillId="0" borderId="23" xfId="0" applyNumberFormat="1" applyFont="1" applyFill="1" applyBorder="1"/>
    <xf numFmtId="165" fontId="165" fillId="0" borderId="15" xfId="0" quotePrefix="1" applyNumberFormat="1" applyFont="1" applyFill="1" applyBorder="1" applyAlignment="1">
      <alignment horizontal="center"/>
    </xf>
    <xf numFmtId="165" fontId="165" fillId="0" borderId="29" xfId="0" applyNumberFormat="1" applyFont="1" applyFill="1" applyBorder="1"/>
    <xf numFmtId="165" fontId="162" fillId="0" borderId="30" xfId="0" applyNumberFormat="1" applyFont="1" applyFill="1" applyBorder="1"/>
    <xf numFmtId="165" fontId="165" fillId="0" borderId="28" xfId="0" applyNumberFormat="1" applyFont="1" applyFill="1" applyBorder="1"/>
    <xf numFmtId="3" fontId="167" fillId="3" borderId="0" xfId="188" applyNumberFormat="1" applyFont="1" applyFill="1"/>
    <xf numFmtId="0" fontId="168" fillId="0" borderId="0" xfId="188" applyFont="1" applyAlignment="1">
      <alignment horizontal="center" vertical="center" wrapText="1"/>
    </xf>
    <xf numFmtId="2" fontId="147" fillId="0" borderId="29" xfId="188" applyNumberFormat="1" applyFont="1" applyFill="1" applyBorder="1" applyAlignment="1"/>
    <xf numFmtId="2" fontId="147" fillId="0" borderId="29" xfId="188" applyNumberFormat="1" applyFont="1" applyFill="1" applyBorder="1" applyAlignment="1">
      <alignment vertical="center"/>
    </xf>
    <xf numFmtId="0" fontId="156"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1" fillId="0" borderId="82" xfId="0" applyNumberFormat="1" applyFont="1" applyBorder="1" applyAlignment="1">
      <alignment horizontal="centerContinuous" vertical="center" wrapText="1"/>
    </xf>
    <xf numFmtId="165" fontId="164" fillId="0" borderId="19" xfId="0" applyNumberFormat="1" applyFont="1" applyFill="1" applyBorder="1" applyAlignment="1">
      <alignment horizontal="centerContinuous" vertical="center" wrapText="1"/>
    </xf>
    <xf numFmtId="165" fontId="164"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0"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5" fillId="0" borderId="0" xfId="51" applyFont="1" applyBorder="1" applyAlignment="1">
      <alignment horizontal="center"/>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4" fillId="0" borderId="52" xfId="51" applyBorder="1" applyAlignment="1">
      <alignment horizontal="center" vertical="center" wrapText="1"/>
    </xf>
    <xf numFmtId="0" fontId="96" fillId="0" borderId="0" xfId="188" applyFont="1" applyAlignment="1">
      <alignment horizontal="center"/>
    </xf>
    <xf numFmtId="0" fontId="103"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38" fillId="4" borderId="46" xfId="0" applyNumberFormat="1" applyFont="1" applyFill="1" applyBorder="1" applyAlignment="1"/>
    <xf numFmtId="0" fontId="4" fillId="0" borderId="0" xfId="0" applyFont="1" applyBorder="1" applyAlignment="1"/>
    <xf numFmtId="0" fontId="38" fillId="0" borderId="0" xfId="0" applyFont="1" applyFill="1" applyBorder="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38"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8" fillId="4" borderId="47" xfId="0" applyFont="1" applyFill="1" applyBorder="1" applyAlignment="1">
      <alignment horizontal="left"/>
    </xf>
    <xf numFmtId="0" fontId="24"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38" fillId="0" borderId="11" xfId="51" applyNumberFormat="1" applyFont="1" applyFill="1" applyBorder="1" applyAlignment="1"/>
    <xf numFmtId="0" fontId="38" fillId="0" borderId="11" xfId="51" applyFont="1" applyBorder="1" applyAlignment="1"/>
    <xf numFmtId="0" fontId="4" fillId="0" borderId="49" xfId="51" applyBorder="1" applyAlignment="1">
      <alignment horizontal="center"/>
    </xf>
    <xf numFmtId="0" fontId="4" fillId="0" borderId="49" xfId="51" applyBorder="1"/>
    <xf numFmtId="0" fontId="24" fillId="0" borderId="52" xfId="51" applyFont="1" applyBorder="1"/>
    <xf numFmtId="0" fontId="24" fillId="0" borderId="52" xfId="51" applyFont="1" applyBorder="1" applyAlignment="1">
      <alignment horizontal="left"/>
    </xf>
    <xf numFmtId="0" fontId="24" fillId="0" borderId="49" xfId="51" applyFont="1" applyBorder="1" applyAlignment="1">
      <alignment horizontal="center"/>
    </xf>
    <xf numFmtId="0" fontId="38" fillId="4" borderId="47" xfId="51" applyFont="1" applyFill="1" applyBorder="1" applyAlignment="1">
      <alignment horizontal="left"/>
    </xf>
    <xf numFmtId="0" fontId="4" fillId="0" borderId="52" xfId="51" applyBorder="1"/>
    <xf numFmtId="0" fontId="38"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1" fillId="0" borderId="0" xfId="0" applyFont="1" applyAlignment="1">
      <alignment vertical="center"/>
    </xf>
    <xf numFmtId="0" fontId="0" fillId="0" borderId="0" xfId="0" applyAlignment="1">
      <alignment vertical="center"/>
    </xf>
    <xf numFmtId="0" fontId="172" fillId="0" borderId="0" xfId="0" applyFont="1" applyAlignment="1">
      <alignment vertical="center"/>
    </xf>
    <xf numFmtId="0" fontId="31" fillId="0" borderId="0" xfId="0" quotePrefix="1" applyFont="1" applyAlignment="1">
      <alignment vertical="center"/>
    </xf>
    <xf numFmtId="2" fontId="33" fillId="0" borderId="27" xfId="188" applyNumberFormat="1" applyFont="1" applyFill="1" applyBorder="1" applyAlignment="1"/>
    <xf numFmtId="2" fontId="147" fillId="0" borderId="7" xfId="188" applyNumberFormat="1" applyFont="1" applyFill="1" applyBorder="1" applyAlignment="1"/>
    <xf numFmtId="170" fontId="107" fillId="0" borderId="0" xfId="51" applyNumberFormat="1" applyFont="1"/>
    <xf numFmtId="3" fontId="24" fillId="60" borderId="42" xfId="188" applyNumberFormat="1" applyFont="1" applyFill="1" applyBorder="1" applyAlignment="1">
      <alignment horizontal="right" wrapText="1"/>
    </xf>
    <xf numFmtId="3" fontId="51" fillId="60" borderId="4" xfId="188" applyNumberFormat="1" applyFont="1" applyFill="1" applyBorder="1" applyAlignment="1">
      <alignment horizontal="right" wrapText="1"/>
    </xf>
    <xf numFmtId="3" fontId="24" fillId="60" borderId="3" xfId="188" applyNumberFormat="1" applyFont="1" applyFill="1" applyBorder="1"/>
    <xf numFmtId="3" fontId="24" fillId="60" borderId="65" xfId="188" applyNumberFormat="1" applyFont="1" applyFill="1" applyBorder="1"/>
    <xf numFmtId="3" fontId="24" fillId="60" borderId="65" xfId="188" applyNumberFormat="1" applyFont="1" applyFill="1" applyBorder="1" applyAlignment="1">
      <alignment horizontal="right" wrapText="1"/>
    </xf>
    <xf numFmtId="167" fontId="24" fillId="60" borderId="41" xfId="188" quotePrefix="1" applyNumberFormat="1" applyFont="1" applyFill="1" applyBorder="1" applyAlignment="1">
      <alignment wrapText="1"/>
    </xf>
    <xf numFmtId="167" fontId="24" fillId="60" borderId="3" xfId="188" quotePrefix="1" applyNumberFormat="1" applyFont="1" applyFill="1" applyBorder="1" applyAlignment="1"/>
    <xf numFmtId="167" fontId="24" fillId="60" borderId="41" xfId="188" applyNumberFormat="1" applyFont="1" applyFill="1" applyBorder="1" applyAlignment="1">
      <alignment horizontal="right" wrapText="1"/>
    </xf>
    <xf numFmtId="167" fontId="24" fillId="60" borderId="42" xfId="188" applyNumberFormat="1" applyFont="1" applyFill="1" applyBorder="1" applyAlignment="1">
      <alignment horizontal="right" wrapText="1"/>
    </xf>
    <xf numFmtId="0" fontId="32" fillId="0" borderId="18" xfId="188" applyFont="1" applyFill="1" applyBorder="1"/>
    <xf numFmtId="2" fontId="33"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1" fillId="60" borderId="82" xfId="0" applyNumberFormat="1" applyFont="1" applyFill="1" applyBorder="1"/>
    <xf numFmtId="165" fontId="31" fillId="60" borderId="57" xfId="0" applyNumberFormat="1" applyFont="1" applyFill="1" applyBorder="1"/>
    <xf numFmtId="3" fontId="31" fillId="60" borderId="46" xfId="0" applyNumberFormat="1" applyFont="1" applyFill="1" applyBorder="1"/>
    <xf numFmtId="165" fontId="49" fillId="60" borderId="29" xfId="0" applyNumberFormat="1" applyFont="1" applyFill="1" applyBorder="1" applyAlignment="1">
      <alignment horizontal="right"/>
    </xf>
    <xf numFmtId="165" fontId="31" fillId="60" borderId="54" xfId="0" applyNumberFormat="1" applyFont="1" applyFill="1" applyBorder="1"/>
    <xf numFmtId="165" fontId="31" fillId="60" borderId="53" xfId="0" applyNumberFormat="1" applyFont="1" applyFill="1" applyBorder="1"/>
    <xf numFmtId="165" fontId="31" fillId="60" borderId="93" xfId="0" applyNumberFormat="1" applyFont="1" applyFill="1" applyBorder="1"/>
    <xf numFmtId="165" fontId="31" fillId="60" borderId="47" xfId="0" applyNumberFormat="1" applyFont="1" applyFill="1" applyBorder="1"/>
    <xf numFmtId="165" fontId="31" fillId="60" borderId="47" xfId="0" applyNumberFormat="1" applyFont="1" applyFill="1" applyBorder="1" applyAlignment="1">
      <alignment horizontal="center"/>
    </xf>
    <xf numFmtId="3" fontId="31" fillId="60" borderId="51" xfId="0" applyNumberFormat="1" applyFont="1" applyFill="1" applyBorder="1"/>
    <xf numFmtId="165" fontId="49" fillId="60" borderId="30" xfId="0" applyNumberFormat="1" applyFont="1" applyFill="1" applyBorder="1" applyAlignment="1">
      <alignment horizontal="right"/>
    </xf>
    <xf numFmtId="165" fontId="31" fillId="60" borderId="95" xfId="0" applyNumberFormat="1" applyFont="1" applyFill="1" applyBorder="1"/>
    <xf numFmtId="165" fontId="31" fillId="60" borderId="60" xfId="0" applyNumberFormat="1" applyFont="1" applyFill="1" applyBorder="1"/>
    <xf numFmtId="0" fontId="17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4" fillId="0" borderId="3" xfId="0" applyFont="1" applyBorder="1" applyAlignment="1">
      <alignment horizontal="centerContinuous"/>
    </xf>
    <xf numFmtId="0" fontId="34" fillId="0" borderId="4" xfId="0" applyFont="1" applyBorder="1" applyAlignment="1">
      <alignment horizontal="centerContinuous"/>
    </xf>
    <xf numFmtId="3" fontId="25" fillId="0" borderId="55" xfId="0" applyNumberFormat="1" applyFont="1" applyBorder="1" applyAlignment="1"/>
    <xf numFmtId="3" fontId="25" fillId="4" borderId="55" xfId="0" applyNumberFormat="1" applyFont="1" applyFill="1" applyBorder="1" applyAlignment="1"/>
    <xf numFmtId="165" fontId="156" fillId="0" borderId="55" xfId="0" applyNumberFormat="1" applyFont="1" applyBorder="1" applyAlignment="1"/>
    <xf numFmtId="165" fontId="25" fillId="0" borderId="55" xfId="0" applyNumberFormat="1" applyFont="1" applyBorder="1" applyAlignment="1"/>
    <xf numFmtId="165" fontId="156" fillId="0" borderId="27" xfId="0" applyNumberFormat="1" applyFont="1" applyBorder="1" applyAlignment="1"/>
    <xf numFmtId="3" fontId="24" fillId="0" borderId="12" xfId="0" applyNumberFormat="1" applyFont="1" applyBorder="1" applyAlignment="1"/>
    <xf numFmtId="3" fontId="24" fillId="4" borderId="12" xfId="0" applyNumberFormat="1" applyFont="1" applyFill="1" applyBorder="1" applyAlignment="1"/>
    <xf numFmtId="165" fontId="53" fillId="0" borderId="53" xfId="0" applyNumberFormat="1" applyFont="1" applyBorder="1" applyAlignment="1"/>
    <xf numFmtId="165" fontId="24" fillId="0" borderId="14" xfId="0" applyNumberFormat="1" applyFont="1" applyBorder="1" applyAlignment="1"/>
    <xf numFmtId="165" fontId="53" fillId="0" borderId="12" xfId="0" applyNumberFormat="1" applyFont="1" applyBorder="1" applyAlignment="1"/>
    <xf numFmtId="165" fontId="53" fillId="0" borderId="28" xfId="0" applyNumberFormat="1" applyFont="1" applyBorder="1" applyAlignment="1"/>
    <xf numFmtId="3" fontId="24" fillId="0" borderId="46" xfId="0" applyNumberFormat="1" applyFont="1" applyBorder="1" applyAlignment="1"/>
    <xf numFmtId="3" fontId="24" fillId="4" borderId="46" xfId="0" applyNumberFormat="1" applyFont="1" applyFill="1" applyBorder="1" applyAlignment="1"/>
    <xf numFmtId="165" fontId="53" fillId="0" borderId="47" xfId="0" applyNumberFormat="1" applyFont="1" applyBorder="1" applyAlignment="1"/>
    <xf numFmtId="165" fontId="24" fillId="0" borderId="20" xfId="0" applyNumberFormat="1" applyFont="1" applyBorder="1" applyAlignment="1"/>
    <xf numFmtId="165" fontId="53" fillId="0" borderId="46" xfId="0" applyNumberFormat="1" applyFont="1" applyBorder="1" applyAlignment="1"/>
    <xf numFmtId="165" fontId="53" fillId="0" borderId="29" xfId="0" applyNumberFormat="1" applyFont="1" applyBorder="1" applyAlignment="1"/>
    <xf numFmtId="3" fontId="24" fillId="0" borderId="51" xfId="0" applyNumberFormat="1" applyFont="1" applyBorder="1" applyAlignment="1"/>
    <xf numFmtId="3" fontId="24" fillId="4" borderId="51" xfId="0" applyNumberFormat="1" applyFont="1" applyFill="1" applyBorder="1" applyAlignment="1"/>
    <xf numFmtId="165" fontId="53" fillId="0" borderId="60" xfId="0" applyNumberFormat="1" applyFont="1" applyBorder="1" applyAlignment="1"/>
    <xf numFmtId="165" fontId="24" fillId="0" borderId="22" xfId="0" applyNumberFormat="1" applyFont="1" applyBorder="1" applyAlignment="1"/>
    <xf numFmtId="165" fontId="53" fillId="0" borderId="51" xfId="0" applyNumberFormat="1" applyFont="1" applyBorder="1" applyAlignment="1"/>
    <xf numFmtId="165" fontId="53" fillId="0" borderId="30" xfId="0" applyNumberFormat="1" applyFont="1" applyBorder="1" applyAlignment="1"/>
    <xf numFmtId="3" fontId="156" fillId="0" borderId="55" xfId="0" applyNumberFormat="1" applyFont="1" applyBorder="1" applyAlignment="1"/>
    <xf numFmtId="3" fontId="156" fillId="4" borderId="55" xfId="0" applyNumberFormat="1" applyFont="1" applyFill="1" applyBorder="1" applyAlignment="1"/>
    <xf numFmtId="165" fontId="53" fillId="0" borderId="12" xfId="0" quotePrefix="1" applyNumberFormat="1" applyFont="1" applyBorder="1" applyAlignment="1"/>
    <xf numFmtId="0" fontId="35" fillId="0" borderId="32" xfId="0" applyFont="1" applyBorder="1"/>
    <xf numFmtId="0" fontId="34" fillId="0" borderId="3" xfId="0" applyFont="1" applyFill="1" applyBorder="1" applyAlignment="1">
      <alignment horizontal="left" vertical="center"/>
    </xf>
    <xf numFmtId="0" fontId="84" fillId="0" borderId="0" xfId="0" applyFont="1" applyBorder="1" applyAlignment="1">
      <alignment horizontal="center"/>
    </xf>
    <xf numFmtId="0" fontId="110" fillId="0" borderId="0" xfId="0" applyFont="1" applyBorder="1"/>
    <xf numFmtId="0" fontId="24" fillId="0" borderId="52" xfId="0" applyFont="1" applyBorder="1"/>
    <xf numFmtId="0" fontId="24" fillId="0" borderId="52" xfId="0" applyFont="1" applyBorder="1" applyAlignment="1">
      <alignment horizontal="left"/>
    </xf>
    <xf numFmtId="165" fontId="53" fillId="0" borderId="28" xfId="0" quotePrefix="1" applyNumberFormat="1" applyFont="1" applyBorder="1" applyAlignment="1"/>
    <xf numFmtId="165" fontId="165" fillId="4" borderId="29" xfId="0" applyNumberFormat="1" applyFont="1" applyFill="1" applyBorder="1"/>
    <xf numFmtId="165" fontId="162" fillId="4" borderId="29" xfId="0" applyNumberFormat="1" applyFont="1" applyFill="1" applyBorder="1"/>
    <xf numFmtId="165" fontId="162" fillId="4" borderId="30" xfId="0" applyNumberFormat="1" applyFont="1" applyFill="1" applyBorder="1"/>
    <xf numFmtId="165" fontId="165" fillId="4" borderId="28" xfId="0" applyNumberFormat="1" applyFont="1" applyFill="1" applyBorder="1"/>
    <xf numFmtId="2" fontId="164" fillId="0" borderId="82" xfId="0" applyNumberFormat="1" applyFont="1" applyBorder="1" applyAlignment="1">
      <alignment horizontal="centerContinuous" vertical="center" wrapText="1"/>
    </xf>
    <xf numFmtId="3" fontId="31" fillId="60" borderId="46" xfId="0" applyNumberFormat="1" applyFont="1" applyFill="1" applyBorder="1" applyAlignment="1">
      <alignment horizontal="center"/>
    </xf>
    <xf numFmtId="0" fontId="170" fillId="0" borderId="0" xfId="0" applyFont="1" applyAlignment="1">
      <alignment vertical="center"/>
    </xf>
    <xf numFmtId="0" fontId="34" fillId="0" borderId="0" xfId="188" applyFont="1" applyFill="1" applyBorder="1"/>
    <xf numFmtId="0" fontId="25" fillId="0" borderId="0" xfId="188" applyFont="1" applyBorder="1" applyAlignment="1">
      <alignment horizontal="center" vertical="center" wrapText="1"/>
    </xf>
    <xf numFmtId="0" fontId="32" fillId="0" borderId="18" xfId="188" applyFont="1" applyBorder="1"/>
    <xf numFmtId="2" fontId="147" fillId="0" borderId="0" xfId="188" applyNumberFormat="1" applyFont="1" applyFill="1" applyBorder="1" applyAlignment="1">
      <alignment vertical="center"/>
    </xf>
    <xf numFmtId="2" fontId="147" fillId="0" borderId="0" xfId="188" applyNumberFormat="1" applyFont="1" applyFill="1" applyBorder="1" applyAlignment="1"/>
    <xf numFmtId="2" fontId="33"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0" fillId="0" borderId="0" xfId="51" applyFont="1" applyBorder="1" applyAlignment="1">
      <alignment vertical="center"/>
    </xf>
    <xf numFmtId="0" fontId="12" fillId="0" borderId="0" xfId="51" applyFont="1" applyBorder="1" applyAlignment="1">
      <alignment vertical="center"/>
    </xf>
    <xf numFmtId="0" fontId="50" fillId="0" borderId="78" xfId="0" applyFont="1" applyBorder="1"/>
    <xf numFmtId="0" fontId="29" fillId="0" borderId="79" xfId="0" applyFont="1" applyBorder="1"/>
    <xf numFmtId="0" fontId="29" fillId="0" borderId="80" xfId="0" applyFont="1" applyBorder="1"/>
    <xf numFmtId="0" fontId="166" fillId="4" borderId="45" xfId="0" applyFont="1" applyFill="1" applyBorder="1" applyAlignment="1">
      <alignment horizontal="center" vertical="center" wrapText="1"/>
    </xf>
    <xf numFmtId="0" fontId="166" fillId="0" borderId="45" xfId="0" applyFont="1" applyBorder="1" applyAlignment="1">
      <alignment horizontal="centerContinuous" vertical="center" wrapText="1"/>
    </xf>
    <xf numFmtId="49" fontId="81" fillId="0" borderId="82" xfId="0" applyNumberFormat="1" applyFont="1" applyBorder="1" applyAlignment="1">
      <alignment horizontal="centerContinuous" vertical="center" wrapText="1"/>
    </xf>
    <xf numFmtId="49" fontId="164" fillId="0" borderId="82" xfId="0" applyNumberFormat="1" applyFont="1" applyBorder="1" applyAlignment="1">
      <alignment horizontal="centerContinuous" vertical="center" wrapText="1"/>
    </xf>
    <xf numFmtId="49" fontId="81" fillId="0" borderId="19" xfId="0" applyNumberFormat="1" applyFont="1" applyFill="1" applyBorder="1" applyAlignment="1">
      <alignment horizontal="centerContinuous" vertical="center" wrapText="1"/>
    </xf>
    <xf numFmtId="49" fontId="164" fillId="0" borderId="19" xfId="0" applyNumberFormat="1" applyFont="1" applyFill="1" applyBorder="1" applyAlignment="1">
      <alignment horizontal="centerContinuous" vertical="center" wrapText="1"/>
    </xf>
    <xf numFmtId="49" fontId="164" fillId="0" borderId="7" xfId="0" applyNumberFormat="1" applyFont="1" applyFill="1" applyBorder="1" applyAlignment="1">
      <alignment horizontal="centerContinuous" vertical="center" wrapText="1"/>
    </xf>
    <xf numFmtId="3" fontId="4" fillId="0" borderId="0" xfId="188" applyNumberFormat="1"/>
    <xf numFmtId="0" fontId="176" fillId="60" borderId="48" xfId="0" applyFont="1" applyFill="1" applyBorder="1" applyAlignment="1">
      <alignment horizontal="center" vertical="justify" wrapText="1"/>
    </xf>
    <xf numFmtId="0" fontId="42" fillId="60" borderId="42" xfId="188" applyFont="1" applyFill="1" applyBorder="1" applyAlignment="1">
      <alignment horizontal="center" wrapText="1"/>
    </xf>
    <xf numFmtId="0" fontId="51" fillId="60" borderId="40" xfId="188" applyFont="1" applyFill="1" applyBorder="1" applyAlignment="1">
      <alignment wrapText="1"/>
    </xf>
    <xf numFmtId="0" fontId="51" fillId="60" borderId="65" xfId="188" applyFont="1" applyFill="1" applyBorder="1" applyAlignment="1">
      <alignment wrapText="1"/>
    </xf>
    <xf numFmtId="0" fontId="24" fillId="60" borderId="65" xfId="188" applyFont="1" applyFill="1" applyBorder="1"/>
    <xf numFmtId="4" fontId="147" fillId="0" borderId="29" xfId="188" applyNumberFormat="1" applyFont="1" applyFill="1" applyBorder="1" applyAlignment="1"/>
    <xf numFmtId="0" fontId="166" fillId="0" borderId="37" xfId="0" applyFont="1" applyFill="1" applyBorder="1" applyAlignment="1">
      <alignment horizontal="center" vertical="center" wrapText="1"/>
    </xf>
    <xf numFmtId="0" fontId="166" fillId="0" borderId="28" xfId="0" applyFont="1" applyFill="1" applyBorder="1" applyAlignment="1">
      <alignment horizontal="center" vertical="center" wrapText="1"/>
    </xf>
    <xf numFmtId="2" fontId="82" fillId="0" borderId="46" xfId="0" applyNumberFormat="1" applyFont="1" applyFill="1" applyBorder="1"/>
    <xf numFmtId="2" fontId="82"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2" fillId="0" borderId="12" xfId="0" applyNumberFormat="1" applyFont="1" applyFill="1" applyBorder="1"/>
    <xf numFmtId="2" fontId="82" fillId="0" borderId="15" xfId="0" applyNumberFormat="1" applyFont="1" applyFill="1" applyBorder="1"/>
    <xf numFmtId="2" fontId="81" fillId="0" borderId="19" xfId="0" applyNumberFormat="1" applyFont="1" applyFill="1" applyBorder="1" applyAlignment="1">
      <alignment horizontal="centerContinuous" vertical="center" wrapText="1"/>
    </xf>
    <xf numFmtId="0" fontId="178" fillId="0" borderId="23" xfId="0" applyFont="1" applyBorder="1" applyAlignment="1">
      <alignment horizontal="center" vertical="center" wrapText="1"/>
    </xf>
    <xf numFmtId="0" fontId="178" fillId="0" borderId="30" xfId="0" applyFont="1" applyBorder="1" applyAlignment="1">
      <alignment horizontal="center" vertical="center" wrapText="1"/>
    </xf>
    <xf numFmtId="2" fontId="34" fillId="2" borderId="18" xfId="0" quotePrefix="1" applyNumberFormat="1" applyFont="1" applyFill="1" applyBorder="1" applyAlignment="1">
      <alignment horizontal="right" vertical="center" wrapText="1"/>
    </xf>
    <xf numFmtId="4" fontId="147" fillId="0" borderId="7" xfId="188" applyNumberFormat="1" applyFont="1" applyFill="1" applyBorder="1" applyAlignment="1"/>
    <xf numFmtId="0" fontId="38" fillId="0" borderId="49" xfId="0" applyFont="1" applyFill="1" applyBorder="1"/>
    <xf numFmtId="170" fontId="38" fillId="0" borderId="11" xfId="0" applyNumberFormat="1" applyFont="1" applyFill="1" applyBorder="1" applyAlignment="1"/>
    <xf numFmtId="0" fontId="1" fillId="0" borderId="0" xfId="192"/>
    <xf numFmtId="0" fontId="1" fillId="0" borderId="0" xfId="192"/>
    <xf numFmtId="14" fontId="5" fillId="0" borderId="46" xfId="0" applyNumberFormat="1" applyFont="1" applyBorder="1" applyAlignment="1">
      <alignment horizontal="center" vertical="center" wrapText="1"/>
    </xf>
    <xf numFmtId="0" fontId="181" fillId="0" borderId="10" xfId="0" applyFont="1" applyFill="1" applyBorder="1"/>
    <xf numFmtId="2" fontId="32" fillId="0" borderId="0" xfId="0" applyNumberFormat="1" applyFont="1" applyFill="1" applyBorder="1" applyAlignment="1">
      <alignment horizontal="right" vertical="center" wrapText="1"/>
    </xf>
    <xf numFmtId="4" fontId="32" fillId="0" borderId="0" xfId="0" quotePrefix="1" applyNumberFormat="1" applyFont="1" applyBorder="1" applyAlignment="1">
      <alignment horizontal="right" vertical="center" wrapText="1"/>
    </xf>
    <xf numFmtId="165" fontId="147" fillId="0" borderId="0" xfId="0" quotePrefix="1" applyNumberFormat="1" applyFont="1" applyBorder="1" applyAlignment="1">
      <alignment horizontal="right" vertical="center" wrapText="1"/>
    </xf>
    <xf numFmtId="167" fontId="53" fillId="61" borderId="36" xfId="188" applyNumberFormat="1" applyFont="1" applyFill="1" applyBorder="1"/>
    <xf numFmtId="167" fontId="53" fillId="61" borderId="65" xfId="188" applyNumberFormat="1" applyFont="1" applyFill="1" applyBorder="1"/>
    <xf numFmtId="167" fontId="53" fillId="61" borderId="38" xfId="188" applyNumberFormat="1" applyFont="1" applyFill="1" applyBorder="1"/>
    <xf numFmtId="167" fontId="53" fillId="61" borderId="40" xfId="188" applyNumberFormat="1" applyFont="1" applyFill="1" applyBorder="1"/>
    <xf numFmtId="3" fontId="32" fillId="0" borderId="1" xfId="188" applyNumberFormat="1" applyFont="1" applyFill="1" applyBorder="1" applyAlignment="1">
      <alignment vertical="center"/>
    </xf>
    <xf numFmtId="2" fontId="147"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1" fillId="0" borderId="33" xfId="0" applyFont="1" applyFill="1" applyBorder="1"/>
    <xf numFmtId="0" fontId="0" fillId="0" borderId="33" xfId="0" applyBorder="1"/>
    <xf numFmtId="2" fontId="174" fillId="60" borderId="18" xfId="0" applyNumberFormat="1" applyFont="1" applyFill="1" applyBorder="1" applyAlignment="1"/>
    <xf numFmtId="3" fontId="31" fillId="60" borderId="1" xfId="0" applyNumberFormat="1" applyFont="1" applyFill="1" applyBorder="1"/>
    <xf numFmtId="2" fontId="174" fillId="60" borderId="20" xfId="0" applyNumberFormat="1" applyFont="1" applyFill="1" applyBorder="1" applyAlignment="1"/>
    <xf numFmtId="2" fontId="174" fillId="60" borderId="22" xfId="0" applyNumberFormat="1" applyFont="1" applyFill="1" applyBorder="1" applyAlignment="1"/>
    <xf numFmtId="0" fontId="11" fillId="0" borderId="1" xfId="0" applyFont="1" applyFill="1" applyBorder="1" applyAlignment="1">
      <alignment horizontal="center" vertical="center" wrapText="1"/>
    </xf>
    <xf numFmtId="0" fontId="34" fillId="0" borderId="78" xfId="0" applyFont="1" applyBorder="1" applyAlignment="1">
      <alignment vertical="center" wrapText="1"/>
    </xf>
    <xf numFmtId="0" fontId="34"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3"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18"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4" fillId="0" borderId="0" xfId="188" applyNumberFormat="1" applyFont="1"/>
    <xf numFmtId="3" fontId="25" fillId="0" borderId="44" xfId="188" applyNumberFormat="1" applyFont="1" applyFill="1" applyBorder="1" applyAlignment="1">
      <alignment horizontal="center" vertical="center" wrapText="1"/>
    </xf>
    <xf numFmtId="3" fontId="32" fillId="0" borderId="48" xfId="188" applyNumberFormat="1" applyFont="1" applyFill="1" applyBorder="1" applyAlignment="1"/>
    <xf numFmtId="0" fontId="34" fillId="0" borderId="16" xfId="188" applyFont="1" applyFill="1" applyBorder="1"/>
    <xf numFmtId="4" fontId="33" fillId="0" borderId="27" xfId="188" applyNumberFormat="1" applyFont="1" applyFill="1" applyBorder="1" applyAlignment="1"/>
    <xf numFmtId="1" fontId="0" fillId="0" borderId="0" xfId="0" applyNumberFormat="1"/>
    <xf numFmtId="0" fontId="43" fillId="0" borderId="0" xfId="0" applyFont="1" applyAlignment="1">
      <alignment vertical="center"/>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1"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0" fillId="0" borderId="2" xfId="0" applyFont="1" applyBorder="1" applyAlignment="1">
      <alignment horizontal="centerContinuous"/>
    </xf>
    <xf numFmtId="0" fontId="21" fillId="0" borderId="4" xfId="0" applyFont="1" applyBorder="1" applyAlignment="1">
      <alignment horizontal="centerContinuous"/>
    </xf>
    <xf numFmtId="14" fontId="158" fillId="60" borderId="62" xfId="0" applyNumberFormat="1" applyFont="1" applyFill="1" applyBorder="1" applyAlignment="1">
      <alignment horizontal="center" vertical="center" wrapText="1"/>
    </xf>
    <xf numFmtId="165" fontId="158" fillId="60" borderId="27" xfId="0" applyNumberFormat="1" applyFont="1" applyFill="1" applyBorder="1" applyAlignment="1">
      <alignment horizontal="center"/>
    </xf>
    <xf numFmtId="165" fontId="49" fillId="60" borderId="7" xfId="0" applyNumberFormat="1" applyFont="1" applyFill="1" applyBorder="1"/>
    <xf numFmtId="165" fontId="49" fillId="60" borderId="28" xfId="0" applyNumberFormat="1" applyFont="1" applyFill="1" applyBorder="1"/>
    <xf numFmtId="165" fontId="49" fillId="60" borderId="29" xfId="0" applyNumberFormat="1" applyFont="1" applyFill="1" applyBorder="1"/>
    <xf numFmtId="165" fontId="49" fillId="60" borderId="30" xfId="0" applyNumberFormat="1" applyFont="1" applyFill="1" applyBorder="1"/>
    <xf numFmtId="165" fontId="158" fillId="60" borderId="55" xfId="0" applyNumberFormat="1" applyFont="1" applyFill="1" applyBorder="1"/>
    <xf numFmtId="165" fontId="49" fillId="60" borderId="57" xfId="0" applyNumberFormat="1" applyFont="1" applyFill="1" applyBorder="1"/>
    <xf numFmtId="165" fontId="49" fillId="60" borderId="53" xfId="0" applyNumberFormat="1" applyFont="1" applyFill="1" applyBorder="1"/>
    <xf numFmtId="165" fontId="49" fillId="60" borderId="47" xfId="0" applyNumberFormat="1" applyFont="1" applyFill="1" applyBorder="1"/>
    <xf numFmtId="165" fontId="49" fillId="60" borderId="47" xfId="0" applyNumberFormat="1" applyFont="1" applyFill="1" applyBorder="1" applyAlignment="1">
      <alignment horizontal="center"/>
    </xf>
    <xf numFmtId="165" fontId="49" fillId="60" borderId="60" xfId="0" applyNumberFormat="1" applyFont="1" applyFill="1" applyBorder="1"/>
    <xf numFmtId="14" fontId="158" fillId="60" borderId="48" xfId="0" applyNumberFormat="1" applyFont="1" applyFill="1" applyBorder="1" applyAlignment="1">
      <alignment horizontal="center" vertical="center" wrapText="1"/>
    </xf>
    <xf numFmtId="0" fontId="158" fillId="60" borderId="62" xfId="0" applyFont="1" applyFill="1" applyBorder="1" applyAlignment="1">
      <alignment horizontal="center" vertical="center" wrapText="1"/>
    </xf>
    <xf numFmtId="165" fontId="158" fillId="60" borderId="27" xfId="0" applyNumberFormat="1" applyFont="1" applyFill="1" applyBorder="1" applyAlignment="1">
      <alignment horizontal="right"/>
    </xf>
    <xf numFmtId="165" fontId="49" fillId="60" borderId="1" xfId="0" applyNumberFormat="1" applyFont="1" applyFill="1" applyBorder="1"/>
    <xf numFmtId="165" fontId="49" fillId="60" borderId="7" xfId="0" applyNumberFormat="1" applyFont="1" applyFill="1" applyBorder="1" applyAlignment="1">
      <alignment horizontal="right"/>
    </xf>
    <xf numFmtId="165" fontId="49" fillId="60" borderId="46" xfId="0" applyNumberFormat="1" applyFont="1" applyFill="1" applyBorder="1"/>
    <xf numFmtId="165" fontId="49"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47" fillId="0" borderId="58" xfId="0" applyNumberFormat="1" applyFont="1" applyFill="1" applyBorder="1"/>
    <xf numFmtId="165" fontId="47" fillId="0" borderId="62" xfId="0" applyNumberFormat="1" applyFont="1" applyFill="1" applyBorder="1"/>
    <xf numFmtId="165" fontId="53" fillId="0" borderId="46" xfId="0" quotePrefix="1" applyNumberFormat="1" applyFont="1" applyBorder="1" applyAlignment="1"/>
    <xf numFmtId="165" fontId="53" fillId="0" borderId="29" xfId="0" quotePrefix="1" applyNumberFormat="1" applyFont="1" applyBorder="1" applyAlignment="1"/>
    <xf numFmtId="0" fontId="0" fillId="0" borderId="0" xfId="0" applyFill="1" applyBorder="1"/>
    <xf numFmtId="0" fontId="177" fillId="0" borderId="82"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1" fillId="60" borderId="20" xfId="0" quotePrefix="1" applyNumberFormat="1" applyFont="1" applyFill="1" applyBorder="1" applyAlignment="1">
      <alignment horizontal="center"/>
    </xf>
    <xf numFmtId="3" fontId="49" fillId="60" borderId="29" xfId="0" quotePrefix="1" applyNumberFormat="1" applyFont="1" applyFill="1" applyBorder="1" applyAlignment="1">
      <alignment horizontal="center"/>
    </xf>
    <xf numFmtId="0" fontId="37" fillId="60" borderId="2" xfId="0" applyFont="1" applyFill="1" applyBorder="1"/>
    <xf numFmtId="0" fontId="154" fillId="60" borderId="3" xfId="0" applyFont="1" applyFill="1" applyBorder="1" applyAlignment="1">
      <alignment horizontal="center" vertical="center"/>
    </xf>
    <xf numFmtId="0" fontId="21" fillId="60" borderId="3" xfId="0" applyFont="1" applyFill="1" applyBorder="1" applyAlignment="1">
      <alignment horizontal="center" vertical="center"/>
    </xf>
    <xf numFmtId="0" fontId="155" fillId="60" borderId="2" xfId="0" applyFont="1" applyFill="1" applyBorder="1" applyAlignment="1">
      <alignment horizontal="center" vertical="center"/>
    </xf>
    <xf numFmtId="0" fontId="21" fillId="60" borderId="4" xfId="0" applyFont="1" applyFill="1" applyBorder="1" applyAlignment="1">
      <alignment horizontal="center" vertical="center"/>
    </xf>
    <xf numFmtId="0" fontId="34" fillId="0" borderId="16" xfId="188" applyFont="1" applyBorder="1"/>
    <xf numFmtId="0" fontId="24" fillId="0" borderId="11" xfId="0" applyFont="1" applyBorder="1"/>
    <xf numFmtId="170" fontId="4" fillId="0" borderId="0" xfId="191" applyNumberFormat="1" applyFont="1" applyFill="1" applyAlignment="1" applyProtection="1">
      <alignment horizontal="right"/>
    </xf>
    <xf numFmtId="0" fontId="24" fillId="0" borderId="11" xfId="0" applyFont="1" applyBorder="1" applyAlignment="1">
      <alignment horizontal="left"/>
    </xf>
    <xf numFmtId="0" fontId="24" fillId="0" borderId="0" xfId="0" applyFont="1" applyBorder="1" applyAlignment="1">
      <alignment horizontal="center"/>
    </xf>
    <xf numFmtId="0" fontId="38" fillId="4" borderId="93" xfId="0" applyFont="1" applyFill="1" applyBorder="1" applyAlignment="1">
      <alignment horizontal="left"/>
    </xf>
    <xf numFmtId="0" fontId="0" fillId="0" borderId="11" xfId="0" applyBorder="1"/>
    <xf numFmtId="0" fontId="32" fillId="0" borderId="25" xfId="188" applyFont="1" applyFill="1" applyBorder="1"/>
    <xf numFmtId="2" fontId="147"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0" fillId="62" borderId="65" xfId="0" applyFont="1" applyFill="1" applyBorder="1" applyAlignment="1">
      <alignment horizontal="center"/>
    </xf>
    <xf numFmtId="0" fontId="70" fillId="62" borderId="17" xfId="0" applyFont="1" applyFill="1" applyBorder="1" applyAlignment="1">
      <alignment horizontal="center" vertical="center"/>
    </xf>
    <xf numFmtId="0" fontId="70" fillId="62" borderId="55" xfId="0" applyFont="1" applyFill="1" applyBorder="1" applyAlignment="1">
      <alignment horizontal="center" vertical="center"/>
    </xf>
    <xf numFmtId="0" fontId="70" fillId="62" borderId="4" xfId="0" applyFont="1" applyFill="1" applyBorder="1" applyAlignment="1">
      <alignment horizontal="center" vertical="center"/>
    </xf>
    <xf numFmtId="0" fontId="184" fillId="0" borderId="38" xfId="0" applyFont="1" applyBorder="1" applyAlignment="1">
      <alignment horizontal="centerContinuous"/>
    </xf>
    <xf numFmtId="169" fontId="70" fillId="0" borderId="0" xfId="0" applyNumberFormat="1" applyFont="1" applyBorder="1" applyAlignment="1">
      <alignment horizontal="centerContinuous"/>
    </xf>
    <xf numFmtId="169" fontId="70"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81" xfId="0" applyFont="1" applyBorder="1" applyAlignment="1">
      <alignment horizontal="left" indent="1"/>
    </xf>
    <xf numFmtId="0" fontId="184" fillId="0" borderId="65" xfId="0" applyFont="1" applyBorder="1" applyAlignment="1">
      <alignment horizontal="centerContinuous"/>
    </xf>
    <xf numFmtId="169" fontId="70" fillId="0" borderId="3" xfId="0" applyNumberFormat="1" applyFont="1" applyBorder="1" applyAlignment="1">
      <alignment horizontal="centerContinuous"/>
    </xf>
    <xf numFmtId="169" fontId="70" fillId="0" borderId="4" xfId="0" applyNumberFormat="1" applyFont="1" applyBorder="1" applyAlignment="1">
      <alignment horizontal="centerContinuous"/>
    </xf>
    <xf numFmtId="0" fontId="34" fillId="0" borderId="2" xfId="0" applyFont="1" applyBorder="1" applyAlignment="1">
      <alignment horizontal="center"/>
    </xf>
    <xf numFmtId="0" fontId="34" fillId="0" borderId="3" xfId="0" applyFont="1" applyBorder="1" applyAlignment="1">
      <alignment horizontal="center"/>
    </xf>
    <xf numFmtId="2" fontId="32" fillId="0" borderId="7" xfId="0" applyNumberFormat="1" applyFont="1" applyBorder="1" applyAlignment="1">
      <alignment horizontal="right" vertical="center" wrapText="1"/>
    </xf>
    <xf numFmtId="2" fontId="34" fillId="2" borderId="22" xfId="0" quotePrefix="1" applyNumberFormat="1" applyFont="1" applyFill="1" applyBorder="1" applyAlignment="1">
      <alignment horizontal="right" vertical="center" wrapText="1"/>
    </xf>
    <xf numFmtId="2" fontId="32" fillId="0" borderId="30" xfId="0" applyNumberFormat="1" applyFont="1" applyBorder="1" applyAlignment="1">
      <alignment horizontal="right" vertical="center" wrapText="1"/>
    </xf>
    <xf numFmtId="0" fontId="4" fillId="60" borderId="0" xfId="188" applyFill="1"/>
    <xf numFmtId="0" fontId="0" fillId="60" borderId="0" xfId="0" applyFill="1"/>
    <xf numFmtId="0" fontId="196" fillId="0" borderId="0" xfId="0" applyFont="1"/>
    <xf numFmtId="0" fontId="195" fillId="0" borderId="0" xfId="51" applyFont="1" applyAlignment="1">
      <alignment horizontal="center"/>
    </xf>
    <xf numFmtId="0" fontId="180" fillId="0" borderId="0" xfId="51" applyFont="1" applyAlignment="1">
      <alignment horizontal="center"/>
    </xf>
    <xf numFmtId="0" fontId="110" fillId="0" borderId="0" xfId="0" applyFont="1" applyAlignment="1">
      <alignment horizontal="center"/>
    </xf>
    <xf numFmtId="2" fontId="11" fillId="4" borderId="65" xfId="104" applyNumberFormat="1" applyFont="1" applyFill="1" applyBorder="1" applyAlignment="1">
      <alignment horizontal="center"/>
    </xf>
    <xf numFmtId="2" fontId="32" fillId="0" borderId="1" xfId="0" applyNumberFormat="1" applyFont="1" applyFill="1" applyBorder="1" applyAlignment="1">
      <alignment horizontal="right" vertical="center" wrapText="1"/>
    </xf>
    <xf numFmtId="2" fontId="32" fillId="0" borderId="51" xfId="0" applyNumberFormat="1" applyFont="1" applyFill="1" applyBorder="1" applyAlignment="1">
      <alignment horizontal="right" vertical="center" wrapText="1"/>
    </xf>
    <xf numFmtId="167" fontId="24" fillId="60" borderId="65" xfId="188" quotePrefix="1" applyNumberFormat="1" applyFont="1" applyFill="1" applyBorder="1" applyAlignment="1">
      <alignment horizontal="right"/>
    </xf>
    <xf numFmtId="3" fontId="34" fillId="0" borderId="55" xfId="188" applyNumberFormat="1" applyFont="1" applyFill="1" applyBorder="1" applyAlignment="1">
      <alignment vertical="center"/>
    </xf>
    <xf numFmtId="2" fontId="33"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84" fillId="0" borderId="109" xfId="0" applyFont="1" applyBorder="1" applyAlignment="1">
      <alignment horizontal="left" indent="1"/>
    </xf>
    <xf numFmtId="0" fontId="110" fillId="4" borderId="41" xfId="104" applyFont="1" applyFill="1" applyBorder="1" applyAlignment="1">
      <alignment horizontal="center"/>
    </xf>
    <xf numFmtId="14" fontId="22" fillId="0" borderId="20" xfId="0" applyNumberFormat="1" applyFont="1" applyBorder="1" applyAlignment="1">
      <alignment horizontal="center" vertical="center" wrapText="1"/>
    </xf>
    <xf numFmtId="14" fontId="22" fillId="0" borderId="46" xfId="0" applyNumberFormat="1" applyFont="1" applyBorder="1" applyAlignment="1">
      <alignment horizontal="center" vertical="center" wrapText="1"/>
    </xf>
    <xf numFmtId="14" fontId="22" fillId="0" borderId="21" xfId="0" applyNumberFormat="1" applyFont="1" applyBorder="1" applyAlignment="1">
      <alignment horizontal="center" vertical="center" wrapText="1"/>
    </xf>
    <xf numFmtId="2" fontId="32" fillId="0" borderId="43" xfId="0" quotePrefix="1" applyNumberFormat="1" applyFont="1" applyFill="1" applyBorder="1" applyAlignment="1">
      <alignment horizontal="right" vertical="center" wrapText="1"/>
    </xf>
    <xf numFmtId="4" fontId="32" fillId="0" borderId="39" xfId="0" quotePrefix="1" applyNumberFormat="1" applyFont="1" applyBorder="1" applyAlignment="1">
      <alignment horizontal="right" vertical="center" wrapText="1"/>
    </xf>
    <xf numFmtId="165" fontId="147" fillId="0" borderId="23" xfId="0" quotePrefix="1" applyNumberFormat="1" applyFont="1" applyBorder="1" applyAlignment="1">
      <alignment horizontal="right" vertical="center" wrapText="1"/>
    </xf>
    <xf numFmtId="14" fontId="34" fillId="2" borderId="22" xfId="0" applyNumberFormat="1" applyFont="1" applyFill="1" applyBorder="1" applyAlignment="1">
      <alignment horizontal="center" vertical="center" wrapText="1"/>
    </xf>
    <xf numFmtId="14" fontId="34" fillId="0" borderId="51" xfId="0" applyNumberFormat="1" applyFont="1" applyFill="1" applyBorder="1" applyAlignment="1">
      <alignment horizontal="center" vertical="center" wrapText="1"/>
    </xf>
    <xf numFmtId="14" fontId="34"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2"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2" fillId="0" borderId="0" xfId="188" applyFont="1"/>
    <xf numFmtId="165" fontId="53" fillId="0" borderId="9" xfId="51" applyNumberFormat="1" applyFont="1" applyBorder="1"/>
    <xf numFmtId="165" fontId="53" fillId="0" borderId="64" xfId="51" applyNumberFormat="1" applyFont="1" applyBorder="1"/>
    <xf numFmtId="0" fontId="6" fillId="0" borderId="0" xfId="0" applyFont="1" applyFill="1"/>
    <xf numFmtId="0" fontId="38" fillId="0" borderId="0" xfId="0" applyFont="1" applyFill="1"/>
    <xf numFmtId="0" fontId="179" fillId="0" borderId="0" xfId="0" applyFont="1" applyFill="1"/>
    <xf numFmtId="0" fontId="7" fillId="0" borderId="0" xfId="0" applyFont="1" applyFill="1"/>
    <xf numFmtId="0" fontId="173" fillId="0" borderId="0" xfId="0" applyFont="1" applyFill="1"/>
    <xf numFmtId="0" fontId="27" fillId="0" borderId="0" xfId="0" applyFont="1" applyFill="1"/>
    <xf numFmtId="0" fontId="26" fillId="0" borderId="0" xfId="0" applyFont="1" applyFill="1"/>
    <xf numFmtId="0" fontId="8" fillId="0" borderId="0" xfId="0" applyFont="1" applyFill="1"/>
    <xf numFmtId="0" fontId="41" fillId="0" borderId="0" xfId="0" applyFont="1" applyFill="1"/>
    <xf numFmtId="0" fontId="170" fillId="0" borderId="0" xfId="0" applyFont="1" applyFill="1"/>
    <xf numFmtId="0" fontId="39" fillId="0" borderId="0" xfId="0" applyFont="1" applyFill="1"/>
    <xf numFmtId="0" fontId="40" fillId="0" borderId="0" xfId="0" applyFont="1" applyFill="1"/>
    <xf numFmtId="0" fontId="52" fillId="0" borderId="0" xfId="0" applyFont="1" applyFill="1"/>
    <xf numFmtId="0" fontId="163" fillId="0" borderId="0" xfId="0" applyFont="1" applyFill="1"/>
    <xf numFmtId="0" fontId="9" fillId="0" borderId="0" xfId="0" applyFont="1" applyFill="1"/>
    <xf numFmtId="0" fontId="10" fillId="0" borderId="0" xfId="0" applyFont="1" applyFill="1"/>
    <xf numFmtId="0" fontId="28" fillId="0" borderId="0" xfId="0" applyFont="1" applyFill="1"/>
    <xf numFmtId="0" fontId="144" fillId="0" borderId="0" xfId="0" applyFont="1" applyFill="1"/>
    <xf numFmtId="0" fontId="55" fillId="0" borderId="0" xfId="0" applyFont="1" applyFill="1" applyAlignment="1">
      <alignment horizontal="left"/>
    </xf>
    <xf numFmtId="0" fontId="23" fillId="0" borderId="0" xfId="0" applyFont="1" applyFill="1" applyAlignment="1">
      <alignment horizontal="center" wrapText="1"/>
    </xf>
    <xf numFmtId="0" fontId="23"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47" fillId="0" borderId="19" xfId="0" quotePrefix="1" applyNumberFormat="1" applyFont="1" applyBorder="1" applyAlignment="1">
      <alignment horizontal="right" vertical="center" wrapText="1"/>
    </xf>
    <xf numFmtId="165" fontId="147" fillId="0" borderId="7" xfId="0" applyNumberFormat="1" applyFont="1" applyBorder="1" applyAlignment="1">
      <alignment horizontal="right" vertical="center" wrapText="1"/>
    </xf>
    <xf numFmtId="165" fontId="147" fillId="0" borderId="30" xfId="0" applyNumberFormat="1" applyFont="1" applyBorder="1" applyAlignment="1">
      <alignment horizontal="right" vertical="center" wrapText="1"/>
    </xf>
    <xf numFmtId="0" fontId="43"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5" fillId="0" borderId="17" xfId="0" applyNumberFormat="1" applyFont="1" applyBorder="1" applyAlignment="1"/>
    <xf numFmtId="2" fontId="24" fillId="0" borderId="15" xfId="0" applyNumberFormat="1" applyFont="1" applyBorder="1" applyAlignment="1"/>
    <xf numFmtId="2" fontId="24" fillId="0" borderId="21" xfId="0" applyNumberFormat="1" applyFont="1" applyBorder="1" applyAlignment="1"/>
    <xf numFmtId="2" fontId="24" fillId="0" borderId="21" xfId="0" quotePrefix="1" applyNumberFormat="1" applyFont="1" applyBorder="1" applyAlignment="1"/>
    <xf numFmtId="2" fontId="24" fillId="0" borderId="23" xfId="0" applyNumberFormat="1" applyFont="1" applyBorder="1" applyAlignment="1"/>
    <xf numFmtId="2" fontId="156" fillId="0" borderId="17" xfId="0" applyNumberFormat="1" applyFont="1" applyBorder="1" applyAlignment="1"/>
    <xf numFmtId="2" fontId="24" fillId="0" borderId="15" xfId="0" quotePrefix="1" applyNumberFormat="1" applyFont="1" applyBorder="1" applyAlignment="1"/>
    <xf numFmtId="0" fontId="156" fillId="0" borderId="65" xfId="0" applyFont="1" applyBorder="1"/>
    <xf numFmtId="0" fontId="24" fillId="0" borderId="81" xfId="0" applyFont="1" applyBorder="1"/>
    <xf numFmtId="0" fontId="24" fillId="0" borderId="79" xfId="0" applyFont="1" applyBorder="1"/>
    <xf numFmtId="0" fontId="24" fillId="0" borderId="80" xfId="0" applyFont="1" applyBorder="1"/>
    <xf numFmtId="165" fontId="5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0"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0" fontId="16" fillId="0" borderId="0" xfId="0" applyFont="1"/>
    <xf numFmtId="14" fontId="158" fillId="60" borderId="61" xfId="0" applyNumberFormat="1" applyFont="1" applyFill="1" applyBorder="1" applyAlignment="1">
      <alignment horizontal="center" vertical="center" wrapText="1"/>
    </xf>
    <xf numFmtId="165" fontId="158" fillId="60" borderId="56" xfId="0" applyNumberFormat="1" applyFont="1" applyFill="1" applyBorder="1"/>
    <xf numFmtId="0" fontId="155" fillId="60" borderId="3" xfId="0" applyFont="1" applyFill="1" applyBorder="1" applyAlignment="1">
      <alignment horizontal="center" vertical="center"/>
    </xf>
    <xf numFmtId="0" fontId="158" fillId="0" borderId="57" xfId="0" applyFont="1" applyFill="1" applyBorder="1" applyAlignment="1">
      <alignment horizontal="right" vertical="center"/>
    </xf>
    <xf numFmtId="0" fontId="158" fillId="0" borderId="82" xfId="0" applyFont="1" applyFill="1" applyBorder="1" applyAlignment="1">
      <alignment horizontal="left" vertical="center"/>
    </xf>
    <xf numFmtId="0" fontId="158" fillId="0" borderId="35" xfId="0" applyFont="1" applyFill="1" applyBorder="1" applyAlignment="1">
      <alignment horizontal="left" vertical="center"/>
    </xf>
    <xf numFmtId="0" fontId="0" fillId="0" borderId="0" xfId="0" applyBorder="1"/>
    <xf numFmtId="170" fontId="38"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4" fillId="60"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63" borderId="32" xfId="0" applyFont="1" applyFill="1" applyBorder="1" applyAlignment="1">
      <alignment horizontal="left" vertical="center"/>
    </xf>
    <xf numFmtId="0" fontId="206" fillId="63" borderId="33" xfId="0" applyFont="1" applyFill="1" applyBorder="1" applyAlignment="1">
      <alignment horizontal="center" vertical="center"/>
    </xf>
    <xf numFmtId="0" fontId="206" fillId="63" borderId="9" xfId="0" applyFont="1" applyFill="1" applyBorder="1" applyAlignment="1">
      <alignment horizontal="center" vertical="center"/>
    </xf>
    <xf numFmtId="0" fontId="185" fillId="60" borderId="2" xfId="0" applyFont="1" applyFill="1" applyBorder="1" applyAlignment="1">
      <alignment vertical="center"/>
    </xf>
    <xf numFmtId="0" fontId="207" fillId="60" borderId="16" xfId="0" applyFont="1" applyFill="1" applyBorder="1" applyAlignment="1">
      <alignment horizontal="center" vertical="center"/>
    </xf>
    <xf numFmtId="0" fontId="207" fillId="60" borderId="55" xfId="0" applyFont="1" applyFill="1" applyBorder="1" applyAlignment="1">
      <alignment horizontal="center" vertical="center"/>
    </xf>
    <xf numFmtId="0" fontId="207" fillId="60" borderId="56" xfId="0" applyFont="1" applyFill="1" applyBorder="1" applyAlignment="1">
      <alignment horizontal="center" vertical="center"/>
    </xf>
    <xf numFmtId="0" fontId="207" fillId="63" borderId="65" xfId="0" applyFont="1" applyFill="1" applyBorder="1" applyAlignment="1">
      <alignment horizontal="center" vertical="center"/>
    </xf>
    <xf numFmtId="0" fontId="208" fillId="60" borderId="34" xfId="0" applyFont="1" applyFill="1" applyBorder="1"/>
    <xf numFmtId="0" fontId="185" fillId="60" borderId="96" xfId="0" applyFont="1" applyFill="1" applyBorder="1"/>
    <xf numFmtId="0" fontId="185" fillId="60" borderId="97" xfId="0" applyFont="1" applyFill="1" applyBorder="1"/>
    <xf numFmtId="0" fontId="185" fillId="60" borderId="98" xfId="0" applyFont="1" applyFill="1" applyBorder="1"/>
    <xf numFmtId="0" fontId="207" fillId="63" borderId="100" xfId="0" applyFont="1" applyFill="1" applyBorder="1" applyAlignment="1">
      <alignment horizontal="right"/>
    </xf>
    <xf numFmtId="0" fontId="185" fillId="60" borderId="34" xfId="0" applyFont="1" applyFill="1" applyBorder="1" applyAlignment="1">
      <alignment horizontal="right"/>
    </xf>
    <xf numFmtId="0" fontId="210" fillId="0" borderId="0" xfId="0" applyFont="1"/>
    <xf numFmtId="0" fontId="211" fillId="60" borderId="34" xfId="0" applyFont="1" applyFill="1" applyBorder="1" applyAlignment="1">
      <alignment horizontal="right"/>
    </xf>
    <xf numFmtId="0" fontId="213" fillId="0" borderId="0" xfId="0" applyFont="1"/>
    <xf numFmtId="0" fontId="214" fillId="60" borderId="34" xfId="0" applyFont="1" applyFill="1" applyBorder="1" applyAlignment="1">
      <alignment horizontal="right"/>
    </xf>
    <xf numFmtId="0" fontId="214" fillId="60" borderId="50" xfId="0" applyFont="1" applyFill="1" applyBorder="1" applyAlignment="1">
      <alignment horizontal="right"/>
    </xf>
    <xf numFmtId="0" fontId="206" fillId="63" borderId="32" xfId="0" applyFont="1" applyFill="1" applyBorder="1" applyAlignment="1">
      <alignment horizontal="center" vertical="center"/>
    </xf>
    <xf numFmtId="0" fontId="207" fillId="63" borderId="96" xfId="0" applyFont="1" applyFill="1" applyBorder="1" applyAlignment="1">
      <alignment horizontal="right"/>
    </xf>
    <xf numFmtId="0" fontId="218"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4"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4" fillId="64"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4" fillId="0" borderId="34" xfId="0" applyFont="1" applyBorder="1" applyAlignment="1">
      <alignment horizontal="center"/>
    </xf>
    <xf numFmtId="170" fontId="4" fillId="0" borderId="37" xfId="0" applyNumberFormat="1" applyFont="1" applyBorder="1" applyAlignment="1"/>
    <xf numFmtId="0" fontId="38" fillId="4" borderId="76" xfId="0" applyFont="1" applyFill="1" applyBorder="1" applyAlignment="1">
      <alignment horizontal="left"/>
    </xf>
    <xf numFmtId="170" fontId="38" fillId="4" borderId="29" xfId="0" applyNumberFormat="1" applyFont="1" applyFill="1" applyBorder="1" applyAlignment="1"/>
    <xf numFmtId="0" fontId="4" fillId="0" borderId="64" xfId="0" applyFont="1" applyBorder="1" applyAlignment="1"/>
    <xf numFmtId="0" fontId="0" fillId="0" borderId="10" xfId="0" applyBorder="1"/>
    <xf numFmtId="0" fontId="38" fillId="0" borderId="34" xfId="0" applyFont="1" applyFill="1" applyBorder="1"/>
    <xf numFmtId="170" fontId="38" fillId="0" borderId="64" xfId="0" applyNumberFormat="1" applyFont="1" applyFill="1" applyBorder="1" applyAlignment="1"/>
    <xf numFmtId="0" fontId="4" fillId="0" borderId="58" xfId="0" applyFont="1" applyBorder="1" applyAlignment="1"/>
    <xf numFmtId="0" fontId="38" fillId="0" borderId="64" xfId="0" applyFont="1" applyBorder="1" applyAlignment="1"/>
    <xf numFmtId="170" fontId="4" fillId="0" borderId="37" xfId="0" applyNumberFormat="1" applyFont="1" applyBorder="1" applyAlignment="1">
      <alignment horizontal="right"/>
    </xf>
    <xf numFmtId="170" fontId="38" fillId="4" borderId="29" xfId="0" applyNumberFormat="1" applyFont="1" applyFill="1" applyBorder="1" applyAlignment="1">
      <alignment horizontal="right"/>
    </xf>
    <xf numFmtId="0" fontId="195" fillId="0" borderId="0" xfId="51" applyFont="1" applyBorder="1" applyAlignment="1">
      <alignment horizontal="center"/>
    </xf>
    <xf numFmtId="0" fontId="180" fillId="0" borderId="0" xfId="51" applyFont="1" applyBorder="1" applyAlignment="1">
      <alignment horizontal="center"/>
    </xf>
    <xf numFmtId="0" fontId="110" fillId="0" borderId="0" xfId="0" applyFont="1" applyBorder="1" applyAlignment="1">
      <alignment horizontal="center"/>
    </xf>
    <xf numFmtId="0" fontId="0" fillId="0" borderId="64" xfId="0" applyBorder="1"/>
    <xf numFmtId="165" fontId="31" fillId="60" borderId="47" xfId="0" quotePrefix="1" applyNumberFormat="1" applyFont="1" applyFill="1" applyBorder="1" applyAlignment="1">
      <alignment horizontal="center"/>
    </xf>
    <xf numFmtId="1" fontId="211" fillId="60" borderId="10" xfId="0" applyNumberFormat="1" applyFont="1" applyFill="1" applyBorder="1"/>
    <xf numFmtId="1" fontId="211" fillId="60" borderId="52" xfId="0" applyNumberFormat="1" applyFont="1" applyFill="1" applyBorder="1"/>
    <xf numFmtId="1" fontId="211" fillId="60" borderId="49" xfId="0" applyNumberFormat="1" applyFont="1" applyFill="1" applyBorder="1"/>
    <xf numFmtId="1" fontId="211" fillId="63" borderId="38" xfId="0" applyNumberFormat="1" applyFont="1" applyFill="1" applyBorder="1"/>
    <xf numFmtId="2" fontId="214" fillId="60" borderId="10" xfId="0" applyNumberFormat="1" applyFont="1" applyFill="1" applyBorder="1"/>
    <xf numFmtId="2" fontId="214" fillId="60" borderId="52" xfId="0" applyNumberFormat="1" applyFont="1" applyFill="1" applyBorder="1"/>
    <xf numFmtId="2" fontId="214" fillId="60" borderId="49" xfId="0" applyNumberFormat="1" applyFont="1" applyFill="1" applyBorder="1"/>
    <xf numFmtId="2" fontId="214" fillId="63" borderId="38" xfId="0" applyNumberFormat="1" applyFont="1" applyFill="1" applyBorder="1"/>
    <xf numFmtId="0" fontId="185" fillId="60" borderId="113" xfId="0" applyFont="1" applyFill="1" applyBorder="1"/>
    <xf numFmtId="0" fontId="185" fillId="60" borderId="114" xfId="0" applyFont="1" applyFill="1" applyBorder="1"/>
    <xf numFmtId="0" fontId="185" fillId="63" borderId="115" xfId="0" applyFont="1" applyFill="1" applyBorder="1"/>
    <xf numFmtId="2" fontId="214" fillId="60" borderId="26" xfId="0" applyNumberFormat="1" applyFont="1" applyFill="1" applyBorder="1"/>
    <xf numFmtId="2" fontId="214" fillId="60" borderId="43" xfId="0" applyNumberFormat="1" applyFont="1" applyFill="1" applyBorder="1"/>
    <xf numFmtId="2" fontId="214" fillId="60" borderId="116" xfId="0" applyNumberFormat="1" applyFont="1" applyFill="1" applyBorder="1"/>
    <xf numFmtId="2" fontId="214" fillId="63" borderId="40" xfId="0" applyNumberFormat="1" applyFont="1" applyFill="1" applyBorder="1"/>
    <xf numFmtId="0" fontId="185" fillId="60" borderId="0" xfId="0" applyFont="1" applyFill="1"/>
    <xf numFmtId="0" fontId="185" fillId="60" borderId="52" xfId="0" applyFont="1" applyFill="1" applyBorder="1"/>
    <xf numFmtId="4" fontId="185" fillId="60" borderId="52" xfId="0" applyNumberFormat="1" applyFont="1" applyFill="1" applyBorder="1"/>
    <xf numFmtId="4" fontId="185" fillId="60" borderId="49" xfId="0" applyNumberFormat="1" applyFont="1" applyFill="1" applyBorder="1"/>
    <xf numFmtId="4" fontId="185" fillId="63" borderId="38" xfId="0" applyNumberFormat="1" applyFont="1" applyFill="1" applyBorder="1"/>
    <xf numFmtId="2" fontId="211" fillId="60" borderId="52" xfId="0" applyNumberFormat="1" applyFont="1" applyFill="1" applyBorder="1"/>
    <xf numFmtId="0" fontId="207" fillId="63" borderId="27" xfId="0" applyFont="1" applyFill="1" applyBorder="1" applyAlignment="1">
      <alignment horizontal="center" vertical="center"/>
    </xf>
    <xf numFmtId="0" fontId="207" fillId="63" borderId="117" xfId="0" applyFont="1" applyFill="1" applyBorder="1"/>
    <xf numFmtId="0" fontId="207" fillId="63" borderId="118" xfId="0" applyFont="1" applyFill="1" applyBorder="1"/>
    <xf numFmtId="2" fontId="207" fillId="63" borderId="118" xfId="0" applyNumberFormat="1" applyFont="1" applyFill="1" applyBorder="1"/>
    <xf numFmtId="4" fontId="185" fillId="60" borderId="10" xfId="0" applyNumberFormat="1" applyFont="1" applyFill="1" applyBorder="1"/>
    <xf numFmtId="4" fontId="185" fillId="63" borderId="37" xfId="0" applyNumberFormat="1" applyFont="1" applyFill="1" applyBorder="1"/>
    <xf numFmtId="1" fontId="211" fillId="63" borderId="37" xfId="0" applyNumberFormat="1" applyFont="1" applyFill="1" applyBorder="1"/>
    <xf numFmtId="2" fontId="214" fillId="63" borderId="39" xfId="0" applyNumberFormat="1" applyFont="1" applyFill="1" applyBorder="1"/>
    <xf numFmtId="0" fontId="204" fillId="60" borderId="0" xfId="0" applyFont="1" applyFill="1"/>
    <xf numFmtId="0" fontId="225" fillId="0" borderId="0" xfId="0" applyFont="1" applyAlignment="1">
      <alignment vertical="center"/>
    </xf>
    <xf numFmtId="0" fontId="226" fillId="0" borderId="0" xfId="0" applyFont="1"/>
    <xf numFmtId="0" fontId="226" fillId="0" borderId="0" xfId="0" applyFont="1" applyAlignment="1">
      <alignment horizontal="right"/>
    </xf>
    <xf numFmtId="177" fontId="227" fillId="0" borderId="0" xfId="0" applyNumberFormat="1" applyFont="1"/>
    <xf numFmtId="0" fontId="205" fillId="0" borderId="0" xfId="0" applyFont="1" applyFill="1"/>
    <xf numFmtId="0" fontId="198" fillId="0" borderId="0" xfId="97" applyFont="1"/>
    <xf numFmtId="165" fontId="31" fillId="60" borderId="93" xfId="0" quotePrefix="1" applyNumberFormat="1" applyFont="1" applyFill="1" applyBorder="1" applyAlignment="1">
      <alignment horizontal="center"/>
    </xf>
    <xf numFmtId="0" fontId="221" fillId="65" borderId="0" xfId="96" applyFont="1" applyFill="1" applyAlignment="1" applyProtection="1">
      <alignment horizontal="left" vertical="center" indent="1"/>
      <protection locked="0"/>
    </xf>
    <xf numFmtId="2" fontId="222" fillId="65" borderId="0" xfId="96" applyNumberFormat="1" applyFont="1" applyFill="1" applyAlignment="1" applyProtection="1">
      <alignment vertical="center"/>
      <protection locked="0"/>
    </xf>
    <xf numFmtId="2" fontId="222" fillId="65" borderId="0" xfId="96" applyNumberFormat="1" applyFont="1" applyFill="1" applyAlignment="1" applyProtection="1">
      <alignment vertical="center"/>
    </xf>
    <xf numFmtId="0" fontId="223" fillId="65" borderId="0" xfId="96" applyFont="1" applyFill="1" applyAlignment="1" applyProtection="1">
      <alignment horizontal="right" vertical="center" indent="1"/>
      <protection locked="0"/>
    </xf>
    <xf numFmtId="0" fontId="54" fillId="0" borderId="0" xfId="96"/>
    <xf numFmtId="0" fontId="204" fillId="0" borderId="0" xfId="96" applyFont="1"/>
    <xf numFmtId="0" fontId="221" fillId="60" borderId="0" xfId="96" applyFont="1" applyFill="1" applyAlignment="1" applyProtection="1">
      <alignment horizontal="left" vertical="center" indent="1"/>
      <protection locked="0"/>
    </xf>
    <xf numFmtId="2" fontId="222" fillId="60" borderId="0" xfId="96" applyNumberFormat="1" applyFont="1" applyFill="1" applyAlignment="1" applyProtection="1">
      <alignment vertical="center"/>
      <protection locked="0"/>
    </xf>
    <xf numFmtId="2" fontId="222" fillId="60" borderId="0" xfId="96" applyNumberFormat="1" applyFont="1" applyFill="1" applyAlignment="1" applyProtection="1">
      <alignment vertical="center"/>
    </xf>
    <xf numFmtId="0" fontId="223" fillId="60" borderId="0" xfId="96" applyFont="1" applyFill="1" applyAlignment="1" applyProtection="1">
      <alignment horizontal="right" vertical="center" indent="1"/>
      <protection locked="0"/>
    </xf>
    <xf numFmtId="16" fontId="224" fillId="0" borderId="0" xfId="96" applyNumberFormat="1" applyFont="1" applyAlignment="1">
      <alignment horizontal="right" vertical="top"/>
    </xf>
    <xf numFmtId="0" fontId="54" fillId="60" borderId="0" xfId="96" applyFill="1"/>
    <xf numFmtId="0" fontId="204" fillId="60" borderId="0" xfId="96" applyFont="1" applyFill="1"/>
    <xf numFmtId="0" fontId="229" fillId="60" borderId="0" xfId="96" applyFont="1" applyFill="1"/>
    <xf numFmtId="0" fontId="230" fillId="0" borderId="0" xfId="96" applyFont="1" applyAlignment="1">
      <alignment vertical="center"/>
    </xf>
    <xf numFmtId="2" fontId="231" fillId="0" borderId="0" xfId="96" applyNumberFormat="1" applyFont="1" applyAlignment="1" applyProtection="1">
      <alignment vertical="center"/>
      <protection locked="0"/>
    </xf>
    <xf numFmtId="2" fontId="222" fillId="0" borderId="0" xfId="96" applyNumberFormat="1" applyFont="1" applyAlignment="1" applyProtection="1">
      <alignment vertical="center"/>
      <protection locked="0"/>
    </xf>
    <xf numFmtId="2" fontId="222" fillId="0" borderId="0" xfId="96" applyNumberFormat="1" applyFont="1" applyAlignment="1" applyProtection="1">
      <alignment vertical="center"/>
    </xf>
    <xf numFmtId="2" fontId="222" fillId="0" borderId="0" xfId="96" applyNumberFormat="1" applyFont="1" applyFill="1" applyAlignment="1" applyProtection="1">
      <alignment vertical="center"/>
      <protection locked="0"/>
    </xf>
    <xf numFmtId="0" fontId="232" fillId="0" borderId="0" xfId="96" applyFont="1"/>
    <xf numFmtId="0" fontId="93" fillId="0" borderId="0" xfId="97"/>
    <xf numFmtId="0" fontId="224" fillId="0" borderId="0" xfId="96" applyFont="1" applyAlignment="1">
      <alignment horizontal="right" vertical="top"/>
    </xf>
    <xf numFmtId="0" fontId="198" fillId="0" borderId="0" xfId="97" applyFont="1" applyFill="1"/>
    <xf numFmtId="0" fontId="185" fillId="0" borderId="0" xfId="97" applyFont="1" applyFill="1"/>
    <xf numFmtId="0" fontId="93"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34" fillId="0" borderId="0" xfId="96" applyFont="1"/>
    <xf numFmtId="173" fontId="187" fillId="60" borderId="0" xfId="99" applyNumberFormat="1" applyFont="1" applyFill="1" applyAlignment="1">
      <alignment vertical="center"/>
    </xf>
    <xf numFmtId="173" fontId="185" fillId="60" borderId="0" xfId="99" applyNumberFormat="1" applyFont="1" applyFill="1" applyAlignment="1">
      <alignment vertical="center"/>
    </xf>
    <xf numFmtId="10" fontId="189"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89" fillId="60" borderId="0" xfId="99" applyNumberFormat="1" applyFont="1" applyFill="1" applyBorder="1" applyAlignment="1">
      <alignment horizontal="center" vertical="center"/>
    </xf>
    <xf numFmtId="173" fontId="190" fillId="63" borderId="0" xfId="99" applyNumberFormat="1" applyFont="1" applyFill="1" applyBorder="1" applyAlignment="1" applyProtection="1">
      <alignment horizontal="center" vertical="center"/>
      <protection locked="0"/>
    </xf>
    <xf numFmtId="173" fontId="185" fillId="63" borderId="0" xfId="99" applyNumberFormat="1" applyFont="1" applyFill="1" applyBorder="1" applyAlignment="1">
      <alignment horizontal="center" vertical="center"/>
    </xf>
    <xf numFmtId="171" fontId="189" fillId="60" borderId="97" xfId="99" applyNumberFormat="1" applyFont="1" applyFill="1" applyBorder="1" applyAlignment="1">
      <alignment horizontal="center" vertical="center"/>
    </xf>
    <xf numFmtId="174" fontId="189" fillId="60" borderId="98" xfId="99" applyNumberFormat="1" applyFont="1" applyFill="1" applyBorder="1" applyAlignment="1">
      <alignment horizontal="center" vertical="center"/>
    </xf>
    <xf numFmtId="173" fontId="189" fillId="60" borderId="98" xfId="99" applyNumberFormat="1" applyFont="1" applyFill="1" applyBorder="1" applyAlignment="1">
      <alignment horizontal="center" vertical="center"/>
    </xf>
    <xf numFmtId="171" fontId="189" fillId="60" borderId="96" xfId="99" applyNumberFormat="1" applyFont="1" applyFill="1" applyBorder="1" applyAlignment="1">
      <alignment horizontal="center" vertical="center"/>
    </xf>
    <xf numFmtId="171" fontId="189" fillId="60" borderId="101" xfId="99" applyNumberFormat="1" applyFont="1" applyFill="1" applyBorder="1" applyAlignment="1">
      <alignment horizontal="center" vertical="center"/>
    </xf>
    <xf numFmtId="174" fontId="190" fillId="60" borderId="102" xfId="99" applyNumberFormat="1" applyFont="1" applyFill="1" applyBorder="1" applyAlignment="1">
      <alignment horizontal="center" vertical="center"/>
    </xf>
    <xf numFmtId="173" fontId="190" fillId="60" borderId="102" xfId="99" applyNumberFormat="1" applyFont="1" applyFill="1" applyBorder="1" applyAlignment="1">
      <alignment horizontal="center" vertical="center"/>
    </xf>
    <xf numFmtId="171" fontId="189" fillId="60" borderId="100" xfId="99" applyNumberFormat="1" applyFont="1" applyFill="1" applyBorder="1" applyAlignment="1">
      <alignment horizontal="center" vertical="center"/>
    </xf>
    <xf numFmtId="175" fontId="189" fillId="60" borderId="101" xfId="99" applyNumberFormat="1" applyFont="1" applyFill="1" applyBorder="1" applyAlignment="1">
      <alignment horizontal="center" vertical="center"/>
    </xf>
    <xf numFmtId="171" fontId="189" fillId="60" borderId="106" xfId="99" applyNumberFormat="1" applyFont="1" applyFill="1" applyBorder="1" applyAlignment="1">
      <alignment horizontal="center" vertical="center"/>
    </xf>
    <xf numFmtId="174" fontId="190" fillId="60" borderId="107" xfId="99" applyNumberFormat="1" applyFont="1" applyFill="1" applyBorder="1" applyAlignment="1">
      <alignment horizontal="center" vertical="center"/>
    </xf>
    <xf numFmtId="173" fontId="190" fillId="60" borderId="107" xfId="99" applyNumberFormat="1" applyFont="1" applyFill="1" applyBorder="1" applyAlignment="1">
      <alignment horizontal="center" vertical="center"/>
    </xf>
    <xf numFmtId="171" fontId="189" fillId="60" borderId="105" xfId="99" applyNumberFormat="1" applyFont="1" applyFill="1" applyBorder="1" applyAlignment="1">
      <alignment horizontal="center" vertical="center"/>
    </xf>
    <xf numFmtId="0" fontId="235" fillId="0" borderId="0" xfId="96" applyFont="1" applyAlignment="1">
      <alignment vertical="center"/>
    </xf>
    <xf numFmtId="165" fontId="31" fillId="60" borderId="29" xfId="0" quotePrefix="1" applyNumberFormat="1" applyFont="1" applyFill="1" applyBorder="1" applyAlignment="1">
      <alignment horizontal="center"/>
    </xf>
    <xf numFmtId="0" fontId="237" fillId="0" borderId="0" xfId="0" applyFont="1" applyFill="1" applyBorder="1" applyAlignment="1"/>
    <xf numFmtId="0" fontId="238" fillId="0" borderId="0" xfId="0" applyFont="1" applyFill="1" applyBorder="1" applyAlignment="1">
      <alignment horizontal="left"/>
    </xf>
    <xf numFmtId="0" fontId="239" fillId="0" borderId="0" xfId="0" applyFont="1" applyBorder="1"/>
    <xf numFmtId="0" fontId="239" fillId="0" borderId="0" xfId="0" applyFont="1"/>
    <xf numFmtId="0" fontId="240" fillId="0" borderId="0" xfId="0" applyFont="1" applyFill="1" applyBorder="1" applyAlignment="1"/>
    <xf numFmtId="0" fontId="0" fillId="0" borderId="0" xfId="0" applyAlignment="1">
      <alignment horizontal="center"/>
    </xf>
    <xf numFmtId="0" fontId="12" fillId="0" borderId="57" xfId="0" applyFont="1" applyBorder="1" applyAlignment="1">
      <alignment horizontal="centerContinuous" vertical="top" wrapText="1"/>
    </xf>
    <xf numFmtId="0" fontId="12" fillId="0" borderId="82" xfId="0" applyFont="1" applyBorder="1" applyAlignment="1">
      <alignment horizontal="centerContinuous" vertical="center" wrapText="1"/>
    </xf>
    <xf numFmtId="0" fontId="158" fillId="0" borderId="57" xfId="0" applyFont="1" applyBorder="1" applyAlignment="1">
      <alignment horizontal="centerContinuous" vertical="center" wrapText="1"/>
    </xf>
    <xf numFmtId="0" fontId="158" fillId="0" borderId="35" xfId="0" applyFont="1" applyBorder="1" applyAlignment="1">
      <alignment horizontal="centerContinuous" vertical="center" wrapText="1"/>
    </xf>
    <xf numFmtId="0" fontId="158" fillId="0" borderId="9" xfId="0" applyFont="1" applyBorder="1" applyAlignment="1">
      <alignment horizontal="centerContinuous" vertical="center" wrapText="1"/>
    </xf>
    <xf numFmtId="0" fontId="35" fillId="0" borderId="0" xfId="0" applyFont="1"/>
    <xf numFmtId="0" fontId="35" fillId="0" borderId="0" xfId="51" applyFont="1"/>
    <xf numFmtId="0" fontId="12" fillId="0" borderId="124" xfId="0" applyFont="1" applyBorder="1" applyAlignment="1">
      <alignment horizontal="center" vertical="center"/>
    </xf>
    <xf numFmtId="0" fontId="12" fillId="0" borderId="43" xfId="0" applyFont="1" applyBorder="1" applyAlignment="1">
      <alignment horizontal="center" vertical="center"/>
    </xf>
    <xf numFmtId="0" fontId="12" fillId="0" borderId="116" xfId="0" applyFont="1" applyBorder="1" applyAlignment="1">
      <alignment horizontal="center" vertical="center" wrapText="1"/>
    </xf>
    <xf numFmtId="0" fontId="153" fillId="0" borderId="16" xfId="0" applyFont="1" applyBorder="1" applyAlignment="1">
      <alignment vertical="center"/>
    </xf>
    <xf numFmtId="0" fontId="35" fillId="0" borderId="0" xfId="0" applyFont="1" applyAlignment="1">
      <alignment vertical="center"/>
    </xf>
    <xf numFmtId="0" fontId="35" fillId="0" borderId="0" xfId="51" applyFont="1" applyAlignment="1">
      <alignment vertical="center"/>
    </xf>
    <xf numFmtId="0" fontId="31" fillId="0" borderId="18" xfId="0" applyFont="1" applyBorder="1" applyAlignment="1">
      <alignment vertical="center"/>
    </xf>
    <xf numFmtId="0" fontId="31" fillId="0" borderId="20" xfId="0" applyFont="1" applyBorder="1" applyAlignment="1">
      <alignment vertical="center"/>
    </xf>
    <xf numFmtId="0" fontId="31" fillId="0" borderId="26" xfId="0" applyFont="1" applyBorder="1" applyAlignment="1">
      <alignment vertical="center"/>
    </xf>
    <xf numFmtId="3" fontId="175" fillId="0" borderId="55" xfId="0" applyNumberFormat="1" applyFont="1" applyFill="1" applyBorder="1" applyAlignment="1">
      <alignment vertical="center"/>
    </xf>
    <xf numFmtId="3" fontId="175" fillId="0" borderId="56" xfId="0" applyNumberFormat="1" applyFont="1" applyFill="1" applyBorder="1" applyAlignment="1">
      <alignment vertical="center"/>
    </xf>
    <xf numFmtId="3" fontId="31" fillId="0" borderId="1" xfId="0" applyNumberFormat="1" applyFont="1" applyFill="1" applyBorder="1" applyAlignment="1">
      <alignment vertical="center"/>
    </xf>
    <xf numFmtId="3" fontId="31" fillId="0" borderId="46" xfId="0" applyNumberFormat="1" applyFont="1" applyFill="1" applyBorder="1" applyAlignment="1">
      <alignment vertical="center"/>
    </xf>
    <xf numFmtId="3" fontId="31" fillId="0" borderId="43" xfId="0" applyNumberFormat="1" applyFont="1" applyFill="1" applyBorder="1" applyAlignment="1">
      <alignment vertical="center"/>
    </xf>
    <xf numFmtId="165" fontId="158" fillId="0" borderId="1" xfId="0" applyNumberFormat="1" applyFont="1" applyFill="1" applyBorder="1" applyAlignment="1">
      <alignment horizontal="center" vertical="center"/>
    </xf>
    <xf numFmtId="165" fontId="158" fillId="0" borderId="46" xfId="0" applyNumberFormat="1" applyFont="1" applyFill="1" applyBorder="1" applyAlignment="1">
      <alignment horizontal="center" vertical="center"/>
    </xf>
    <xf numFmtId="0" fontId="158" fillId="0" borderId="51" xfId="0" applyFont="1" applyBorder="1" applyAlignment="1">
      <alignment horizontal="center" vertical="center"/>
    </xf>
    <xf numFmtId="0" fontId="158" fillId="0" borderId="30" xfId="0" applyFont="1" applyBorder="1" applyAlignment="1">
      <alignment horizontal="center" vertical="center" wrapText="1"/>
    </xf>
    <xf numFmtId="165" fontId="158" fillId="0" borderId="55" xfId="0" applyNumberFormat="1" applyFont="1" applyFill="1" applyBorder="1" applyAlignment="1">
      <alignment horizontal="center" vertical="center"/>
    </xf>
    <xf numFmtId="165" fontId="158" fillId="0" borderId="27" xfId="0" applyNumberFormat="1" applyFont="1" applyFill="1" applyBorder="1" applyAlignment="1">
      <alignment horizontal="center" vertical="center"/>
    </xf>
    <xf numFmtId="165" fontId="158" fillId="0" borderId="30" xfId="0" quotePrefix="1" applyNumberFormat="1" applyFont="1" applyFill="1" applyBorder="1" applyAlignment="1">
      <alignment horizontal="center" vertical="center"/>
    </xf>
    <xf numFmtId="165" fontId="158" fillId="0" borderId="7" xfId="0" quotePrefix="1" applyNumberFormat="1" applyFont="1" applyFill="1" applyBorder="1" applyAlignment="1">
      <alignment horizontal="center" vertical="center"/>
    </xf>
    <xf numFmtId="165" fontId="158" fillId="0" borderId="29" xfId="0" quotePrefix="1" applyNumberFormat="1" applyFont="1" applyFill="1" applyBorder="1" applyAlignment="1">
      <alignment horizontal="center" vertical="center"/>
    </xf>
    <xf numFmtId="3" fontId="31" fillId="0" borderId="51" xfId="0" quotePrefix="1" applyNumberFormat="1" applyFont="1" applyFill="1" applyBorder="1" applyAlignment="1">
      <alignment vertical="center"/>
    </xf>
    <xf numFmtId="0" fontId="241" fillId="0" borderId="76" xfId="0" applyFont="1" applyBorder="1"/>
    <xf numFmtId="2" fontId="242" fillId="66" borderId="20" xfId="0" applyNumberFormat="1" applyFont="1" applyFill="1" applyBorder="1" applyAlignment="1"/>
    <xf numFmtId="2" fontId="241" fillId="67" borderId="29" xfId="0" applyNumberFormat="1" applyFont="1" applyFill="1" applyBorder="1" applyAlignment="1"/>
    <xf numFmtId="165" fontId="243" fillId="0" borderId="58" xfId="0" applyNumberFormat="1" applyFont="1" applyBorder="1" applyAlignment="1"/>
    <xf numFmtId="0" fontId="241" fillId="0" borderId="77" xfId="0" applyFont="1" applyBorder="1"/>
    <xf numFmtId="2" fontId="242" fillId="66" borderId="22" xfId="0" applyNumberFormat="1" applyFont="1" applyFill="1" applyBorder="1" applyAlignment="1"/>
    <xf numFmtId="2" fontId="241" fillId="67" borderId="30" xfId="0" applyNumberFormat="1" applyFont="1" applyFill="1" applyBorder="1" applyAlignment="1"/>
    <xf numFmtId="165" fontId="243" fillId="0" borderId="59" xfId="0" applyNumberFormat="1" applyFont="1" applyBorder="1" applyAlignment="1"/>
    <xf numFmtId="0" fontId="241" fillId="0" borderId="80" xfId="0" applyFont="1" applyBorder="1"/>
    <xf numFmtId="2" fontId="242" fillId="66" borderId="23" xfId="0" applyNumberFormat="1" applyFont="1" applyFill="1" applyBorder="1" applyAlignment="1"/>
    <xf numFmtId="0" fontId="54" fillId="0" borderId="0" xfId="96" applyFill="1" applyAlignment="1">
      <alignment vertical="center"/>
    </xf>
    <xf numFmtId="0" fontId="233" fillId="0" borderId="0" xfId="96" applyFont="1" applyFill="1" applyAlignment="1">
      <alignment horizontal="right"/>
    </xf>
    <xf numFmtId="179" fontId="218" fillId="0" borderId="0" xfId="96" applyNumberFormat="1" applyFont="1" applyFill="1" applyAlignment="1">
      <alignment horizontal="right"/>
    </xf>
    <xf numFmtId="0" fontId="54" fillId="0" borderId="0" xfId="96" applyFill="1"/>
    <xf numFmtId="0" fontId="233" fillId="0" borderId="0" xfId="96" applyFont="1" applyFill="1" applyAlignment="1">
      <alignment horizontal="right" vertical="top"/>
    </xf>
    <xf numFmtId="179" fontId="218" fillId="0" borderId="0" xfId="96" applyNumberFormat="1" applyFont="1" applyFill="1" applyAlignment="1">
      <alignment horizontal="right" vertical="top"/>
    </xf>
    <xf numFmtId="0" fontId="185" fillId="0" borderId="0" xfId="96" applyFont="1" applyAlignment="1">
      <alignment vertical="center"/>
    </xf>
    <xf numFmtId="0" fontId="185" fillId="60" borderId="0" xfId="96" applyFont="1" applyFill="1" applyBorder="1" applyAlignment="1">
      <alignment horizontal="center" vertical="center"/>
    </xf>
    <xf numFmtId="0" fontId="185" fillId="60" borderId="0" xfId="96" applyFont="1" applyFill="1" applyBorder="1" applyAlignment="1">
      <alignment vertical="center"/>
    </xf>
    <xf numFmtId="0" fontId="187" fillId="60" borderId="0" xfId="96" applyFont="1" applyFill="1" applyBorder="1" applyAlignment="1">
      <alignment vertical="center"/>
    </xf>
    <xf numFmtId="0" fontId="186" fillId="63" borderId="0" xfId="96" quotePrefix="1" applyFont="1" applyFill="1" applyBorder="1" applyAlignment="1">
      <alignment horizontal="center" vertical="center"/>
    </xf>
    <xf numFmtId="0" fontId="189" fillId="63" borderId="0" xfId="96" applyFont="1" applyFill="1" applyBorder="1" applyAlignment="1" applyProtection="1">
      <alignment horizontal="center"/>
      <protection locked="0"/>
    </xf>
    <xf numFmtId="0" fontId="190" fillId="63" borderId="0" xfId="96" applyFont="1" applyFill="1" applyBorder="1" applyAlignment="1" applyProtection="1">
      <alignment horizontal="center"/>
      <protection locked="0"/>
    </xf>
    <xf numFmtId="0" fontId="189" fillId="63" borderId="0" xfId="96" applyFont="1" applyFill="1" applyBorder="1" applyAlignment="1">
      <alignment horizontal="center"/>
    </xf>
    <xf numFmtId="0" fontId="186" fillId="63" borderId="0" xfId="96" applyFont="1" applyFill="1" applyBorder="1" applyAlignment="1" applyProtection="1">
      <alignment horizontal="center"/>
      <protection locked="0"/>
    </xf>
    <xf numFmtId="0" fontId="189" fillId="63" borderId="0" xfId="96" applyFont="1" applyFill="1" applyBorder="1" applyAlignment="1" applyProtection="1">
      <alignment horizontal="center" vertical="top"/>
      <protection locked="0"/>
    </xf>
    <xf numFmtId="0" fontId="190" fillId="63" borderId="0" xfId="96" applyFont="1" applyFill="1" applyBorder="1" applyAlignment="1" applyProtection="1">
      <alignment horizontal="center" vertical="top"/>
      <protection locked="0"/>
    </xf>
    <xf numFmtId="0" fontId="189" fillId="60" borderId="0" xfId="96" applyFont="1" applyFill="1" applyBorder="1" applyAlignment="1" applyProtection="1">
      <alignment horizontal="center" vertical="center"/>
      <protection locked="0"/>
    </xf>
    <xf numFmtId="0" fontId="189" fillId="63" borderId="0" xfId="96" applyFont="1" applyFill="1" applyBorder="1" applyAlignment="1">
      <alignment horizontal="center" vertical="top"/>
    </xf>
    <xf numFmtId="0" fontId="186" fillId="63" borderId="0" xfId="96" applyFont="1" applyFill="1" applyBorder="1" applyAlignment="1" applyProtection="1">
      <alignment horizontal="center" vertical="top"/>
      <protection locked="0"/>
    </xf>
    <xf numFmtId="2" fontId="189" fillId="60" borderId="2" xfId="96" applyNumberFormat="1" applyFont="1" applyFill="1" applyBorder="1" applyAlignment="1" applyProtection="1">
      <alignment horizontal="center" vertical="center"/>
      <protection locked="0"/>
    </xf>
    <xf numFmtId="2" fontId="189" fillId="60" borderId="3" xfId="96" applyNumberFormat="1" applyFont="1" applyFill="1" applyBorder="1" applyAlignment="1" applyProtection="1">
      <alignment horizontal="center" vertical="center"/>
      <protection locked="0"/>
    </xf>
    <xf numFmtId="2" fontId="189" fillId="60" borderId="3" xfId="96" applyNumberFormat="1" applyFont="1" applyFill="1" applyBorder="1" applyAlignment="1">
      <alignment horizontal="center" vertical="center"/>
    </xf>
    <xf numFmtId="2" fontId="189" fillId="63" borderId="3" xfId="96" applyNumberFormat="1" applyFont="1" applyFill="1" applyBorder="1" applyAlignment="1" applyProtection="1">
      <alignment horizontal="center" vertical="center"/>
      <protection locked="0"/>
    </xf>
    <xf numFmtId="2" fontId="188" fillId="63" borderId="2" xfId="96" applyNumberFormat="1" applyFont="1" applyFill="1" applyBorder="1" applyAlignment="1">
      <alignment horizontal="center" vertical="center"/>
    </xf>
    <xf numFmtId="2" fontId="189" fillId="60" borderId="0" xfId="96" applyNumberFormat="1" applyFont="1" applyFill="1" applyBorder="1" applyAlignment="1" applyProtection="1">
      <alignment horizontal="center" vertical="center"/>
      <protection locked="0"/>
    </xf>
    <xf numFmtId="0" fontId="185" fillId="60" borderId="0" xfId="96" applyFont="1" applyFill="1" applyAlignment="1">
      <alignment vertical="center"/>
    </xf>
    <xf numFmtId="2" fontId="188" fillId="60" borderId="0" xfId="96" applyNumberFormat="1" applyFont="1" applyFill="1" applyBorder="1" applyAlignment="1">
      <alignment horizontal="center" vertical="center"/>
    </xf>
    <xf numFmtId="10" fontId="193" fillId="60" borderId="33" xfId="96" applyNumberFormat="1" applyFont="1" applyFill="1" applyBorder="1" applyAlignment="1">
      <alignment horizontal="center" vertical="center"/>
    </xf>
    <xf numFmtId="0" fontId="189" fillId="60" borderId="0" xfId="96" applyFont="1" applyFill="1" applyBorder="1" applyAlignment="1">
      <alignment horizontal="center" vertical="center"/>
    </xf>
    <xf numFmtId="169" fontId="185" fillId="60" borderId="0" xfId="96" applyNumberFormat="1" applyFont="1" applyFill="1" applyBorder="1" applyAlignment="1">
      <alignment horizontal="center" vertical="center"/>
    </xf>
    <xf numFmtId="0" fontId="185" fillId="63" borderId="0" xfId="96" applyFont="1" applyFill="1" applyBorder="1" applyAlignment="1">
      <alignment horizontal="center" vertical="center"/>
    </xf>
    <xf numFmtId="0" fontId="188" fillId="63" borderId="36" xfId="96" applyFont="1" applyFill="1" applyBorder="1" applyAlignment="1" applyProtection="1">
      <alignment horizontal="center" vertical="center"/>
      <protection locked="0"/>
    </xf>
    <xf numFmtId="2" fontId="189" fillId="60" borderId="96" xfId="96" applyNumberFormat="1" applyFont="1" applyFill="1" applyBorder="1" applyAlignment="1">
      <alignment horizontal="center" vertical="center"/>
    </xf>
    <xf numFmtId="2" fontId="189" fillId="60" borderId="97" xfId="96" applyNumberFormat="1" applyFont="1" applyFill="1" applyBorder="1" applyAlignment="1">
      <alignment horizontal="center" vertical="center"/>
    </xf>
    <xf numFmtId="2" fontId="189" fillId="63" borderId="97" xfId="96" applyNumberFormat="1" applyFont="1" applyFill="1" applyBorder="1" applyAlignment="1">
      <alignment horizontal="center" vertical="center"/>
    </xf>
    <xf numFmtId="169" fontId="189" fillId="60" borderId="0" xfId="96" applyNumberFormat="1" applyFont="1" applyFill="1" applyBorder="1" applyAlignment="1" applyProtection="1">
      <alignment horizontal="center" vertical="center"/>
      <protection locked="0"/>
    </xf>
    <xf numFmtId="2" fontId="189" fillId="63" borderId="99" xfId="96" applyNumberFormat="1" applyFont="1" applyFill="1" applyBorder="1" applyAlignment="1">
      <alignment horizontal="center" vertical="center"/>
    </xf>
    <xf numFmtId="0" fontId="185" fillId="60" borderId="0" xfId="96" applyFont="1" applyFill="1"/>
    <xf numFmtId="0" fontId="185" fillId="0" borderId="0" xfId="96" applyFont="1"/>
    <xf numFmtId="0" fontId="188" fillId="63" borderId="38" xfId="96" applyFont="1" applyFill="1" applyBorder="1" applyAlignment="1" applyProtection="1">
      <alignment horizontal="center" vertical="center"/>
      <protection locked="0"/>
    </xf>
    <xf numFmtId="2" fontId="189" fillId="60" borderId="100" xfId="96" applyNumberFormat="1" applyFont="1" applyFill="1" applyBorder="1" applyAlignment="1">
      <alignment horizontal="center" vertical="center"/>
    </xf>
    <xf numFmtId="2" fontId="189" fillId="60" borderId="101" xfId="96" applyNumberFormat="1" applyFont="1" applyFill="1" applyBorder="1" applyAlignment="1">
      <alignment horizontal="center" vertical="center"/>
    </xf>
    <xf numFmtId="2" fontId="189" fillId="63" borderId="101" xfId="96" applyNumberFormat="1" applyFont="1" applyFill="1" applyBorder="1" applyAlignment="1">
      <alignment horizontal="center" vertical="center"/>
    </xf>
    <xf numFmtId="2" fontId="189" fillId="63" borderId="103" xfId="96" applyNumberFormat="1" applyFont="1" applyFill="1" applyBorder="1" applyAlignment="1">
      <alignment horizontal="center" vertical="center"/>
    </xf>
    <xf numFmtId="2" fontId="189" fillId="63" borderId="104" xfId="96" applyNumberFormat="1" applyFont="1" applyFill="1" applyBorder="1" applyAlignment="1">
      <alignment horizontal="center" vertical="center"/>
    </xf>
    <xf numFmtId="2" fontId="189" fillId="60" borderId="100" xfId="96" applyNumberFormat="1" applyFont="1" applyFill="1" applyBorder="1" applyAlignment="1" applyProtection="1">
      <alignment horizontal="center" vertical="center"/>
      <protection locked="0"/>
    </xf>
    <xf numFmtId="2" fontId="189" fillId="60" borderId="101" xfId="96" applyNumberFormat="1" applyFont="1" applyFill="1" applyBorder="1" applyAlignment="1" applyProtection="1">
      <alignment horizontal="center" vertical="center"/>
      <protection locked="0"/>
    </xf>
    <xf numFmtId="2" fontId="189" fillId="63" borderId="101" xfId="96" applyNumberFormat="1" applyFont="1" applyFill="1" applyBorder="1" applyAlignment="1" applyProtection="1">
      <alignment horizontal="center" vertical="center"/>
      <protection locked="0"/>
    </xf>
    <xf numFmtId="169" fontId="189" fillId="60" borderId="0" xfId="96" applyNumberFormat="1" applyFont="1" applyFill="1" applyBorder="1" applyAlignment="1">
      <alignment horizontal="center" vertical="center"/>
    </xf>
    <xf numFmtId="0" fontId="188" fillId="63" borderId="40" xfId="96" applyFont="1" applyFill="1" applyBorder="1" applyAlignment="1" applyProtection="1">
      <alignment horizontal="center" vertical="center"/>
      <protection locked="0"/>
    </xf>
    <xf numFmtId="2" fontId="189" fillId="60" borderId="105" xfId="96" applyNumberFormat="1" applyFont="1" applyFill="1" applyBorder="1" applyAlignment="1">
      <alignment horizontal="center" vertical="center"/>
    </xf>
    <xf numFmtId="2" fontId="189" fillId="60" borderId="106" xfId="96" applyNumberFormat="1" applyFont="1" applyFill="1" applyBorder="1" applyAlignment="1">
      <alignment horizontal="center" vertical="center"/>
    </xf>
    <xf numFmtId="2" fontId="189" fillId="63" borderId="106" xfId="96" applyNumberFormat="1" applyFont="1" applyFill="1" applyBorder="1" applyAlignment="1">
      <alignment horizontal="center" vertical="center"/>
    </xf>
    <xf numFmtId="2" fontId="189" fillId="63"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0" fontId="241" fillId="0" borderId="109" xfId="0" applyFont="1" applyBorder="1"/>
    <xf numFmtId="2" fontId="242" fillId="66" borderId="24" xfId="0" applyNumberFormat="1" applyFont="1" applyFill="1" applyBorder="1" applyAlignment="1"/>
    <xf numFmtId="2" fontId="241" fillId="67" borderId="62" xfId="0" applyNumberFormat="1" applyFont="1" applyFill="1" applyBorder="1" applyAlignment="1"/>
    <xf numFmtId="165" fontId="243" fillId="0" borderId="62" xfId="0" applyNumberFormat="1" applyFont="1" applyBorder="1" applyAlignment="1"/>
    <xf numFmtId="0" fontId="4" fillId="0" borderId="5" xfId="0" applyFont="1" applyBorder="1"/>
    <xf numFmtId="170" fontId="4" fillId="0" borderId="6" xfId="0" applyNumberFormat="1" applyFont="1" applyBorder="1" applyAlignment="1"/>
    <xf numFmtId="170" fontId="4" fillId="0" borderId="9" xfId="0" applyNumberFormat="1" applyFont="1" applyBorder="1" applyAlignment="1"/>
    <xf numFmtId="0" fontId="38" fillId="4" borderId="77" xfId="0" applyFont="1" applyFill="1" applyBorder="1" applyAlignment="1">
      <alignment horizontal="left"/>
    </xf>
    <xf numFmtId="170" fontId="38" fillId="4" borderId="51" xfId="0" applyNumberFormat="1" applyFont="1" applyFill="1" applyBorder="1" applyAlignment="1">
      <alignment horizontal="right"/>
    </xf>
    <xf numFmtId="170" fontId="38" fillId="4" borderId="30" xfId="0" applyNumberFormat="1" applyFont="1" applyFill="1" applyBorder="1" applyAlignment="1">
      <alignment horizontal="right"/>
    </xf>
    <xf numFmtId="165" fontId="158" fillId="0" borderId="51" xfId="0" quotePrefix="1" applyNumberFormat="1" applyFont="1" applyFill="1" applyBorder="1" applyAlignment="1">
      <alignment horizontal="center" vertical="center"/>
    </xf>
    <xf numFmtId="165" fontId="243" fillId="0" borderId="30" xfId="0" quotePrefix="1" applyNumberFormat="1" applyFont="1" applyBorder="1" applyAlignment="1"/>
    <xf numFmtId="0" fontId="34" fillId="0" borderId="20" xfId="188" applyFont="1" applyFill="1" applyBorder="1"/>
    <xf numFmtId="3" fontId="34" fillId="0" borderId="46" xfId="188" applyNumberFormat="1" applyFont="1" applyFill="1" applyBorder="1" applyAlignment="1"/>
    <xf numFmtId="2" fontId="33" fillId="0" borderId="29" xfId="188" applyNumberFormat="1" applyFont="1" applyFill="1" applyBorder="1" applyAlignment="1"/>
    <xf numFmtId="171" fontId="244" fillId="60" borderId="101" xfId="99" applyNumberFormat="1" applyFont="1" applyFill="1" applyBorder="1" applyAlignment="1">
      <alignment horizontal="center" vertical="center"/>
    </xf>
    <xf numFmtId="174" fontId="245" fillId="60" borderId="102" xfId="99" applyNumberFormat="1" applyFont="1" applyFill="1" applyBorder="1" applyAlignment="1">
      <alignment horizontal="center" vertical="center"/>
    </xf>
    <xf numFmtId="14" fontId="5" fillId="0" borderId="47" xfId="0" applyNumberFormat="1" applyFont="1" applyBorder="1" applyAlignment="1">
      <alignment horizontal="center" vertical="center" wrapText="1"/>
    </xf>
    <xf numFmtId="2" fontId="14" fillId="0" borderId="58" xfId="0" quotePrefix="1" applyNumberFormat="1" applyFont="1" applyFill="1" applyBorder="1"/>
    <xf numFmtId="14" fontId="242" fillId="66" borderId="24" xfId="0" applyNumberFormat="1" applyFont="1" applyFill="1" applyBorder="1" applyAlignment="1">
      <alignment horizontal="center"/>
    </xf>
    <xf numFmtId="14" fontId="242" fillId="67" borderId="48" xfId="0" applyNumberFormat="1" applyFont="1" applyFill="1" applyBorder="1" applyAlignment="1">
      <alignment horizontal="center"/>
    </xf>
    <xf numFmtId="0" fontId="34" fillId="0" borderId="40" xfId="0" applyFont="1" applyBorder="1" applyAlignment="1">
      <alignment vertical="center" wrapText="1"/>
    </xf>
    <xf numFmtId="0" fontId="32" fillId="0" borderId="41" xfId="0" applyFont="1" applyBorder="1" applyAlignment="1">
      <alignment horizontal="center" vertical="center" wrapText="1"/>
    </xf>
    <xf numFmtId="0" fontId="177" fillId="0" borderId="95" xfId="0" applyFont="1" applyBorder="1" applyAlignment="1">
      <alignment horizontal="center" vertical="center" wrapText="1"/>
    </xf>
    <xf numFmtId="2" fontId="14" fillId="0" borderId="63" xfId="0" quotePrefix="1" applyNumberFormat="1" applyFont="1" applyFill="1" applyBorder="1"/>
    <xf numFmtId="0" fontId="5" fillId="0" borderId="54" xfId="0" applyFont="1" applyFill="1" applyBorder="1" applyAlignment="1">
      <alignment horizontal="center" vertical="center" wrapText="1"/>
    </xf>
    <xf numFmtId="0" fontId="198" fillId="63" borderId="0" xfId="96" applyFont="1" applyFill="1" applyAlignment="1">
      <alignment horizontal="center" vertical="center"/>
    </xf>
    <xf numFmtId="0" fontId="189" fillId="63" borderId="0" xfId="96" applyFont="1" applyFill="1" applyBorder="1" applyAlignment="1" applyProtection="1">
      <alignment horizontal="center" vertical="center"/>
      <protection locked="0"/>
    </xf>
    <xf numFmtId="0" fontId="189" fillId="63" borderId="0" xfId="96" applyFont="1" applyFill="1" applyBorder="1" applyAlignment="1">
      <alignment horizontal="center" vertical="center"/>
    </xf>
    <xf numFmtId="3" fontId="31" fillId="0" borderId="43" xfId="0" quotePrefix="1" applyNumberFormat="1" applyFont="1" applyFill="1" applyBorder="1" applyAlignment="1">
      <alignment vertical="center"/>
    </xf>
    <xf numFmtId="165" fontId="162" fillId="0" borderId="21" xfId="0" quotePrefix="1" applyNumberFormat="1" applyFont="1" applyFill="1" applyBorder="1"/>
    <xf numFmtId="0" fontId="21" fillId="0" borderId="3" xfId="0" applyFont="1" applyBorder="1" applyAlignment="1">
      <alignment horizontal="center"/>
    </xf>
    <xf numFmtId="0" fontId="21" fillId="0" borderId="3" xfId="0" applyFont="1" applyFill="1" applyBorder="1" applyAlignment="1">
      <alignment horizontal="center"/>
    </xf>
    <xf numFmtId="0" fontId="21" fillId="0" borderId="4" xfId="0" applyFont="1" applyFill="1" applyBorder="1" applyAlignment="1">
      <alignment horizontal="center"/>
    </xf>
    <xf numFmtId="0" fontId="5" fillId="0" borderId="1" xfId="0" applyFont="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 xfId="0" applyFont="1" applyBorder="1" applyAlignment="1">
      <alignment horizontal="center" vertical="center"/>
    </xf>
    <xf numFmtId="0" fontId="5" fillId="2" borderId="52"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52" xfId="0" applyFont="1" applyFill="1" applyBorder="1" applyAlignment="1">
      <alignment horizontal="center" vertical="center"/>
    </xf>
    <xf numFmtId="3" fontId="14" fillId="0" borderId="46" xfId="0" quotePrefix="1" applyNumberFormat="1" applyFont="1" applyBorder="1"/>
    <xf numFmtId="3" fontId="14" fillId="2" borderId="46" xfId="0" quotePrefix="1" applyNumberFormat="1" applyFont="1" applyFill="1" applyBorder="1"/>
    <xf numFmtId="165" fontId="14" fillId="0" borderId="47" xfId="0" quotePrefix="1" applyNumberFormat="1" applyFont="1" applyFill="1" applyBorder="1"/>
    <xf numFmtId="2" fontId="5" fillId="0" borderId="58" xfId="0" quotePrefix="1" applyNumberFormat="1" applyFont="1" applyFill="1" applyBorder="1"/>
    <xf numFmtId="2" fontId="5" fillId="0" borderId="13" xfId="0" quotePrefix="1" applyNumberFormat="1" applyFont="1" applyFill="1" applyBorder="1"/>
    <xf numFmtId="165" fontId="147" fillId="0" borderId="23" xfId="0" applyNumberFormat="1" applyFont="1" applyBorder="1" applyAlignment="1">
      <alignment horizontal="right" vertical="center" wrapText="1"/>
    </xf>
    <xf numFmtId="165" fontId="147" fillId="0" borderId="30" xfId="0" quotePrefix="1" applyNumberFormat="1" applyFont="1" applyBorder="1" applyAlignment="1">
      <alignment horizontal="right" vertical="center" wrapText="1"/>
    </xf>
    <xf numFmtId="43" fontId="189" fillId="60" borderId="3" xfId="101" applyFont="1" applyFill="1" applyBorder="1" applyAlignment="1">
      <alignment horizontal="center" vertical="center"/>
    </xf>
    <xf numFmtId="2" fontId="207" fillId="63" borderId="110" xfId="101" applyNumberFormat="1" applyFont="1" applyFill="1" applyBorder="1"/>
    <xf numFmtId="2" fontId="207" fillId="63" borderId="111" xfId="101" applyNumberFormat="1" applyFont="1" applyFill="1" applyBorder="1"/>
    <xf numFmtId="2" fontId="207" fillId="63" borderId="112" xfId="101" applyNumberFormat="1" applyFont="1" applyFill="1" applyBorder="1"/>
    <xf numFmtId="2" fontId="207" fillId="63" borderId="104" xfId="101" applyNumberFormat="1" applyFont="1" applyFill="1" applyBorder="1"/>
    <xf numFmtId="2" fontId="209" fillId="60" borderId="10" xfId="101" applyNumberFormat="1" applyFont="1" applyFill="1" applyBorder="1"/>
    <xf numFmtId="4" fontId="209" fillId="60" borderId="52" xfId="101" applyNumberFormat="1" applyFont="1" applyFill="1" applyBorder="1"/>
    <xf numFmtId="4" fontId="209" fillId="60" borderId="49" xfId="101" applyNumberFormat="1" applyFont="1" applyFill="1" applyBorder="1"/>
    <xf numFmtId="4" fontId="209" fillId="63" borderId="38" xfId="101" applyNumberFormat="1" applyFont="1" applyFill="1" applyBorder="1"/>
    <xf numFmtId="176" fontId="211" fillId="60" borderId="10" xfId="101" applyNumberFormat="1" applyFont="1" applyFill="1" applyBorder="1"/>
    <xf numFmtId="176" fontId="211" fillId="60" borderId="52" xfId="101" applyNumberFormat="1" applyFont="1" applyFill="1" applyBorder="1"/>
    <xf numFmtId="176" fontId="212" fillId="60" borderId="52" xfId="101" applyNumberFormat="1" applyFont="1" applyFill="1" applyBorder="1"/>
    <xf numFmtId="176" fontId="212" fillId="60" borderId="49" xfId="101" applyNumberFormat="1" applyFont="1" applyFill="1" applyBorder="1"/>
    <xf numFmtId="176" fontId="211" fillId="63" borderId="38" xfId="101" applyNumberFormat="1" applyFont="1" applyFill="1" applyBorder="1"/>
    <xf numFmtId="176" fontId="211" fillId="60" borderId="49" xfId="101" applyNumberFormat="1" applyFont="1" applyFill="1" applyBorder="1"/>
    <xf numFmtId="2" fontId="215" fillId="63" borderId="111" xfId="101" applyNumberFormat="1" applyFont="1" applyFill="1" applyBorder="1"/>
    <xf numFmtId="2" fontId="216" fillId="63" borderId="111" xfId="101" applyNumberFormat="1" applyFont="1" applyFill="1" applyBorder="1"/>
    <xf numFmtId="2" fontId="209" fillId="60" borderId="52" xfId="101" applyNumberFormat="1" applyFont="1" applyFill="1" applyBorder="1"/>
    <xf numFmtId="176" fontId="217" fillId="63" borderId="37" xfId="101" applyNumberFormat="1" applyFont="1" applyFill="1" applyBorder="1"/>
    <xf numFmtId="0" fontId="80" fillId="0" borderId="41" xfId="0" applyFont="1" applyBorder="1" applyAlignment="1">
      <alignment vertical="center" wrapText="1"/>
    </xf>
    <xf numFmtId="0" fontId="43"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59" fillId="0" borderId="44" xfId="0" applyFont="1" applyFill="1" applyBorder="1" applyAlignment="1">
      <alignment horizontal="center" vertical="center" wrapText="1"/>
    </xf>
    <xf numFmtId="0" fontId="159" fillId="0" borderId="12" xfId="0" applyFont="1" applyFill="1" applyBorder="1" applyAlignment="1">
      <alignment horizontal="center" vertical="center" wrapText="1"/>
    </xf>
    <xf numFmtId="0" fontId="161" fillId="0" borderId="41" xfId="0" applyFont="1" applyBorder="1" applyAlignment="1">
      <alignment vertical="center" wrapText="1"/>
    </xf>
    <xf numFmtId="0" fontId="44" fillId="0" borderId="33" xfId="0"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0" fontId="25" fillId="0" borderId="4" xfId="0" applyFont="1" applyBorder="1" applyAlignment="1">
      <alignment horizontal="left"/>
    </xf>
    <xf numFmtId="0" fontId="24" fillId="0" borderId="76" xfId="0" applyFont="1" applyBorder="1" applyAlignment="1">
      <alignment horizontal="left"/>
    </xf>
    <xf numFmtId="0" fontId="24" fillId="0" borderId="93" xfId="0" applyFont="1" applyBorder="1" applyAlignment="1">
      <alignment horizontal="left"/>
    </xf>
    <xf numFmtId="0" fontId="24" fillId="0" borderId="58" xfId="0" applyFont="1" applyBorder="1" applyAlignment="1">
      <alignment horizontal="left"/>
    </xf>
    <xf numFmtId="0" fontId="24" fillId="0" borderId="31" xfId="0" applyFont="1" applyBorder="1" applyAlignment="1">
      <alignment horizontal="left"/>
    </xf>
    <xf numFmtId="0" fontId="24" fillId="0" borderId="82" xfId="0" applyFont="1" applyBorder="1" applyAlignment="1">
      <alignment horizontal="left"/>
    </xf>
    <xf numFmtId="0" fontId="24" fillId="0" borderId="35" xfId="0" applyFont="1" applyBorder="1" applyAlignment="1">
      <alignment horizontal="left"/>
    </xf>
    <xf numFmtId="0" fontId="24" fillId="0" borderId="77" xfId="0" applyFont="1" applyBorder="1" applyAlignment="1">
      <alignment horizontal="left"/>
    </xf>
    <xf numFmtId="0" fontId="24" fillId="0" borderId="95" xfId="0" applyFont="1" applyBorder="1" applyAlignment="1">
      <alignment horizontal="left"/>
    </xf>
    <xf numFmtId="0" fontId="24" fillId="0" borderId="59" xfId="0" applyFont="1" applyBorder="1" applyAlignment="1">
      <alignment horizontal="left"/>
    </xf>
    <xf numFmtId="0" fontId="36" fillId="0" borderId="2"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9" fillId="0" borderId="0" xfId="51" applyFont="1" applyAlignment="1">
      <alignment horizontal="left" wrapText="1"/>
    </xf>
    <xf numFmtId="0" fontId="160"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3" fillId="0" borderId="0" xfId="51" applyFont="1" applyAlignment="1">
      <alignment horizontal="left"/>
    </xf>
    <xf numFmtId="0" fontId="24" fillId="0" borderId="47" xfId="51" applyFont="1" applyBorder="1" applyAlignment="1">
      <alignment horizontal="left"/>
    </xf>
    <xf numFmtId="0" fontId="24" fillId="0" borderId="93" xfId="51" applyFont="1" applyBorder="1" applyAlignment="1">
      <alignment horizontal="left"/>
    </xf>
    <xf numFmtId="0" fontId="24" fillId="0" borderId="21" xfId="51" applyFont="1" applyBorder="1" applyAlignment="1">
      <alignment horizontal="left"/>
    </xf>
    <xf numFmtId="0" fontId="12" fillId="0" borderId="5" xfId="0" applyFont="1" applyBorder="1" applyAlignment="1">
      <alignment horizontal="center" vertical="center"/>
    </xf>
    <xf numFmtId="0" fontId="12" fillId="0" borderId="26" xfId="0" applyFont="1" applyBorder="1" applyAlignment="1">
      <alignment horizontal="center" vertical="center"/>
    </xf>
    <xf numFmtId="0" fontId="114" fillId="0" borderId="36" xfId="0" applyFont="1" applyBorder="1" applyAlignment="1">
      <alignment horizontal="center" vertical="center" wrapText="1"/>
    </xf>
    <xf numFmtId="0" fontId="114" fillId="0" borderId="40" xfId="0" applyFont="1" applyBorder="1" applyAlignment="1">
      <alignment horizontal="center" vertical="center" wrapText="1"/>
    </xf>
    <xf numFmtId="0" fontId="178" fillId="0" borderId="31" xfId="0" applyFont="1" applyBorder="1" applyAlignment="1">
      <alignment horizontal="center" vertical="center" wrapText="1"/>
    </xf>
    <xf numFmtId="0" fontId="178" fillId="0" borderId="35" xfId="0" applyFont="1" applyBorder="1" applyAlignment="1">
      <alignment horizontal="center" vertical="center" wrapText="1"/>
    </xf>
    <xf numFmtId="0" fontId="36" fillId="0" borderId="0" xfId="0" applyFont="1" applyAlignment="1">
      <alignment horizontal="left" vertical="center" wrapText="1"/>
    </xf>
    <xf numFmtId="0" fontId="114" fillId="0" borderId="31" xfId="0" applyFont="1" applyBorder="1" applyAlignment="1">
      <alignment horizontal="center" vertical="center" wrapText="1"/>
    </xf>
    <xf numFmtId="0" fontId="114" fillId="0" borderId="82" xfId="0" applyFont="1" applyBorder="1" applyAlignment="1">
      <alignment horizontal="center" vertical="center" wrapText="1"/>
    </xf>
    <xf numFmtId="0" fontId="114" fillId="0" borderId="35" xfId="0" applyFont="1" applyBorder="1" applyAlignment="1">
      <alignment horizontal="center" vertical="center" wrapText="1"/>
    </xf>
    <xf numFmtId="0" fontId="242" fillId="0" borderId="31" xfId="0" applyFont="1" applyBorder="1" applyAlignment="1">
      <alignment horizontal="left" vertical="center"/>
    </xf>
    <xf numFmtId="0" fontId="242" fillId="0" borderId="82" xfId="0" applyFont="1" applyBorder="1" applyAlignment="1">
      <alignment horizontal="left" vertical="center"/>
    </xf>
    <xf numFmtId="0" fontId="242" fillId="0" borderId="35" xfId="0" applyFont="1" applyBorder="1" applyAlignment="1">
      <alignment horizontal="left" vertical="center"/>
    </xf>
    <xf numFmtId="0" fontId="242" fillId="0" borderId="36" xfId="0" applyFont="1" applyBorder="1" applyAlignment="1">
      <alignment horizontal="center" vertical="center"/>
    </xf>
    <xf numFmtId="0" fontId="242" fillId="0" borderId="38" xfId="0" applyFont="1" applyBorder="1" applyAlignment="1">
      <alignment horizontal="center" vertical="center"/>
    </xf>
    <xf numFmtId="0" fontId="242" fillId="0" borderId="2" xfId="0" applyFont="1" applyBorder="1" applyAlignment="1">
      <alignment horizontal="center" vertical="center"/>
    </xf>
    <xf numFmtId="0" fontId="242" fillId="0" borderId="3" xfId="0" applyFont="1" applyBorder="1" applyAlignment="1">
      <alignment horizontal="center" vertical="center"/>
    </xf>
    <xf numFmtId="0" fontId="242" fillId="0" borderId="4" xfId="0" applyFont="1" applyBorder="1" applyAlignment="1">
      <alignment horizontal="center" vertical="center"/>
    </xf>
    <xf numFmtId="0" fontId="242" fillId="0" borderId="82" xfId="0" applyFont="1" applyBorder="1" applyAlignment="1">
      <alignment horizontal="center"/>
    </xf>
    <xf numFmtId="0" fontId="242" fillId="0" borderId="19" xfId="0" applyFont="1" applyBorder="1" applyAlignment="1">
      <alignment horizontal="center"/>
    </xf>
    <xf numFmtId="0" fontId="242" fillId="0" borderId="45" xfId="0" applyFont="1" applyBorder="1" applyAlignment="1">
      <alignment horizontal="center" vertical="center" wrapText="1"/>
    </xf>
    <xf numFmtId="0" fontId="242" fillId="0" borderId="37" xfId="0" applyFont="1" applyBorder="1" applyAlignment="1">
      <alignment horizontal="center" vertical="center" wrapText="1"/>
    </xf>
    <xf numFmtId="0" fontId="189" fillId="63" borderId="0" xfId="96" applyFont="1" applyFill="1" applyBorder="1" applyAlignment="1" applyProtection="1">
      <alignment horizontal="center" vertical="center"/>
      <protection locked="0"/>
    </xf>
    <xf numFmtId="0" fontId="189" fillId="63" borderId="41" xfId="96" applyFont="1" applyFill="1" applyBorder="1" applyAlignment="1" applyProtection="1">
      <alignment horizontal="center" vertical="center"/>
      <protection locked="0"/>
    </xf>
    <xf numFmtId="0" fontId="189" fillId="63" borderId="0" xfId="96" applyFont="1" applyFill="1" applyBorder="1" applyAlignment="1">
      <alignment horizontal="center" vertical="center"/>
    </xf>
    <xf numFmtId="0" fontId="189" fillId="63" borderId="41" xfId="96" applyFont="1" applyFill="1" applyBorder="1" applyAlignment="1">
      <alignment horizontal="center" vertical="center"/>
    </xf>
    <xf numFmtId="0" fontId="189" fillId="63" borderId="33" xfId="96" applyFont="1" applyFill="1" applyBorder="1" applyAlignment="1" applyProtection="1">
      <alignment horizontal="center" vertical="center"/>
      <protection locked="0"/>
    </xf>
    <xf numFmtId="178" fontId="218" fillId="0" borderId="0" xfId="96" applyNumberFormat="1" applyFont="1" applyFill="1" applyAlignment="1">
      <alignment horizontal="right" vertical="center"/>
    </xf>
    <xf numFmtId="0" fontId="198" fillId="63" borderId="0" xfId="96" applyFont="1" applyFill="1" applyAlignment="1">
      <alignment horizontal="center" vertical="center"/>
    </xf>
    <xf numFmtId="0" fontId="188" fillId="60" borderId="2" xfId="96" applyFont="1" applyFill="1" applyBorder="1" applyAlignment="1" applyProtection="1">
      <alignment horizontal="center" vertical="center"/>
      <protection locked="0"/>
    </xf>
    <xf numFmtId="0" fontId="188" fillId="60" borderId="3" xfId="96" applyFont="1" applyFill="1" applyBorder="1" applyAlignment="1" applyProtection="1">
      <alignment horizontal="center" vertical="center"/>
      <protection locked="0"/>
    </xf>
    <xf numFmtId="0" fontId="188" fillId="60" borderId="4" xfId="96" applyFont="1" applyFill="1" applyBorder="1" applyAlignment="1" applyProtection="1">
      <alignment horizontal="center" vertical="center"/>
      <protection locked="0"/>
    </xf>
    <xf numFmtId="0" fontId="188" fillId="60" borderId="2" xfId="96" applyFont="1" applyFill="1" applyBorder="1" applyAlignment="1">
      <alignment horizontal="center" vertical="center"/>
    </xf>
    <xf numFmtId="0" fontId="188" fillId="60" borderId="3" xfId="96" applyFont="1" applyFill="1" applyBorder="1" applyAlignment="1">
      <alignment horizontal="center" vertical="center"/>
    </xf>
    <xf numFmtId="0" fontId="188" fillId="60" borderId="4" xfId="96" applyFont="1" applyFill="1" applyBorder="1" applyAlignment="1">
      <alignment horizontal="center" vertical="center"/>
    </xf>
    <xf numFmtId="0" fontId="228" fillId="63" borderId="0" xfId="0" applyFont="1" applyFill="1" applyAlignment="1">
      <alignment horizontal="center"/>
    </xf>
    <xf numFmtId="0" fontId="100" fillId="0" borderId="0" xfId="188" applyFont="1" applyFill="1" applyBorder="1" applyAlignment="1">
      <alignment horizontal="center"/>
    </xf>
    <xf numFmtId="0" fontId="42" fillId="0" borderId="36" xfId="188" applyFont="1" applyBorder="1" applyAlignment="1">
      <alignment horizontal="center" wrapText="1"/>
    </xf>
    <xf numFmtId="0" fontId="42" fillId="0" borderId="40" xfId="188" applyFont="1" applyBorder="1" applyAlignment="1">
      <alignment horizontal="center" wrapText="1"/>
    </xf>
    <xf numFmtId="0" fontId="114" fillId="60" borderId="2" xfId="188" applyFont="1" applyFill="1" applyBorder="1" applyAlignment="1">
      <alignment horizontal="center" wrapText="1"/>
    </xf>
    <xf numFmtId="0" fontId="114" fillId="60" borderId="3" xfId="188" applyFont="1" applyFill="1" applyBorder="1" applyAlignment="1">
      <alignment horizontal="center" wrapText="1"/>
    </xf>
    <xf numFmtId="0" fontId="114" fillId="60" borderId="4" xfId="188" applyFont="1" applyFill="1" applyBorder="1" applyAlignment="1">
      <alignment horizontal="center" wrapText="1"/>
    </xf>
    <xf numFmtId="0" fontId="114" fillId="60" borderId="36" xfId="188" applyFont="1" applyFill="1" applyBorder="1" applyAlignment="1">
      <alignment horizontal="center" vertical="center" wrapText="1"/>
    </xf>
    <xf numFmtId="0" fontId="114" fillId="60" borderId="40" xfId="188" applyFont="1" applyFill="1" applyBorder="1" applyAlignment="1">
      <alignment horizontal="center" vertical="center" wrapText="1"/>
    </xf>
    <xf numFmtId="0" fontId="42" fillId="60" borderId="36" xfId="188" applyFont="1" applyFill="1" applyBorder="1" applyAlignment="1">
      <alignment horizontal="center" vertical="center" wrapText="1"/>
    </xf>
    <xf numFmtId="0" fontId="42" fillId="60" borderId="83" xfId="188" applyFont="1" applyFill="1" applyBorder="1" applyAlignment="1">
      <alignment horizontal="center" vertical="center" wrapText="1"/>
    </xf>
    <xf numFmtId="0" fontId="108" fillId="0" borderId="0" xfId="188" applyFont="1" applyFill="1" applyBorder="1" applyAlignment="1">
      <alignment horizontal="left" wrapText="1"/>
    </xf>
    <xf numFmtId="0" fontId="25" fillId="0" borderId="41" xfId="188" applyFont="1" applyBorder="1" applyAlignment="1">
      <alignment horizontal="justify" wrapText="1"/>
    </xf>
    <xf numFmtId="0" fontId="42" fillId="60" borderId="36" xfId="188" applyFont="1" applyFill="1" applyBorder="1" applyAlignment="1">
      <alignment horizontal="center" wrapText="1"/>
    </xf>
    <xf numFmtId="0" fontId="42" fillId="60" borderId="83" xfId="188" applyFont="1" applyFill="1" applyBorder="1" applyAlignment="1">
      <alignment horizontal="center" wrapText="1"/>
    </xf>
    <xf numFmtId="0" fontId="101" fillId="0" borderId="0" xfId="188" applyFont="1" applyAlignment="1">
      <alignment horizontal="left" vertical="center" wrapText="1"/>
    </xf>
    <xf numFmtId="0" fontId="169" fillId="0" borderId="0" xfId="188" applyFont="1" applyAlignment="1">
      <alignment horizontal="center" vertical="center" wrapText="1"/>
    </xf>
    <xf numFmtId="0" fontId="103" fillId="0" borderId="41" xfId="188" applyFont="1" applyBorder="1" applyAlignment="1">
      <alignment horizontal="center" vertical="center" wrapText="1"/>
    </xf>
    <xf numFmtId="0" fontId="169" fillId="0" borderId="0" xfId="188" applyFont="1" applyAlignment="1">
      <alignment horizontal="left" vertical="center" wrapText="1"/>
    </xf>
    <xf numFmtId="0" fontId="152" fillId="0" borderId="0" xfId="188" applyFont="1" applyAlignment="1">
      <alignment horizontal="left" vertical="center" wrapText="1"/>
    </xf>
    <xf numFmtId="0" fontId="38" fillId="0" borderId="0" xfId="0" applyFont="1" applyBorder="1" applyAlignment="1">
      <alignment horizontal="center"/>
    </xf>
    <xf numFmtId="0" fontId="38" fillId="0" borderId="64" xfId="0" applyFont="1" applyBorder="1" applyAlignment="1">
      <alignment horizontal="center"/>
    </xf>
    <xf numFmtId="0" fontId="25" fillId="0" borderId="0" xfId="0" applyFont="1" applyBorder="1" applyAlignment="1">
      <alignment horizontal="center"/>
    </xf>
    <xf numFmtId="0" fontId="25" fillId="0" borderId="64" xfId="0" applyFont="1" applyBorder="1" applyAlignment="1">
      <alignment horizontal="center"/>
    </xf>
    <xf numFmtId="0" fontId="37" fillId="0" borderId="25" xfId="0" applyFont="1" applyBorder="1" applyAlignment="1">
      <alignment horizontal="center" vertical="center"/>
    </xf>
    <xf numFmtId="0" fontId="37" fillId="0" borderId="10" xfId="0" applyFont="1" applyBorder="1" applyAlignment="1">
      <alignment horizontal="center" vertic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84"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7" fillId="0" borderId="24" xfId="0" applyFont="1" applyBorder="1" applyAlignment="1">
      <alignment horizontal="center" vertical="center"/>
    </xf>
    <xf numFmtId="0" fontId="37"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38" fillId="0" borderId="11" xfId="0" applyFont="1" applyBorder="1" applyAlignment="1">
      <alignment horizontal="center"/>
    </xf>
    <xf numFmtId="0" fontId="25" fillId="0" borderId="11" xfId="0" applyFont="1" applyBorder="1" applyAlignment="1">
      <alignment horizontal="center"/>
    </xf>
    <xf numFmtId="0" fontId="37" fillId="0" borderId="48" xfId="0" applyFont="1" applyBorder="1" applyAlignment="1">
      <alignment horizontal="center" vertical="center"/>
    </xf>
    <xf numFmtId="0" fontId="37" fillId="0" borderId="52" xfId="0" applyFont="1" applyBorder="1" applyAlignment="1">
      <alignment horizontal="center" vertical="center"/>
    </xf>
    <xf numFmtId="0" fontId="109" fillId="0" borderId="48" xfId="0" applyFont="1" applyBorder="1" applyAlignment="1">
      <alignment horizontal="center" vertical="center"/>
    </xf>
    <xf numFmtId="0" fontId="109" fillId="0" borderId="52" xfId="0" applyFont="1" applyBorder="1" applyAlignment="1">
      <alignment horizontal="center" vertical="center"/>
    </xf>
    <xf numFmtId="0" fontId="109" fillId="0" borderId="48" xfId="0" applyFont="1" applyBorder="1" applyAlignment="1">
      <alignment horizontal="center" vertical="center" wrapText="1"/>
    </xf>
    <xf numFmtId="0" fontId="109" fillId="0" borderId="52" xfId="0" applyFont="1" applyBorder="1" applyAlignment="1">
      <alignment horizontal="center" vertical="center" wrapText="1"/>
    </xf>
    <xf numFmtId="0" fontId="38" fillId="0" borderId="0" xfId="51" applyFont="1" applyBorder="1" applyAlignment="1">
      <alignment horizontal="center"/>
    </xf>
    <xf numFmtId="0" fontId="38" fillId="0" borderId="11" xfId="51" applyFont="1" applyBorder="1" applyAlignment="1">
      <alignment horizontal="center"/>
    </xf>
    <xf numFmtId="0" fontId="37" fillId="0" borderId="48" xfId="51" applyFont="1" applyBorder="1" applyAlignment="1">
      <alignment horizontal="center" vertical="center"/>
    </xf>
    <xf numFmtId="0" fontId="37"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09" fillId="0" borderId="48" xfId="51" applyFont="1" applyBorder="1" applyAlignment="1">
      <alignment horizontal="center" vertical="center"/>
    </xf>
    <xf numFmtId="0" fontId="109" fillId="0" borderId="52" xfId="51" applyFont="1" applyBorder="1" applyAlignment="1">
      <alignment horizontal="center" vertical="center"/>
    </xf>
    <xf numFmtId="0" fontId="109" fillId="0" borderId="12" xfId="51" applyFont="1" applyBorder="1" applyAlignment="1">
      <alignment horizontal="center" vertical="center"/>
    </xf>
    <xf numFmtId="0" fontId="109" fillId="0" borderId="48" xfId="51" applyFont="1" applyBorder="1" applyAlignment="1">
      <alignment horizontal="center" vertical="center" wrapText="1"/>
    </xf>
    <xf numFmtId="0" fontId="109"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09" fillId="0" borderId="52" xfId="51" applyFont="1" applyBorder="1" applyAlignment="1">
      <alignment horizontal="center" vertical="center" wrapText="1"/>
    </xf>
    <xf numFmtId="0" fontId="25" fillId="0" borderId="0" xfId="51" applyFont="1" applyBorder="1" applyAlignment="1">
      <alignment horizontal="center"/>
    </xf>
    <xf numFmtId="0" fontId="25"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37" fillId="0" borderId="24" xfId="51" applyFont="1" applyBorder="1" applyAlignment="1">
      <alignment horizontal="center" vertical="center"/>
    </xf>
    <xf numFmtId="0" fontId="37" fillId="0" borderId="11" xfId="51" applyFont="1" applyBorder="1" applyAlignment="1">
      <alignment horizontal="center" vertical="center"/>
    </xf>
    <xf numFmtId="0" fontId="38" fillId="0" borderId="64" xfId="51" applyFont="1" applyBorder="1" applyAlignment="1">
      <alignment horizontal="center"/>
    </xf>
    <xf numFmtId="0" fontId="4" fillId="0" borderId="11" xfId="51" applyFont="1" applyBorder="1" applyAlignment="1">
      <alignment horizontal="center" vertical="center"/>
    </xf>
    <xf numFmtId="0" fontId="24" fillId="0" borderId="48" xfId="51" applyFont="1" applyBorder="1" applyAlignment="1">
      <alignment horizontal="center" vertical="center" wrapText="1"/>
    </xf>
    <xf numFmtId="0" fontId="4" fillId="0" borderId="52" xfId="51" applyBorder="1" applyAlignment="1">
      <alignment horizontal="center" vertical="center" wrapText="1"/>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99" fillId="0" borderId="0" xfId="51" applyFont="1" applyAlignment="1">
      <alignment horizontal="center" vertical="center" wrapText="1"/>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94" xfId="51" applyFont="1" applyBorder="1" applyAlignment="1">
      <alignment horizontal="center" vertical="center"/>
    </xf>
    <xf numFmtId="0" fontId="37" fillId="0" borderId="25" xfId="51" applyFont="1" applyBorder="1" applyAlignment="1">
      <alignment horizontal="center" vertical="center"/>
    </xf>
    <xf numFmtId="0" fontId="37" fillId="0" borderId="10" xfId="51" applyFont="1" applyBorder="1" applyAlignment="1">
      <alignment horizontal="center" vertical="center"/>
    </xf>
    <xf numFmtId="0" fontId="4" fillId="0" borderId="63" xfId="51" applyFont="1" applyBorder="1" applyAlignment="1">
      <alignment horizontal="center" vertical="center"/>
    </xf>
    <xf numFmtId="0" fontId="34" fillId="0" borderId="0" xfId="0" applyFont="1" applyAlignment="1">
      <alignment horizontal="center"/>
    </xf>
    <xf numFmtId="0" fontId="110" fillId="4" borderId="41" xfId="104" applyFont="1" applyFill="1" applyBorder="1" applyAlignment="1">
      <alignment horizontal="center"/>
    </xf>
    <xf numFmtId="0" fontId="114" fillId="0" borderId="0" xfId="104" applyFont="1" applyAlignment="1">
      <alignment horizontal="left" vertical="center" wrapText="1"/>
    </xf>
    <xf numFmtId="0" fontId="113" fillId="4" borderId="41" xfId="104" applyFill="1" applyBorder="1" applyAlignment="1"/>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6">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485775</xdr:colOff>
      <xdr:row>21</xdr:row>
      <xdr:rowOff>15875</xdr:rowOff>
    </xdr:to>
    <xdr:pic>
      <xdr:nvPicPr>
        <xdr:cNvPr id="6" name="Obraz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5972175" cy="3254375"/>
        </a:xfrm>
        <a:prstGeom prst="rect">
          <a:avLst/>
        </a:prstGeom>
        <a:noFill/>
      </xdr:spPr>
    </xdr:pic>
    <xdr:clientData/>
  </xdr:twoCellAnchor>
  <xdr:twoCellAnchor editAs="oneCell">
    <xdr:from>
      <xdr:col>0</xdr:col>
      <xdr:colOff>0</xdr:colOff>
      <xdr:row>22</xdr:row>
      <xdr:rowOff>0</xdr:rowOff>
    </xdr:from>
    <xdr:to>
      <xdr:col>9</xdr:col>
      <xdr:colOff>457200</xdr:colOff>
      <xdr:row>42</xdr:row>
      <xdr:rowOff>34925</xdr:rowOff>
    </xdr:to>
    <xdr:pic>
      <xdr:nvPicPr>
        <xdr:cNvPr id="10" name="Obraz 9"/>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52825"/>
          <a:ext cx="5943600" cy="3254375"/>
        </a:xfrm>
        <a:prstGeom prst="rect">
          <a:avLst/>
        </a:prstGeom>
        <a:noFill/>
      </xdr:spPr>
    </xdr:pic>
    <xdr:clientData/>
  </xdr:twoCellAnchor>
  <xdr:twoCellAnchor editAs="oneCell">
    <xdr:from>
      <xdr:col>10</xdr:col>
      <xdr:colOff>0</xdr:colOff>
      <xdr:row>22</xdr:row>
      <xdr:rowOff>0</xdr:rowOff>
    </xdr:from>
    <xdr:to>
      <xdr:col>19</xdr:col>
      <xdr:colOff>457200</xdr:colOff>
      <xdr:row>42</xdr:row>
      <xdr:rowOff>34925</xdr:rowOff>
    </xdr:to>
    <xdr:pic>
      <xdr:nvPicPr>
        <xdr:cNvPr id="11" name="Obraz 10"/>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3552825"/>
          <a:ext cx="5943600" cy="3254375"/>
        </a:xfrm>
        <a:prstGeom prst="rect">
          <a:avLst/>
        </a:prstGeom>
        <a:noFill/>
      </xdr:spPr>
    </xdr:pic>
    <xdr:clientData/>
  </xdr:twoCellAnchor>
  <xdr:twoCellAnchor editAs="oneCell">
    <xdr:from>
      <xdr:col>10</xdr:col>
      <xdr:colOff>0</xdr:colOff>
      <xdr:row>1</xdr:row>
      <xdr:rowOff>0</xdr:rowOff>
    </xdr:from>
    <xdr:to>
      <xdr:col>19</xdr:col>
      <xdr:colOff>449580</xdr:colOff>
      <xdr:row>21</xdr:row>
      <xdr:rowOff>15875</xdr:rowOff>
    </xdr:to>
    <xdr:pic>
      <xdr:nvPicPr>
        <xdr:cNvPr id="12" name="Obraz 1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161925"/>
          <a:ext cx="5935980" cy="32543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176585</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G16" sqref="G16"/>
    </sheetView>
  </sheetViews>
  <sheetFormatPr defaultRowHeight="11.25"/>
  <cols>
    <col min="1" max="1" width="4.42578125" style="1034" customWidth="1"/>
    <col min="2" max="2" width="13.7109375" style="1034" customWidth="1"/>
    <col min="3" max="3" width="10.28515625" style="1034" customWidth="1"/>
    <col min="4" max="4" width="10.7109375" style="1034" customWidth="1"/>
    <col min="5" max="6" width="9.140625" style="1034"/>
    <col min="7" max="7" width="12.42578125" style="1034" customWidth="1"/>
    <col min="8" max="16384" width="9.140625" style="1034"/>
  </cols>
  <sheetData>
    <row r="2" spans="1:10" ht="12.75">
      <c r="B2" s="1035" t="s">
        <v>0</v>
      </c>
      <c r="G2" s="1036" t="s">
        <v>489</v>
      </c>
      <c r="I2" s="1037"/>
    </row>
    <row r="3" spans="1:10" ht="12.75">
      <c r="B3" s="1035" t="s">
        <v>466</v>
      </c>
    </row>
    <row r="5" spans="1:10">
      <c r="B5" s="1038" t="s">
        <v>384</v>
      </c>
      <c r="C5" s="1038"/>
      <c r="D5" s="1038"/>
      <c r="E5" s="1038"/>
      <c r="F5" s="1038"/>
    </row>
    <row r="6" spans="1:10">
      <c r="B6" s="1039"/>
      <c r="C6" s="1040"/>
      <c r="D6" s="1041"/>
      <c r="E6" s="1041"/>
      <c r="F6" s="1041"/>
      <c r="G6" s="1041"/>
      <c r="H6" s="1041"/>
      <c r="I6" s="1041"/>
      <c r="J6" s="1041"/>
    </row>
    <row r="7" spans="1:10">
      <c r="B7" s="1039" t="s">
        <v>1</v>
      </c>
      <c r="C7" s="1040"/>
      <c r="D7" s="1041"/>
      <c r="E7" s="1041"/>
      <c r="F7" s="1041"/>
      <c r="G7" s="1041"/>
      <c r="H7" s="1041"/>
      <c r="I7" s="1041"/>
      <c r="J7" s="1041"/>
    </row>
    <row r="8" spans="1:10">
      <c r="B8" s="1039" t="s">
        <v>2</v>
      </c>
      <c r="C8" s="1040"/>
      <c r="D8" s="1041"/>
      <c r="E8" s="1041"/>
      <c r="F8" s="1041"/>
      <c r="G8" s="1041"/>
      <c r="H8" s="1041"/>
      <c r="I8" s="1041"/>
      <c r="J8" s="1041"/>
    </row>
    <row r="9" spans="1:10" ht="23.25">
      <c r="B9" s="1041"/>
      <c r="C9" s="1041"/>
      <c r="D9" s="1041"/>
      <c r="E9" s="1041"/>
      <c r="H9" s="1041"/>
      <c r="I9" s="1041"/>
      <c r="J9" s="1042"/>
    </row>
    <row r="10" spans="1:10" ht="24.75" customHeight="1">
      <c r="B10" s="1043" t="s">
        <v>487</v>
      </c>
      <c r="C10" s="1044"/>
      <c r="D10" s="1045" t="s">
        <v>52</v>
      </c>
      <c r="E10" s="1042"/>
      <c r="F10" s="1042"/>
      <c r="G10" s="1042"/>
      <c r="H10" s="1042"/>
      <c r="I10" s="1042"/>
      <c r="J10" s="1041"/>
    </row>
    <row r="11" spans="1:10">
      <c r="B11" s="1040"/>
      <c r="C11" s="1040"/>
      <c r="E11" s="1041"/>
      <c r="F11" s="1046" t="s">
        <v>210</v>
      </c>
      <c r="G11" s="1041"/>
      <c r="H11" s="1041"/>
      <c r="I11" s="1041"/>
      <c r="J11" s="1041"/>
    </row>
    <row r="12" spans="1:10" ht="15.75">
      <c r="B12" s="1047"/>
      <c r="C12" s="1040"/>
      <c r="D12" s="1041"/>
      <c r="E12" s="1041"/>
      <c r="F12" s="1041"/>
      <c r="G12" s="1048"/>
      <c r="H12" s="1049"/>
      <c r="I12" s="1041"/>
      <c r="J12" s="1041"/>
    </row>
    <row r="13" spans="1:10" ht="15.75">
      <c r="A13" s="1041"/>
      <c r="B13" s="1043" t="s">
        <v>488</v>
      </c>
      <c r="C13" s="1050"/>
      <c r="D13" s="1050"/>
      <c r="E13" s="1050"/>
      <c r="F13" s="1041"/>
      <c r="G13" s="1041"/>
      <c r="H13" s="41"/>
      <c r="I13" s="1041"/>
      <c r="J13" s="1041"/>
    </row>
    <row r="14" spans="1:10" ht="15.75">
      <c r="A14" s="1041"/>
      <c r="B14" s="1043"/>
      <c r="C14" s="1050"/>
      <c r="D14" s="1050"/>
      <c r="E14" s="1050"/>
      <c r="F14" s="1041"/>
      <c r="G14" s="1041"/>
      <c r="H14" s="41"/>
      <c r="I14" s="1041"/>
      <c r="J14" s="1041"/>
    </row>
    <row r="15" spans="1:10">
      <c r="B15" s="1039"/>
      <c r="C15" s="1040"/>
      <c r="D15" s="1041"/>
      <c r="E15" s="1041"/>
      <c r="F15" s="1041"/>
      <c r="G15" s="1041"/>
      <c r="H15" s="1041"/>
      <c r="I15" s="1041"/>
      <c r="J15" s="1041"/>
    </row>
    <row r="16" spans="1:10">
      <c r="B16" s="1041"/>
      <c r="C16" s="1041"/>
      <c r="D16" s="1041"/>
      <c r="E16" s="1041"/>
      <c r="F16" s="1041"/>
      <c r="G16" s="1041"/>
      <c r="H16" s="1041"/>
      <c r="I16" s="1041"/>
      <c r="J16" s="1041"/>
    </row>
    <row r="17" spans="2:11">
      <c r="B17" s="1041"/>
      <c r="C17" s="1041"/>
      <c r="D17" s="1041"/>
      <c r="E17" s="1041"/>
      <c r="F17" s="1041"/>
      <c r="G17" s="1041"/>
      <c r="H17" s="1041"/>
      <c r="I17" s="1041"/>
      <c r="J17" s="1041"/>
    </row>
    <row r="18" spans="2:11">
      <c r="B18" s="1041" t="s">
        <v>426</v>
      </c>
      <c r="C18" s="1041"/>
      <c r="D18" s="1041"/>
      <c r="E18" s="1041"/>
      <c r="F18" s="1041"/>
      <c r="G18" s="1041"/>
      <c r="H18" s="1041"/>
      <c r="I18" s="1041"/>
      <c r="J18" s="1041"/>
    </row>
    <row r="19" spans="2:11">
      <c r="B19" s="1041" t="s">
        <v>3</v>
      </c>
      <c r="C19" s="1041"/>
      <c r="D19" s="1041"/>
      <c r="E19" s="1041"/>
      <c r="F19" s="1041"/>
      <c r="G19" s="1041"/>
      <c r="H19" s="1041"/>
      <c r="I19" s="1041"/>
      <c r="J19" s="1041"/>
    </row>
    <row r="20" spans="2:11">
      <c r="B20" s="1041" t="s">
        <v>387</v>
      </c>
      <c r="C20" s="1041"/>
      <c r="D20" s="1041"/>
      <c r="E20" s="1041"/>
      <c r="F20" s="1041"/>
      <c r="G20" s="1041"/>
      <c r="H20" s="1041"/>
      <c r="I20" s="1041"/>
      <c r="J20" s="1041"/>
    </row>
    <row r="21" spans="2:11">
      <c r="B21" s="1041" t="s">
        <v>4</v>
      </c>
      <c r="C21" s="1041"/>
      <c r="D21" s="1041"/>
      <c r="E21" s="1041"/>
      <c r="F21" s="1041"/>
      <c r="G21" s="1041"/>
      <c r="H21" s="1041"/>
      <c r="I21" s="1041"/>
      <c r="J21" s="1041"/>
    </row>
    <row r="22" spans="2:11">
      <c r="B22" s="1041" t="s">
        <v>5</v>
      </c>
      <c r="C22" s="1041"/>
      <c r="D22" s="1041"/>
      <c r="E22" s="1041"/>
      <c r="F22" s="1041"/>
      <c r="G22" s="1041"/>
      <c r="H22" s="1041"/>
      <c r="I22" s="1041"/>
      <c r="J22" s="1041"/>
    </row>
    <row r="23" spans="2:11">
      <c r="B23" s="1041" t="s">
        <v>69</v>
      </c>
      <c r="C23" s="1041"/>
      <c r="D23" s="1041"/>
      <c r="E23" s="1041"/>
      <c r="F23" s="1041"/>
      <c r="G23" s="1041"/>
      <c r="H23" s="1041"/>
      <c r="I23" s="1041"/>
      <c r="J23" s="1041"/>
    </row>
    <row r="24" spans="2:11">
      <c r="B24" s="1034" t="s">
        <v>6</v>
      </c>
      <c r="C24" s="1041"/>
      <c r="D24" s="1041"/>
      <c r="E24" s="1041"/>
      <c r="F24" s="1041"/>
      <c r="G24" s="1041"/>
      <c r="H24" s="1041"/>
      <c r="I24" s="1041"/>
      <c r="J24" s="1041"/>
    </row>
    <row r="25" spans="2:11" ht="11.25" customHeight="1">
      <c r="B25" s="1051" t="s">
        <v>78</v>
      </c>
      <c r="C25" s="1041"/>
      <c r="D25" s="1041"/>
      <c r="E25" s="1041"/>
      <c r="F25" s="1041"/>
      <c r="G25" s="1041"/>
      <c r="H25" s="1041"/>
      <c r="I25" s="1041"/>
    </row>
    <row r="26" spans="2:11" ht="12.75">
      <c r="B26" s="1051" t="s">
        <v>7</v>
      </c>
    </row>
    <row r="27" spans="2:11" ht="12.75">
      <c r="B27" s="1051"/>
    </row>
    <row r="28" spans="2:11">
      <c r="B28" s="1052" t="s">
        <v>388</v>
      </c>
      <c r="C28" s="1053"/>
      <c r="D28" s="1053"/>
      <c r="E28" s="1053"/>
      <c r="F28" s="1053"/>
      <c r="G28" s="1053"/>
      <c r="H28" s="1053"/>
      <c r="I28" s="1053"/>
      <c r="J28" s="1053"/>
      <c r="K28" s="1053"/>
    </row>
    <row r="29" spans="2:11">
      <c r="B29" s="1054"/>
      <c r="C29" s="1053"/>
      <c r="D29" s="1053"/>
      <c r="E29" s="1053"/>
      <c r="F29" s="1053"/>
      <c r="G29" s="1053"/>
      <c r="H29" s="1053"/>
      <c r="I29" s="1053"/>
      <c r="J29" s="1053"/>
      <c r="K29" s="1053"/>
    </row>
    <row r="30" spans="2:11">
      <c r="B30" s="1034"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G22" sqref="G2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33" t="s">
        <v>71</v>
      </c>
      <c r="B1" s="1433"/>
      <c r="C1" s="1433"/>
      <c r="D1" s="1433"/>
      <c r="E1" s="1433"/>
      <c r="F1" s="1433"/>
      <c r="G1" s="1433"/>
      <c r="H1" s="1433"/>
      <c r="I1" s="1433"/>
      <c r="J1" s="1433"/>
      <c r="K1" s="1433"/>
      <c r="L1" s="1433"/>
      <c r="M1" s="97"/>
    </row>
    <row r="2" spans="1:18" s="81" customFormat="1" ht="27" thickBot="1">
      <c r="A2" s="948"/>
      <c r="B2" s="949"/>
      <c r="C2" s="950"/>
      <c r="D2" s="950"/>
      <c r="E2" s="951" t="s">
        <v>8</v>
      </c>
      <c r="F2" s="1092"/>
      <c r="G2" s="950"/>
      <c r="H2" s="950"/>
      <c r="I2" s="950"/>
      <c r="J2" s="950"/>
      <c r="K2" s="950"/>
      <c r="L2" s="952"/>
      <c r="M2" s="4"/>
    </row>
    <row r="3" spans="1:18" s="81" customFormat="1" ht="39" customHeight="1" thickBot="1">
      <c r="A3" s="708"/>
      <c r="B3" s="1439" t="s">
        <v>80</v>
      </c>
      <c r="C3" s="1440"/>
      <c r="D3" s="1440"/>
      <c r="E3" s="1440"/>
      <c r="F3" s="1440"/>
      <c r="G3" s="1441"/>
      <c r="H3" s="1435" t="s">
        <v>55</v>
      </c>
      <c r="I3" s="1436"/>
      <c r="J3" s="1442" t="s">
        <v>265</v>
      </c>
      <c r="K3" s="1437" t="s">
        <v>56</v>
      </c>
      <c r="L3" s="1438"/>
      <c r="M3" s="4"/>
    </row>
    <row r="4" spans="1:18" s="81" customFormat="1" ht="31.5">
      <c r="A4" s="709" t="s">
        <v>57</v>
      </c>
      <c r="B4" s="945" t="s">
        <v>58</v>
      </c>
      <c r="C4" s="93" t="s">
        <v>59</v>
      </c>
      <c r="D4" s="93" t="s">
        <v>60</v>
      </c>
      <c r="E4" s="1093"/>
      <c r="F4" s="1094" t="s">
        <v>395</v>
      </c>
      <c r="G4" s="1095"/>
      <c r="H4" s="944" t="s">
        <v>61</v>
      </c>
      <c r="I4" s="584" t="s">
        <v>73</v>
      </c>
      <c r="J4" s="1443"/>
      <c r="K4" s="82" t="s">
        <v>54</v>
      </c>
      <c r="L4" s="583" t="s">
        <v>64</v>
      </c>
      <c r="M4" s="4"/>
      <c r="O4" s="4"/>
    </row>
    <row r="5" spans="1:18" s="81" customFormat="1" ht="21" customHeight="1" thickBot="1">
      <c r="A5" s="710"/>
      <c r="B5" s="1003" t="s">
        <v>491</v>
      </c>
      <c r="C5" s="1004" t="s">
        <v>491</v>
      </c>
      <c r="D5" s="1004" t="s">
        <v>491</v>
      </c>
      <c r="E5" s="903" t="s">
        <v>107</v>
      </c>
      <c r="F5" s="1090" t="s">
        <v>394</v>
      </c>
      <c r="G5" s="904" t="s">
        <v>62</v>
      </c>
      <c r="H5" s="1005" t="s">
        <v>491</v>
      </c>
      <c r="I5" s="707" t="s">
        <v>72</v>
      </c>
      <c r="J5" s="789"/>
      <c r="K5" s="1004" t="s">
        <v>491</v>
      </c>
      <c r="L5" s="891" t="s">
        <v>63</v>
      </c>
      <c r="M5" s="4"/>
    </row>
    <row r="6" spans="1:18" s="81" customFormat="1" ht="28.5" customHeight="1" thickBot="1">
      <c r="A6" s="40" t="s">
        <v>22</v>
      </c>
      <c r="B6" s="690">
        <v>7.5073977726710082</v>
      </c>
      <c r="C6" s="691">
        <v>14493.045893187274</v>
      </c>
      <c r="D6" s="691">
        <v>14782.90681105102</v>
      </c>
      <c r="E6" s="897">
        <v>1.6464453461948434</v>
      </c>
      <c r="F6" s="1091">
        <v>4.1443771514040222</v>
      </c>
      <c r="G6" s="905">
        <v>21.635299709158453</v>
      </c>
      <c r="H6" s="692">
        <v>313.97189120000007</v>
      </c>
      <c r="I6" s="897">
        <v>1.2708980802715075</v>
      </c>
      <c r="J6" s="692">
        <v>-5.6062345194224612</v>
      </c>
      <c r="K6" s="693">
        <v>100</v>
      </c>
      <c r="L6" s="892" t="s">
        <v>23</v>
      </c>
    </row>
    <row r="7" spans="1:18" s="81" customFormat="1" ht="25.5" customHeight="1">
      <c r="A7" s="778" t="s">
        <v>84</v>
      </c>
      <c r="B7" s="840">
        <v>8.1720076265605339</v>
      </c>
      <c r="C7" s="841">
        <v>15161.424168015832</v>
      </c>
      <c r="D7" s="841">
        <v>15464.652651376149</v>
      </c>
      <c r="E7" s="906">
        <v>8.8775464841610106</v>
      </c>
      <c r="F7" s="898">
        <v>16.302371747164184</v>
      </c>
      <c r="G7" s="907">
        <v>21.815086856391535</v>
      </c>
      <c r="H7" s="694">
        <v>259.50476190476195</v>
      </c>
      <c r="I7" s="898">
        <v>13.266898696626523</v>
      </c>
      <c r="J7" s="695">
        <v>-4.5454545454545459</v>
      </c>
      <c r="K7" s="695">
        <v>0.13439999999999999</v>
      </c>
      <c r="L7" s="893">
        <v>1.493578203346807E-3</v>
      </c>
    </row>
    <row r="8" spans="1:18" s="81" customFormat="1" ht="24" customHeight="1">
      <c r="A8" s="779" t="s">
        <v>85</v>
      </c>
      <c r="B8" s="842">
        <v>8.4079403188837087</v>
      </c>
      <c r="C8" s="696">
        <v>15774.747314978817</v>
      </c>
      <c r="D8" s="696">
        <v>16090.242261278394</v>
      </c>
      <c r="E8" s="908">
        <v>1.6706407147180933</v>
      </c>
      <c r="F8" s="900">
        <v>7.3375478846235547</v>
      </c>
      <c r="G8" s="697">
        <v>24.203722711655157</v>
      </c>
      <c r="H8" s="698">
        <v>351.88533192463461</v>
      </c>
      <c r="I8" s="899">
        <v>1.7078695513465283</v>
      </c>
      <c r="J8" s="699">
        <v>-0.64730580825752271</v>
      </c>
      <c r="K8" s="699">
        <v>36.345599999999997</v>
      </c>
      <c r="L8" s="894">
        <v>1.8140951368332026</v>
      </c>
      <c r="R8" s="4"/>
    </row>
    <row r="9" spans="1:18" s="81" customFormat="1" ht="24" customHeight="1">
      <c r="A9" s="779" t="s">
        <v>86</v>
      </c>
      <c r="B9" s="842">
        <v>8.3378811442653209</v>
      </c>
      <c r="C9" s="696">
        <v>15643.304210629118</v>
      </c>
      <c r="D9" s="696">
        <v>15956.170294841701</v>
      </c>
      <c r="E9" s="908">
        <v>1.3413144197493292</v>
      </c>
      <c r="F9" s="900">
        <v>6.5189419811780045</v>
      </c>
      <c r="G9" s="697">
        <v>23.352055831391581</v>
      </c>
      <c r="H9" s="700">
        <v>389.34423963133639</v>
      </c>
      <c r="I9" s="900">
        <v>-0.21871182104400694</v>
      </c>
      <c r="J9" s="701">
        <v>5.5961070559610704</v>
      </c>
      <c r="K9" s="701">
        <v>8.3328000000000007</v>
      </c>
      <c r="L9" s="895">
        <v>0.88399917839666564</v>
      </c>
    </row>
    <row r="10" spans="1:18" s="81" customFormat="1" ht="24" customHeight="1">
      <c r="A10" s="779" t="s">
        <v>87</v>
      </c>
      <c r="B10" s="946" t="s">
        <v>81</v>
      </c>
      <c r="C10" s="766">
        <v>15627.477738950363</v>
      </c>
      <c r="D10" s="766">
        <v>15940.02729372937</v>
      </c>
      <c r="E10" s="901" t="s">
        <v>81</v>
      </c>
      <c r="F10" s="901" t="s">
        <v>81</v>
      </c>
      <c r="G10" s="947" t="s">
        <v>81</v>
      </c>
      <c r="H10" s="1209">
        <v>336.66666666666669</v>
      </c>
      <c r="I10" s="901">
        <v>-14.921780986762933</v>
      </c>
      <c r="J10" s="702">
        <v>28.571428571428569</v>
      </c>
      <c r="K10" s="1172">
        <v>5.7599999999999998E-2</v>
      </c>
      <c r="L10" s="1260">
        <v>1.5311593064701264E-2</v>
      </c>
    </row>
    <row r="11" spans="1:18" s="81" customFormat="1" ht="24" customHeight="1">
      <c r="A11" s="779" t="s">
        <v>79</v>
      </c>
      <c r="B11" s="842">
        <v>5.8661021660205535</v>
      </c>
      <c r="C11" s="696">
        <v>12045.384324477522</v>
      </c>
      <c r="D11" s="696">
        <v>12286.292010967072</v>
      </c>
      <c r="E11" s="908">
        <v>-0.91494298921839434</v>
      </c>
      <c r="F11" s="900">
        <v>-0.21966149666375367</v>
      </c>
      <c r="G11" s="697">
        <v>21.637009235542486</v>
      </c>
      <c r="H11" s="700">
        <v>271.36641929499075</v>
      </c>
      <c r="I11" s="900">
        <v>-0.57852508321262064</v>
      </c>
      <c r="J11" s="701">
        <v>-9.8812907540545059</v>
      </c>
      <c r="K11" s="701">
        <v>34.496000000000002</v>
      </c>
      <c r="L11" s="895">
        <v>-1.6364231257173927</v>
      </c>
    </row>
    <row r="12" spans="1:18" s="81" customFormat="1" ht="24" customHeight="1" thickBot="1">
      <c r="A12" s="780" t="s">
        <v>88</v>
      </c>
      <c r="B12" s="843">
        <v>7.7462047999845351</v>
      </c>
      <c r="C12" s="703">
        <v>14954.063320433466</v>
      </c>
      <c r="D12" s="703">
        <v>15253.144586842136</v>
      </c>
      <c r="E12" s="909">
        <v>2.287054882075132</v>
      </c>
      <c r="F12" s="902">
        <v>4.8931352282229517</v>
      </c>
      <c r="G12" s="704">
        <v>18.421669187781458</v>
      </c>
      <c r="H12" s="705">
        <v>288.27022332506203</v>
      </c>
      <c r="I12" s="902">
        <v>0.30021843724568836</v>
      </c>
      <c r="J12" s="706">
        <v>-10.294936004451865</v>
      </c>
      <c r="K12" s="706">
        <v>20.633599999999998</v>
      </c>
      <c r="L12" s="896">
        <v>-1.0784763607805274</v>
      </c>
    </row>
    <row r="13" spans="1:18" s="81" customFormat="1" ht="15">
      <c r="A13" s="838"/>
      <c r="B13" s="839"/>
    </row>
    <row r="14" spans="1:18" s="81" customFormat="1" ht="46.5" customHeight="1">
      <c r="A14" s="1434" t="s">
        <v>366</v>
      </c>
      <c r="B14" s="1434"/>
      <c r="C14" s="1434"/>
      <c r="D14" s="1434"/>
      <c r="E14" s="1434"/>
      <c r="F14" s="1434"/>
      <c r="G14" s="1434"/>
      <c r="H14" s="1434"/>
      <c r="I14" s="1434"/>
      <c r="J14" s="1434"/>
      <c r="K14" s="1434"/>
      <c r="L14" s="1434"/>
    </row>
    <row r="15" spans="1:18" s="81" customFormat="1" ht="33.75" customHeight="1">
      <c r="A15" s="1434" t="s">
        <v>438</v>
      </c>
      <c r="B15" s="1434"/>
      <c r="C15" s="1434"/>
      <c r="D15" s="1434"/>
      <c r="E15" s="1434"/>
      <c r="F15" s="1434"/>
      <c r="G15" s="1434"/>
      <c r="H15" s="1434"/>
      <c r="I15" s="1434"/>
      <c r="J15" s="1434"/>
      <c r="K15" s="1434"/>
      <c r="L15" s="1434"/>
    </row>
    <row r="16" spans="1:18" s="81" customFormat="1">
      <c r="A16" s="1434" t="s">
        <v>124</v>
      </c>
      <c r="B16" s="1434"/>
      <c r="C16" s="1434"/>
      <c r="D16" s="1434"/>
      <c r="E16" s="1434"/>
      <c r="F16" s="1434"/>
      <c r="G16" s="1434"/>
      <c r="H16" s="1434"/>
      <c r="I16" s="1434"/>
      <c r="J16" s="1434"/>
      <c r="K16" s="1434"/>
      <c r="L16" s="1434"/>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W34" sqref="W34"/>
    </sheetView>
  </sheetViews>
  <sheetFormatPr defaultRowHeight="12.75"/>
  <sheetData>
    <row r="22" spans="27:28" s="81" customFormat="1" ht="12" customHeight="1"/>
    <row r="23" spans="27:28" s="81" customFormat="1" ht="12" customHeight="1">
      <c r="AA23"/>
      <c r="AB23"/>
    </row>
    <row r="24" spans="27:28" s="81" customFormat="1" ht="12" customHeight="1">
      <c r="AA24"/>
      <c r="AB24"/>
    </row>
    <row r="43" spans="1:7">
      <c r="A43" s="877"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M39" sqref="M3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44" t="s">
        <v>70</v>
      </c>
      <c r="B1" s="1444"/>
      <c r="C1" s="1444"/>
      <c r="D1" s="1444"/>
      <c r="E1" s="1444"/>
      <c r="F1" s="1444"/>
      <c r="G1" s="1444"/>
      <c r="H1" s="1444"/>
      <c r="I1" s="1444"/>
      <c r="J1" s="1444"/>
      <c r="K1" s="92"/>
    </row>
    <row r="2" spans="1:11" ht="19.5" thickBot="1">
      <c r="A2" s="1458" t="s">
        <v>285</v>
      </c>
      <c r="B2" s="1459"/>
      <c r="C2" s="1459"/>
      <c r="D2" s="1459"/>
      <c r="E2" s="1459"/>
      <c r="F2" s="1459"/>
      <c r="G2" s="1459"/>
      <c r="H2" s="1459"/>
      <c r="I2" s="1459"/>
      <c r="J2" s="1460"/>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4" t="s">
        <v>68</v>
      </c>
      <c r="E4" s="717" t="s">
        <v>74</v>
      </c>
      <c r="F4" s="718" t="s">
        <v>61</v>
      </c>
      <c r="G4" s="719" t="s">
        <v>53</v>
      </c>
      <c r="H4" s="720" t="s">
        <v>75</v>
      </c>
      <c r="I4" s="95" t="s">
        <v>54</v>
      </c>
      <c r="J4" s="721" t="s">
        <v>74</v>
      </c>
    </row>
    <row r="5" spans="1:11" ht="14.25" thickBot="1">
      <c r="A5" s="96"/>
      <c r="B5" s="1062" t="s">
        <v>491</v>
      </c>
      <c r="C5" s="1063" t="s">
        <v>491</v>
      </c>
      <c r="D5" s="1063" t="s">
        <v>491</v>
      </c>
      <c r="E5" s="722" t="s">
        <v>54</v>
      </c>
      <c r="F5" s="814" t="s">
        <v>491</v>
      </c>
      <c r="G5" s="723" t="s">
        <v>76</v>
      </c>
      <c r="H5" s="724" t="s">
        <v>72</v>
      </c>
      <c r="I5" s="814" t="s">
        <v>491</v>
      </c>
      <c r="J5" s="725" t="s">
        <v>63</v>
      </c>
    </row>
    <row r="6" spans="1:11" ht="16.5" thickBot="1">
      <c r="A6" s="978" t="s">
        <v>280</v>
      </c>
      <c r="B6" s="979"/>
      <c r="C6" s="979"/>
      <c r="D6" s="979"/>
      <c r="E6" s="979"/>
      <c r="F6" s="979"/>
      <c r="G6" s="979"/>
      <c r="H6" s="979"/>
      <c r="I6" s="726"/>
      <c r="J6" s="727"/>
    </row>
    <row r="7" spans="1:11" ht="15.75" thickBot="1">
      <c r="A7" s="1071" t="s">
        <v>22</v>
      </c>
      <c r="B7" s="1064">
        <v>7.7668643250748417</v>
      </c>
      <c r="C7" s="728">
        <v>14993.946573503556</v>
      </c>
      <c r="D7" s="729">
        <v>15293.825504973627</v>
      </c>
      <c r="E7" s="730">
        <v>1.7330149633329894</v>
      </c>
      <c r="F7" s="731">
        <v>316.37021334420439</v>
      </c>
      <c r="G7" s="730">
        <v>0.72553167222596826</v>
      </c>
      <c r="H7" s="730">
        <v>-3.3109972408356327</v>
      </c>
      <c r="I7" s="730">
        <v>100</v>
      </c>
      <c r="J7" s="732" t="s">
        <v>23</v>
      </c>
    </row>
    <row r="8" spans="1:11" ht="15">
      <c r="A8" s="1072" t="s">
        <v>84</v>
      </c>
      <c r="B8" s="1065">
        <v>8.4431180907925825</v>
      </c>
      <c r="C8" s="733">
        <v>15664.412042286795</v>
      </c>
      <c r="D8" s="734">
        <v>15977.70028313253</v>
      </c>
      <c r="E8" s="735">
        <v>11.127944951214582</v>
      </c>
      <c r="F8" s="736">
        <v>276.66666666666669</v>
      </c>
      <c r="G8" s="737">
        <v>11.170640235735338</v>
      </c>
      <c r="H8" s="737">
        <v>33.333333333333329</v>
      </c>
      <c r="I8" s="737">
        <v>0.16306563391765186</v>
      </c>
      <c r="J8" s="738">
        <v>4.481573245923641E-2</v>
      </c>
    </row>
    <row r="9" spans="1:11" ht="15">
      <c r="A9" s="1073" t="s">
        <v>85</v>
      </c>
      <c r="B9" s="1066">
        <v>8.5757629767036807</v>
      </c>
      <c r="C9" s="739">
        <v>16089.611588562255</v>
      </c>
      <c r="D9" s="740">
        <v>16411.4038203335</v>
      </c>
      <c r="E9" s="741">
        <v>1.5458556306474289</v>
      </c>
      <c r="F9" s="742">
        <v>353.04606701940037</v>
      </c>
      <c r="G9" s="743">
        <v>2.1819916790973433</v>
      </c>
      <c r="H9" s="743">
        <v>0.56757715501951045</v>
      </c>
      <c r="I9" s="743">
        <v>38.524256013045246</v>
      </c>
      <c r="J9" s="744">
        <v>1.4857591006815625</v>
      </c>
    </row>
    <row r="10" spans="1:11" ht="15">
      <c r="A10" s="1073" t="s">
        <v>86</v>
      </c>
      <c r="B10" s="1066">
        <v>8.3662226502795818</v>
      </c>
      <c r="C10" s="739">
        <v>15696.477767879142</v>
      </c>
      <c r="D10" s="740">
        <v>16010.407323236725</v>
      </c>
      <c r="E10" s="741">
        <v>1.0016766515722855</v>
      </c>
      <c r="F10" s="742">
        <v>391.06676136363637</v>
      </c>
      <c r="G10" s="743">
        <v>0.21457880254177794</v>
      </c>
      <c r="H10" s="743">
        <v>-11.889862327909889</v>
      </c>
      <c r="I10" s="743">
        <v>9.5665171898355759</v>
      </c>
      <c r="J10" s="744">
        <v>-0.93144628408375141</v>
      </c>
    </row>
    <row r="11" spans="1:11" ht="15">
      <c r="A11" s="1073" t="s">
        <v>87</v>
      </c>
      <c r="B11" s="1067" t="s">
        <v>81</v>
      </c>
      <c r="C11" s="739" t="s">
        <v>81</v>
      </c>
      <c r="D11" s="740" t="s">
        <v>81</v>
      </c>
      <c r="E11" s="741" t="s">
        <v>81</v>
      </c>
      <c r="F11" s="742" t="s">
        <v>81</v>
      </c>
      <c r="G11" s="743" t="s">
        <v>81</v>
      </c>
      <c r="H11" s="743" t="s">
        <v>81</v>
      </c>
      <c r="I11" s="743" t="s">
        <v>81</v>
      </c>
      <c r="J11" s="744" t="s">
        <v>81</v>
      </c>
    </row>
    <row r="12" spans="1:11" ht="15">
      <c r="A12" s="1073" t="s">
        <v>79</v>
      </c>
      <c r="B12" s="1066">
        <v>5.9989571612012673</v>
      </c>
      <c r="C12" s="739">
        <v>12318.187189324985</v>
      </c>
      <c r="D12" s="740">
        <v>12564.550933111484</v>
      </c>
      <c r="E12" s="741">
        <v>-0.85616102736508948</v>
      </c>
      <c r="F12" s="742">
        <v>266.14887535145266</v>
      </c>
      <c r="G12" s="743">
        <v>-0.89150961953216312</v>
      </c>
      <c r="H12" s="743">
        <v>-8.1360309944037876</v>
      </c>
      <c r="I12" s="743">
        <v>28.998505231689087</v>
      </c>
      <c r="J12" s="744">
        <v>-1.5231082225219232</v>
      </c>
    </row>
    <row r="13" spans="1:11" ht="15.75" thickBot="1">
      <c r="A13" s="1074" t="s">
        <v>88</v>
      </c>
      <c r="B13" s="1068">
        <v>8.0118854312913026</v>
      </c>
      <c r="C13" s="745">
        <v>15466.960292068152</v>
      </c>
      <c r="D13" s="746">
        <v>15776.299497909515</v>
      </c>
      <c r="E13" s="747">
        <v>3.2210876500266514</v>
      </c>
      <c r="F13" s="748">
        <v>287.15059737156508</v>
      </c>
      <c r="G13" s="749">
        <v>-0.36543430386476916</v>
      </c>
      <c r="H13" s="749">
        <v>0.78266104756170995</v>
      </c>
      <c r="I13" s="749">
        <v>22.747655931512433</v>
      </c>
      <c r="J13" s="750">
        <v>0.92397967346487064</v>
      </c>
    </row>
    <row r="14" spans="1:11" ht="16.5" thickBot="1">
      <c r="A14" s="978" t="s">
        <v>277</v>
      </c>
      <c r="B14" s="979"/>
      <c r="C14" s="979"/>
      <c r="D14" s="979"/>
      <c r="E14" s="979"/>
      <c r="F14" s="979"/>
      <c r="G14" s="979"/>
      <c r="H14" s="979"/>
      <c r="I14" s="726"/>
      <c r="J14" s="727"/>
    </row>
    <row r="15" spans="1:11" ht="15.75" thickBot="1">
      <c r="A15" s="1071" t="s">
        <v>22</v>
      </c>
      <c r="B15" s="1069">
        <v>7.4572556096322336</v>
      </c>
      <c r="C15" s="751">
        <v>14396.246350641377</v>
      </c>
      <c r="D15" s="752">
        <v>14684.171277654204</v>
      </c>
      <c r="E15" s="730">
        <v>1.7810218340556436</v>
      </c>
      <c r="F15" s="730">
        <v>314.66165995664295</v>
      </c>
      <c r="G15" s="730">
        <v>2.7080102167796736</v>
      </c>
      <c r="H15" s="730">
        <v>-8.3841679670875298</v>
      </c>
      <c r="I15" s="730">
        <v>100</v>
      </c>
      <c r="J15" s="732" t="s">
        <v>23</v>
      </c>
    </row>
    <row r="16" spans="1:11" ht="15">
      <c r="A16" s="1072" t="s">
        <v>84</v>
      </c>
      <c r="B16" s="1065">
        <v>7.7494308705237964</v>
      </c>
      <c r="C16" s="733">
        <v>14377.422765350271</v>
      </c>
      <c r="D16" s="734">
        <v>14664.971220657277</v>
      </c>
      <c r="E16" s="735">
        <v>4.2695671102626847</v>
      </c>
      <c r="F16" s="736">
        <v>236.68888888888887</v>
      </c>
      <c r="G16" s="737">
        <v>9.8912698412698319</v>
      </c>
      <c r="H16" s="737">
        <v>-30.76923076923077</v>
      </c>
      <c r="I16" s="753">
        <v>0.13936203158872715</v>
      </c>
      <c r="J16" s="738">
        <v>-4.5061290868358972E-2</v>
      </c>
    </row>
    <row r="17" spans="1:10" ht="15">
      <c r="A17" s="1073" t="s">
        <v>85</v>
      </c>
      <c r="B17" s="1066">
        <v>8.3169540383331686</v>
      </c>
      <c r="C17" s="739">
        <v>15604.041347717011</v>
      </c>
      <c r="D17" s="740">
        <v>15916.122174671353</v>
      </c>
      <c r="E17" s="741">
        <v>1.6201890747929555</v>
      </c>
      <c r="F17" s="742">
        <v>352.13249999999999</v>
      </c>
      <c r="G17" s="743">
        <v>2.465428710230507</v>
      </c>
      <c r="H17" s="743">
        <v>-2.0807833537331701</v>
      </c>
      <c r="I17" s="743">
        <v>37.163208423660578</v>
      </c>
      <c r="J17" s="744">
        <v>2.3923189357899588</v>
      </c>
    </row>
    <row r="18" spans="1:10" ht="15">
      <c r="A18" s="1073" t="s">
        <v>86</v>
      </c>
      <c r="B18" s="1066">
        <v>8.3315918248010288</v>
      </c>
      <c r="C18" s="739">
        <v>15631.50436172801</v>
      </c>
      <c r="D18" s="740">
        <v>15944.13444896257</v>
      </c>
      <c r="E18" s="741">
        <v>1.4968949306044104</v>
      </c>
      <c r="F18" s="742">
        <v>386.70665322580646</v>
      </c>
      <c r="G18" s="743">
        <v>-0.64552853072571159</v>
      </c>
      <c r="H18" s="743">
        <v>46.312684365781706</v>
      </c>
      <c r="I18" s="743">
        <v>7.6803964075565192</v>
      </c>
      <c r="J18" s="744">
        <v>2.8712036142525044</v>
      </c>
    </row>
    <row r="19" spans="1:10" ht="15">
      <c r="A19" s="1073" t="s">
        <v>87</v>
      </c>
      <c r="B19" s="1067" t="s">
        <v>81</v>
      </c>
      <c r="C19" s="739">
        <v>15627.477738950363</v>
      </c>
      <c r="D19" s="740">
        <v>15940.02729372937</v>
      </c>
      <c r="E19" s="741" t="s">
        <v>81</v>
      </c>
      <c r="F19" s="742">
        <v>336.66666666666669</v>
      </c>
      <c r="G19" s="743">
        <v>-14.921780986762933</v>
      </c>
      <c r="H19" s="743">
        <v>28.571428571428569</v>
      </c>
      <c r="I19" s="743" t="s">
        <v>81</v>
      </c>
      <c r="J19" s="744" t="s">
        <v>81</v>
      </c>
    </row>
    <row r="20" spans="1:10" ht="15">
      <c r="A20" s="1073" t="s">
        <v>79</v>
      </c>
      <c r="B20" s="1066">
        <v>5.9844031468655388</v>
      </c>
      <c r="C20" s="739">
        <v>12288.30214962123</v>
      </c>
      <c r="D20" s="740">
        <v>12534.068192613655</v>
      </c>
      <c r="E20" s="741">
        <v>-8.8121661000487739E-2</v>
      </c>
      <c r="F20" s="742">
        <v>274.82976294995615</v>
      </c>
      <c r="G20" s="743">
        <v>0.13769461336889463</v>
      </c>
      <c r="H20" s="743">
        <v>-12.75373420145538</v>
      </c>
      <c r="I20" s="743">
        <v>35.274078662124495</v>
      </c>
      <c r="J20" s="744">
        <v>-1.7666363329102595</v>
      </c>
    </row>
    <row r="21" spans="1:10" ht="15.75" thickBot="1">
      <c r="A21" s="1074" t="s">
        <v>88</v>
      </c>
      <c r="B21" s="1068">
        <v>7.5401426043865891</v>
      </c>
      <c r="C21" s="745">
        <v>14556.259854028165</v>
      </c>
      <c r="D21" s="746">
        <v>14847.385051108729</v>
      </c>
      <c r="E21" s="747">
        <v>0.8931864349221682</v>
      </c>
      <c r="F21" s="748">
        <v>287.4708530805687</v>
      </c>
      <c r="G21" s="749">
        <v>1.0478581674003786</v>
      </c>
      <c r="H21" s="749">
        <v>-22.235872235872236</v>
      </c>
      <c r="I21" s="749">
        <v>19.603592443480956</v>
      </c>
      <c r="J21" s="750">
        <v>-3.4918820919141353</v>
      </c>
    </row>
    <row r="22" spans="1:10" ht="16.5" thickBot="1">
      <c r="A22" s="978" t="s">
        <v>281</v>
      </c>
      <c r="B22" s="979"/>
      <c r="C22" s="979"/>
      <c r="D22" s="979"/>
      <c r="E22" s="979"/>
      <c r="F22" s="979"/>
      <c r="G22" s="979"/>
      <c r="H22" s="979"/>
      <c r="I22" s="726"/>
      <c r="J22" s="727"/>
    </row>
    <row r="23" spans="1:10" ht="15.75" thickBot="1">
      <c r="A23" s="1071" t="s">
        <v>22</v>
      </c>
      <c r="B23" s="1069">
        <v>6.5718885290071283</v>
      </c>
      <c r="C23" s="751">
        <v>12687.043492291754</v>
      </c>
      <c r="D23" s="752">
        <v>12940.784362137589</v>
      </c>
      <c r="E23" s="730">
        <v>-1.1984590347710459E-2</v>
      </c>
      <c r="F23" s="730">
        <v>301.61987885462554</v>
      </c>
      <c r="G23" s="730">
        <v>-1.8271491714271677</v>
      </c>
      <c r="H23" s="730">
        <v>-3.3013844515441959</v>
      </c>
      <c r="I23" s="730">
        <v>100</v>
      </c>
      <c r="J23" s="732" t="s">
        <v>23</v>
      </c>
    </row>
    <row r="24" spans="1:10" ht="15">
      <c r="A24" s="1072" t="s">
        <v>84</v>
      </c>
      <c r="B24" s="1070" t="s">
        <v>81</v>
      </c>
      <c r="C24" s="733" t="s">
        <v>81</v>
      </c>
      <c r="D24" s="734" t="s">
        <v>81</v>
      </c>
      <c r="E24" s="735" t="s">
        <v>81</v>
      </c>
      <c r="F24" s="736" t="s">
        <v>81</v>
      </c>
      <c r="G24" s="737" t="s">
        <v>81</v>
      </c>
      <c r="H24" s="753" t="s">
        <v>81</v>
      </c>
      <c r="I24" s="753">
        <v>0</v>
      </c>
      <c r="J24" s="760">
        <v>0</v>
      </c>
    </row>
    <row r="25" spans="1:10" ht="15">
      <c r="A25" s="1073" t="s">
        <v>85</v>
      </c>
      <c r="B25" s="1067">
        <v>7.8097126511385433</v>
      </c>
      <c r="C25" s="739">
        <v>14652.368951479442</v>
      </c>
      <c r="D25" s="740">
        <v>14945.416330509031</v>
      </c>
      <c r="E25" s="741">
        <v>1.998977363166748</v>
      </c>
      <c r="F25" s="742">
        <v>342.91734234234229</v>
      </c>
      <c r="G25" s="743">
        <v>-5.1863002320515088</v>
      </c>
      <c r="H25" s="743">
        <v>-0.44843049327354262</v>
      </c>
      <c r="I25" s="940">
        <v>24.44933920704846</v>
      </c>
      <c r="J25" s="941">
        <v>0.70067041045633971</v>
      </c>
    </row>
    <row r="26" spans="1:10" ht="15">
      <c r="A26" s="1073" t="s">
        <v>86</v>
      </c>
      <c r="B26" s="1066">
        <v>8.1720817814494229</v>
      </c>
      <c r="C26" s="739">
        <v>15332.235987709986</v>
      </c>
      <c r="D26" s="740">
        <v>15638.880707464186</v>
      </c>
      <c r="E26" s="741">
        <v>4.3834315482103179</v>
      </c>
      <c r="F26" s="742">
        <v>390.11176470588231</v>
      </c>
      <c r="G26" s="743">
        <v>-0.79683056493787208</v>
      </c>
      <c r="H26" s="743">
        <v>7.3684210526315779</v>
      </c>
      <c r="I26" s="743">
        <v>5.6167400881057272</v>
      </c>
      <c r="J26" s="744">
        <v>0.55816713815897501</v>
      </c>
    </row>
    <row r="27" spans="1:10" ht="15">
      <c r="A27" s="1073" t="s">
        <v>87</v>
      </c>
      <c r="B27" s="1067" t="s">
        <v>81</v>
      </c>
      <c r="C27" s="739" t="s">
        <v>81</v>
      </c>
      <c r="D27" s="740" t="s">
        <v>81</v>
      </c>
      <c r="E27" s="741" t="s">
        <v>81</v>
      </c>
      <c r="F27" s="742" t="s">
        <v>81</v>
      </c>
      <c r="G27" s="743" t="s">
        <v>81</v>
      </c>
      <c r="H27" s="743" t="s">
        <v>81</v>
      </c>
      <c r="I27" s="743" t="s">
        <v>81</v>
      </c>
      <c r="J27" s="744" t="s">
        <v>81</v>
      </c>
    </row>
    <row r="28" spans="1:10" ht="15">
      <c r="A28" s="1073" t="s">
        <v>79</v>
      </c>
      <c r="B28" s="1067">
        <v>5.3094147509242147</v>
      </c>
      <c r="C28" s="739">
        <v>10902.289016271488</v>
      </c>
      <c r="D28" s="740">
        <v>11120.334796596919</v>
      </c>
      <c r="E28" s="741">
        <v>-2.9517165984052589</v>
      </c>
      <c r="F28" s="742">
        <v>274.63261758691209</v>
      </c>
      <c r="G28" s="743">
        <v>-1.4805141709397118</v>
      </c>
      <c r="H28" s="743">
        <v>-6.5902578796561597</v>
      </c>
      <c r="I28" s="743">
        <v>53.854625550660792</v>
      </c>
      <c r="J28" s="744">
        <v>-1.8961731713839356</v>
      </c>
    </row>
    <row r="29" spans="1:10" ht="15.75" thickBot="1">
      <c r="A29" s="1074" t="s">
        <v>88</v>
      </c>
      <c r="B29" s="1068">
        <v>7.0171921747801722</v>
      </c>
      <c r="C29" s="745">
        <v>13546.703040116163</v>
      </c>
      <c r="D29" s="746">
        <v>13817.637100918486</v>
      </c>
      <c r="E29" s="747">
        <v>-0.44307902318775055</v>
      </c>
      <c r="F29" s="748">
        <v>298.30239726027395</v>
      </c>
      <c r="G29" s="749">
        <v>5.7710473178197601E-2</v>
      </c>
      <c r="H29" s="749">
        <v>0.68965517241379315</v>
      </c>
      <c r="I29" s="749">
        <v>16.079295154185022</v>
      </c>
      <c r="J29" s="750">
        <v>0.63733562276862266</v>
      </c>
    </row>
    <row r="30" spans="1:10" ht="15">
      <c r="A30" s="815"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46" t="s">
        <v>44</v>
      </c>
      <c r="C33" s="1447"/>
      <c r="D33" s="1447"/>
      <c r="E33" s="1447"/>
      <c r="F33" s="1447"/>
      <c r="G33" s="1447"/>
      <c r="H33" s="1448"/>
    </row>
    <row r="34" spans="1:8" ht="15.75">
      <c r="A34" s="580" t="s">
        <v>47</v>
      </c>
      <c r="B34" s="1452" t="s">
        <v>48</v>
      </c>
      <c r="C34" s="1453"/>
      <c r="D34" s="1453"/>
      <c r="E34" s="1453"/>
      <c r="F34" s="1453"/>
      <c r="G34" s="1453"/>
      <c r="H34" s="1454"/>
    </row>
    <row r="35" spans="1:8" ht="15.75">
      <c r="A35" s="577" t="s">
        <v>49</v>
      </c>
      <c r="B35" s="1449" t="s">
        <v>50</v>
      </c>
      <c r="C35" s="1450"/>
      <c r="D35" s="1450"/>
      <c r="E35" s="1450"/>
      <c r="F35" s="1450"/>
      <c r="G35" s="1450"/>
      <c r="H35" s="1451"/>
    </row>
    <row r="36" spans="1:8" ht="16.5" thickBot="1">
      <c r="A36" s="578" t="s">
        <v>51</v>
      </c>
      <c r="B36" s="1455" t="s">
        <v>46</v>
      </c>
      <c r="C36" s="1456"/>
      <c r="D36" s="1456"/>
      <c r="E36" s="1456"/>
      <c r="F36" s="1456"/>
      <c r="G36" s="1456"/>
      <c r="H36" s="1457"/>
    </row>
    <row r="37" spans="1:8">
      <c r="A37" s="1445"/>
      <c r="B37" s="1445"/>
      <c r="C37" s="81"/>
      <c r="D37" s="81"/>
      <c r="E37" s="81"/>
      <c r="F37" s="81"/>
      <c r="G37" s="81"/>
      <c r="H37" s="8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S9" sqref="S9"/>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371</v>
      </c>
      <c r="B1" s="673"/>
      <c r="C1" s="674"/>
      <c r="D1" s="674"/>
      <c r="E1" s="767" t="s">
        <v>496</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9" t="s">
        <v>8</v>
      </c>
      <c r="B3" s="880"/>
      <c r="C3" s="880"/>
      <c r="D3" s="880"/>
      <c r="E3" s="880"/>
      <c r="F3" s="880"/>
      <c r="G3" s="880"/>
      <c r="H3" s="880"/>
      <c r="I3" s="880"/>
      <c r="J3" s="880"/>
      <c r="K3" s="880"/>
      <c r="L3" s="890"/>
    </row>
    <row r="4" spans="1:12" ht="12.75" customHeight="1">
      <c r="A4" s="5"/>
      <c r="B4" s="6"/>
      <c r="C4" s="2" t="s">
        <v>9</v>
      </c>
      <c r="D4" s="2"/>
      <c r="E4" s="2"/>
      <c r="F4" s="2"/>
      <c r="G4" s="881"/>
      <c r="H4" s="1463" t="s">
        <v>10</v>
      </c>
      <c r="I4" s="1464"/>
      <c r="J4" s="911" t="s">
        <v>11</v>
      </c>
      <c r="K4" s="882" t="s">
        <v>12</v>
      </c>
      <c r="L4" s="883"/>
    </row>
    <row r="5" spans="1:12" ht="15.75" customHeight="1">
      <c r="A5" s="7" t="s">
        <v>13</v>
      </c>
      <c r="B5" s="8" t="s">
        <v>14</v>
      </c>
      <c r="C5" s="884" t="s">
        <v>40</v>
      </c>
      <c r="D5" s="884"/>
      <c r="E5" s="885" t="s">
        <v>41</v>
      </c>
      <c r="F5" s="886"/>
      <c r="G5" s="912"/>
      <c r="H5" s="1461" t="s">
        <v>15</v>
      </c>
      <c r="I5" s="1465"/>
      <c r="J5" s="913" t="s">
        <v>16</v>
      </c>
      <c r="K5" s="887" t="s">
        <v>17</v>
      </c>
      <c r="L5" s="888"/>
    </row>
    <row r="6" spans="1:12" ht="37.5" customHeight="1" thickBot="1">
      <c r="A6" s="9" t="s">
        <v>18</v>
      </c>
      <c r="B6" s="10" t="s">
        <v>19</v>
      </c>
      <c r="C6" s="814" t="s">
        <v>491</v>
      </c>
      <c r="D6" s="1381">
        <v>44409</v>
      </c>
      <c r="E6" s="878" t="s">
        <v>491</v>
      </c>
      <c r="F6" s="1082">
        <v>44409</v>
      </c>
      <c r="G6" s="910" t="s">
        <v>20</v>
      </c>
      <c r="H6" s="42" t="s">
        <v>491</v>
      </c>
      <c r="I6" s="825" t="s">
        <v>20</v>
      </c>
      <c r="J6" s="914" t="s">
        <v>20</v>
      </c>
      <c r="K6" s="879" t="s">
        <v>491</v>
      </c>
      <c r="L6" s="915" t="s">
        <v>21</v>
      </c>
    </row>
    <row r="7" spans="1:12" ht="15" thickBot="1">
      <c r="A7" s="11" t="s">
        <v>22</v>
      </c>
      <c r="B7" s="12" t="s">
        <v>23</v>
      </c>
      <c r="C7" s="43">
        <v>14493.045893187274</v>
      </c>
      <c r="D7" s="43">
        <v>14258.29092579264</v>
      </c>
      <c r="E7" s="44">
        <v>14782.90681105102</v>
      </c>
      <c r="F7" s="1083">
        <v>14543.456744308492</v>
      </c>
      <c r="G7" s="916">
        <v>1.6464453461948434</v>
      </c>
      <c r="H7" s="45">
        <v>313.97189120000007</v>
      </c>
      <c r="I7" s="45">
        <v>1.2708980802715075</v>
      </c>
      <c r="J7" s="46">
        <v>-5.6062345194224612</v>
      </c>
      <c r="K7" s="45">
        <v>100</v>
      </c>
      <c r="L7" s="917" t="s">
        <v>23</v>
      </c>
    </row>
    <row r="8" spans="1:12" ht="15" thickBot="1">
      <c r="A8" s="13"/>
      <c r="B8" s="14"/>
      <c r="C8" s="47"/>
      <c r="D8" s="47"/>
      <c r="E8" s="47"/>
      <c r="F8" s="47"/>
      <c r="G8" s="918"/>
      <c r="H8" s="46"/>
      <c r="I8" s="46"/>
      <c r="J8" s="46"/>
      <c r="K8" s="46"/>
      <c r="L8" s="919"/>
    </row>
    <row r="9" spans="1:12" ht="15">
      <c r="A9" s="15" t="s">
        <v>89</v>
      </c>
      <c r="B9" s="16" t="s">
        <v>23</v>
      </c>
      <c r="C9" s="48">
        <v>15161.424168015832</v>
      </c>
      <c r="D9" s="48">
        <v>13925.207407407408</v>
      </c>
      <c r="E9" s="49">
        <v>15464.652651376149</v>
      </c>
      <c r="F9" s="49">
        <v>14203.711555555556</v>
      </c>
      <c r="G9" s="920">
        <v>8.8775464841610106</v>
      </c>
      <c r="H9" s="50">
        <v>259.50476190476195</v>
      </c>
      <c r="I9" s="50">
        <v>13.266898696626523</v>
      </c>
      <c r="J9" s="50">
        <v>-4.5454545454545459</v>
      </c>
      <c r="K9" s="50">
        <v>0.13439999999999999</v>
      </c>
      <c r="L9" s="921">
        <v>1.493578203346807E-3</v>
      </c>
    </row>
    <row r="10" spans="1:12" ht="15">
      <c r="A10" s="24" t="s">
        <v>90</v>
      </c>
      <c r="B10" s="51" t="s">
        <v>23</v>
      </c>
      <c r="C10" s="52">
        <v>15774.747314978817</v>
      </c>
      <c r="D10" s="52">
        <v>15515.538413141156</v>
      </c>
      <c r="E10" s="53">
        <v>16090.242261278394</v>
      </c>
      <c r="F10" s="53">
        <v>15825.849181403979</v>
      </c>
      <c r="G10" s="922">
        <v>1.6706407147180933</v>
      </c>
      <c r="H10" s="54">
        <v>351.88533192463461</v>
      </c>
      <c r="I10" s="54">
        <v>1.7078695513465283</v>
      </c>
      <c r="J10" s="54">
        <v>-0.64730580825752271</v>
      </c>
      <c r="K10" s="54">
        <v>36.345599999999997</v>
      </c>
      <c r="L10" s="923">
        <v>1.8140951368332026</v>
      </c>
    </row>
    <row r="11" spans="1:12" ht="15">
      <c r="A11" s="17" t="s">
        <v>91</v>
      </c>
      <c r="B11" s="18" t="s">
        <v>23</v>
      </c>
      <c r="C11" s="55">
        <v>15643.304210629118</v>
      </c>
      <c r="D11" s="55">
        <v>15436.255489874089</v>
      </c>
      <c r="E11" s="56">
        <v>15956.170294841701</v>
      </c>
      <c r="F11" s="56">
        <v>15744.980599671571</v>
      </c>
      <c r="G11" s="924">
        <v>1.3413144197493292</v>
      </c>
      <c r="H11" s="57">
        <v>389.34423963133639</v>
      </c>
      <c r="I11" s="57">
        <v>-0.21871182104400694</v>
      </c>
      <c r="J11" s="57">
        <v>5.5961070559610704</v>
      </c>
      <c r="K11" s="57">
        <v>8.3328000000000007</v>
      </c>
      <c r="L11" s="925">
        <v>0.88399917839666564</v>
      </c>
    </row>
    <row r="12" spans="1:12" ht="15">
      <c r="A12" s="17" t="s">
        <v>92</v>
      </c>
      <c r="B12" s="18" t="s">
        <v>23</v>
      </c>
      <c r="C12" s="55">
        <v>15627.477738950363</v>
      </c>
      <c r="D12" s="55" t="s">
        <v>209</v>
      </c>
      <c r="E12" s="56">
        <v>15940.02729372937</v>
      </c>
      <c r="F12" s="56" t="s">
        <v>209</v>
      </c>
      <c r="G12" s="1382" t="s">
        <v>81</v>
      </c>
      <c r="H12" s="57">
        <v>336.66666666666669</v>
      </c>
      <c r="I12" s="57">
        <v>-14.921780986762933</v>
      </c>
      <c r="J12" s="57">
        <v>28.571428571428569</v>
      </c>
      <c r="K12" s="57">
        <v>5.7599999999999998E-2</v>
      </c>
      <c r="L12" s="925">
        <v>1.5311593064701264E-2</v>
      </c>
    </row>
    <row r="13" spans="1:12" ht="15">
      <c r="A13" s="17" t="s">
        <v>79</v>
      </c>
      <c r="B13" s="18" t="s">
        <v>23</v>
      </c>
      <c r="C13" s="55">
        <v>12045.384324477522</v>
      </c>
      <c r="D13" s="55">
        <v>12156.610378865547</v>
      </c>
      <c r="E13" s="56">
        <v>12286.292010967072</v>
      </c>
      <c r="F13" s="56">
        <v>12399.742586442859</v>
      </c>
      <c r="G13" s="924">
        <v>-0.91494298921839434</v>
      </c>
      <c r="H13" s="57">
        <v>271.36641929499075</v>
      </c>
      <c r="I13" s="57">
        <v>-0.57852508321262064</v>
      </c>
      <c r="J13" s="57">
        <v>-9.8812907540545059</v>
      </c>
      <c r="K13" s="57">
        <v>34.496000000000002</v>
      </c>
      <c r="L13" s="925">
        <v>-1.6364231257173927</v>
      </c>
    </row>
    <row r="14" spans="1:12" ht="15.75" thickBot="1">
      <c r="A14" s="19" t="s">
        <v>93</v>
      </c>
      <c r="B14" s="20" t="s">
        <v>23</v>
      </c>
      <c r="C14" s="58">
        <v>14954.063320433466</v>
      </c>
      <c r="D14" s="58">
        <v>14619.702696175711</v>
      </c>
      <c r="E14" s="59">
        <v>15253.144586842136</v>
      </c>
      <c r="F14" s="59">
        <v>14912.096750099225</v>
      </c>
      <c r="G14" s="926">
        <v>2.287054882075132</v>
      </c>
      <c r="H14" s="60">
        <v>288.27022332506203</v>
      </c>
      <c r="I14" s="60">
        <v>0.30021843724568836</v>
      </c>
      <c r="J14" s="60">
        <v>-10.294936004451865</v>
      </c>
      <c r="K14" s="60">
        <v>20.633599999999998</v>
      </c>
      <c r="L14" s="927">
        <v>-1.0784763607805274</v>
      </c>
    </row>
    <row r="15" spans="1:12" ht="15" thickBot="1">
      <c r="A15" s="13"/>
      <c r="B15" s="21"/>
      <c r="C15" s="47"/>
      <c r="D15" s="47"/>
      <c r="E15" s="47"/>
      <c r="F15" s="47"/>
      <c r="G15" s="918"/>
      <c r="H15" s="46"/>
      <c r="I15" s="46"/>
      <c r="J15" s="46"/>
      <c r="K15" s="46"/>
      <c r="L15" s="919"/>
    </row>
    <row r="16" spans="1:12" ht="14.25">
      <c r="A16" s="22" t="s">
        <v>94</v>
      </c>
      <c r="B16" s="23" t="s">
        <v>25</v>
      </c>
      <c r="C16" s="61" t="s">
        <v>209</v>
      </c>
      <c r="D16" s="61" t="s">
        <v>81</v>
      </c>
      <c r="E16" s="62" t="s">
        <v>209</v>
      </c>
      <c r="F16" s="62" t="s">
        <v>81</v>
      </c>
      <c r="G16" s="928" t="s">
        <v>81</v>
      </c>
      <c r="H16" s="63">
        <v>190</v>
      </c>
      <c r="I16" s="63" t="s">
        <v>81</v>
      </c>
      <c r="J16" s="64" t="s">
        <v>81</v>
      </c>
      <c r="K16" s="64">
        <v>6.3999999999999994E-3</v>
      </c>
      <c r="L16" s="929">
        <v>6.3999999999999994E-3</v>
      </c>
    </row>
    <row r="17" spans="1:12" ht="15">
      <c r="A17" s="24" t="s">
        <v>94</v>
      </c>
      <c r="B17" s="25" t="s">
        <v>26</v>
      </c>
      <c r="C17" s="55" t="s">
        <v>209</v>
      </c>
      <c r="D17" s="55" t="s">
        <v>81</v>
      </c>
      <c r="E17" s="56" t="s">
        <v>209</v>
      </c>
      <c r="F17" s="56" t="s">
        <v>81</v>
      </c>
      <c r="G17" s="924" t="s">
        <v>81</v>
      </c>
      <c r="H17" s="57">
        <v>190</v>
      </c>
      <c r="I17" s="57" t="s">
        <v>81</v>
      </c>
      <c r="J17" s="65" t="s">
        <v>81</v>
      </c>
      <c r="K17" s="65">
        <v>6.3999999999999994E-3</v>
      </c>
      <c r="L17" s="930">
        <v>6.3999999999999994E-3</v>
      </c>
    </row>
    <row r="18" spans="1:12" ht="15">
      <c r="A18" s="24" t="s">
        <v>94</v>
      </c>
      <c r="B18" s="25" t="s">
        <v>27</v>
      </c>
      <c r="C18" s="1407" t="s">
        <v>81</v>
      </c>
      <c r="D18" s="55" t="s">
        <v>81</v>
      </c>
      <c r="E18" s="1408" t="s">
        <v>81</v>
      </c>
      <c r="F18" s="56" t="s">
        <v>81</v>
      </c>
      <c r="G18" s="924" t="s">
        <v>81</v>
      </c>
      <c r="H18" s="1409" t="s">
        <v>81</v>
      </c>
      <c r="I18" s="57" t="s">
        <v>81</v>
      </c>
      <c r="J18" s="65" t="s">
        <v>81</v>
      </c>
      <c r="K18" s="65">
        <v>0</v>
      </c>
      <c r="L18" s="930">
        <v>0</v>
      </c>
    </row>
    <row r="19" spans="1:12" ht="14.25">
      <c r="A19" s="22" t="s">
        <v>94</v>
      </c>
      <c r="B19" s="26" t="s">
        <v>28</v>
      </c>
      <c r="C19" s="66" t="s">
        <v>209</v>
      </c>
      <c r="D19" s="66" t="s">
        <v>209</v>
      </c>
      <c r="E19" s="67" t="s">
        <v>209</v>
      </c>
      <c r="F19" s="67" t="s">
        <v>209</v>
      </c>
      <c r="G19" s="1410" t="s">
        <v>81</v>
      </c>
      <c r="H19" s="68">
        <v>236.66666666666666</v>
      </c>
      <c r="I19" s="68">
        <v>-17.441860465116289</v>
      </c>
      <c r="J19" s="69">
        <v>0</v>
      </c>
      <c r="K19" s="69">
        <v>1.9200000000000002E-2</v>
      </c>
      <c r="L19" s="932">
        <v>1.0763970277291139E-3</v>
      </c>
    </row>
    <row r="20" spans="1:12" ht="15">
      <c r="A20" s="24" t="s">
        <v>94</v>
      </c>
      <c r="B20" s="25" t="s">
        <v>29</v>
      </c>
      <c r="C20" s="55" t="s">
        <v>209</v>
      </c>
      <c r="D20" s="55" t="s">
        <v>209</v>
      </c>
      <c r="E20" s="56" t="s">
        <v>209</v>
      </c>
      <c r="F20" s="56" t="s">
        <v>209</v>
      </c>
      <c r="G20" s="1382" t="s">
        <v>81</v>
      </c>
      <c r="H20" s="57">
        <v>205</v>
      </c>
      <c r="I20" s="57">
        <v>-31.666666666666664</v>
      </c>
      <c r="J20" s="65">
        <v>0</v>
      </c>
      <c r="K20" s="65">
        <v>1.2799999999999999E-2</v>
      </c>
      <c r="L20" s="930">
        <v>7.1759801848607363E-4</v>
      </c>
    </row>
    <row r="21" spans="1:12" ht="15">
      <c r="A21" s="24" t="s">
        <v>94</v>
      </c>
      <c r="B21" s="25" t="s">
        <v>30</v>
      </c>
      <c r="C21" s="55" t="s">
        <v>209</v>
      </c>
      <c r="D21" s="55" t="s">
        <v>209</v>
      </c>
      <c r="E21" s="56" t="s">
        <v>209</v>
      </c>
      <c r="F21" s="56" t="s">
        <v>209</v>
      </c>
      <c r="G21" s="1382" t="s">
        <v>81</v>
      </c>
      <c r="H21" s="57">
        <v>300</v>
      </c>
      <c r="I21" s="57">
        <v>15.384615384615385</v>
      </c>
      <c r="J21" s="65">
        <v>0</v>
      </c>
      <c r="K21" s="65">
        <v>6.3999999999999994E-3</v>
      </c>
      <c r="L21" s="930">
        <v>3.5879900924303681E-4</v>
      </c>
    </row>
    <row r="22" spans="1:12" ht="14.25">
      <c r="A22" s="22" t="s">
        <v>94</v>
      </c>
      <c r="B22" s="26" t="s">
        <v>31</v>
      </c>
      <c r="C22" s="66" t="s">
        <v>209</v>
      </c>
      <c r="D22" s="66">
        <v>13566.805666572847</v>
      </c>
      <c r="E22" s="67" t="s">
        <v>209</v>
      </c>
      <c r="F22" s="67">
        <v>13838.141779904305</v>
      </c>
      <c r="G22" s="1410" t="s">
        <v>81</v>
      </c>
      <c r="H22" s="68">
        <v>267.62352941176471</v>
      </c>
      <c r="I22" s="68">
        <v>21.635419070508323</v>
      </c>
      <c r="J22" s="69">
        <v>-10.526315789473683</v>
      </c>
      <c r="K22" s="69">
        <v>0.10879999999999999</v>
      </c>
      <c r="L22" s="932">
        <v>-5.9828188243822994E-3</v>
      </c>
    </row>
    <row r="23" spans="1:12" ht="15">
      <c r="A23" s="24" t="s">
        <v>94</v>
      </c>
      <c r="B23" s="25" t="s">
        <v>32</v>
      </c>
      <c r="C23" s="55" t="s">
        <v>209</v>
      </c>
      <c r="D23" s="55">
        <v>13418.815686274509</v>
      </c>
      <c r="E23" s="56" t="s">
        <v>209</v>
      </c>
      <c r="F23" s="56">
        <v>13687.191999999999</v>
      </c>
      <c r="G23" s="1382" t="s">
        <v>81</v>
      </c>
      <c r="H23" s="57">
        <v>265.8</v>
      </c>
      <c r="I23" s="57">
        <v>22.038567493112946</v>
      </c>
      <c r="J23" s="65">
        <v>-33.333333333333329</v>
      </c>
      <c r="K23" s="65">
        <v>7.6800000000000007E-2</v>
      </c>
      <c r="L23" s="930">
        <v>-3.1941617833625313E-2</v>
      </c>
    </row>
    <row r="24" spans="1:12" ht="15.75" thickBot="1">
      <c r="A24" s="27" t="s">
        <v>94</v>
      </c>
      <c r="B24" s="28" t="s">
        <v>33</v>
      </c>
      <c r="C24" s="70" t="s">
        <v>209</v>
      </c>
      <c r="D24" s="70" t="s">
        <v>209</v>
      </c>
      <c r="E24" s="71" t="s">
        <v>209</v>
      </c>
      <c r="F24" s="71" t="s">
        <v>209</v>
      </c>
      <c r="G24" s="1388" t="s">
        <v>81</v>
      </c>
      <c r="H24" s="65">
        <v>272</v>
      </c>
      <c r="I24" s="65">
        <v>4.6153846153846159</v>
      </c>
      <c r="J24" s="65">
        <v>400</v>
      </c>
      <c r="K24" s="65">
        <v>3.2000000000000001E-2</v>
      </c>
      <c r="L24" s="930">
        <v>2.5958799009243038E-2</v>
      </c>
    </row>
    <row r="25" spans="1:12" ht="15" thickBot="1">
      <c r="A25" s="13"/>
      <c r="B25" s="21"/>
      <c r="C25" s="47"/>
      <c r="D25" s="47"/>
      <c r="E25" s="47"/>
      <c r="F25" s="47"/>
      <c r="G25" s="918"/>
      <c r="H25" s="46"/>
      <c r="I25" s="46"/>
      <c r="J25" s="46"/>
      <c r="K25" s="46"/>
      <c r="L25" s="919"/>
    </row>
    <row r="26" spans="1:12" ht="14.25">
      <c r="A26" s="22" t="s">
        <v>95</v>
      </c>
      <c r="B26" s="23" t="s">
        <v>25</v>
      </c>
      <c r="C26" s="61">
        <v>16047.758300765097</v>
      </c>
      <c r="D26" s="61">
        <v>15886.151557319621</v>
      </c>
      <c r="E26" s="62">
        <v>16368.7134667804</v>
      </c>
      <c r="F26" s="62">
        <v>16203.874588466015</v>
      </c>
      <c r="G26" s="928">
        <v>1.0172806350384773</v>
      </c>
      <c r="H26" s="63">
        <v>421.22475049900203</v>
      </c>
      <c r="I26" s="63">
        <v>2.9986563242922419</v>
      </c>
      <c r="J26" s="64">
        <v>25.563909774436087</v>
      </c>
      <c r="K26" s="64">
        <v>3.2064000000000004</v>
      </c>
      <c r="L26" s="929">
        <v>0.79596080468797226</v>
      </c>
    </row>
    <row r="27" spans="1:12" ht="15">
      <c r="A27" s="24" t="s">
        <v>95</v>
      </c>
      <c r="B27" s="25" t="s">
        <v>26</v>
      </c>
      <c r="C27" s="55">
        <v>16052.086274509804</v>
      </c>
      <c r="D27" s="55">
        <v>15909.617647058823</v>
      </c>
      <c r="E27" s="56">
        <v>16373.128000000001</v>
      </c>
      <c r="F27" s="56">
        <v>16227.81</v>
      </c>
      <c r="G27" s="924">
        <v>0.89548743792293062</v>
      </c>
      <c r="H27" s="57">
        <v>412</v>
      </c>
      <c r="I27" s="57">
        <v>3.4915850288872083</v>
      </c>
      <c r="J27" s="65">
        <v>16.532258064516128</v>
      </c>
      <c r="K27" s="65">
        <v>1.8495999999999999</v>
      </c>
      <c r="L27" s="930">
        <v>0.35138215429227326</v>
      </c>
    </row>
    <row r="28" spans="1:12" ht="15">
      <c r="A28" s="24" t="s">
        <v>95</v>
      </c>
      <c r="B28" s="25" t="s">
        <v>27</v>
      </c>
      <c r="C28" s="55">
        <v>16042.154901960783</v>
      </c>
      <c r="D28" s="55">
        <v>15850.207843137254</v>
      </c>
      <c r="E28" s="56">
        <v>16362.998</v>
      </c>
      <c r="F28" s="56">
        <v>16167.212</v>
      </c>
      <c r="G28" s="924">
        <v>1.2110065730566288</v>
      </c>
      <c r="H28" s="57">
        <v>433.8</v>
      </c>
      <c r="I28" s="57">
        <v>1.6401124648547329</v>
      </c>
      <c r="J28" s="65">
        <v>40.397350993377486</v>
      </c>
      <c r="K28" s="65">
        <v>1.3568</v>
      </c>
      <c r="L28" s="930">
        <v>0.44457865039569877</v>
      </c>
    </row>
    <row r="29" spans="1:12" ht="14.25">
      <c r="A29" s="22" t="s">
        <v>95</v>
      </c>
      <c r="B29" s="26" t="s">
        <v>28</v>
      </c>
      <c r="C29" s="66">
        <v>16171.552017950036</v>
      </c>
      <c r="D29" s="66">
        <v>15770.754404264891</v>
      </c>
      <c r="E29" s="67">
        <v>16494.983058309037</v>
      </c>
      <c r="F29" s="67">
        <v>16086.169492350189</v>
      </c>
      <c r="G29" s="931">
        <v>2.5413978520695064</v>
      </c>
      <c r="H29" s="68">
        <v>373.55882352941177</v>
      </c>
      <c r="I29" s="68">
        <v>0.27700296672234359</v>
      </c>
      <c r="J29" s="69">
        <v>13.258575197889183</v>
      </c>
      <c r="K29" s="69">
        <v>10.988799999999999</v>
      </c>
      <c r="L29" s="932">
        <v>1.8303392980124435</v>
      </c>
    </row>
    <row r="30" spans="1:12" ht="15">
      <c r="A30" s="24" t="s">
        <v>95</v>
      </c>
      <c r="B30" s="25" t="s">
        <v>29</v>
      </c>
      <c r="C30" s="55">
        <v>16295.821568627453</v>
      </c>
      <c r="D30" s="55">
        <v>15680.614705882354</v>
      </c>
      <c r="E30" s="56">
        <v>16621.738000000001</v>
      </c>
      <c r="F30" s="56">
        <v>15994.227000000001</v>
      </c>
      <c r="G30" s="924">
        <v>3.9233593470944261</v>
      </c>
      <c r="H30" s="57">
        <v>366.6</v>
      </c>
      <c r="I30" s="57">
        <v>1.3266998341625238</v>
      </c>
      <c r="J30" s="65">
        <v>22.572815533980584</v>
      </c>
      <c r="K30" s="65">
        <v>6.4640000000000004</v>
      </c>
      <c r="L30" s="930">
        <v>1.4860503836162628</v>
      </c>
    </row>
    <row r="31" spans="1:12" ht="15">
      <c r="A31" s="24" t="s">
        <v>95</v>
      </c>
      <c r="B31" s="25" t="s">
        <v>30</v>
      </c>
      <c r="C31" s="55">
        <v>16001.859803921569</v>
      </c>
      <c r="D31" s="55">
        <v>15871.544117647059</v>
      </c>
      <c r="E31" s="56">
        <v>16321.897000000001</v>
      </c>
      <c r="F31" s="56">
        <v>16188.975</v>
      </c>
      <c r="G31" s="924">
        <v>0.82106495315485051</v>
      </c>
      <c r="H31" s="57">
        <v>383.5</v>
      </c>
      <c r="I31" s="57">
        <v>-0.46716844017648873</v>
      </c>
      <c r="J31" s="65">
        <v>2.1676300578034682</v>
      </c>
      <c r="K31" s="65">
        <v>4.5247999999999999</v>
      </c>
      <c r="L31" s="930">
        <v>0.34428891439618248</v>
      </c>
    </row>
    <row r="32" spans="1:12" ht="14.25">
      <c r="A32" s="22" t="s">
        <v>95</v>
      </c>
      <c r="B32" s="26" t="s">
        <v>31</v>
      </c>
      <c r="C32" s="66">
        <v>15502.353407561337</v>
      </c>
      <c r="D32" s="66">
        <v>15351.811132871799</v>
      </c>
      <c r="E32" s="67">
        <v>15812.400475712564</v>
      </c>
      <c r="F32" s="67">
        <v>15658.847355529235</v>
      </c>
      <c r="G32" s="931">
        <v>0.98061572922293427</v>
      </c>
      <c r="H32" s="68">
        <v>331.09583935278818</v>
      </c>
      <c r="I32" s="68">
        <v>0.70578216437083907</v>
      </c>
      <c r="J32" s="69">
        <v>-8.9450144698763481</v>
      </c>
      <c r="K32" s="69">
        <v>22.150400000000001</v>
      </c>
      <c r="L32" s="932">
        <v>-0.81220496586721325</v>
      </c>
    </row>
    <row r="33" spans="1:12" ht="15">
      <c r="A33" s="24" t="s">
        <v>95</v>
      </c>
      <c r="B33" s="25" t="s">
        <v>32</v>
      </c>
      <c r="C33" s="55">
        <v>15541.570588235294</v>
      </c>
      <c r="D33" s="55">
        <v>15377.985294117647</v>
      </c>
      <c r="E33" s="56">
        <v>15852.402</v>
      </c>
      <c r="F33" s="56">
        <v>15685.545</v>
      </c>
      <c r="G33" s="924">
        <v>1.0637628466208855</v>
      </c>
      <c r="H33" s="57">
        <v>318.3</v>
      </c>
      <c r="I33" s="57">
        <v>0.53695514845230208</v>
      </c>
      <c r="J33" s="65">
        <v>-12.716535433070867</v>
      </c>
      <c r="K33" s="65">
        <v>14.188799999999999</v>
      </c>
      <c r="L33" s="930">
        <v>-1.1558505165226851</v>
      </c>
    </row>
    <row r="34" spans="1:12" ht="15.75" thickBot="1">
      <c r="A34" s="27" t="s">
        <v>95</v>
      </c>
      <c r="B34" s="28" t="s">
        <v>33</v>
      </c>
      <c r="C34" s="70">
        <v>15439.491176470588</v>
      </c>
      <c r="D34" s="70">
        <v>15304.571568627451</v>
      </c>
      <c r="E34" s="71">
        <v>15748.281000000001</v>
      </c>
      <c r="F34" s="71">
        <v>15610.663</v>
      </c>
      <c r="G34" s="933">
        <v>0.88156409500352673</v>
      </c>
      <c r="H34" s="65">
        <v>353.9</v>
      </c>
      <c r="I34" s="65">
        <v>0.16982734220208487</v>
      </c>
      <c r="J34" s="65">
        <v>-1.3481363996827915</v>
      </c>
      <c r="K34" s="65">
        <v>7.9616000000000007</v>
      </c>
      <c r="L34" s="930">
        <v>0.34364555065547098</v>
      </c>
    </row>
    <row r="35" spans="1:12" ht="15.75" thickBot="1">
      <c r="A35" s="29"/>
      <c r="B35" s="30"/>
      <c r="C35" s="72"/>
      <c r="D35" s="72"/>
      <c r="E35" s="72"/>
      <c r="F35" s="72"/>
      <c r="G35" s="934"/>
      <c r="H35" s="73"/>
      <c r="I35" s="73"/>
      <c r="J35" s="73"/>
      <c r="K35" s="73"/>
      <c r="L35" s="935"/>
    </row>
    <row r="36" spans="1:12" ht="15">
      <c r="A36" s="24" t="s">
        <v>96</v>
      </c>
      <c r="B36" s="31" t="s">
        <v>30</v>
      </c>
      <c r="C36" s="74">
        <v>15927.643137254901</v>
      </c>
      <c r="D36" s="74">
        <v>15666.85</v>
      </c>
      <c r="E36" s="75">
        <v>16246.196</v>
      </c>
      <c r="F36" s="75">
        <v>15980.187</v>
      </c>
      <c r="G36" s="936">
        <v>1.6646175667406147</v>
      </c>
      <c r="H36" s="76">
        <v>405.1</v>
      </c>
      <c r="I36" s="76">
        <v>4.9394912324041855E-2</v>
      </c>
      <c r="J36" s="76">
        <v>27.628361858190708</v>
      </c>
      <c r="K36" s="76">
        <v>3.3408000000000002</v>
      </c>
      <c r="L36" s="937">
        <v>0.86994879478040277</v>
      </c>
    </row>
    <row r="37" spans="1:12" ht="15.75" thickBot="1">
      <c r="A37" s="27" t="s">
        <v>96</v>
      </c>
      <c r="B37" s="28" t="s">
        <v>33</v>
      </c>
      <c r="C37" s="70">
        <v>15439.791176470588</v>
      </c>
      <c r="D37" s="70">
        <v>15315.201960784312</v>
      </c>
      <c r="E37" s="71">
        <v>15748.587</v>
      </c>
      <c r="F37" s="71">
        <v>15621.505999999999</v>
      </c>
      <c r="G37" s="933">
        <v>0.81350031168569881</v>
      </c>
      <c r="H37" s="65">
        <v>378.8</v>
      </c>
      <c r="I37" s="65">
        <v>-1.0707756594410984</v>
      </c>
      <c r="J37" s="65">
        <v>-5.3398058252427179</v>
      </c>
      <c r="K37" s="65">
        <v>4.992</v>
      </c>
      <c r="L37" s="930">
        <v>1.405038361626243E-2</v>
      </c>
    </row>
    <row r="38" spans="1:12" ht="15.75" thickBot="1">
      <c r="A38" s="29"/>
      <c r="B38" s="30"/>
      <c r="C38" s="72"/>
      <c r="D38" s="72"/>
      <c r="E38" s="72"/>
      <c r="F38" s="72"/>
      <c r="G38" s="934"/>
      <c r="H38" s="73"/>
      <c r="I38" s="73"/>
      <c r="J38" s="73"/>
      <c r="K38" s="73"/>
      <c r="L38" s="935"/>
    </row>
    <row r="39" spans="1:12" ht="14.25">
      <c r="A39" s="22" t="s">
        <v>97</v>
      </c>
      <c r="B39" s="23" t="s">
        <v>25</v>
      </c>
      <c r="C39" s="61" t="s">
        <v>209</v>
      </c>
      <c r="D39" s="61" t="s">
        <v>209</v>
      </c>
      <c r="E39" s="62" t="s">
        <v>209</v>
      </c>
      <c r="F39" s="62" t="s">
        <v>209</v>
      </c>
      <c r="G39" s="1411" t="s">
        <v>81</v>
      </c>
      <c r="H39" s="63">
        <v>340</v>
      </c>
      <c r="I39" s="63">
        <v>-28.421052631578945</v>
      </c>
      <c r="J39" s="64">
        <v>-50</v>
      </c>
      <c r="K39" s="64">
        <v>6.3999999999999994E-3</v>
      </c>
      <c r="L39" s="929">
        <v>-5.6824019815139258E-3</v>
      </c>
    </row>
    <row r="40" spans="1:12" ht="15">
      <c r="A40" s="17" t="s">
        <v>97</v>
      </c>
      <c r="B40" s="25" t="s">
        <v>26</v>
      </c>
      <c r="C40" s="55" t="s">
        <v>209</v>
      </c>
      <c r="D40" s="55" t="s">
        <v>81</v>
      </c>
      <c r="E40" s="56" t="s">
        <v>209</v>
      </c>
      <c r="F40" s="56" t="s">
        <v>81</v>
      </c>
      <c r="G40" s="924" t="s">
        <v>81</v>
      </c>
      <c r="H40" s="57">
        <v>340</v>
      </c>
      <c r="I40" s="57" t="s">
        <v>81</v>
      </c>
      <c r="J40" s="65" t="s">
        <v>81</v>
      </c>
      <c r="K40" s="65">
        <v>6.3999999999999994E-3</v>
      </c>
      <c r="L40" s="930">
        <v>6.3999999999999994E-3</v>
      </c>
    </row>
    <row r="41" spans="1:12" ht="15">
      <c r="A41" s="17" t="s">
        <v>97</v>
      </c>
      <c r="B41" s="25" t="s">
        <v>27</v>
      </c>
      <c r="C41" s="1407" t="s">
        <v>81</v>
      </c>
      <c r="D41" s="55" t="s">
        <v>209</v>
      </c>
      <c r="E41" s="1408" t="s">
        <v>81</v>
      </c>
      <c r="F41" s="56" t="s">
        <v>209</v>
      </c>
      <c r="G41" s="924" t="s">
        <v>81</v>
      </c>
      <c r="H41" s="1409" t="s">
        <v>81</v>
      </c>
      <c r="I41" s="57" t="s">
        <v>81</v>
      </c>
      <c r="J41" s="65" t="s">
        <v>81</v>
      </c>
      <c r="K41" s="65">
        <v>0</v>
      </c>
      <c r="L41" s="930">
        <v>-6.0412009907569626E-3</v>
      </c>
    </row>
    <row r="42" spans="1:12" ht="15">
      <c r="A42" s="17" t="s">
        <v>97</v>
      </c>
      <c r="B42" s="25" t="s">
        <v>34</v>
      </c>
      <c r="C42" s="1407" t="s">
        <v>81</v>
      </c>
      <c r="D42" s="55" t="s">
        <v>209</v>
      </c>
      <c r="E42" s="1408" t="s">
        <v>81</v>
      </c>
      <c r="F42" s="56" t="s">
        <v>209</v>
      </c>
      <c r="G42" s="924" t="s">
        <v>81</v>
      </c>
      <c r="H42" s="1409" t="s">
        <v>81</v>
      </c>
      <c r="I42" s="57" t="s">
        <v>81</v>
      </c>
      <c r="J42" s="65" t="s">
        <v>81</v>
      </c>
      <c r="K42" s="65">
        <v>0</v>
      </c>
      <c r="L42" s="930">
        <v>-6.0412009907569626E-3</v>
      </c>
    </row>
    <row r="43" spans="1:12" ht="14.25">
      <c r="A43" s="32" t="s">
        <v>97</v>
      </c>
      <c r="B43" s="26" t="s">
        <v>28</v>
      </c>
      <c r="C43" s="66" t="s">
        <v>209</v>
      </c>
      <c r="D43" s="66" t="s">
        <v>209</v>
      </c>
      <c r="E43" s="67" t="s">
        <v>209</v>
      </c>
      <c r="F43" s="67" t="s">
        <v>209</v>
      </c>
      <c r="G43" s="1410" t="s">
        <v>81</v>
      </c>
      <c r="H43" s="68">
        <v>315</v>
      </c>
      <c r="I43" s="68">
        <v>-13.103448275862069</v>
      </c>
      <c r="J43" s="69">
        <v>-50</v>
      </c>
      <c r="K43" s="69">
        <v>1.2799999999999999E-2</v>
      </c>
      <c r="L43" s="932">
        <v>-1.1364803963027852E-2</v>
      </c>
    </row>
    <row r="44" spans="1:12" ht="15">
      <c r="A44" s="17" t="s">
        <v>97</v>
      </c>
      <c r="B44" s="25" t="s">
        <v>30</v>
      </c>
      <c r="C44" s="55" t="s">
        <v>209</v>
      </c>
      <c r="D44" s="55" t="s">
        <v>209</v>
      </c>
      <c r="E44" s="56" t="s">
        <v>209</v>
      </c>
      <c r="F44" s="56" t="s">
        <v>209</v>
      </c>
      <c r="G44" s="1382" t="s">
        <v>81</v>
      </c>
      <c r="H44" s="57">
        <v>310</v>
      </c>
      <c r="I44" s="57">
        <v>0</v>
      </c>
      <c r="J44" s="65">
        <v>0</v>
      </c>
      <c r="K44" s="65">
        <v>6.3999999999999994E-3</v>
      </c>
      <c r="L44" s="930">
        <v>3.5879900924303681E-4</v>
      </c>
    </row>
    <row r="45" spans="1:12" ht="15">
      <c r="A45" s="17" t="s">
        <v>97</v>
      </c>
      <c r="B45" s="25" t="s">
        <v>35</v>
      </c>
      <c r="C45" s="55" t="s">
        <v>209</v>
      </c>
      <c r="D45" s="55" t="s">
        <v>209</v>
      </c>
      <c r="E45" s="56" t="s">
        <v>209</v>
      </c>
      <c r="F45" s="56" t="s">
        <v>209</v>
      </c>
      <c r="G45" s="1382" t="s">
        <v>81</v>
      </c>
      <c r="H45" s="57">
        <v>320</v>
      </c>
      <c r="I45" s="57">
        <v>-15.789473684210526</v>
      </c>
      <c r="J45" s="65">
        <v>-66.666666666666657</v>
      </c>
      <c r="K45" s="65">
        <v>6.3999999999999994E-3</v>
      </c>
      <c r="L45" s="930">
        <v>-1.1723602972270888E-2</v>
      </c>
    </row>
    <row r="46" spans="1:12" ht="14.25">
      <c r="A46" s="32" t="s">
        <v>97</v>
      </c>
      <c r="B46" s="26" t="s">
        <v>31</v>
      </c>
      <c r="C46" s="66" t="s">
        <v>209</v>
      </c>
      <c r="D46" s="66" t="s">
        <v>209</v>
      </c>
      <c r="E46" s="67" t="s">
        <v>209</v>
      </c>
      <c r="F46" s="67" t="s">
        <v>209</v>
      </c>
      <c r="G46" s="1410" t="s">
        <v>81</v>
      </c>
      <c r="H46" s="68">
        <v>343.33333333333331</v>
      </c>
      <c r="I46" s="68">
        <v>-7.2072072072072126</v>
      </c>
      <c r="J46" s="69">
        <v>500</v>
      </c>
      <c r="K46" s="69">
        <v>3.8400000000000004E-2</v>
      </c>
      <c r="L46" s="932">
        <v>3.2358799009243044E-2</v>
      </c>
    </row>
    <row r="47" spans="1:12" ht="15">
      <c r="A47" s="17" t="s">
        <v>97</v>
      </c>
      <c r="B47" s="25" t="s">
        <v>33</v>
      </c>
      <c r="C47" s="55" t="s">
        <v>209</v>
      </c>
      <c r="D47" s="55" t="s">
        <v>81</v>
      </c>
      <c r="E47" s="56" t="s">
        <v>209</v>
      </c>
      <c r="F47" s="56" t="s">
        <v>81</v>
      </c>
      <c r="G47" s="924" t="s">
        <v>81</v>
      </c>
      <c r="H47" s="57">
        <v>300</v>
      </c>
      <c r="I47" s="57" t="s">
        <v>81</v>
      </c>
      <c r="J47" s="65" t="s">
        <v>81</v>
      </c>
      <c r="K47" s="65">
        <v>1.2799999999999999E-2</v>
      </c>
      <c r="L47" s="930">
        <v>1.2799999999999999E-2</v>
      </c>
    </row>
    <row r="48" spans="1:12" ht="15.75" thickBot="1">
      <c r="A48" s="33" t="s">
        <v>97</v>
      </c>
      <c r="B48" s="25" t="s">
        <v>36</v>
      </c>
      <c r="C48" s="70" t="s">
        <v>209</v>
      </c>
      <c r="D48" s="70" t="s">
        <v>209</v>
      </c>
      <c r="E48" s="71" t="s">
        <v>209</v>
      </c>
      <c r="F48" s="71" t="s">
        <v>209</v>
      </c>
      <c r="G48" s="1388" t="s">
        <v>81</v>
      </c>
      <c r="H48" s="65">
        <v>365</v>
      </c>
      <c r="I48" s="65">
        <v>-1.3513513513513513</v>
      </c>
      <c r="J48" s="65">
        <v>300</v>
      </c>
      <c r="K48" s="65">
        <v>2.5599999999999998E-2</v>
      </c>
      <c r="L48" s="930">
        <v>1.9558799009243035E-2</v>
      </c>
    </row>
    <row r="49" spans="1:12" ht="15.75" thickBot="1">
      <c r="A49" s="29"/>
      <c r="B49" s="30"/>
      <c r="C49" s="72"/>
      <c r="D49" s="72"/>
      <c r="E49" s="72"/>
      <c r="F49" s="72"/>
      <c r="G49" s="934"/>
      <c r="H49" s="73"/>
      <c r="I49" s="73"/>
      <c r="J49" s="73"/>
      <c r="K49" s="73"/>
      <c r="L49" s="935"/>
    </row>
    <row r="50" spans="1:12" ht="14.25">
      <c r="A50" s="22" t="s">
        <v>24</v>
      </c>
      <c r="B50" s="23" t="s">
        <v>28</v>
      </c>
      <c r="C50" s="61">
        <v>13152.350147532359</v>
      </c>
      <c r="D50" s="61">
        <v>13287.452454257731</v>
      </c>
      <c r="E50" s="62">
        <v>13415.397150483006</v>
      </c>
      <c r="F50" s="62">
        <v>13553.201503342885</v>
      </c>
      <c r="G50" s="928">
        <v>-1.0167660594870505</v>
      </c>
      <c r="H50" s="63">
        <v>336.74192771084336</v>
      </c>
      <c r="I50" s="63">
        <v>-0.70078568259769358</v>
      </c>
      <c r="J50" s="64">
        <v>-15.991902834008098</v>
      </c>
      <c r="K50" s="64">
        <v>2.6560000000000001</v>
      </c>
      <c r="L50" s="929">
        <v>-0.32835328943393938</v>
      </c>
    </row>
    <row r="51" spans="1:12" ht="15">
      <c r="A51" s="24" t="s">
        <v>24</v>
      </c>
      <c r="B51" s="25" t="s">
        <v>29</v>
      </c>
      <c r="C51" s="55">
        <v>12551.897058823528</v>
      </c>
      <c r="D51" s="55">
        <v>12895.975490196079</v>
      </c>
      <c r="E51" s="56">
        <v>12802.934999999999</v>
      </c>
      <c r="F51" s="56">
        <v>13153.895</v>
      </c>
      <c r="G51" s="924">
        <v>-2.6681070511814253</v>
      </c>
      <c r="H51" s="57">
        <v>294.3</v>
      </c>
      <c r="I51" s="57">
        <v>-3.5398230088495608</v>
      </c>
      <c r="J51" s="65">
        <v>-9.2783505154639183</v>
      </c>
      <c r="K51" s="65">
        <v>0.56320000000000003</v>
      </c>
      <c r="L51" s="930">
        <v>-2.2796496103425268E-2</v>
      </c>
    </row>
    <row r="52" spans="1:12" ht="15">
      <c r="A52" s="24" t="s">
        <v>24</v>
      </c>
      <c r="B52" s="25" t="s">
        <v>30</v>
      </c>
      <c r="C52" s="55">
        <v>13113.506862745098</v>
      </c>
      <c r="D52" s="55">
        <v>13308.183333333332</v>
      </c>
      <c r="E52" s="56">
        <v>13375.777</v>
      </c>
      <c r="F52" s="56">
        <v>13574.347</v>
      </c>
      <c r="G52" s="924">
        <v>-1.4628327977765687</v>
      </c>
      <c r="H52" s="57">
        <v>339.1</v>
      </c>
      <c r="I52" s="57">
        <v>1.9236549443943596</v>
      </c>
      <c r="J52" s="65">
        <v>-11.274509803921569</v>
      </c>
      <c r="K52" s="65">
        <v>1.1584000000000001</v>
      </c>
      <c r="L52" s="930">
        <v>-7.4005002114420293E-2</v>
      </c>
    </row>
    <row r="53" spans="1:12" ht="15">
      <c r="A53" s="24" t="s">
        <v>24</v>
      </c>
      <c r="B53" s="25" t="s">
        <v>35</v>
      </c>
      <c r="C53" s="55">
        <v>13494.182352941178</v>
      </c>
      <c r="D53" s="55">
        <v>13432.710784313726</v>
      </c>
      <c r="E53" s="56">
        <v>13764.066000000001</v>
      </c>
      <c r="F53" s="56">
        <v>13701.365</v>
      </c>
      <c r="G53" s="924">
        <v>0.45762593726976053</v>
      </c>
      <c r="H53" s="57">
        <v>359.4</v>
      </c>
      <c r="I53" s="57">
        <v>-0.991735537190089</v>
      </c>
      <c r="J53" s="65">
        <v>-24.352331606217618</v>
      </c>
      <c r="K53" s="65">
        <v>0.93440000000000001</v>
      </c>
      <c r="L53" s="930">
        <v>-0.23155179121609371</v>
      </c>
    </row>
    <row r="54" spans="1:12" ht="14.25">
      <c r="A54" s="22" t="s">
        <v>24</v>
      </c>
      <c r="B54" s="26" t="s">
        <v>31</v>
      </c>
      <c r="C54" s="66">
        <v>12533.417050459617</v>
      </c>
      <c r="D54" s="66">
        <v>12605.84811259627</v>
      </c>
      <c r="E54" s="67">
        <v>12784.085391468809</v>
      </c>
      <c r="F54" s="67">
        <v>12857.965074848196</v>
      </c>
      <c r="G54" s="931">
        <v>-0.57458301488083552</v>
      </c>
      <c r="H54" s="68">
        <v>291.73579638752057</v>
      </c>
      <c r="I54" s="68">
        <v>-0.19599603512983238</v>
      </c>
      <c r="J54" s="69">
        <v>-9.4827586206896548</v>
      </c>
      <c r="K54" s="69">
        <v>19.488</v>
      </c>
      <c r="L54" s="932">
        <v>-0.8346001329064201</v>
      </c>
    </row>
    <row r="55" spans="1:12" ht="15">
      <c r="A55" s="24" t="s">
        <v>24</v>
      </c>
      <c r="B55" s="25" t="s">
        <v>32</v>
      </c>
      <c r="C55" s="55">
        <v>11881.676470588234</v>
      </c>
      <c r="D55" s="55">
        <v>11955.452941176471</v>
      </c>
      <c r="E55" s="56">
        <v>12119.31</v>
      </c>
      <c r="F55" s="56">
        <v>12194.562</v>
      </c>
      <c r="G55" s="924">
        <v>-0.61709473452183361</v>
      </c>
      <c r="H55" s="57">
        <v>267.2</v>
      </c>
      <c r="I55" s="57">
        <v>-0.14947683109119361</v>
      </c>
      <c r="J55" s="65">
        <v>-6.7164179104477615</v>
      </c>
      <c r="K55" s="65">
        <v>8</v>
      </c>
      <c r="L55" s="930">
        <v>-9.5209327614329098E-2</v>
      </c>
    </row>
    <row r="56" spans="1:12" ht="15">
      <c r="A56" s="24" t="s">
        <v>24</v>
      </c>
      <c r="B56" s="25" t="s">
        <v>33</v>
      </c>
      <c r="C56" s="55">
        <v>12813.743137254902</v>
      </c>
      <c r="D56" s="55">
        <v>12850.145098039215</v>
      </c>
      <c r="E56" s="56">
        <v>13070.018</v>
      </c>
      <c r="F56" s="56">
        <v>13107.147999999999</v>
      </c>
      <c r="G56" s="924">
        <v>-0.28328054279999892</v>
      </c>
      <c r="H56" s="57">
        <v>299.10000000000002</v>
      </c>
      <c r="I56" s="57">
        <v>-0.39960039960039578</v>
      </c>
      <c r="J56" s="65">
        <v>-12.420606916019761</v>
      </c>
      <c r="K56" s="65">
        <v>7.9423999999999992</v>
      </c>
      <c r="L56" s="930">
        <v>-0.61798180390261592</v>
      </c>
    </row>
    <row r="57" spans="1:12" ht="15">
      <c r="A57" s="24" t="s">
        <v>24</v>
      </c>
      <c r="B57" s="25" t="s">
        <v>36</v>
      </c>
      <c r="C57" s="55">
        <v>13153.669607843138</v>
      </c>
      <c r="D57" s="55">
        <v>13254.681372549019</v>
      </c>
      <c r="E57" s="56">
        <v>13416.743</v>
      </c>
      <c r="F57" s="56">
        <v>13519.775</v>
      </c>
      <c r="G57" s="924">
        <v>-0.76208368852291741</v>
      </c>
      <c r="H57" s="57">
        <v>330.6</v>
      </c>
      <c r="I57" s="57">
        <v>0.73126142595979104</v>
      </c>
      <c r="J57" s="65">
        <v>-8.731466227347612</v>
      </c>
      <c r="K57" s="65">
        <v>3.5456000000000003</v>
      </c>
      <c r="L57" s="930">
        <v>-0.12140900138947597</v>
      </c>
    </row>
    <row r="58" spans="1:12" ht="14.25">
      <c r="A58" s="22" t="s">
        <v>24</v>
      </c>
      <c r="B58" s="26" t="s">
        <v>37</v>
      </c>
      <c r="C58" s="66">
        <v>10691.761405344576</v>
      </c>
      <c r="D58" s="66">
        <v>10846.244313139257</v>
      </c>
      <c r="E58" s="67">
        <v>10905.596633451467</v>
      </c>
      <c r="F58" s="67">
        <v>11063.169199402042</v>
      </c>
      <c r="G58" s="931">
        <v>-1.4242986174259349</v>
      </c>
      <c r="H58" s="68">
        <v>225.17181347150262</v>
      </c>
      <c r="I58" s="68">
        <v>-0.74665115287293571</v>
      </c>
      <c r="J58" s="69">
        <v>-9.0909090909090917</v>
      </c>
      <c r="K58" s="69">
        <v>12.352</v>
      </c>
      <c r="L58" s="932">
        <v>-0.47346970337703098</v>
      </c>
    </row>
    <row r="59" spans="1:12" ht="15">
      <c r="A59" s="24" t="s">
        <v>24</v>
      </c>
      <c r="B59" s="25" t="s">
        <v>83</v>
      </c>
      <c r="C59" s="77">
        <v>10102.777450980393</v>
      </c>
      <c r="D59" s="77">
        <v>10139.973529411764</v>
      </c>
      <c r="E59" s="78">
        <v>10304.833000000001</v>
      </c>
      <c r="F59" s="78">
        <v>10342.772999999999</v>
      </c>
      <c r="G59" s="938">
        <v>-0.36682618868265499</v>
      </c>
      <c r="H59" s="79">
        <v>212.4</v>
      </c>
      <c r="I59" s="79">
        <v>0.5205868433506835</v>
      </c>
      <c r="J59" s="80">
        <v>-9.8055790363482664</v>
      </c>
      <c r="K59" s="80">
        <v>6.8288000000000002</v>
      </c>
      <c r="L59" s="939">
        <v>-0.31794077206548632</v>
      </c>
    </row>
    <row r="60" spans="1:12" ht="15">
      <c r="A60" s="24" t="s">
        <v>24</v>
      </c>
      <c r="B60" s="25" t="s">
        <v>38</v>
      </c>
      <c r="C60" s="55">
        <v>11288.292156862746</v>
      </c>
      <c r="D60" s="55">
        <v>11611.268627450982</v>
      </c>
      <c r="E60" s="56">
        <v>11514.058000000001</v>
      </c>
      <c r="F60" s="56">
        <v>11843.494000000001</v>
      </c>
      <c r="G60" s="924">
        <v>-2.7815778012805992</v>
      </c>
      <c r="H60" s="57">
        <v>233.2</v>
      </c>
      <c r="I60" s="57">
        <v>-2.2632020117351237</v>
      </c>
      <c r="J60" s="65">
        <v>-3.6885245901639343</v>
      </c>
      <c r="K60" s="65">
        <v>4.5120000000000005</v>
      </c>
      <c r="L60" s="930">
        <v>8.9840874765903855E-2</v>
      </c>
    </row>
    <row r="61" spans="1:12" ht="15.75" thickBot="1">
      <c r="A61" s="24" t="s">
        <v>24</v>
      </c>
      <c r="B61" s="25" t="s">
        <v>39</v>
      </c>
      <c r="C61" s="55">
        <v>11504.671568627451</v>
      </c>
      <c r="D61" s="55">
        <v>11599.998039215685</v>
      </c>
      <c r="E61" s="56">
        <v>11734.764999999999</v>
      </c>
      <c r="F61" s="56">
        <v>11831.998</v>
      </c>
      <c r="G61" s="924">
        <v>-0.82178005777215468</v>
      </c>
      <c r="H61" s="57">
        <v>275.60000000000002</v>
      </c>
      <c r="I61" s="57">
        <v>0.54724553082816485</v>
      </c>
      <c r="J61" s="65">
        <v>-24.03846153846154</v>
      </c>
      <c r="K61" s="65">
        <v>1.0111999999999999</v>
      </c>
      <c r="L61" s="930">
        <v>-0.24536980607744829</v>
      </c>
    </row>
    <row r="62" spans="1:12" ht="15.75" thickBot="1">
      <c r="A62" s="29"/>
      <c r="B62" s="30"/>
      <c r="C62" s="72"/>
      <c r="D62" s="72"/>
      <c r="E62" s="72"/>
      <c r="F62" s="72"/>
      <c r="G62" s="934"/>
      <c r="H62" s="73"/>
      <c r="I62" s="73"/>
      <c r="J62" s="73"/>
      <c r="K62" s="73"/>
      <c r="L62" s="935"/>
    </row>
    <row r="63" spans="1:12" ht="14.25">
      <c r="A63" s="22" t="s">
        <v>98</v>
      </c>
      <c r="B63" s="26" t="s">
        <v>25</v>
      </c>
      <c r="C63" s="66">
        <v>15355.50200278862</v>
      </c>
      <c r="D63" s="66">
        <v>15367.387225967308</v>
      </c>
      <c r="E63" s="67">
        <v>15662.612042844394</v>
      </c>
      <c r="F63" s="67">
        <v>15674.734970486654</v>
      </c>
      <c r="G63" s="931">
        <v>-7.7340558963745309E-2</v>
      </c>
      <c r="H63" s="68">
        <v>339.48989898989902</v>
      </c>
      <c r="I63" s="68">
        <v>0.90816842020957023</v>
      </c>
      <c r="J63" s="69">
        <v>4.5774647887323949</v>
      </c>
      <c r="K63" s="69">
        <v>1.9008</v>
      </c>
      <c r="L63" s="932">
        <v>0.1850989186250227</v>
      </c>
    </row>
    <row r="64" spans="1:12" ht="15">
      <c r="A64" s="24" t="s">
        <v>98</v>
      </c>
      <c r="B64" s="25" t="s">
        <v>26</v>
      </c>
      <c r="C64" s="55">
        <v>15459.524509803921</v>
      </c>
      <c r="D64" s="55">
        <v>14853.501960784313</v>
      </c>
      <c r="E64" s="56">
        <v>15768.715</v>
      </c>
      <c r="F64" s="56">
        <v>15150.572</v>
      </c>
      <c r="G64" s="924">
        <v>4.0799977717012927</v>
      </c>
      <c r="H64" s="57">
        <v>313.10000000000002</v>
      </c>
      <c r="I64" s="57">
        <v>0.77244930801417255</v>
      </c>
      <c r="J64" s="65">
        <v>96.428571428571431</v>
      </c>
      <c r="K64" s="65">
        <v>0.35200000000000004</v>
      </c>
      <c r="L64" s="930">
        <v>0.1828463722588051</v>
      </c>
    </row>
    <row r="65" spans="1:12" ht="15">
      <c r="A65" s="24" t="s">
        <v>98</v>
      </c>
      <c r="B65" s="25" t="s">
        <v>27</v>
      </c>
      <c r="C65" s="55">
        <v>15347.870588235293</v>
      </c>
      <c r="D65" s="55">
        <v>15417.75</v>
      </c>
      <c r="E65" s="56">
        <v>15654.828</v>
      </c>
      <c r="F65" s="56">
        <v>15726.105</v>
      </c>
      <c r="G65" s="924">
        <v>-0.45324001079733378</v>
      </c>
      <c r="H65" s="57">
        <v>336</v>
      </c>
      <c r="I65" s="57">
        <v>2.6894865525672409</v>
      </c>
      <c r="J65" s="65">
        <v>6.666666666666667</v>
      </c>
      <c r="K65" s="65">
        <v>1.024</v>
      </c>
      <c r="L65" s="930">
        <v>0.11781985138645568</v>
      </c>
    </row>
    <row r="66" spans="1:12" ht="15">
      <c r="A66" s="24" t="s">
        <v>98</v>
      </c>
      <c r="B66" s="25" t="s">
        <v>34</v>
      </c>
      <c r="C66" s="55">
        <v>15309.23725490196</v>
      </c>
      <c r="D66" s="55">
        <v>15420.312745098037</v>
      </c>
      <c r="E66" s="56">
        <v>15615.422</v>
      </c>
      <c r="F66" s="56">
        <v>15728.718999999999</v>
      </c>
      <c r="G66" s="924">
        <v>-0.72031930890238849</v>
      </c>
      <c r="H66" s="57">
        <v>364</v>
      </c>
      <c r="I66" s="57">
        <v>2.1611001964636509</v>
      </c>
      <c r="J66" s="65">
        <v>-22.641509433962266</v>
      </c>
      <c r="K66" s="65">
        <v>0.52480000000000004</v>
      </c>
      <c r="L66" s="930">
        <v>-0.11556730502023793</v>
      </c>
    </row>
    <row r="67" spans="1:12" ht="14.25">
      <c r="A67" s="22" t="s">
        <v>98</v>
      </c>
      <c r="B67" s="26" t="s">
        <v>28</v>
      </c>
      <c r="C67" s="66">
        <v>15475.61792101386</v>
      </c>
      <c r="D67" s="66">
        <v>15151.918509584306</v>
      </c>
      <c r="E67" s="67">
        <v>15785.130279434137</v>
      </c>
      <c r="F67" s="67">
        <v>15454.956879775993</v>
      </c>
      <c r="G67" s="931">
        <v>2.1363592420642838</v>
      </c>
      <c r="H67" s="68">
        <v>306.12148692810456</v>
      </c>
      <c r="I67" s="68">
        <v>0.13690732124298388</v>
      </c>
      <c r="J67" s="69">
        <v>-4.7470817120622568</v>
      </c>
      <c r="K67" s="69">
        <v>7.8336000000000006</v>
      </c>
      <c r="L67" s="932">
        <v>7.0656726877303733E-2</v>
      </c>
    </row>
    <row r="68" spans="1:12" ht="15">
      <c r="A68" s="24" t="s">
        <v>98</v>
      </c>
      <c r="B68" s="25" t="s">
        <v>29</v>
      </c>
      <c r="C68" s="55">
        <v>15175.395098039216</v>
      </c>
      <c r="D68" s="55">
        <v>14596.558823529411</v>
      </c>
      <c r="E68" s="56">
        <v>15478.903</v>
      </c>
      <c r="F68" s="56">
        <v>14888.49</v>
      </c>
      <c r="G68" s="924">
        <v>3.9655666894359363</v>
      </c>
      <c r="H68" s="57">
        <v>276.5</v>
      </c>
      <c r="I68" s="57">
        <v>0</v>
      </c>
      <c r="J68" s="65">
        <v>-8.8397790055248606</v>
      </c>
      <c r="K68" s="65">
        <v>1.056</v>
      </c>
      <c r="L68" s="930">
        <v>-3.7457379327010099E-2</v>
      </c>
    </row>
    <row r="69" spans="1:12" ht="15">
      <c r="A69" s="24" t="s">
        <v>98</v>
      </c>
      <c r="B69" s="25" t="s">
        <v>30</v>
      </c>
      <c r="C69" s="55">
        <v>15693.10294117647</v>
      </c>
      <c r="D69" s="55">
        <v>15430.099019607842</v>
      </c>
      <c r="E69" s="56">
        <v>16006.965</v>
      </c>
      <c r="F69" s="56">
        <v>15738.700999999999</v>
      </c>
      <c r="G69" s="924">
        <v>1.7044862851133717</v>
      </c>
      <c r="H69" s="57">
        <v>305.3</v>
      </c>
      <c r="I69" s="57">
        <v>0.92561983471074749</v>
      </c>
      <c r="J69" s="65">
        <v>0.41265474552957354</v>
      </c>
      <c r="K69" s="65">
        <v>4.6719999999999997</v>
      </c>
      <c r="L69" s="930">
        <v>0.28004687971968778</v>
      </c>
    </row>
    <row r="70" spans="1:12" ht="15">
      <c r="A70" s="24" t="s">
        <v>98</v>
      </c>
      <c r="B70" s="25" t="s">
        <v>35</v>
      </c>
      <c r="C70" s="55">
        <v>15148.202941176471</v>
      </c>
      <c r="D70" s="55">
        <v>14880.212745098039</v>
      </c>
      <c r="E70" s="56">
        <v>15451.166999999999</v>
      </c>
      <c r="F70" s="56">
        <v>15177.816999999999</v>
      </c>
      <c r="G70" s="924">
        <v>1.8009836328900286</v>
      </c>
      <c r="H70" s="57">
        <v>322.8</v>
      </c>
      <c r="I70" s="57">
        <v>-0.9512120282295079</v>
      </c>
      <c r="J70" s="65">
        <v>-12.73209549071618</v>
      </c>
      <c r="K70" s="65">
        <v>2.1055999999999999</v>
      </c>
      <c r="L70" s="930">
        <v>-0.17193277351537484</v>
      </c>
    </row>
    <row r="71" spans="1:12" ht="14.25">
      <c r="A71" s="22" t="s">
        <v>98</v>
      </c>
      <c r="B71" s="26" t="s">
        <v>31</v>
      </c>
      <c r="C71" s="66">
        <v>14434.337654576206</v>
      </c>
      <c r="D71" s="66">
        <v>14104.614396072599</v>
      </c>
      <c r="E71" s="67">
        <v>14723.02440766773</v>
      </c>
      <c r="F71" s="67">
        <v>14386.706683994051</v>
      </c>
      <c r="G71" s="931">
        <v>2.3376977863033095</v>
      </c>
      <c r="H71" s="68">
        <v>266.50733998825604</v>
      </c>
      <c r="I71" s="68">
        <v>-0.89778519640241383</v>
      </c>
      <c r="J71" s="69">
        <v>-15.901234567901234</v>
      </c>
      <c r="K71" s="69">
        <v>10.8992</v>
      </c>
      <c r="L71" s="932">
        <v>-1.3342320062828481</v>
      </c>
    </row>
    <row r="72" spans="1:12" ht="15">
      <c r="A72" s="24" t="s">
        <v>98</v>
      </c>
      <c r="B72" s="25" t="s">
        <v>32</v>
      </c>
      <c r="C72" s="55">
        <v>14369.164705882353</v>
      </c>
      <c r="D72" s="55">
        <v>13566.216666666665</v>
      </c>
      <c r="E72" s="56">
        <v>14656.548000000001</v>
      </c>
      <c r="F72" s="56">
        <v>13837.540999999999</v>
      </c>
      <c r="G72" s="924">
        <v>5.9187322371800128</v>
      </c>
      <c r="H72" s="57">
        <v>236.6</v>
      </c>
      <c r="I72" s="57">
        <v>0.50977060322854229</v>
      </c>
      <c r="J72" s="65">
        <v>3.1982942430703627</v>
      </c>
      <c r="K72" s="65">
        <v>3.0975999999999999</v>
      </c>
      <c r="L72" s="930">
        <v>0.26427673533498464</v>
      </c>
    </row>
    <row r="73" spans="1:12" ht="15">
      <c r="A73" s="24" t="s">
        <v>98</v>
      </c>
      <c r="B73" s="25" t="s">
        <v>33</v>
      </c>
      <c r="C73" s="55">
        <v>14533.707843137254</v>
      </c>
      <c r="D73" s="55">
        <v>14338.897058823528</v>
      </c>
      <c r="E73" s="56">
        <v>14824.382</v>
      </c>
      <c r="F73" s="56">
        <v>14625.674999999999</v>
      </c>
      <c r="G73" s="924">
        <v>1.3586176364509694</v>
      </c>
      <c r="H73" s="57">
        <v>273.60000000000002</v>
      </c>
      <c r="I73" s="57">
        <v>0.18308311973636029</v>
      </c>
      <c r="J73" s="57">
        <v>-17.602682313495389</v>
      </c>
      <c r="K73" s="57">
        <v>6.2911999999999999</v>
      </c>
      <c r="L73" s="925">
        <v>-0.91595278197305596</v>
      </c>
    </row>
    <row r="74" spans="1:12" ht="15.75" thickBot="1">
      <c r="A74" s="34" t="s">
        <v>98</v>
      </c>
      <c r="B74" s="35" t="s">
        <v>36</v>
      </c>
      <c r="C74" s="58">
        <v>14160.757843137255</v>
      </c>
      <c r="D74" s="58">
        <v>13948.705882352941</v>
      </c>
      <c r="E74" s="59">
        <v>14443.973</v>
      </c>
      <c r="F74" s="59">
        <v>14227.68</v>
      </c>
      <c r="G74" s="926">
        <v>1.5202267692273068</v>
      </c>
      <c r="H74" s="60">
        <v>298.3</v>
      </c>
      <c r="I74" s="60">
        <v>-6.7001675041872238E-2</v>
      </c>
      <c r="J74" s="60">
        <v>-34.986225895316799</v>
      </c>
      <c r="K74" s="60">
        <v>1.5104</v>
      </c>
      <c r="L74" s="927">
        <v>-0.68255595964477744</v>
      </c>
    </row>
    <row r="75" spans="1:12">
      <c r="A75" s="3"/>
      <c r="B75" s="3"/>
      <c r="C75" s="995"/>
      <c r="D75" s="995"/>
      <c r="E75" s="995"/>
      <c r="F75" s="995"/>
      <c r="G75" s="996"/>
      <c r="H75" s="996"/>
      <c r="I75" s="996"/>
      <c r="J75" s="996"/>
      <c r="K75" s="996"/>
      <c r="L75" s="41"/>
    </row>
    <row r="76" spans="1:12" ht="13.5" thickBot="1">
      <c r="G76" s="41"/>
      <c r="H76" s="41"/>
      <c r="I76" s="41"/>
      <c r="J76" s="41"/>
      <c r="K76" s="41"/>
      <c r="L76" s="997"/>
    </row>
    <row r="77" spans="1:12" ht="21" thickBot="1">
      <c r="A77" s="889" t="s">
        <v>282</v>
      </c>
      <c r="B77" s="880"/>
      <c r="C77" s="1395"/>
      <c r="D77" s="1395"/>
      <c r="E77" s="1395"/>
      <c r="F77" s="1395"/>
      <c r="G77" s="1396"/>
      <c r="H77" s="1396"/>
      <c r="I77" s="1396"/>
      <c r="J77" s="1396"/>
      <c r="K77" s="1396"/>
      <c r="L77" s="1397"/>
    </row>
    <row r="78" spans="1:12" ht="12.75" customHeight="1">
      <c r="A78" s="5"/>
      <c r="B78" s="6"/>
      <c r="C78" s="1398" t="s">
        <v>9</v>
      </c>
      <c r="D78" s="1398" t="s">
        <v>9</v>
      </c>
      <c r="E78" s="1398"/>
      <c r="F78" s="1398"/>
      <c r="G78" s="1399"/>
      <c r="H78" s="1463" t="s">
        <v>10</v>
      </c>
      <c r="I78" s="1464"/>
      <c r="J78" s="1400" t="s">
        <v>11</v>
      </c>
      <c r="K78" s="1401" t="s">
        <v>12</v>
      </c>
      <c r="L78" s="1402"/>
    </row>
    <row r="79" spans="1:12" ht="15.75" customHeight="1">
      <c r="A79" s="7" t="s">
        <v>13</v>
      </c>
      <c r="B79" s="8" t="s">
        <v>14</v>
      </c>
      <c r="C79" s="1403" t="s">
        <v>40</v>
      </c>
      <c r="D79" s="1403" t="s">
        <v>40</v>
      </c>
      <c r="E79" s="1404" t="s">
        <v>41</v>
      </c>
      <c r="F79" s="1405" t="s">
        <v>41</v>
      </c>
      <c r="G79" s="912"/>
      <c r="H79" s="1461" t="s">
        <v>15</v>
      </c>
      <c r="I79" s="1462"/>
      <c r="J79" s="1406" t="s">
        <v>16</v>
      </c>
      <c r="K79" s="1389" t="s">
        <v>17</v>
      </c>
      <c r="L79" s="910"/>
    </row>
    <row r="80" spans="1:12" ht="26.25" thickBot="1">
      <c r="A80" s="9" t="s">
        <v>18</v>
      </c>
      <c r="B80" s="10" t="s">
        <v>19</v>
      </c>
      <c r="C80" s="814" t="s">
        <v>491</v>
      </c>
      <c r="D80" s="1381">
        <v>44409</v>
      </c>
      <c r="E80" s="878" t="s">
        <v>491</v>
      </c>
      <c r="F80" s="1082">
        <v>44409</v>
      </c>
      <c r="G80" s="910" t="s">
        <v>20</v>
      </c>
      <c r="H80" s="42" t="s">
        <v>491</v>
      </c>
      <c r="I80" s="825" t="s">
        <v>20</v>
      </c>
      <c r="J80" s="914" t="s">
        <v>20</v>
      </c>
      <c r="K80" s="879" t="s">
        <v>491</v>
      </c>
      <c r="L80" s="915" t="s">
        <v>21</v>
      </c>
    </row>
    <row r="81" spans="1:12" ht="15" thickBot="1">
      <c r="A81" s="11" t="s">
        <v>22</v>
      </c>
      <c r="B81" s="12" t="s">
        <v>23</v>
      </c>
      <c r="C81" s="43">
        <v>14993.946573503556</v>
      </c>
      <c r="D81" s="43">
        <v>14738.525717445544</v>
      </c>
      <c r="E81" s="44">
        <v>15293.825504973627</v>
      </c>
      <c r="F81" s="1083">
        <v>15033.296231794455</v>
      </c>
      <c r="G81" s="916">
        <v>1.7330149633329894</v>
      </c>
      <c r="H81" s="45">
        <v>316.37021334420439</v>
      </c>
      <c r="I81" s="45">
        <v>0.72553167222596826</v>
      </c>
      <c r="J81" s="46">
        <v>-3.3109972408356327</v>
      </c>
      <c r="K81" s="45">
        <v>100</v>
      </c>
      <c r="L81" s="917" t="s">
        <v>23</v>
      </c>
    </row>
    <row r="82" spans="1:12" ht="15" thickBot="1">
      <c r="A82" s="13"/>
      <c r="B82" s="14"/>
      <c r="C82" s="47"/>
      <c r="D82" s="47"/>
      <c r="E82" s="47"/>
      <c r="F82" s="47"/>
      <c r="G82" s="918"/>
      <c r="H82" s="46"/>
      <c r="I82" s="46"/>
      <c r="J82" s="46"/>
      <c r="K82" s="46"/>
      <c r="L82" s="919"/>
    </row>
    <row r="83" spans="1:12" ht="15">
      <c r="A83" s="15" t="s">
        <v>89</v>
      </c>
      <c r="B83" s="16" t="s">
        <v>23</v>
      </c>
      <c r="C83" s="48">
        <v>15664.412042286795</v>
      </c>
      <c r="D83" s="48">
        <v>14095.835254726888</v>
      </c>
      <c r="E83" s="49">
        <v>15977.70028313253</v>
      </c>
      <c r="F83" s="49">
        <v>14377.751959821426</v>
      </c>
      <c r="G83" s="920">
        <v>11.127944951214582</v>
      </c>
      <c r="H83" s="50">
        <v>276.66666666666669</v>
      </c>
      <c r="I83" s="50">
        <v>11.170640235735338</v>
      </c>
      <c r="J83" s="50">
        <v>33.333333333333329</v>
      </c>
      <c r="K83" s="50">
        <v>0.16306563391765186</v>
      </c>
      <c r="L83" s="921">
        <v>4.481573245923641E-2</v>
      </c>
    </row>
    <row r="84" spans="1:12" ht="15">
      <c r="A84" s="24" t="s">
        <v>90</v>
      </c>
      <c r="B84" s="51" t="s">
        <v>23</v>
      </c>
      <c r="C84" s="52">
        <v>16089.611588562255</v>
      </c>
      <c r="D84" s="52">
        <v>15844.675775922331</v>
      </c>
      <c r="E84" s="53">
        <v>16411.4038203335</v>
      </c>
      <c r="F84" s="53">
        <v>16161.569291440777</v>
      </c>
      <c r="G84" s="922">
        <v>1.5458556306474289</v>
      </c>
      <c r="H84" s="54">
        <v>353.04606701940037</v>
      </c>
      <c r="I84" s="54">
        <v>2.1819916790973433</v>
      </c>
      <c r="J84" s="54">
        <v>0.56757715501951045</v>
      </c>
      <c r="K84" s="54">
        <v>38.524256013045246</v>
      </c>
      <c r="L84" s="923">
        <v>1.4857591006815625</v>
      </c>
    </row>
    <row r="85" spans="1:12" ht="15">
      <c r="A85" s="17" t="s">
        <v>91</v>
      </c>
      <c r="B85" s="18" t="s">
        <v>23</v>
      </c>
      <c r="C85" s="55">
        <v>15696.477767879142</v>
      </c>
      <c r="D85" s="55">
        <v>15540.809111543393</v>
      </c>
      <c r="E85" s="56">
        <v>16010.407323236725</v>
      </c>
      <c r="F85" s="56">
        <v>15851.625293774261</v>
      </c>
      <c r="G85" s="924">
        <v>1.0016766515722855</v>
      </c>
      <c r="H85" s="57">
        <v>391.06676136363637</v>
      </c>
      <c r="I85" s="57">
        <v>0.21457880254177794</v>
      </c>
      <c r="J85" s="57">
        <v>-11.889862327909889</v>
      </c>
      <c r="K85" s="57">
        <v>9.5665171898355759</v>
      </c>
      <c r="L85" s="925">
        <v>-0.93144628408375141</v>
      </c>
    </row>
    <row r="86" spans="1:12" ht="15">
      <c r="A86" s="17" t="s">
        <v>92</v>
      </c>
      <c r="B86" s="18" t="s">
        <v>23</v>
      </c>
      <c r="C86" s="55" t="s">
        <v>81</v>
      </c>
      <c r="D86" s="55" t="s">
        <v>81</v>
      </c>
      <c r="E86" s="56" t="s">
        <v>81</v>
      </c>
      <c r="F86" s="56" t="s">
        <v>81</v>
      </c>
      <c r="G86" s="924" t="s">
        <v>81</v>
      </c>
      <c r="H86" s="57" t="s">
        <v>81</v>
      </c>
      <c r="I86" s="57" t="s">
        <v>81</v>
      </c>
      <c r="J86" s="57" t="s">
        <v>81</v>
      </c>
      <c r="K86" s="57">
        <v>0</v>
      </c>
      <c r="L86" s="925">
        <v>0</v>
      </c>
    </row>
    <row r="87" spans="1:12" ht="15">
      <c r="A87" s="17" t="s">
        <v>79</v>
      </c>
      <c r="B87" s="18" t="s">
        <v>23</v>
      </c>
      <c r="C87" s="55">
        <v>12318.187189324985</v>
      </c>
      <c r="D87" s="55">
        <v>12424.561442214253</v>
      </c>
      <c r="E87" s="56">
        <v>12564.550933111484</v>
      </c>
      <c r="F87" s="56">
        <v>12673.052671058538</v>
      </c>
      <c r="G87" s="924">
        <v>-0.85616102736508948</v>
      </c>
      <c r="H87" s="57">
        <v>266.14887535145266</v>
      </c>
      <c r="I87" s="57">
        <v>-0.89150961953216312</v>
      </c>
      <c r="J87" s="57">
        <v>-8.1360309944037876</v>
      </c>
      <c r="K87" s="57">
        <v>28.998505231689087</v>
      </c>
      <c r="L87" s="925">
        <v>-1.5231082225219232</v>
      </c>
    </row>
    <row r="88" spans="1:12" ht="15.75" thickBot="1">
      <c r="A88" s="19" t="s">
        <v>93</v>
      </c>
      <c r="B88" s="20" t="s">
        <v>23</v>
      </c>
      <c r="C88" s="58">
        <v>15466.960292068152</v>
      </c>
      <c r="D88" s="58">
        <v>14984.302766222749</v>
      </c>
      <c r="E88" s="59">
        <v>15776.299497909515</v>
      </c>
      <c r="F88" s="59">
        <v>15283.988821547204</v>
      </c>
      <c r="G88" s="926">
        <v>3.2210876500266514</v>
      </c>
      <c r="H88" s="60">
        <v>287.15059737156508</v>
      </c>
      <c r="I88" s="60">
        <v>-0.36543430386476916</v>
      </c>
      <c r="J88" s="60">
        <v>0.78266104756170995</v>
      </c>
      <c r="K88" s="60">
        <v>22.747655931512433</v>
      </c>
      <c r="L88" s="927">
        <v>0.92397967346487064</v>
      </c>
    </row>
    <row r="89" spans="1:12" ht="15" thickBot="1">
      <c r="A89" s="13"/>
      <c r="B89" s="21"/>
      <c r="C89" s="47"/>
      <c r="D89" s="47"/>
      <c r="E89" s="47"/>
      <c r="F89" s="47"/>
      <c r="G89" s="918"/>
      <c r="H89" s="46"/>
      <c r="I89" s="46"/>
      <c r="J89" s="46"/>
      <c r="K89" s="46"/>
      <c r="L89" s="919"/>
    </row>
    <row r="90" spans="1:12" ht="14.25">
      <c r="A90" s="22" t="s">
        <v>94</v>
      </c>
      <c r="B90" s="23" t="s">
        <v>25</v>
      </c>
      <c r="C90" s="61" t="s">
        <v>81</v>
      </c>
      <c r="D90" s="61" t="s">
        <v>81</v>
      </c>
      <c r="E90" s="62" t="s">
        <v>81</v>
      </c>
      <c r="F90" s="62" t="s">
        <v>81</v>
      </c>
      <c r="G90" s="928" t="s">
        <v>81</v>
      </c>
      <c r="H90" s="63" t="s">
        <v>81</v>
      </c>
      <c r="I90" s="63" t="s">
        <v>81</v>
      </c>
      <c r="J90" s="64" t="s">
        <v>81</v>
      </c>
      <c r="K90" s="64">
        <v>0</v>
      </c>
      <c r="L90" s="929">
        <v>0</v>
      </c>
    </row>
    <row r="91" spans="1:12" ht="15">
      <c r="A91" s="24" t="s">
        <v>94</v>
      </c>
      <c r="B91" s="25" t="s">
        <v>26</v>
      </c>
      <c r="C91" s="1407" t="s">
        <v>81</v>
      </c>
      <c r="D91" s="55" t="s">
        <v>81</v>
      </c>
      <c r="E91" s="1408" t="s">
        <v>81</v>
      </c>
      <c r="F91" s="56" t="s">
        <v>81</v>
      </c>
      <c r="G91" s="924" t="s">
        <v>81</v>
      </c>
      <c r="H91" s="1409" t="s">
        <v>81</v>
      </c>
      <c r="I91" s="57" t="s">
        <v>81</v>
      </c>
      <c r="J91" s="65" t="s">
        <v>81</v>
      </c>
      <c r="K91" s="65">
        <v>0</v>
      </c>
      <c r="L91" s="930">
        <v>0</v>
      </c>
    </row>
    <row r="92" spans="1:12" ht="15">
      <c r="A92" s="24" t="s">
        <v>94</v>
      </c>
      <c r="B92" s="25" t="s">
        <v>27</v>
      </c>
      <c r="C92" s="1407" t="s">
        <v>81</v>
      </c>
      <c r="D92" s="55" t="s">
        <v>81</v>
      </c>
      <c r="E92" s="1408" t="s">
        <v>81</v>
      </c>
      <c r="F92" s="56" t="s">
        <v>81</v>
      </c>
      <c r="G92" s="924" t="s">
        <v>81</v>
      </c>
      <c r="H92" s="1409" t="s">
        <v>81</v>
      </c>
      <c r="I92" s="57" t="s">
        <v>81</v>
      </c>
      <c r="J92" s="65" t="s">
        <v>81</v>
      </c>
      <c r="K92" s="65">
        <v>0</v>
      </c>
      <c r="L92" s="930">
        <v>0</v>
      </c>
    </row>
    <row r="93" spans="1:12" ht="14.25">
      <c r="A93" s="22" t="s">
        <v>94</v>
      </c>
      <c r="B93" s="26" t="s">
        <v>28</v>
      </c>
      <c r="C93" s="66" t="s">
        <v>209</v>
      </c>
      <c r="D93" s="66" t="s">
        <v>209</v>
      </c>
      <c r="E93" s="67" t="s">
        <v>209</v>
      </c>
      <c r="F93" s="67" t="s">
        <v>209</v>
      </c>
      <c r="G93" s="1410" t="s">
        <v>81</v>
      </c>
      <c r="H93" s="68">
        <v>280</v>
      </c>
      <c r="I93" s="68">
        <v>1.8181818181818181</v>
      </c>
      <c r="J93" s="69">
        <v>0</v>
      </c>
      <c r="K93" s="69">
        <v>2.7177605652941975E-2</v>
      </c>
      <c r="L93" s="932">
        <v>8.9984977329410007E-4</v>
      </c>
    </row>
    <row r="94" spans="1:12" ht="15">
      <c r="A94" s="24" t="s">
        <v>94</v>
      </c>
      <c r="B94" s="25" t="s">
        <v>29</v>
      </c>
      <c r="C94" s="55" t="s">
        <v>209</v>
      </c>
      <c r="D94" s="55" t="s">
        <v>209</v>
      </c>
      <c r="E94" s="56" t="s">
        <v>209</v>
      </c>
      <c r="F94" s="56" t="s">
        <v>209</v>
      </c>
      <c r="G94" s="1382" t="s">
        <v>81</v>
      </c>
      <c r="H94" s="57">
        <v>260</v>
      </c>
      <c r="I94" s="57">
        <v>-10.344827586206897</v>
      </c>
      <c r="J94" s="65">
        <v>0</v>
      </c>
      <c r="K94" s="65">
        <v>1.3588802826470988E-2</v>
      </c>
      <c r="L94" s="930">
        <v>4.4992488664705003E-4</v>
      </c>
    </row>
    <row r="95" spans="1:12" ht="15">
      <c r="A95" s="24" t="s">
        <v>94</v>
      </c>
      <c r="B95" s="25" t="s">
        <v>30</v>
      </c>
      <c r="C95" s="55" t="s">
        <v>209</v>
      </c>
      <c r="D95" s="55" t="s">
        <v>209</v>
      </c>
      <c r="E95" s="56" t="s">
        <v>209</v>
      </c>
      <c r="F95" s="56" t="s">
        <v>209</v>
      </c>
      <c r="G95" s="1382" t="s">
        <v>81</v>
      </c>
      <c r="H95" s="57">
        <v>300</v>
      </c>
      <c r="I95" s="57">
        <v>15.384615384615385</v>
      </c>
      <c r="J95" s="65">
        <v>0</v>
      </c>
      <c r="K95" s="65">
        <v>1.3588802826470988E-2</v>
      </c>
      <c r="L95" s="930">
        <v>4.4992488664705003E-4</v>
      </c>
    </row>
    <row r="96" spans="1:12" ht="14.25">
      <c r="A96" s="22" t="s">
        <v>94</v>
      </c>
      <c r="B96" s="26" t="s">
        <v>31</v>
      </c>
      <c r="C96" s="66" t="s">
        <v>209</v>
      </c>
      <c r="D96" s="66">
        <v>13645.127677224737</v>
      </c>
      <c r="E96" s="67" t="s">
        <v>209</v>
      </c>
      <c r="F96" s="67">
        <v>13918.030230769231</v>
      </c>
      <c r="G96" s="1410" t="s">
        <v>81</v>
      </c>
      <c r="H96" s="68">
        <v>276</v>
      </c>
      <c r="I96" s="68">
        <v>14.333057166528567</v>
      </c>
      <c r="J96" s="69">
        <v>42.857142857142854</v>
      </c>
      <c r="K96" s="69">
        <v>0.13588802826470989</v>
      </c>
      <c r="L96" s="932">
        <v>4.391588268594232E-2</v>
      </c>
    </row>
    <row r="97" spans="1:12" ht="15">
      <c r="A97" s="24" t="s">
        <v>94</v>
      </c>
      <c r="B97" s="25" t="s">
        <v>32</v>
      </c>
      <c r="C97" s="55" t="s">
        <v>209</v>
      </c>
      <c r="D97" s="55">
        <v>13253.689215686276</v>
      </c>
      <c r="E97" s="56" t="s">
        <v>209</v>
      </c>
      <c r="F97" s="56">
        <v>13518.763000000001</v>
      </c>
      <c r="G97" s="1382" t="s">
        <v>81</v>
      </c>
      <c r="H97" s="57">
        <v>285</v>
      </c>
      <c r="I97" s="57">
        <v>19.597146454049511</v>
      </c>
      <c r="J97" s="65">
        <v>0</v>
      </c>
      <c r="K97" s="65">
        <v>8.1532816958825929E-2</v>
      </c>
      <c r="L97" s="930">
        <v>2.6995493198822967E-3</v>
      </c>
    </row>
    <row r="98" spans="1:12" ht="15.75" thickBot="1">
      <c r="A98" s="27" t="s">
        <v>94</v>
      </c>
      <c r="B98" s="28" t="s">
        <v>33</v>
      </c>
      <c r="C98" s="70" t="s">
        <v>209</v>
      </c>
      <c r="D98" s="70" t="s">
        <v>209</v>
      </c>
      <c r="E98" s="71" t="s">
        <v>209</v>
      </c>
      <c r="F98" s="71" t="s">
        <v>209</v>
      </c>
      <c r="G98" s="1388" t="s">
        <v>81</v>
      </c>
      <c r="H98" s="65">
        <v>262.5</v>
      </c>
      <c r="I98" s="65">
        <v>0.96153846153846156</v>
      </c>
      <c r="J98" s="65">
        <v>300</v>
      </c>
      <c r="K98" s="65">
        <v>5.4355211305883951E-2</v>
      </c>
      <c r="L98" s="930">
        <v>4.121633336606001E-2</v>
      </c>
    </row>
    <row r="99" spans="1:12" ht="15" thickBot="1">
      <c r="A99" s="13"/>
      <c r="B99" s="21"/>
      <c r="C99" s="47"/>
      <c r="D99" s="47"/>
      <c r="E99" s="47"/>
      <c r="F99" s="47"/>
      <c r="G99" s="918"/>
      <c r="H99" s="46"/>
      <c r="I99" s="46"/>
      <c r="J99" s="46"/>
      <c r="K99" s="46"/>
      <c r="L99" s="919"/>
    </row>
    <row r="100" spans="1:12" ht="14.25">
      <c r="A100" s="22" t="s">
        <v>95</v>
      </c>
      <c r="B100" s="23" t="s">
        <v>25</v>
      </c>
      <c r="C100" s="61">
        <v>16163.155324336167</v>
      </c>
      <c r="D100" s="61">
        <v>15985.168884831304</v>
      </c>
      <c r="E100" s="62">
        <v>16486.418430822891</v>
      </c>
      <c r="F100" s="62">
        <v>16304.872262527932</v>
      </c>
      <c r="G100" s="928">
        <v>1.1134473510239682</v>
      </c>
      <c r="H100" s="63">
        <v>422.96939890710388</v>
      </c>
      <c r="I100" s="63">
        <v>3.9551978673358876</v>
      </c>
      <c r="J100" s="64">
        <v>18.831168831168831</v>
      </c>
      <c r="K100" s="64">
        <v>2.4867509172441906</v>
      </c>
      <c r="L100" s="929">
        <v>0.46336371451130409</v>
      </c>
    </row>
    <row r="101" spans="1:12" ht="15">
      <c r="A101" s="24" t="s">
        <v>95</v>
      </c>
      <c r="B101" s="25" t="s">
        <v>26</v>
      </c>
      <c r="C101" s="55">
        <v>16269.346078431372</v>
      </c>
      <c r="D101" s="55">
        <v>16153.497058823528</v>
      </c>
      <c r="E101" s="56">
        <v>16594.733</v>
      </c>
      <c r="F101" s="56">
        <v>16476.566999999999</v>
      </c>
      <c r="G101" s="924">
        <v>0.71717609620985412</v>
      </c>
      <c r="H101" s="57">
        <v>419.3</v>
      </c>
      <c r="I101" s="57">
        <v>3.8385339276869734</v>
      </c>
      <c r="J101" s="65">
        <v>-3.7037037037037033</v>
      </c>
      <c r="K101" s="65">
        <v>1.4132354939529828</v>
      </c>
      <c r="L101" s="930">
        <v>-5.7633235480025746E-3</v>
      </c>
    </row>
    <row r="102" spans="1:12" ht="15">
      <c r="A102" s="24" t="s">
        <v>95</v>
      </c>
      <c r="B102" s="25" t="s">
        <v>27</v>
      </c>
      <c r="C102" s="55">
        <v>16026.144117647058</v>
      </c>
      <c r="D102" s="55">
        <v>15599.825490196079</v>
      </c>
      <c r="E102" s="56">
        <v>16346.666999999999</v>
      </c>
      <c r="F102" s="56">
        <v>15911.822</v>
      </c>
      <c r="G102" s="924">
        <v>2.7328422854403431</v>
      </c>
      <c r="H102" s="57">
        <v>427.8</v>
      </c>
      <c r="I102" s="57">
        <v>3.3083796184496475</v>
      </c>
      <c r="J102" s="65">
        <v>71.739130434782609</v>
      </c>
      <c r="K102" s="65">
        <v>1.0735154232912081</v>
      </c>
      <c r="L102" s="930">
        <v>0.46912703805930689</v>
      </c>
    </row>
    <row r="103" spans="1:12" ht="14.25">
      <c r="A103" s="22" t="s">
        <v>95</v>
      </c>
      <c r="B103" s="26" t="s">
        <v>28</v>
      </c>
      <c r="C103" s="66">
        <v>16534.515166712525</v>
      </c>
      <c r="D103" s="66">
        <v>16047.088545941968</v>
      </c>
      <c r="E103" s="67">
        <v>16865.205470046774</v>
      </c>
      <c r="F103" s="67">
        <v>16368.030316860808</v>
      </c>
      <c r="G103" s="931">
        <v>3.0374769814167752</v>
      </c>
      <c r="H103" s="68">
        <v>376.42979683972919</v>
      </c>
      <c r="I103" s="68">
        <v>0.39813029442426051</v>
      </c>
      <c r="J103" s="69">
        <v>30.294117647058822</v>
      </c>
      <c r="K103" s="69">
        <v>12.039679304253296</v>
      </c>
      <c r="L103" s="932">
        <v>3.105242305173018</v>
      </c>
    </row>
    <row r="104" spans="1:12" ht="15">
      <c r="A104" s="24" t="s">
        <v>95</v>
      </c>
      <c r="B104" s="25" t="s">
        <v>29</v>
      </c>
      <c r="C104" s="55">
        <v>16859.24019607843</v>
      </c>
      <c r="D104" s="55">
        <v>16111.363725490197</v>
      </c>
      <c r="E104" s="56">
        <v>17196.424999999999</v>
      </c>
      <c r="F104" s="56">
        <v>16433.591</v>
      </c>
      <c r="G104" s="924">
        <v>4.6419191033779468</v>
      </c>
      <c r="H104" s="57">
        <v>370.6</v>
      </c>
      <c r="I104" s="57">
        <v>1.2291723572794317</v>
      </c>
      <c r="J104" s="65">
        <v>54.310344827586206</v>
      </c>
      <c r="K104" s="65">
        <v>7.2971871178149215</v>
      </c>
      <c r="L104" s="930">
        <v>2.7248575947561902</v>
      </c>
    </row>
    <row r="105" spans="1:12" ht="15">
      <c r="A105" s="24" t="s">
        <v>95</v>
      </c>
      <c r="B105" s="25" t="s">
        <v>30</v>
      </c>
      <c r="C105" s="55">
        <v>16053.958823529412</v>
      </c>
      <c r="D105" s="55">
        <v>15982.899019607843</v>
      </c>
      <c r="E105" s="56">
        <v>16375.038</v>
      </c>
      <c r="F105" s="56">
        <v>16302.557000000001</v>
      </c>
      <c r="G105" s="924">
        <v>0.44459896689825873</v>
      </c>
      <c r="H105" s="57">
        <v>385.4</v>
      </c>
      <c r="I105" s="57">
        <v>0.31233732431025213</v>
      </c>
      <c r="J105" s="65">
        <v>5.1204819277108431</v>
      </c>
      <c r="K105" s="65">
        <v>4.7424921864383744</v>
      </c>
      <c r="L105" s="930">
        <v>0.38038471041682698</v>
      </c>
    </row>
    <row r="106" spans="1:12" ht="14.25">
      <c r="A106" s="22" t="s">
        <v>95</v>
      </c>
      <c r="B106" s="26" t="s">
        <v>31</v>
      </c>
      <c r="C106" s="66">
        <v>15828.454834145259</v>
      </c>
      <c r="D106" s="66">
        <v>15752.624270983746</v>
      </c>
      <c r="E106" s="67">
        <v>16145.023930828165</v>
      </c>
      <c r="F106" s="67">
        <v>16067.676756403422</v>
      </c>
      <c r="G106" s="931">
        <v>0.48138368475653176</v>
      </c>
      <c r="H106" s="68">
        <v>334.06874292185728</v>
      </c>
      <c r="I106" s="68">
        <v>1.0296130496054849</v>
      </c>
      <c r="J106" s="69">
        <v>-11.032745591939547</v>
      </c>
      <c r="K106" s="69">
        <v>23.997825791547765</v>
      </c>
      <c r="L106" s="932">
        <v>-2.0828469190027512</v>
      </c>
    </row>
    <row r="107" spans="1:12" ht="15">
      <c r="A107" s="24" t="s">
        <v>95</v>
      </c>
      <c r="B107" s="25" t="s">
        <v>32</v>
      </c>
      <c r="C107" s="55">
        <v>16057.306862745098</v>
      </c>
      <c r="D107" s="55">
        <v>15943.058823529411</v>
      </c>
      <c r="E107" s="56">
        <v>16378.453</v>
      </c>
      <c r="F107" s="56">
        <v>16261.92</v>
      </c>
      <c r="G107" s="924">
        <v>0.71660049981797624</v>
      </c>
      <c r="H107" s="57">
        <v>319.7</v>
      </c>
      <c r="I107" s="57">
        <v>0.81993062125511385</v>
      </c>
      <c r="J107" s="65">
        <v>-13.260530421216849</v>
      </c>
      <c r="K107" s="65">
        <v>15.110748743035737</v>
      </c>
      <c r="L107" s="930">
        <v>-1.733292775818553</v>
      </c>
    </row>
    <row r="108" spans="1:12" ht="15.75" thickBot="1">
      <c r="A108" s="27" t="s">
        <v>95</v>
      </c>
      <c r="B108" s="28" t="s">
        <v>33</v>
      </c>
      <c r="C108" s="70">
        <v>15481.364705882354</v>
      </c>
      <c r="D108" s="70">
        <v>15442.777450980391</v>
      </c>
      <c r="E108" s="71">
        <v>15790.992</v>
      </c>
      <c r="F108" s="71">
        <v>15751.633</v>
      </c>
      <c r="G108" s="933">
        <v>0.24987250528247057</v>
      </c>
      <c r="H108" s="65">
        <v>358.5</v>
      </c>
      <c r="I108" s="65">
        <v>0.87225661226787365</v>
      </c>
      <c r="J108" s="65">
        <v>-6.9701280227596012</v>
      </c>
      <c r="K108" s="65">
        <v>8.8870770485120261</v>
      </c>
      <c r="L108" s="930">
        <v>-0.34955414318420353</v>
      </c>
    </row>
    <row r="109" spans="1:12" ht="15.75" thickBot="1">
      <c r="A109" s="29"/>
      <c r="B109" s="30"/>
      <c r="C109" s="72"/>
      <c r="D109" s="72"/>
      <c r="E109" s="72"/>
      <c r="F109" s="72"/>
      <c r="G109" s="934"/>
      <c r="H109" s="73"/>
      <c r="I109" s="73"/>
      <c r="J109" s="73"/>
      <c r="K109" s="73"/>
      <c r="L109" s="935"/>
    </row>
    <row r="110" spans="1:12" ht="15">
      <c r="A110" s="24" t="s">
        <v>96</v>
      </c>
      <c r="B110" s="31" t="s">
        <v>30</v>
      </c>
      <c r="C110" s="74">
        <v>15936.479411764707</v>
      </c>
      <c r="D110" s="74">
        <v>15742.211764705882</v>
      </c>
      <c r="E110" s="75">
        <v>16255.209000000001</v>
      </c>
      <c r="F110" s="75">
        <v>16057.056</v>
      </c>
      <c r="G110" s="936">
        <v>1.2340556077029328</v>
      </c>
      <c r="H110" s="76">
        <v>409.4</v>
      </c>
      <c r="I110" s="76">
        <v>1.7648521004225617</v>
      </c>
      <c r="J110" s="76">
        <v>12.76595744680851</v>
      </c>
      <c r="K110" s="76">
        <v>3.601032749014812</v>
      </c>
      <c r="L110" s="937">
        <v>0.51339643315618622</v>
      </c>
    </row>
    <row r="111" spans="1:12" ht="15.75" thickBot="1">
      <c r="A111" s="27" t="s">
        <v>96</v>
      </c>
      <c r="B111" s="28" t="s">
        <v>33</v>
      </c>
      <c r="C111" s="70">
        <v>15540.399019607843</v>
      </c>
      <c r="D111" s="70">
        <v>15453.170588235294</v>
      </c>
      <c r="E111" s="71">
        <v>15851.207</v>
      </c>
      <c r="F111" s="71">
        <v>15762.234</v>
      </c>
      <c r="G111" s="933">
        <v>0.56446947812093107</v>
      </c>
      <c r="H111" s="65">
        <v>380</v>
      </c>
      <c r="I111" s="65">
        <v>-1.3499480789200387</v>
      </c>
      <c r="J111" s="65">
        <v>-22.163120567375884</v>
      </c>
      <c r="K111" s="65">
        <v>5.9654844408207639</v>
      </c>
      <c r="L111" s="930">
        <v>-1.4448427172399381</v>
      </c>
    </row>
    <row r="112" spans="1:12" ht="15.75" thickBot="1">
      <c r="A112" s="29"/>
      <c r="B112" s="30"/>
      <c r="C112" s="72"/>
      <c r="D112" s="72"/>
      <c r="E112" s="72"/>
      <c r="F112" s="72"/>
      <c r="G112" s="934"/>
      <c r="H112" s="73"/>
      <c r="I112" s="73"/>
      <c r="J112" s="73"/>
      <c r="K112" s="73"/>
      <c r="L112" s="935"/>
    </row>
    <row r="113" spans="1:12" ht="14.25">
      <c r="A113" s="22" t="s">
        <v>97</v>
      </c>
      <c r="B113" s="23" t="s">
        <v>25</v>
      </c>
      <c r="C113" s="61" t="s">
        <v>81</v>
      </c>
      <c r="D113" s="61" t="s">
        <v>81</v>
      </c>
      <c r="E113" s="62" t="s">
        <v>81</v>
      </c>
      <c r="F113" s="62" t="s">
        <v>81</v>
      </c>
      <c r="G113" s="928" t="s">
        <v>81</v>
      </c>
      <c r="H113" s="63" t="s">
        <v>81</v>
      </c>
      <c r="I113" s="63" t="s">
        <v>81</v>
      </c>
      <c r="J113" s="64" t="s">
        <v>81</v>
      </c>
      <c r="K113" s="64">
        <v>0</v>
      </c>
      <c r="L113" s="929">
        <v>0</v>
      </c>
    </row>
    <row r="114" spans="1:12" ht="15">
      <c r="A114" s="17" t="s">
        <v>97</v>
      </c>
      <c r="B114" s="25" t="s">
        <v>26</v>
      </c>
      <c r="C114" s="55" t="s">
        <v>81</v>
      </c>
      <c r="D114" s="55" t="s">
        <v>81</v>
      </c>
      <c r="E114" s="56" t="s">
        <v>81</v>
      </c>
      <c r="F114" s="56" t="s">
        <v>81</v>
      </c>
      <c r="G114" s="924" t="s">
        <v>81</v>
      </c>
      <c r="H114" s="57" t="s">
        <v>81</v>
      </c>
      <c r="I114" s="57" t="s">
        <v>81</v>
      </c>
      <c r="J114" s="65" t="s">
        <v>81</v>
      </c>
      <c r="K114" s="65">
        <v>0</v>
      </c>
      <c r="L114" s="930">
        <v>0</v>
      </c>
    </row>
    <row r="115" spans="1:12" ht="15">
      <c r="A115" s="17" t="s">
        <v>97</v>
      </c>
      <c r="B115" s="25" t="s">
        <v>27</v>
      </c>
      <c r="C115" s="55" t="s">
        <v>81</v>
      </c>
      <c r="D115" s="55" t="s">
        <v>81</v>
      </c>
      <c r="E115" s="56" t="s">
        <v>81</v>
      </c>
      <c r="F115" s="56" t="s">
        <v>81</v>
      </c>
      <c r="G115" s="924" t="s">
        <v>81</v>
      </c>
      <c r="H115" s="57" t="s">
        <v>81</v>
      </c>
      <c r="I115" s="57" t="s">
        <v>81</v>
      </c>
      <c r="J115" s="65" t="s">
        <v>81</v>
      </c>
      <c r="K115" s="65">
        <v>0</v>
      </c>
      <c r="L115" s="930">
        <v>0</v>
      </c>
    </row>
    <row r="116" spans="1:12" ht="15">
      <c r="A116" s="17" t="s">
        <v>97</v>
      </c>
      <c r="B116" s="25" t="s">
        <v>34</v>
      </c>
      <c r="C116" s="55" t="s">
        <v>81</v>
      </c>
      <c r="D116" s="55" t="s">
        <v>81</v>
      </c>
      <c r="E116" s="56" t="s">
        <v>81</v>
      </c>
      <c r="F116" s="56" t="s">
        <v>81</v>
      </c>
      <c r="G116" s="924" t="s">
        <v>81</v>
      </c>
      <c r="H116" s="57" t="s">
        <v>81</v>
      </c>
      <c r="I116" s="57" t="s">
        <v>81</v>
      </c>
      <c r="J116" s="65" t="s">
        <v>81</v>
      </c>
      <c r="K116" s="65">
        <v>0</v>
      </c>
      <c r="L116" s="930">
        <v>0</v>
      </c>
    </row>
    <row r="117" spans="1:12" ht="14.25">
      <c r="A117" s="32" t="s">
        <v>97</v>
      </c>
      <c r="B117" s="26" t="s">
        <v>28</v>
      </c>
      <c r="C117" s="66" t="s">
        <v>81</v>
      </c>
      <c r="D117" s="66" t="s">
        <v>81</v>
      </c>
      <c r="E117" s="67" t="s">
        <v>81</v>
      </c>
      <c r="F117" s="67" t="s">
        <v>81</v>
      </c>
      <c r="G117" s="931" t="s">
        <v>81</v>
      </c>
      <c r="H117" s="68" t="s">
        <v>81</v>
      </c>
      <c r="I117" s="68" t="s">
        <v>81</v>
      </c>
      <c r="J117" s="69" t="s">
        <v>81</v>
      </c>
      <c r="K117" s="69">
        <v>0</v>
      </c>
      <c r="L117" s="932">
        <v>0</v>
      </c>
    </row>
    <row r="118" spans="1:12" ht="15">
      <c r="A118" s="17" t="s">
        <v>97</v>
      </c>
      <c r="B118" s="25" t="s">
        <v>30</v>
      </c>
      <c r="C118" s="55" t="s">
        <v>81</v>
      </c>
      <c r="D118" s="55" t="s">
        <v>81</v>
      </c>
      <c r="E118" s="56" t="s">
        <v>81</v>
      </c>
      <c r="F118" s="56" t="s">
        <v>81</v>
      </c>
      <c r="G118" s="924" t="s">
        <v>81</v>
      </c>
      <c r="H118" s="57" t="s">
        <v>81</v>
      </c>
      <c r="I118" s="57" t="s">
        <v>81</v>
      </c>
      <c r="J118" s="65" t="s">
        <v>81</v>
      </c>
      <c r="K118" s="65">
        <v>0</v>
      </c>
      <c r="L118" s="930">
        <v>0</v>
      </c>
    </row>
    <row r="119" spans="1:12" ht="15">
      <c r="A119" s="17" t="s">
        <v>97</v>
      </c>
      <c r="B119" s="25" t="s">
        <v>35</v>
      </c>
      <c r="C119" s="55" t="s">
        <v>81</v>
      </c>
      <c r="D119" s="55" t="s">
        <v>81</v>
      </c>
      <c r="E119" s="56" t="s">
        <v>81</v>
      </c>
      <c r="F119" s="56" t="s">
        <v>81</v>
      </c>
      <c r="G119" s="924" t="s">
        <v>81</v>
      </c>
      <c r="H119" s="57" t="s">
        <v>81</v>
      </c>
      <c r="I119" s="57" t="s">
        <v>81</v>
      </c>
      <c r="J119" s="65" t="s">
        <v>81</v>
      </c>
      <c r="K119" s="65">
        <v>0</v>
      </c>
      <c r="L119" s="930">
        <v>0</v>
      </c>
    </row>
    <row r="120" spans="1:12" ht="14.25">
      <c r="A120" s="32" t="s">
        <v>97</v>
      </c>
      <c r="B120" s="26" t="s">
        <v>31</v>
      </c>
      <c r="C120" s="66" t="s">
        <v>81</v>
      </c>
      <c r="D120" s="66" t="s">
        <v>81</v>
      </c>
      <c r="E120" s="67" t="s">
        <v>81</v>
      </c>
      <c r="F120" s="67" t="s">
        <v>81</v>
      </c>
      <c r="G120" s="931" t="s">
        <v>81</v>
      </c>
      <c r="H120" s="68" t="s">
        <v>81</v>
      </c>
      <c r="I120" s="68" t="s">
        <v>81</v>
      </c>
      <c r="J120" s="69" t="s">
        <v>81</v>
      </c>
      <c r="K120" s="69">
        <v>0</v>
      </c>
      <c r="L120" s="932">
        <v>0</v>
      </c>
    </row>
    <row r="121" spans="1:12" ht="15">
      <c r="A121" s="17" t="s">
        <v>97</v>
      </c>
      <c r="B121" s="25" t="s">
        <v>33</v>
      </c>
      <c r="C121" s="55" t="s">
        <v>81</v>
      </c>
      <c r="D121" s="55" t="s">
        <v>81</v>
      </c>
      <c r="E121" s="56" t="s">
        <v>81</v>
      </c>
      <c r="F121" s="56" t="s">
        <v>81</v>
      </c>
      <c r="G121" s="924" t="s">
        <v>81</v>
      </c>
      <c r="H121" s="57" t="s">
        <v>81</v>
      </c>
      <c r="I121" s="57" t="s">
        <v>81</v>
      </c>
      <c r="J121" s="65" t="s">
        <v>81</v>
      </c>
      <c r="K121" s="65">
        <v>0</v>
      </c>
      <c r="L121" s="930">
        <v>0</v>
      </c>
    </row>
    <row r="122" spans="1:12" ht="15.75" thickBot="1">
      <c r="A122" s="33" t="s">
        <v>97</v>
      </c>
      <c r="B122" s="25" t="s">
        <v>36</v>
      </c>
      <c r="C122" s="70" t="s">
        <v>81</v>
      </c>
      <c r="D122" s="70" t="s">
        <v>81</v>
      </c>
      <c r="E122" s="71" t="s">
        <v>81</v>
      </c>
      <c r="F122" s="71" t="s">
        <v>81</v>
      </c>
      <c r="G122" s="933" t="s">
        <v>81</v>
      </c>
      <c r="H122" s="65" t="s">
        <v>81</v>
      </c>
      <c r="I122" s="65" t="s">
        <v>81</v>
      </c>
      <c r="J122" s="65" t="s">
        <v>81</v>
      </c>
      <c r="K122" s="65">
        <v>0</v>
      </c>
      <c r="L122" s="930">
        <v>0</v>
      </c>
    </row>
    <row r="123" spans="1:12" ht="15.75" thickBot="1">
      <c r="A123" s="29"/>
      <c r="B123" s="30"/>
      <c r="C123" s="72"/>
      <c r="D123" s="72"/>
      <c r="E123" s="72"/>
      <c r="F123" s="72"/>
      <c r="G123" s="934"/>
      <c r="H123" s="73"/>
      <c r="I123" s="73"/>
      <c r="J123" s="73"/>
      <c r="K123" s="73"/>
      <c r="L123" s="935"/>
    </row>
    <row r="124" spans="1:12" ht="14.25">
      <c r="A124" s="22" t="s">
        <v>24</v>
      </c>
      <c r="B124" s="23" t="s">
        <v>28</v>
      </c>
      <c r="C124" s="61">
        <v>13303.038806366143</v>
      </c>
      <c r="D124" s="61">
        <v>13379.34910896606</v>
      </c>
      <c r="E124" s="62">
        <v>13569.099582493465</v>
      </c>
      <c r="F124" s="62">
        <v>13646.936091145382</v>
      </c>
      <c r="G124" s="928">
        <v>-0.5703588566111929</v>
      </c>
      <c r="H124" s="63">
        <v>330.70123456790128</v>
      </c>
      <c r="I124" s="63">
        <v>-2.0035817511301</v>
      </c>
      <c r="J124" s="64">
        <v>-5.2631578947368416</v>
      </c>
      <c r="K124" s="64">
        <v>2.2013860578883002</v>
      </c>
      <c r="L124" s="929">
        <v>-4.5362069821593298E-2</v>
      </c>
    </row>
    <row r="125" spans="1:12" ht="15">
      <c r="A125" s="24" t="s">
        <v>24</v>
      </c>
      <c r="B125" s="25" t="s">
        <v>29</v>
      </c>
      <c r="C125" s="55">
        <v>13032.552941176471</v>
      </c>
      <c r="D125" s="55">
        <v>13500.815686274509</v>
      </c>
      <c r="E125" s="56">
        <v>13293.204</v>
      </c>
      <c r="F125" s="56">
        <v>13770.832</v>
      </c>
      <c r="G125" s="924">
        <v>-3.4684033615398153</v>
      </c>
      <c r="H125" s="57">
        <v>280.5</v>
      </c>
      <c r="I125" s="57">
        <v>-11.986193912770627</v>
      </c>
      <c r="J125" s="65">
        <v>33.333333333333329</v>
      </c>
      <c r="K125" s="65">
        <v>0.27177605652941977</v>
      </c>
      <c r="L125" s="930">
        <v>7.4692887432060678E-2</v>
      </c>
    </row>
    <row r="126" spans="1:12" ht="15">
      <c r="A126" s="24" t="s">
        <v>24</v>
      </c>
      <c r="B126" s="25" t="s">
        <v>30</v>
      </c>
      <c r="C126" s="55">
        <v>13215.021568627451</v>
      </c>
      <c r="D126" s="55">
        <v>13298.194117647057</v>
      </c>
      <c r="E126" s="56">
        <v>13479.322</v>
      </c>
      <c r="F126" s="56">
        <v>13564.157999999999</v>
      </c>
      <c r="G126" s="924">
        <v>-0.62544243439216307</v>
      </c>
      <c r="H126" s="57">
        <v>336.2</v>
      </c>
      <c r="I126" s="57">
        <v>2.8134556574923515</v>
      </c>
      <c r="J126" s="65">
        <v>-23.076923076923077</v>
      </c>
      <c r="K126" s="65">
        <v>1.0871042261176791</v>
      </c>
      <c r="L126" s="930">
        <v>-0.2793390796240105</v>
      </c>
    </row>
    <row r="127" spans="1:12" ht="15">
      <c r="A127" s="24" t="s">
        <v>24</v>
      </c>
      <c r="B127" s="25" t="s">
        <v>35</v>
      </c>
      <c r="C127" s="55">
        <v>13487.428431372549</v>
      </c>
      <c r="D127" s="55">
        <v>13494.543137254901</v>
      </c>
      <c r="E127" s="56">
        <v>13757.177</v>
      </c>
      <c r="F127" s="56">
        <v>13764.433999999999</v>
      </c>
      <c r="G127" s="924">
        <v>-5.2722836260463798E-2</v>
      </c>
      <c r="H127" s="57">
        <v>339.8</v>
      </c>
      <c r="I127" s="57">
        <v>-6.5970313358988451</v>
      </c>
      <c r="J127" s="65">
        <v>19.230769230769234</v>
      </c>
      <c r="K127" s="65">
        <v>0.84250577524120129</v>
      </c>
      <c r="L127" s="930">
        <v>0.1592841223703565</v>
      </c>
    </row>
    <row r="128" spans="1:12" ht="14.25">
      <c r="A128" s="22" t="s">
        <v>24</v>
      </c>
      <c r="B128" s="26" t="s">
        <v>31</v>
      </c>
      <c r="C128" s="66">
        <v>12904.166891557175</v>
      </c>
      <c r="D128" s="66">
        <v>12969.779197591222</v>
      </c>
      <c r="E128" s="67">
        <v>13162.250229388319</v>
      </c>
      <c r="F128" s="67">
        <v>13229.174781543046</v>
      </c>
      <c r="G128" s="931">
        <v>-0.5058860681778764</v>
      </c>
      <c r="H128" s="68">
        <v>286.52059352517989</v>
      </c>
      <c r="I128" s="68">
        <v>-1.3106336172450888</v>
      </c>
      <c r="J128" s="69">
        <v>-5.6827820186598812</v>
      </c>
      <c r="K128" s="69">
        <v>15.110748743035737</v>
      </c>
      <c r="L128" s="932">
        <v>-0.37998834801668657</v>
      </c>
    </row>
    <row r="129" spans="1:12" ht="15">
      <c r="A129" s="24" t="s">
        <v>24</v>
      </c>
      <c r="B129" s="25" t="s">
        <v>32</v>
      </c>
      <c r="C129" s="55">
        <v>12465.540196078431</v>
      </c>
      <c r="D129" s="55">
        <v>12463.263725490197</v>
      </c>
      <c r="E129" s="56">
        <v>12714.851000000001</v>
      </c>
      <c r="F129" s="56">
        <v>12712.529</v>
      </c>
      <c r="G129" s="924">
        <v>1.8265445058179348E-2</v>
      </c>
      <c r="H129" s="57">
        <v>256.39999999999998</v>
      </c>
      <c r="I129" s="57">
        <v>-0.92735703245750922</v>
      </c>
      <c r="J129" s="65">
        <v>-5.4919908466819223</v>
      </c>
      <c r="K129" s="65">
        <v>5.6121755673325184</v>
      </c>
      <c r="L129" s="930">
        <v>-0.12951409237054268</v>
      </c>
    </row>
    <row r="130" spans="1:12" ht="15">
      <c r="A130" s="24" t="s">
        <v>24</v>
      </c>
      <c r="B130" s="25" t="s">
        <v>33</v>
      </c>
      <c r="C130" s="55">
        <v>13105.724509803922</v>
      </c>
      <c r="D130" s="55">
        <v>13112.534313725489</v>
      </c>
      <c r="E130" s="56">
        <v>13367.839</v>
      </c>
      <c r="F130" s="56">
        <v>13374.785</v>
      </c>
      <c r="G130" s="924">
        <v>-5.193354509997665E-2</v>
      </c>
      <c r="H130" s="57">
        <v>299.7</v>
      </c>
      <c r="I130" s="57">
        <v>-1.1543535620052769</v>
      </c>
      <c r="J130" s="65">
        <v>-2.2801302931596092</v>
      </c>
      <c r="K130" s="65">
        <v>8.1532816958825922</v>
      </c>
      <c r="L130" s="930">
        <v>8.6010640830693319E-2</v>
      </c>
    </row>
    <row r="131" spans="1:12" ht="15">
      <c r="A131" s="24" t="s">
        <v>24</v>
      </c>
      <c r="B131" s="25" t="s">
        <v>36</v>
      </c>
      <c r="C131" s="55">
        <v>13214.527450980391</v>
      </c>
      <c r="D131" s="55">
        <v>13683.589215686276</v>
      </c>
      <c r="E131" s="56">
        <v>13478.817999999999</v>
      </c>
      <c r="F131" s="56">
        <v>13957.261</v>
      </c>
      <c r="G131" s="924">
        <v>-3.4279146889923542</v>
      </c>
      <c r="H131" s="57">
        <v>332.3</v>
      </c>
      <c r="I131" s="57">
        <v>-1.160023795359898</v>
      </c>
      <c r="J131" s="65">
        <v>-22.65625</v>
      </c>
      <c r="K131" s="65">
        <v>1.3452914798206279</v>
      </c>
      <c r="L131" s="930">
        <v>-0.3364848964768361</v>
      </c>
    </row>
    <row r="132" spans="1:12" ht="14.25">
      <c r="A132" s="22" t="s">
        <v>24</v>
      </c>
      <c r="B132" s="26" t="s">
        <v>37</v>
      </c>
      <c r="C132" s="66">
        <v>11094.794790023288</v>
      </c>
      <c r="D132" s="66">
        <v>11344.715618523831</v>
      </c>
      <c r="E132" s="67">
        <v>11316.690685823754</v>
      </c>
      <c r="F132" s="67">
        <v>11571.609930894308</v>
      </c>
      <c r="G132" s="931">
        <v>-2.2029712943396178</v>
      </c>
      <c r="H132" s="68">
        <v>227.64790697674417</v>
      </c>
      <c r="I132" s="68">
        <v>-1.0382148710815011</v>
      </c>
      <c r="J132" s="69">
        <v>-11.613566289825282</v>
      </c>
      <c r="K132" s="69">
        <v>11.68637043076505</v>
      </c>
      <c r="L132" s="932">
        <v>-1.0977578046836438</v>
      </c>
    </row>
    <row r="133" spans="1:12" ht="15">
      <c r="A133" s="24" t="s">
        <v>24</v>
      </c>
      <c r="B133" s="25" t="s">
        <v>83</v>
      </c>
      <c r="C133" s="77">
        <v>10344.829411764706</v>
      </c>
      <c r="D133" s="77">
        <v>10482.503921568628</v>
      </c>
      <c r="E133" s="78">
        <v>10551.726000000001</v>
      </c>
      <c r="F133" s="78">
        <v>10692.154</v>
      </c>
      <c r="G133" s="938">
        <v>-1.3133742742575525</v>
      </c>
      <c r="H133" s="79">
        <v>213.1</v>
      </c>
      <c r="I133" s="79">
        <v>1.6698473282442747</v>
      </c>
      <c r="J133" s="80">
        <v>-6.4301552106430151</v>
      </c>
      <c r="K133" s="80">
        <v>5.7344747927707571</v>
      </c>
      <c r="L133" s="939">
        <v>-0.19115915808983974</v>
      </c>
    </row>
    <row r="134" spans="1:12" ht="15">
      <c r="A134" s="24" t="s">
        <v>24</v>
      </c>
      <c r="B134" s="25" t="s">
        <v>38</v>
      </c>
      <c r="C134" s="55">
        <v>11902.921568627451</v>
      </c>
      <c r="D134" s="55">
        <v>11973.826470588236</v>
      </c>
      <c r="E134" s="56">
        <v>12140.98</v>
      </c>
      <c r="F134" s="56">
        <v>12213.303</v>
      </c>
      <c r="G134" s="924">
        <v>-0.5921657720274387</v>
      </c>
      <c r="H134" s="57">
        <v>230.7</v>
      </c>
      <c r="I134" s="57">
        <v>-1.9132653061224489</v>
      </c>
      <c r="J134" s="65">
        <v>-8.8311688311688314</v>
      </c>
      <c r="K134" s="65">
        <v>4.7696697920913165</v>
      </c>
      <c r="L134" s="930">
        <v>-0.28879821474090051</v>
      </c>
    </row>
    <row r="135" spans="1:12" ht="15.75" thickBot="1">
      <c r="A135" s="24" t="s">
        <v>24</v>
      </c>
      <c r="B135" s="25" t="s">
        <v>39</v>
      </c>
      <c r="C135" s="55">
        <v>11175.026470588235</v>
      </c>
      <c r="D135" s="55">
        <v>11978.25980392157</v>
      </c>
      <c r="E135" s="56">
        <v>11398.527</v>
      </c>
      <c r="F135" s="56">
        <v>12217.825000000001</v>
      </c>
      <c r="G135" s="924">
        <v>-6.7057598222269563</v>
      </c>
      <c r="H135" s="57">
        <v>285.89999999999998</v>
      </c>
      <c r="I135" s="57">
        <v>1.096181046676084</v>
      </c>
      <c r="J135" s="65">
        <v>-36.496350364963504</v>
      </c>
      <c r="K135" s="65">
        <v>1.182225845902976</v>
      </c>
      <c r="L135" s="930">
        <v>-0.61780043185290379</v>
      </c>
    </row>
    <row r="136" spans="1:12" ht="15.75" thickBot="1">
      <c r="A136" s="29"/>
      <c r="B136" s="30"/>
      <c r="C136" s="72"/>
      <c r="D136" s="72"/>
      <c r="E136" s="72"/>
      <c r="F136" s="72"/>
      <c r="G136" s="934"/>
      <c r="H136" s="73"/>
      <c r="I136" s="73"/>
      <c r="J136" s="73"/>
      <c r="K136" s="73"/>
      <c r="L136" s="935"/>
    </row>
    <row r="137" spans="1:12" ht="14.25">
      <c r="A137" s="22" t="s">
        <v>98</v>
      </c>
      <c r="B137" s="26" t="s">
        <v>25</v>
      </c>
      <c r="C137" s="66">
        <v>15440.693930547406</v>
      </c>
      <c r="D137" s="66">
        <v>15698.84104248366</v>
      </c>
      <c r="E137" s="67">
        <v>15749.507809158355</v>
      </c>
      <c r="F137" s="67">
        <v>16012.817863333334</v>
      </c>
      <c r="G137" s="931">
        <v>-1.6443705063174103</v>
      </c>
      <c r="H137" s="68">
        <v>336.96637931034479</v>
      </c>
      <c r="I137" s="68">
        <v>-1.3050045239483661</v>
      </c>
      <c r="J137" s="69">
        <v>-5.6910569105691051</v>
      </c>
      <c r="K137" s="69">
        <v>1.5763011278706347</v>
      </c>
      <c r="L137" s="932">
        <v>-3.9780858727709756E-2</v>
      </c>
    </row>
    <row r="138" spans="1:12" ht="15">
      <c r="A138" s="24" t="s">
        <v>98</v>
      </c>
      <c r="B138" s="25" t="s">
        <v>26</v>
      </c>
      <c r="C138" s="55">
        <v>15126.504901960783</v>
      </c>
      <c r="D138" s="55">
        <v>15593.560784313726</v>
      </c>
      <c r="E138" s="56">
        <v>15429.035</v>
      </c>
      <c r="F138" s="56">
        <v>15905.432000000001</v>
      </c>
      <c r="G138" s="924">
        <v>-2.9951842867267033</v>
      </c>
      <c r="H138" s="57">
        <v>314.8</v>
      </c>
      <c r="I138" s="57">
        <v>2.507326603712142</v>
      </c>
      <c r="J138" s="65">
        <v>314.28571428571428</v>
      </c>
      <c r="K138" s="65">
        <v>0.39407528196765867</v>
      </c>
      <c r="L138" s="930">
        <v>0.30210313638889108</v>
      </c>
    </row>
    <row r="139" spans="1:12" ht="15">
      <c r="A139" s="24" t="s">
        <v>98</v>
      </c>
      <c r="B139" s="25" t="s">
        <v>27</v>
      </c>
      <c r="C139" s="55">
        <v>15624.320588235294</v>
      </c>
      <c r="D139" s="55">
        <v>15762.080392156862</v>
      </c>
      <c r="E139" s="56">
        <v>15936.807000000001</v>
      </c>
      <c r="F139" s="56">
        <v>16077.322</v>
      </c>
      <c r="G139" s="924">
        <v>-0.87399505962497626</v>
      </c>
      <c r="H139" s="57">
        <v>327.7</v>
      </c>
      <c r="I139" s="57">
        <v>-1.5324519230769298</v>
      </c>
      <c r="J139" s="65">
        <v>-25</v>
      </c>
      <c r="K139" s="65">
        <v>0.89686098654708524</v>
      </c>
      <c r="L139" s="930">
        <v>-0.25936027215742141</v>
      </c>
    </row>
    <row r="140" spans="1:12" ht="15">
      <c r="A140" s="24" t="s">
        <v>98</v>
      </c>
      <c r="B140" s="25" t="s">
        <v>34</v>
      </c>
      <c r="C140" s="55">
        <v>15308.245098039215</v>
      </c>
      <c r="D140" s="55">
        <v>15544.870588235293</v>
      </c>
      <c r="E140" s="56">
        <v>15614.41</v>
      </c>
      <c r="F140" s="56">
        <v>15855.768</v>
      </c>
      <c r="G140" s="924">
        <v>-1.5222094571514933</v>
      </c>
      <c r="H140" s="57">
        <v>396.7</v>
      </c>
      <c r="I140" s="57">
        <v>5.1975603288252366</v>
      </c>
      <c r="J140" s="65">
        <v>-25</v>
      </c>
      <c r="K140" s="65">
        <v>0.28536485935589079</v>
      </c>
      <c r="L140" s="930">
        <v>-8.252372295917948E-2</v>
      </c>
    </row>
    <row r="141" spans="1:12" ht="14.25">
      <c r="A141" s="22" t="s">
        <v>98</v>
      </c>
      <c r="B141" s="26" t="s">
        <v>28</v>
      </c>
      <c r="C141" s="66">
        <v>16103.050377598369</v>
      </c>
      <c r="D141" s="66">
        <v>15640.952620703452</v>
      </c>
      <c r="E141" s="67">
        <v>16425.111385150336</v>
      </c>
      <c r="F141" s="67">
        <v>15953.771673117522</v>
      </c>
      <c r="G141" s="931">
        <v>2.9544092875983181</v>
      </c>
      <c r="H141" s="68">
        <v>307.44905660377356</v>
      </c>
      <c r="I141" s="68">
        <v>-0.83719232763164908</v>
      </c>
      <c r="J141" s="69">
        <v>15.636363636363637</v>
      </c>
      <c r="K141" s="69">
        <v>8.6424785976355487</v>
      </c>
      <c r="L141" s="932">
        <v>1.4160957307323825</v>
      </c>
    </row>
    <row r="142" spans="1:12" ht="15">
      <c r="A142" s="24" t="s">
        <v>98</v>
      </c>
      <c r="B142" s="25" t="s">
        <v>29</v>
      </c>
      <c r="C142" s="55">
        <v>16007.28137254902</v>
      </c>
      <c r="D142" s="55">
        <v>15405.404901960785</v>
      </c>
      <c r="E142" s="56">
        <v>16327.427</v>
      </c>
      <c r="F142" s="56">
        <v>15713.513000000001</v>
      </c>
      <c r="G142" s="924">
        <v>3.9069175683375117</v>
      </c>
      <c r="H142" s="57">
        <v>272.7</v>
      </c>
      <c r="I142" s="57">
        <v>-1.0522496371553098</v>
      </c>
      <c r="J142" s="65">
        <v>42.592592592592595</v>
      </c>
      <c r="K142" s="65">
        <v>1.0463378176382661</v>
      </c>
      <c r="L142" s="930">
        <v>0.33683840888777339</v>
      </c>
    </row>
    <row r="143" spans="1:12" ht="15">
      <c r="A143" s="24" t="s">
        <v>98</v>
      </c>
      <c r="B143" s="25" t="s">
        <v>30</v>
      </c>
      <c r="C143" s="55">
        <v>16324.661764705881</v>
      </c>
      <c r="D143" s="55">
        <v>15900.573529411764</v>
      </c>
      <c r="E143" s="56">
        <v>16651.154999999999</v>
      </c>
      <c r="F143" s="56">
        <v>16218.584999999999</v>
      </c>
      <c r="G143" s="924">
        <v>2.6671253996572433</v>
      </c>
      <c r="H143" s="57">
        <v>308.7</v>
      </c>
      <c r="I143" s="57">
        <v>0.65210303227910016</v>
      </c>
      <c r="J143" s="65">
        <v>14.698162729658792</v>
      </c>
      <c r="K143" s="65">
        <v>5.9383068351678219</v>
      </c>
      <c r="L143" s="930">
        <v>0.93239434009490108</v>
      </c>
    </row>
    <row r="144" spans="1:12" ht="15">
      <c r="A144" s="24" t="s">
        <v>98</v>
      </c>
      <c r="B144" s="25" t="s">
        <v>35</v>
      </c>
      <c r="C144" s="55">
        <v>15399.501960784313</v>
      </c>
      <c r="D144" s="55">
        <v>14949.234313725488</v>
      </c>
      <c r="E144" s="56">
        <v>15707.492</v>
      </c>
      <c r="F144" s="56">
        <v>15248.218999999999</v>
      </c>
      <c r="G144" s="924">
        <v>3.0119779890359726</v>
      </c>
      <c r="H144" s="57">
        <v>324.89999999999998</v>
      </c>
      <c r="I144" s="57">
        <v>-3.6762525941298647</v>
      </c>
      <c r="J144" s="65">
        <v>6.0869565217391308</v>
      </c>
      <c r="K144" s="65">
        <v>1.6578339448294603</v>
      </c>
      <c r="L144" s="930">
        <v>0.14686298174970736</v>
      </c>
    </row>
    <row r="145" spans="1:12" ht="14.25">
      <c r="A145" s="22" t="s">
        <v>98</v>
      </c>
      <c r="B145" s="26" t="s">
        <v>31</v>
      </c>
      <c r="C145" s="66">
        <v>14965.672095991586</v>
      </c>
      <c r="D145" s="66">
        <v>14450.83464377673</v>
      </c>
      <c r="E145" s="67">
        <v>15264.985537911418</v>
      </c>
      <c r="F145" s="67">
        <v>14739.851336652266</v>
      </c>
      <c r="G145" s="931">
        <v>3.5626831591805006</v>
      </c>
      <c r="H145" s="68">
        <v>266.88112798264643</v>
      </c>
      <c r="I145" s="68">
        <v>-0.94236215635825571</v>
      </c>
      <c r="J145" s="69">
        <v>-6.6801619433198383</v>
      </c>
      <c r="K145" s="69">
        <v>12.528876206006251</v>
      </c>
      <c r="L145" s="932">
        <v>-0.45233519853980297</v>
      </c>
    </row>
    <row r="146" spans="1:12" ht="15">
      <c r="A146" s="24" t="s">
        <v>98</v>
      </c>
      <c r="B146" s="25" t="s">
        <v>32</v>
      </c>
      <c r="C146" s="55">
        <v>15116.989215686273</v>
      </c>
      <c r="D146" s="55">
        <v>13902.578431372547</v>
      </c>
      <c r="E146" s="56">
        <v>15419.329</v>
      </c>
      <c r="F146" s="56">
        <v>14180.63</v>
      </c>
      <c r="G146" s="924">
        <v>8.7351478742481863</v>
      </c>
      <c r="H146" s="57">
        <v>234.4</v>
      </c>
      <c r="I146" s="57">
        <v>-1.471206389239176</v>
      </c>
      <c r="J146" s="65">
        <v>15.486725663716813</v>
      </c>
      <c r="K146" s="65">
        <v>3.5466775377089275</v>
      </c>
      <c r="L146" s="930">
        <v>0.57729112330871724</v>
      </c>
    </row>
    <row r="147" spans="1:12" ht="15">
      <c r="A147" s="24" t="s">
        <v>98</v>
      </c>
      <c r="B147" s="25" t="s">
        <v>33</v>
      </c>
      <c r="C147" s="55">
        <v>15019.438235294117</v>
      </c>
      <c r="D147" s="55">
        <v>14658.89705882353</v>
      </c>
      <c r="E147" s="56">
        <v>15319.826999999999</v>
      </c>
      <c r="F147" s="56">
        <v>14952.075000000001</v>
      </c>
      <c r="G147" s="924">
        <v>2.4595382246276758</v>
      </c>
      <c r="H147" s="57">
        <v>274</v>
      </c>
      <c r="I147" s="57">
        <v>-0.29112081513828653</v>
      </c>
      <c r="J147" s="57">
        <v>-10.923076923076923</v>
      </c>
      <c r="K147" s="57">
        <v>7.8679168365267023</v>
      </c>
      <c r="L147" s="925">
        <v>-0.67235382435885693</v>
      </c>
    </row>
    <row r="148" spans="1:12" ht="15.75" thickBot="1">
      <c r="A148" s="34" t="s">
        <v>98</v>
      </c>
      <c r="B148" s="35" t="s">
        <v>36</v>
      </c>
      <c r="C148" s="58">
        <v>14287.693137254902</v>
      </c>
      <c r="D148" s="58">
        <v>14223.508823529412</v>
      </c>
      <c r="E148" s="59">
        <v>14573.447</v>
      </c>
      <c r="F148" s="59">
        <v>14507.978999999999</v>
      </c>
      <c r="G148" s="926">
        <v>0.451255133468285</v>
      </c>
      <c r="H148" s="60">
        <v>320</v>
      </c>
      <c r="I148" s="60">
        <v>6.0304837640821694</v>
      </c>
      <c r="J148" s="60">
        <v>-26.785714285714285</v>
      </c>
      <c r="K148" s="60">
        <v>1.1142818317706211</v>
      </c>
      <c r="L148" s="927">
        <v>-0.35727249748965995</v>
      </c>
    </row>
    <row r="149" spans="1:12">
      <c r="G149" s="41"/>
      <c r="H149" s="41"/>
      <c r="I149" s="41"/>
      <c r="J149" s="41"/>
      <c r="K149" s="41"/>
      <c r="L149" s="41"/>
    </row>
    <row r="150" spans="1:12" ht="13.5" thickBot="1">
      <c r="G150" s="41"/>
      <c r="H150" s="41"/>
      <c r="I150" s="41"/>
      <c r="J150" s="41"/>
      <c r="K150" s="41"/>
      <c r="L150" s="997"/>
    </row>
    <row r="151" spans="1:12" ht="21" thickBot="1">
      <c r="A151" s="889" t="s">
        <v>283</v>
      </c>
      <c r="B151" s="880"/>
      <c r="C151" s="1395"/>
      <c r="D151" s="1395"/>
      <c r="E151" s="1395"/>
      <c r="F151" s="1395"/>
      <c r="G151" s="1396"/>
      <c r="H151" s="1396"/>
      <c r="I151" s="1396"/>
      <c r="J151" s="1396"/>
      <c r="K151" s="1396"/>
      <c r="L151" s="1397"/>
    </row>
    <row r="152" spans="1:12" ht="12.75" customHeight="1">
      <c r="A152" s="5"/>
      <c r="B152" s="6"/>
      <c r="C152" s="1398" t="s">
        <v>9</v>
      </c>
      <c r="D152" s="1398" t="s">
        <v>9</v>
      </c>
      <c r="E152" s="1398"/>
      <c r="F152" s="1398"/>
      <c r="G152" s="1399"/>
      <c r="H152" s="1463" t="s">
        <v>10</v>
      </c>
      <c r="I152" s="1464"/>
      <c r="J152" s="1400" t="s">
        <v>11</v>
      </c>
      <c r="K152" s="1401" t="s">
        <v>12</v>
      </c>
      <c r="L152" s="1402"/>
    </row>
    <row r="153" spans="1:12" ht="15.75" customHeight="1">
      <c r="A153" s="7" t="s">
        <v>13</v>
      </c>
      <c r="B153" s="8" t="s">
        <v>14</v>
      </c>
      <c r="C153" s="1403" t="s">
        <v>40</v>
      </c>
      <c r="D153" s="1403" t="s">
        <v>40</v>
      </c>
      <c r="E153" s="1404" t="s">
        <v>41</v>
      </c>
      <c r="F153" s="1405" t="s">
        <v>41</v>
      </c>
      <c r="G153" s="912"/>
      <c r="H153" s="1461" t="s">
        <v>15</v>
      </c>
      <c r="I153" s="1462"/>
      <c r="J153" s="1406" t="s">
        <v>16</v>
      </c>
      <c r="K153" s="1389" t="s">
        <v>17</v>
      </c>
      <c r="L153" s="910"/>
    </row>
    <row r="154" spans="1:12" ht="26.25" thickBot="1">
      <c r="A154" s="9" t="s">
        <v>18</v>
      </c>
      <c r="B154" s="10" t="s">
        <v>19</v>
      </c>
      <c r="C154" s="814" t="s">
        <v>491</v>
      </c>
      <c r="D154" s="1381">
        <v>44409</v>
      </c>
      <c r="E154" s="878" t="s">
        <v>491</v>
      </c>
      <c r="F154" s="1082">
        <v>44409</v>
      </c>
      <c r="G154" s="910" t="s">
        <v>20</v>
      </c>
      <c r="H154" s="42" t="s">
        <v>491</v>
      </c>
      <c r="I154" s="825" t="s">
        <v>20</v>
      </c>
      <c r="J154" s="914" t="s">
        <v>20</v>
      </c>
      <c r="K154" s="879" t="s">
        <v>491</v>
      </c>
      <c r="L154" s="915" t="s">
        <v>21</v>
      </c>
    </row>
    <row r="155" spans="1:12" ht="15" thickBot="1">
      <c r="A155" s="11" t="s">
        <v>22</v>
      </c>
      <c r="B155" s="12" t="s">
        <v>23</v>
      </c>
      <c r="C155" s="43">
        <v>14396.246350641377</v>
      </c>
      <c r="D155" s="43">
        <v>14144.332697025875</v>
      </c>
      <c r="E155" s="44">
        <v>14684.171277654204</v>
      </c>
      <c r="F155" s="1083">
        <v>14427.219350966392</v>
      </c>
      <c r="G155" s="916">
        <v>1.7810218340556436</v>
      </c>
      <c r="H155" s="45">
        <v>314.66165995664295</v>
      </c>
      <c r="I155" s="45">
        <v>2.7080102167796736</v>
      </c>
      <c r="J155" s="46">
        <v>-8.3841679670875298</v>
      </c>
      <c r="K155" s="45">
        <v>100</v>
      </c>
      <c r="L155" s="917" t="s">
        <v>23</v>
      </c>
    </row>
    <row r="156" spans="1:12" ht="15" thickBot="1">
      <c r="A156" s="13"/>
      <c r="B156" s="14"/>
      <c r="C156" s="47"/>
      <c r="D156" s="47"/>
      <c r="E156" s="47"/>
      <c r="F156" s="47"/>
      <c r="G156" s="918"/>
      <c r="H156" s="46"/>
      <c r="I156" s="46"/>
      <c r="J156" s="46"/>
      <c r="K156" s="46"/>
      <c r="L156" s="919"/>
    </row>
    <row r="157" spans="1:12" ht="15">
      <c r="A157" s="15" t="s">
        <v>89</v>
      </c>
      <c r="B157" s="16" t="s">
        <v>23</v>
      </c>
      <c r="C157" s="48">
        <v>14377.422765350271</v>
      </c>
      <c r="D157" s="48">
        <v>13788.704761904761</v>
      </c>
      <c r="E157" s="49">
        <v>14664.971220657277</v>
      </c>
      <c r="F157" s="49">
        <v>14064.478857142856</v>
      </c>
      <c r="G157" s="920">
        <v>4.2695671102626847</v>
      </c>
      <c r="H157" s="50">
        <v>236.68888888888887</v>
      </c>
      <c r="I157" s="50">
        <v>9.8912698412698319</v>
      </c>
      <c r="J157" s="50">
        <v>-30.76923076923077</v>
      </c>
      <c r="K157" s="50">
        <v>0.13936203158872715</v>
      </c>
      <c r="L157" s="921">
        <v>-4.5061290868358972E-2</v>
      </c>
    </row>
    <row r="158" spans="1:12" ht="15">
      <c r="A158" s="24" t="s">
        <v>90</v>
      </c>
      <c r="B158" s="51" t="s">
        <v>23</v>
      </c>
      <c r="C158" s="52">
        <v>15604.041347717011</v>
      </c>
      <c r="D158" s="52">
        <v>15355.257148982828</v>
      </c>
      <c r="E158" s="53">
        <v>15916.122174671353</v>
      </c>
      <c r="F158" s="53">
        <v>15662.362291962485</v>
      </c>
      <c r="G158" s="922">
        <v>1.6201890747929555</v>
      </c>
      <c r="H158" s="54">
        <v>352.13249999999999</v>
      </c>
      <c r="I158" s="54">
        <v>2.465428710230507</v>
      </c>
      <c r="J158" s="54">
        <v>-2.0807833537331701</v>
      </c>
      <c r="K158" s="54">
        <v>37.163208423660578</v>
      </c>
      <c r="L158" s="923">
        <v>2.3923189357899588</v>
      </c>
    </row>
    <row r="159" spans="1:12" ht="15">
      <c r="A159" s="17" t="s">
        <v>91</v>
      </c>
      <c r="B159" s="18" t="s">
        <v>23</v>
      </c>
      <c r="C159" s="55">
        <v>15631.50436172801</v>
      </c>
      <c r="D159" s="55">
        <v>15400.968051698135</v>
      </c>
      <c r="E159" s="56">
        <v>15944.13444896257</v>
      </c>
      <c r="F159" s="56">
        <v>15708.987412732098</v>
      </c>
      <c r="G159" s="924">
        <v>1.4968949306044104</v>
      </c>
      <c r="H159" s="57">
        <v>386.70665322580646</v>
      </c>
      <c r="I159" s="57">
        <v>-0.64552853072571159</v>
      </c>
      <c r="J159" s="57">
        <v>46.312684365781706</v>
      </c>
      <c r="K159" s="57">
        <v>7.6803964075565192</v>
      </c>
      <c r="L159" s="925">
        <v>2.8712036142525044</v>
      </c>
    </row>
    <row r="160" spans="1:12" ht="15">
      <c r="A160" s="17" t="s">
        <v>92</v>
      </c>
      <c r="B160" s="18" t="s">
        <v>23</v>
      </c>
      <c r="C160" s="55">
        <v>15627.477738950363</v>
      </c>
      <c r="D160" s="55" t="s">
        <v>209</v>
      </c>
      <c r="E160" s="56">
        <v>15940.02729372937</v>
      </c>
      <c r="F160" s="56" t="s">
        <v>209</v>
      </c>
      <c r="G160" s="1382" t="s">
        <v>81</v>
      </c>
      <c r="H160" s="57">
        <v>336.66666666666669</v>
      </c>
      <c r="I160" s="57">
        <v>-14.921780986762933</v>
      </c>
      <c r="J160" s="57">
        <v>28.571428571428569</v>
      </c>
      <c r="K160" s="57">
        <v>0.13936203158872715</v>
      </c>
      <c r="L160" s="925">
        <v>4.005716565029617E-2</v>
      </c>
    </row>
    <row r="161" spans="1:12" ht="15">
      <c r="A161" s="17" t="s">
        <v>79</v>
      </c>
      <c r="B161" s="18" t="s">
        <v>23</v>
      </c>
      <c r="C161" s="55">
        <v>12288.30214962123</v>
      </c>
      <c r="D161" s="55">
        <v>12299.140356392065</v>
      </c>
      <c r="E161" s="56">
        <v>12534.068192613655</v>
      </c>
      <c r="F161" s="56">
        <v>12545.123163519906</v>
      </c>
      <c r="G161" s="924">
        <v>-8.8121661000487739E-2</v>
      </c>
      <c r="H161" s="57">
        <v>274.82976294995615</v>
      </c>
      <c r="I161" s="57">
        <v>0.13769461336889463</v>
      </c>
      <c r="J161" s="57">
        <v>-12.75373420145538</v>
      </c>
      <c r="K161" s="57">
        <v>35.274078662124495</v>
      </c>
      <c r="L161" s="925">
        <v>-1.7666363329102595</v>
      </c>
    </row>
    <row r="162" spans="1:12" ht="15.75" thickBot="1">
      <c r="A162" s="19" t="s">
        <v>93</v>
      </c>
      <c r="B162" s="20" t="s">
        <v>23</v>
      </c>
      <c r="C162" s="58">
        <v>14556.259854028165</v>
      </c>
      <c r="D162" s="58">
        <v>14427.39630729891</v>
      </c>
      <c r="E162" s="59">
        <v>14847.385051108729</v>
      </c>
      <c r="F162" s="59">
        <v>14715.944233444889</v>
      </c>
      <c r="G162" s="926">
        <v>0.8931864349221682</v>
      </c>
      <c r="H162" s="60">
        <v>287.4708530805687</v>
      </c>
      <c r="I162" s="60">
        <v>1.0478581674003786</v>
      </c>
      <c r="J162" s="60">
        <v>-22.235872235872236</v>
      </c>
      <c r="K162" s="60">
        <v>19.603592443480956</v>
      </c>
      <c r="L162" s="927">
        <v>-3.4918820919141353</v>
      </c>
    </row>
    <row r="163" spans="1:12" ht="15" thickBot="1">
      <c r="A163" s="13"/>
      <c r="B163" s="21"/>
      <c r="C163" s="47"/>
      <c r="D163" s="47"/>
      <c r="E163" s="47"/>
      <c r="F163" s="47"/>
      <c r="G163" s="918"/>
      <c r="H163" s="46"/>
      <c r="I163" s="46"/>
      <c r="J163" s="46"/>
      <c r="K163" s="46"/>
      <c r="L163" s="919"/>
    </row>
    <row r="164" spans="1:12" ht="14.25">
      <c r="A164" s="22" t="s">
        <v>94</v>
      </c>
      <c r="B164" s="23" t="s">
        <v>25</v>
      </c>
      <c r="C164" s="61" t="s">
        <v>209</v>
      </c>
      <c r="D164" s="61" t="s">
        <v>81</v>
      </c>
      <c r="E164" s="62" t="s">
        <v>209</v>
      </c>
      <c r="F164" s="62" t="s">
        <v>81</v>
      </c>
      <c r="G164" s="928" t="s">
        <v>81</v>
      </c>
      <c r="H164" s="63">
        <v>190</v>
      </c>
      <c r="I164" s="63" t="s">
        <v>81</v>
      </c>
      <c r="J164" s="64" t="s">
        <v>81</v>
      </c>
      <c r="K164" s="64">
        <v>1.548467017652524E-2</v>
      </c>
      <c r="L164" s="929">
        <v>1.548467017652524E-2</v>
      </c>
    </row>
    <row r="165" spans="1:12" ht="15">
      <c r="A165" s="24" t="s">
        <v>94</v>
      </c>
      <c r="B165" s="25" t="s">
        <v>26</v>
      </c>
      <c r="C165" s="55" t="s">
        <v>209</v>
      </c>
      <c r="D165" s="55" t="s">
        <v>81</v>
      </c>
      <c r="E165" s="56" t="s">
        <v>209</v>
      </c>
      <c r="F165" s="56" t="s">
        <v>81</v>
      </c>
      <c r="G165" s="924" t="s">
        <v>81</v>
      </c>
      <c r="H165" s="57">
        <v>190</v>
      </c>
      <c r="I165" s="57" t="s">
        <v>81</v>
      </c>
      <c r="J165" s="65" t="s">
        <v>81</v>
      </c>
      <c r="K165" s="65">
        <v>1.548467017652524E-2</v>
      </c>
      <c r="L165" s="930">
        <v>1.548467017652524E-2</v>
      </c>
    </row>
    <row r="166" spans="1:12" ht="15">
      <c r="A166" s="24" t="s">
        <v>94</v>
      </c>
      <c r="B166" s="25" t="s">
        <v>27</v>
      </c>
      <c r="C166" s="1407" t="s">
        <v>81</v>
      </c>
      <c r="D166" s="55" t="s">
        <v>81</v>
      </c>
      <c r="E166" s="1408" t="s">
        <v>81</v>
      </c>
      <c r="F166" s="56" t="s">
        <v>81</v>
      </c>
      <c r="G166" s="924" t="s">
        <v>81</v>
      </c>
      <c r="H166" s="1409" t="s">
        <v>81</v>
      </c>
      <c r="I166" s="57" t="s">
        <v>81</v>
      </c>
      <c r="J166" s="65" t="s">
        <v>81</v>
      </c>
      <c r="K166" s="65">
        <v>0</v>
      </c>
      <c r="L166" s="930">
        <v>0</v>
      </c>
    </row>
    <row r="167" spans="1:12" ht="14.25">
      <c r="A167" s="22" t="s">
        <v>94</v>
      </c>
      <c r="B167" s="26" t="s">
        <v>28</v>
      </c>
      <c r="C167" s="66" t="s">
        <v>209</v>
      </c>
      <c r="D167" s="66" t="s">
        <v>209</v>
      </c>
      <c r="E167" s="67" t="s">
        <v>209</v>
      </c>
      <c r="F167" s="67" t="s">
        <v>209</v>
      </c>
      <c r="G167" s="1410" t="s">
        <v>81</v>
      </c>
      <c r="H167" s="68">
        <v>150</v>
      </c>
      <c r="I167" s="68">
        <v>-51.612903225806448</v>
      </c>
      <c r="J167" s="69">
        <v>0</v>
      </c>
      <c r="K167" s="69">
        <v>1.548467017652524E-2</v>
      </c>
      <c r="L167" s="932">
        <v>1.2982607567493861E-3</v>
      </c>
    </row>
    <row r="168" spans="1:12" ht="15">
      <c r="A168" s="24" t="s">
        <v>94</v>
      </c>
      <c r="B168" s="25" t="s">
        <v>29</v>
      </c>
      <c r="C168" s="55" t="s">
        <v>209</v>
      </c>
      <c r="D168" s="55" t="s">
        <v>209</v>
      </c>
      <c r="E168" s="56" t="s">
        <v>209</v>
      </c>
      <c r="F168" s="56" t="s">
        <v>209</v>
      </c>
      <c r="G168" s="1382" t="s">
        <v>81</v>
      </c>
      <c r="H168" s="57">
        <v>150</v>
      </c>
      <c r="I168" s="57">
        <v>-51.612903225806448</v>
      </c>
      <c r="J168" s="65">
        <v>0</v>
      </c>
      <c r="K168" s="65">
        <v>1.548467017652524E-2</v>
      </c>
      <c r="L168" s="930">
        <v>1.2982607567493861E-3</v>
      </c>
    </row>
    <row r="169" spans="1:12" ht="15">
      <c r="A169" s="24" t="s">
        <v>94</v>
      </c>
      <c r="B169" s="25" t="s">
        <v>30</v>
      </c>
      <c r="C169" s="1407" t="s">
        <v>81</v>
      </c>
      <c r="D169" s="55" t="s">
        <v>81</v>
      </c>
      <c r="E169" s="1408" t="s">
        <v>81</v>
      </c>
      <c r="F169" s="56" t="s">
        <v>81</v>
      </c>
      <c r="G169" s="924" t="s">
        <v>81</v>
      </c>
      <c r="H169" s="1409" t="s">
        <v>81</v>
      </c>
      <c r="I169" s="57" t="s">
        <v>81</v>
      </c>
      <c r="J169" s="65" t="s">
        <v>81</v>
      </c>
      <c r="K169" s="65">
        <v>0</v>
      </c>
      <c r="L169" s="930">
        <v>0</v>
      </c>
    </row>
    <row r="170" spans="1:12" ht="14.25">
      <c r="A170" s="22" t="s">
        <v>94</v>
      </c>
      <c r="B170" s="26" t="s">
        <v>31</v>
      </c>
      <c r="C170" s="66" t="s">
        <v>209</v>
      </c>
      <c r="D170" s="66">
        <v>13513.647058823528</v>
      </c>
      <c r="E170" s="67" t="s">
        <v>209</v>
      </c>
      <c r="F170" s="67">
        <v>13783.919999999998</v>
      </c>
      <c r="G170" s="1410" t="s">
        <v>81</v>
      </c>
      <c r="H170" s="68">
        <v>255.7428571428571</v>
      </c>
      <c r="I170" s="68">
        <v>23.249569707401012</v>
      </c>
      <c r="J170" s="69">
        <v>-41.666666666666671</v>
      </c>
      <c r="K170" s="69">
        <v>0.10839269123567667</v>
      </c>
      <c r="L170" s="932">
        <v>-6.1844221801633584E-2</v>
      </c>
    </row>
    <row r="171" spans="1:12" ht="15">
      <c r="A171" s="24" t="s">
        <v>94</v>
      </c>
      <c r="B171" s="25" t="s">
        <v>32</v>
      </c>
      <c r="C171" s="55" t="s">
        <v>209</v>
      </c>
      <c r="D171" s="55">
        <v>13513.64705882353</v>
      </c>
      <c r="E171" s="56" t="s">
        <v>209</v>
      </c>
      <c r="F171" s="56">
        <v>13783.92</v>
      </c>
      <c r="G171" s="1382" t="s">
        <v>81</v>
      </c>
      <c r="H171" s="57">
        <v>246.7</v>
      </c>
      <c r="I171" s="57">
        <v>18.891566265060238</v>
      </c>
      <c r="J171" s="65">
        <v>-50</v>
      </c>
      <c r="K171" s="65">
        <v>9.2908021059151441E-2</v>
      </c>
      <c r="L171" s="930">
        <v>-7.7328891978158815E-2</v>
      </c>
    </row>
    <row r="172" spans="1:12" ht="15.75" thickBot="1">
      <c r="A172" s="27" t="s">
        <v>94</v>
      </c>
      <c r="B172" s="28" t="s">
        <v>33</v>
      </c>
      <c r="C172" s="70" t="s">
        <v>209</v>
      </c>
      <c r="D172" s="70" t="s">
        <v>81</v>
      </c>
      <c r="E172" s="71" t="s">
        <v>209</v>
      </c>
      <c r="F172" s="71" t="s">
        <v>81</v>
      </c>
      <c r="G172" s="933" t="s">
        <v>81</v>
      </c>
      <c r="H172" s="65">
        <v>310</v>
      </c>
      <c r="I172" s="65" t="s">
        <v>81</v>
      </c>
      <c r="J172" s="65" t="s">
        <v>81</v>
      </c>
      <c r="K172" s="65">
        <v>1.548467017652524E-2</v>
      </c>
      <c r="L172" s="930">
        <v>1.548467017652524E-2</v>
      </c>
    </row>
    <row r="173" spans="1:12" ht="15" thickBot="1">
      <c r="A173" s="13"/>
      <c r="B173" s="21"/>
      <c r="C173" s="47"/>
      <c r="D173" s="47"/>
      <c r="E173" s="47"/>
      <c r="F173" s="47"/>
      <c r="G173" s="918"/>
      <c r="H173" s="46"/>
      <c r="I173" s="46"/>
      <c r="J173" s="46"/>
      <c r="K173" s="46"/>
      <c r="L173" s="919"/>
    </row>
    <row r="174" spans="1:12" ht="14.25">
      <c r="A174" s="22" t="s">
        <v>95</v>
      </c>
      <c r="B174" s="23" t="s">
        <v>25</v>
      </c>
      <c r="C174" s="61">
        <v>16008.235283769645</v>
      </c>
      <c r="D174" s="61">
        <v>15923.824812350733</v>
      </c>
      <c r="E174" s="62">
        <v>16328.399989445039</v>
      </c>
      <c r="F174" s="62">
        <v>16242.301308597747</v>
      </c>
      <c r="G174" s="928">
        <v>0.53008917401203459</v>
      </c>
      <c r="H174" s="63">
        <v>425.52526315789476</v>
      </c>
      <c r="I174" s="63">
        <v>2.8986852862727948</v>
      </c>
      <c r="J174" s="64">
        <v>50.793650793650791</v>
      </c>
      <c r="K174" s="64">
        <v>4.4131310003096935</v>
      </c>
      <c r="L174" s="929">
        <v>1.7318996199720571</v>
      </c>
    </row>
    <row r="175" spans="1:12" ht="15">
      <c r="A175" s="24" t="s">
        <v>95</v>
      </c>
      <c r="B175" s="25" t="s">
        <v>26</v>
      </c>
      <c r="C175" s="55">
        <v>15956.142156862745</v>
      </c>
      <c r="D175" s="55">
        <v>15888.058823529411</v>
      </c>
      <c r="E175" s="56">
        <v>16275.264999999999</v>
      </c>
      <c r="F175" s="56">
        <v>16205.82</v>
      </c>
      <c r="G175" s="924">
        <v>0.42851889012712535</v>
      </c>
      <c r="H175" s="57">
        <v>414.3</v>
      </c>
      <c r="I175" s="57">
        <v>5.3930297634189746</v>
      </c>
      <c r="J175" s="65">
        <v>57.843137254901968</v>
      </c>
      <c r="K175" s="65">
        <v>2.4930318984205635</v>
      </c>
      <c r="L175" s="930">
        <v>1.0460181376034263</v>
      </c>
    </row>
    <row r="176" spans="1:12" ht="15">
      <c r="A176" s="24" t="s">
        <v>95</v>
      </c>
      <c r="B176" s="25" t="s">
        <v>27</v>
      </c>
      <c r="C176" s="55">
        <v>16071.907843137256</v>
      </c>
      <c r="D176" s="55">
        <v>15961.507843137255</v>
      </c>
      <c r="E176" s="56">
        <v>16393.346000000001</v>
      </c>
      <c r="F176" s="56">
        <v>16280.737999999999</v>
      </c>
      <c r="G176" s="924">
        <v>0.6916639773946488</v>
      </c>
      <c r="H176" s="57">
        <v>440.1</v>
      </c>
      <c r="I176" s="57">
        <v>0.59428571428571952</v>
      </c>
      <c r="J176" s="65">
        <v>42.528735632183903</v>
      </c>
      <c r="K176" s="65">
        <v>1.9200991018891298</v>
      </c>
      <c r="L176" s="930">
        <v>0.68588148236863034</v>
      </c>
    </row>
    <row r="177" spans="1:12" ht="14.25">
      <c r="A177" s="22" t="s">
        <v>95</v>
      </c>
      <c r="B177" s="26" t="s">
        <v>28</v>
      </c>
      <c r="C177" s="66">
        <v>15890.629884676779</v>
      </c>
      <c r="D177" s="66">
        <v>15728.051927444012</v>
      </c>
      <c r="E177" s="67">
        <v>16208.442482370314</v>
      </c>
      <c r="F177" s="67">
        <v>16042.612965992892</v>
      </c>
      <c r="G177" s="931">
        <v>1.033681462795039</v>
      </c>
      <c r="H177" s="68">
        <v>371.50864197530865</v>
      </c>
      <c r="I177" s="68">
        <v>0.65799512243447811</v>
      </c>
      <c r="J177" s="69">
        <v>2.8208744710860367</v>
      </c>
      <c r="K177" s="69">
        <v>11.288324558686901</v>
      </c>
      <c r="L177" s="932">
        <v>1.2301602800658209</v>
      </c>
    </row>
    <row r="178" spans="1:12" ht="15">
      <c r="A178" s="24" t="s">
        <v>95</v>
      </c>
      <c r="B178" s="25" t="s">
        <v>29</v>
      </c>
      <c r="C178" s="55">
        <v>15820.977450980392</v>
      </c>
      <c r="D178" s="55">
        <v>15605.934313725489</v>
      </c>
      <c r="E178" s="56">
        <v>16137.397000000001</v>
      </c>
      <c r="F178" s="56">
        <v>15918.053</v>
      </c>
      <c r="G178" s="924">
        <v>1.3779574675370221</v>
      </c>
      <c r="H178" s="57">
        <v>361.7</v>
      </c>
      <c r="I178" s="57">
        <v>2.0022560631697588</v>
      </c>
      <c r="J178" s="65">
        <v>4.5454545454545459</v>
      </c>
      <c r="K178" s="65">
        <v>6.4106534530814496</v>
      </c>
      <c r="L178" s="930">
        <v>0.79283532285021163</v>
      </c>
    </row>
    <row r="179" spans="1:12" ht="15">
      <c r="A179" s="24" t="s">
        <v>95</v>
      </c>
      <c r="B179" s="25" t="s">
        <v>30</v>
      </c>
      <c r="C179" s="55">
        <v>15976.760784313725</v>
      </c>
      <c r="D179" s="55">
        <v>15869.473529411764</v>
      </c>
      <c r="E179" s="56">
        <v>16296.296</v>
      </c>
      <c r="F179" s="56">
        <v>16186.862999999999</v>
      </c>
      <c r="G179" s="924">
        <v>0.67606058073142961</v>
      </c>
      <c r="H179" s="57">
        <v>384.4</v>
      </c>
      <c r="I179" s="57">
        <v>-0.77439339184305633</v>
      </c>
      <c r="J179" s="65">
        <v>0.63897763578274758</v>
      </c>
      <c r="K179" s="65">
        <v>4.8776711056054509</v>
      </c>
      <c r="L179" s="930">
        <v>0.43732495721560838</v>
      </c>
    </row>
    <row r="180" spans="1:12" ht="14.25">
      <c r="A180" s="22" t="s">
        <v>95</v>
      </c>
      <c r="B180" s="26" t="s">
        <v>31</v>
      </c>
      <c r="C180" s="66">
        <v>15324.490998142708</v>
      </c>
      <c r="D180" s="66">
        <v>15072.624005978007</v>
      </c>
      <c r="E180" s="67">
        <v>15630.980818105563</v>
      </c>
      <c r="F180" s="67">
        <v>15374.076486097567</v>
      </c>
      <c r="G180" s="931">
        <v>1.6710228561716156</v>
      </c>
      <c r="H180" s="68">
        <v>326.84956709956708</v>
      </c>
      <c r="I180" s="68">
        <v>1.0196907232413746</v>
      </c>
      <c r="J180" s="69">
        <v>-10.753380553766902</v>
      </c>
      <c r="K180" s="69">
        <v>21.461752864663982</v>
      </c>
      <c r="L180" s="932">
        <v>-0.56974096424792009</v>
      </c>
    </row>
    <row r="181" spans="1:12" ht="15">
      <c r="A181" s="24" t="s">
        <v>95</v>
      </c>
      <c r="B181" s="25" t="s">
        <v>32</v>
      </c>
      <c r="C181" s="55">
        <v>15233.204901960784</v>
      </c>
      <c r="D181" s="55">
        <v>15009.408823529411</v>
      </c>
      <c r="E181" s="56">
        <v>15537.869000000001</v>
      </c>
      <c r="F181" s="56">
        <v>15309.597</v>
      </c>
      <c r="G181" s="924">
        <v>1.4910385949414662</v>
      </c>
      <c r="H181" s="57">
        <v>315.2</v>
      </c>
      <c r="I181" s="57">
        <v>1.0580314203270316</v>
      </c>
      <c r="J181" s="65">
        <v>-17.011278195488721</v>
      </c>
      <c r="K181" s="65">
        <v>13.672963765871787</v>
      </c>
      <c r="L181" s="930">
        <v>-1.421375856769723</v>
      </c>
    </row>
    <row r="182" spans="1:12" ht="15.75" thickBot="1">
      <c r="A182" s="27" t="s">
        <v>95</v>
      </c>
      <c r="B182" s="28" t="s">
        <v>33</v>
      </c>
      <c r="C182" s="70">
        <v>15469.90294117647</v>
      </c>
      <c r="D182" s="70">
        <v>15195.582352941177</v>
      </c>
      <c r="E182" s="71">
        <v>15779.300999999999</v>
      </c>
      <c r="F182" s="71">
        <v>15499.494000000001</v>
      </c>
      <c r="G182" s="933">
        <v>1.8052653847925544</v>
      </c>
      <c r="H182" s="65">
        <v>347.3</v>
      </c>
      <c r="I182" s="65">
        <v>-0.45858412152478251</v>
      </c>
      <c r="J182" s="65">
        <v>2.8629856850715747</v>
      </c>
      <c r="K182" s="65">
        <v>7.7887890987921953</v>
      </c>
      <c r="L182" s="930">
        <v>0.85163489252180202</v>
      </c>
    </row>
    <row r="183" spans="1:12" ht="15.75" thickBot="1">
      <c r="A183" s="29"/>
      <c r="B183" s="30"/>
      <c r="C183" s="72"/>
      <c r="D183" s="72"/>
      <c r="E183" s="72"/>
      <c r="F183" s="72"/>
      <c r="G183" s="934"/>
      <c r="H183" s="73"/>
      <c r="I183" s="73"/>
      <c r="J183" s="73"/>
      <c r="K183" s="73"/>
      <c r="L183" s="935"/>
    </row>
    <row r="184" spans="1:12" ht="15">
      <c r="A184" s="24" t="s">
        <v>96</v>
      </c>
      <c r="B184" s="31" t="s">
        <v>30</v>
      </c>
      <c r="C184" s="74">
        <v>15974.880392156863</v>
      </c>
      <c r="D184" s="74">
        <v>15767.506862745098</v>
      </c>
      <c r="E184" s="75">
        <v>16294.378000000001</v>
      </c>
      <c r="F184" s="75">
        <v>16082.857</v>
      </c>
      <c r="G184" s="936">
        <v>1.3151954282749678</v>
      </c>
      <c r="H184" s="76">
        <v>400.7</v>
      </c>
      <c r="I184" s="76">
        <v>-2.101148301978994</v>
      </c>
      <c r="J184" s="76">
        <v>56.934306569343065</v>
      </c>
      <c r="K184" s="76">
        <v>3.3292040879529265</v>
      </c>
      <c r="L184" s="937">
        <v>1.3856659974436347</v>
      </c>
    </row>
    <row r="185" spans="1:12" ht="15.75" thickBot="1">
      <c r="A185" s="27" t="s">
        <v>96</v>
      </c>
      <c r="B185" s="28" t="s">
        <v>33</v>
      </c>
      <c r="C185" s="70">
        <v>15351.558823529411</v>
      </c>
      <c r="D185" s="70">
        <v>15130.121568627452</v>
      </c>
      <c r="E185" s="71">
        <v>15658.59</v>
      </c>
      <c r="F185" s="71">
        <v>15432.724</v>
      </c>
      <c r="G185" s="933">
        <v>1.4635523838824565</v>
      </c>
      <c r="H185" s="65">
        <v>376</v>
      </c>
      <c r="I185" s="65">
        <v>0.10649627263045187</v>
      </c>
      <c r="J185" s="65">
        <v>39.10891089108911</v>
      </c>
      <c r="K185" s="65">
        <v>4.3511923196035927</v>
      </c>
      <c r="L185" s="930">
        <v>1.4855376168088701</v>
      </c>
    </row>
    <row r="186" spans="1:12" ht="15.75" thickBot="1">
      <c r="A186" s="29"/>
      <c r="B186" s="30"/>
      <c r="C186" s="72"/>
      <c r="D186" s="72"/>
      <c r="E186" s="72"/>
      <c r="F186" s="72"/>
      <c r="G186" s="934"/>
      <c r="H186" s="73"/>
      <c r="I186" s="73"/>
      <c r="J186" s="73"/>
      <c r="K186" s="73"/>
      <c r="L186" s="935"/>
    </row>
    <row r="187" spans="1:12" ht="14.25">
      <c r="A187" s="22" t="s">
        <v>97</v>
      </c>
      <c r="B187" s="23" t="s">
        <v>25</v>
      </c>
      <c r="C187" s="61" t="s">
        <v>209</v>
      </c>
      <c r="D187" s="61" t="s">
        <v>209</v>
      </c>
      <c r="E187" s="62" t="s">
        <v>209</v>
      </c>
      <c r="F187" s="62" t="s">
        <v>209</v>
      </c>
      <c r="G187" s="1411" t="s">
        <v>81</v>
      </c>
      <c r="H187" s="63">
        <v>340</v>
      </c>
      <c r="I187" s="63">
        <v>-28.421052631578945</v>
      </c>
      <c r="J187" s="64">
        <v>-50</v>
      </c>
      <c r="K187" s="64">
        <v>1.548467017652524E-2</v>
      </c>
      <c r="L187" s="929">
        <v>-1.2888148663026467E-2</v>
      </c>
    </row>
    <row r="188" spans="1:12" ht="15">
      <c r="A188" s="17" t="s">
        <v>97</v>
      </c>
      <c r="B188" s="25" t="s">
        <v>26</v>
      </c>
      <c r="C188" s="55" t="s">
        <v>209</v>
      </c>
      <c r="D188" s="55" t="s">
        <v>81</v>
      </c>
      <c r="E188" s="56" t="s">
        <v>209</v>
      </c>
      <c r="F188" s="56" t="s">
        <v>81</v>
      </c>
      <c r="G188" s="924" t="s">
        <v>81</v>
      </c>
      <c r="H188" s="57">
        <v>340</v>
      </c>
      <c r="I188" s="57" t="s">
        <v>81</v>
      </c>
      <c r="J188" s="65" t="s">
        <v>81</v>
      </c>
      <c r="K188" s="65">
        <v>1.548467017652524E-2</v>
      </c>
      <c r="L188" s="930">
        <v>1.548467017652524E-2</v>
      </c>
    </row>
    <row r="189" spans="1:12" ht="15">
      <c r="A189" s="17" t="s">
        <v>97</v>
      </c>
      <c r="B189" s="25" t="s">
        <v>27</v>
      </c>
      <c r="C189" s="1407" t="s">
        <v>81</v>
      </c>
      <c r="D189" s="55" t="s">
        <v>209</v>
      </c>
      <c r="E189" s="1408" t="s">
        <v>81</v>
      </c>
      <c r="F189" s="56" t="s">
        <v>209</v>
      </c>
      <c r="G189" s="924" t="s">
        <v>81</v>
      </c>
      <c r="H189" s="1409" t="s">
        <v>81</v>
      </c>
      <c r="I189" s="57" t="s">
        <v>81</v>
      </c>
      <c r="J189" s="65" t="s">
        <v>81</v>
      </c>
      <c r="K189" s="65">
        <v>0</v>
      </c>
      <c r="L189" s="930">
        <v>-1.4186409419775853E-2</v>
      </c>
    </row>
    <row r="190" spans="1:12" ht="15">
      <c r="A190" s="17" t="s">
        <v>97</v>
      </c>
      <c r="B190" s="25" t="s">
        <v>34</v>
      </c>
      <c r="C190" s="1407" t="s">
        <v>81</v>
      </c>
      <c r="D190" s="55" t="s">
        <v>209</v>
      </c>
      <c r="E190" s="1408" t="s">
        <v>81</v>
      </c>
      <c r="F190" s="56" t="s">
        <v>209</v>
      </c>
      <c r="G190" s="924" t="s">
        <v>81</v>
      </c>
      <c r="H190" s="1409" t="s">
        <v>81</v>
      </c>
      <c r="I190" s="57" t="s">
        <v>81</v>
      </c>
      <c r="J190" s="65" t="s">
        <v>81</v>
      </c>
      <c r="K190" s="65">
        <v>0</v>
      </c>
      <c r="L190" s="930">
        <v>-1.4186409419775853E-2</v>
      </c>
    </row>
    <row r="191" spans="1:12" ht="14.25">
      <c r="A191" s="32" t="s">
        <v>97</v>
      </c>
      <c r="B191" s="26" t="s">
        <v>28</v>
      </c>
      <c r="C191" s="66" t="s">
        <v>209</v>
      </c>
      <c r="D191" s="66" t="s">
        <v>209</v>
      </c>
      <c r="E191" s="67" t="s">
        <v>209</v>
      </c>
      <c r="F191" s="67" t="s">
        <v>209</v>
      </c>
      <c r="G191" s="1410" t="s">
        <v>81</v>
      </c>
      <c r="H191" s="68">
        <v>315</v>
      </c>
      <c r="I191" s="68">
        <v>-13.103448275862069</v>
      </c>
      <c r="J191" s="69">
        <v>-50</v>
      </c>
      <c r="K191" s="69">
        <v>3.0969340353050479E-2</v>
      </c>
      <c r="L191" s="932">
        <v>-2.5776297326052935E-2</v>
      </c>
    </row>
    <row r="192" spans="1:12" ht="15">
      <c r="A192" s="17" t="s">
        <v>97</v>
      </c>
      <c r="B192" s="25" t="s">
        <v>30</v>
      </c>
      <c r="C192" s="55" t="s">
        <v>209</v>
      </c>
      <c r="D192" s="55" t="s">
        <v>209</v>
      </c>
      <c r="E192" s="56" t="s">
        <v>209</v>
      </c>
      <c r="F192" s="56" t="s">
        <v>209</v>
      </c>
      <c r="G192" s="1382" t="s">
        <v>81</v>
      </c>
      <c r="H192" s="57">
        <v>310</v>
      </c>
      <c r="I192" s="57">
        <v>0</v>
      </c>
      <c r="J192" s="65">
        <v>0</v>
      </c>
      <c r="K192" s="65">
        <v>1.548467017652524E-2</v>
      </c>
      <c r="L192" s="930">
        <v>1.2982607567493861E-3</v>
      </c>
    </row>
    <row r="193" spans="1:12" ht="15">
      <c r="A193" s="17" t="s">
        <v>97</v>
      </c>
      <c r="B193" s="25" t="s">
        <v>35</v>
      </c>
      <c r="C193" s="55" t="s">
        <v>209</v>
      </c>
      <c r="D193" s="55" t="s">
        <v>209</v>
      </c>
      <c r="E193" s="56" t="s">
        <v>209</v>
      </c>
      <c r="F193" s="56" t="s">
        <v>209</v>
      </c>
      <c r="G193" s="1382" t="s">
        <v>81</v>
      </c>
      <c r="H193" s="57">
        <v>320</v>
      </c>
      <c r="I193" s="57">
        <v>-15.789473684210526</v>
      </c>
      <c r="J193" s="65">
        <v>-66.666666666666657</v>
      </c>
      <c r="K193" s="65">
        <v>1.548467017652524E-2</v>
      </c>
      <c r="L193" s="930">
        <v>-2.7074558082802326E-2</v>
      </c>
    </row>
    <row r="194" spans="1:12" ht="14.25">
      <c r="A194" s="32" t="s">
        <v>97</v>
      </c>
      <c r="B194" s="26" t="s">
        <v>31</v>
      </c>
      <c r="C194" s="66" t="s">
        <v>209</v>
      </c>
      <c r="D194" s="66" t="s">
        <v>209</v>
      </c>
      <c r="E194" s="67" t="s">
        <v>209</v>
      </c>
      <c r="F194" s="67" t="s">
        <v>209</v>
      </c>
      <c r="G194" s="1410" t="s">
        <v>81</v>
      </c>
      <c r="H194" s="68">
        <v>343.33333333333331</v>
      </c>
      <c r="I194" s="68">
        <v>-7.2072072072072126</v>
      </c>
      <c r="J194" s="69">
        <v>500</v>
      </c>
      <c r="K194" s="69">
        <v>9.2908021059151441E-2</v>
      </c>
      <c r="L194" s="932">
        <v>7.8721611639375591E-2</v>
      </c>
    </row>
    <row r="195" spans="1:12" ht="15">
      <c r="A195" s="17" t="s">
        <v>97</v>
      </c>
      <c r="B195" s="25" t="s">
        <v>33</v>
      </c>
      <c r="C195" s="55" t="s">
        <v>209</v>
      </c>
      <c r="D195" s="55" t="s">
        <v>81</v>
      </c>
      <c r="E195" s="56" t="s">
        <v>209</v>
      </c>
      <c r="F195" s="56" t="s">
        <v>81</v>
      </c>
      <c r="G195" s="924" t="s">
        <v>81</v>
      </c>
      <c r="H195" s="57">
        <v>300</v>
      </c>
      <c r="I195" s="57" t="s">
        <v>81</v>
      </c>
      <c r="J195" s="65" t="s">
        <v>81</v>
      </c>
      <c r="K195" s="65">
        <v>3.0969340353050479E-2</v>
      </c>
      <c r="L195" s="930">
        <v>3.0969340353050479E-2</v>
      </c>
    </row>
    <row r="196" spans="1:12" ht="15.75" thickBot="1">
      <c r="A196" s="33" t="s">
        <v>97</v>
      </c>
      <c r="B196" s="25" t="s">
        <v>36</v>
      </c>
      <c r="C196" s="70" t="s">
        <v>209</v>
      </c>
      <c r="D196" s="70" t="s">
        <v>209</v>
      </c>
      <c r="E196" s="71" t="s">
        <v>209</v>
      </c>
      <c r="F196" s="71" t="s">
        <v>209</v>
      </c>
      <c r="G196" s="1388" t="s">
        <v>81</v>
      </c>
      <c r="H196" s="65">
        <v>365</v>
      </c>
      <c r="I196" s="65">
        <v>-1.3513513513513513</v>
      </c>
      <c r="J196" s="65">
        <v>300</v>
      </c>
      <c r="K196" s="65">
        <v>6.1938680706100958E-2</v>
      </c>
      <c r="L196" s="930">
        <v>4.7752271286325101E-2</v>
      </c>
    </row>
    <row r="197" spans="1:12" ht="15.75" thickBot="1">
      <c r="A197" s="29"/>
      <c r="B197" s="30"/>
      <c r="C197" s="72"/>
      <c r="D197" s="72"/>
      <c r="E197" s="72"/>
      <c r="F197" s="72"/>
      <c r="G197" s="934"/>
      <c r="H197" s="73"/>
      <c r="I197" s="73"/>
      <c r="J197" s="73"/>
      <c r="K197" s="73"/>
      <c r="L197" s="935"/>
    </row>
    <row r="198" spans="1:12" ht="14.25">
      <c r="A198" s="22" t="s">
        <v>24</v>
      </c>
      <c r="B198" s="23" t="s">
        <v>28</v>
      </c>
      <c r="C198" s="61">
        <v>13280.707755023648</v>
      </c>
      <c r="D198" s="61">
        <v>13425.898642885193</v>
      </c>
      <c r="E198" s="62">
        <v>13546.321910124121</v>
      </c>
      <c r="F198" s="62">
        <v>13694.416615742897</v>
      </c>
      <c r="G198" s="928">
        <v>-1.081423983030636</v>
      </c>
      <c r="H198" s="63">
        <v>344.71494845360826</v>
      </c>
      <c r="I198" s="63">
        <v>1.1430995015617036</v>
      </c>
      <c r="J198" s="64">
        <v>-23.015873015873016</v>
      </c>
      <c r="K198" s="64">
        <v>3.0040260142458965</v>
      </c>
      <c r="L198" s="929">
        <v>-0.57094915953761927</v>
      </c>
    </row>
    <row r="199" spans="1:12" ht="15">
      <c r="A199" s="24" t="s">
        <v>24</v>
      </c>
      <c r="B199" s="25" t="s">
        <v>29</v>
      </c>
      <c r="C199" s="55">
        <v>12988.76274509804</v>
      </c>
      <c r="D199" s="55">
        <v>12953.486274509803</v>
      </c>
      <c r="E199" s="56">
        <v>13248.538</v>
      </c>
      <c r="F199" s="56">
        <v>13212.556</v>
      </c>
      <c r="G199" s="924">
        <v>0.27233186372114498</v>
      </c>
      <c r="H199" s="57">
        <v>303.5</v>
      </c>
      <c r="I199" s="57">
        <v>-0.5570117955439019</v>
      </c>
      <c r="J199" s="65">
        <v>-39.393939393939391</v>
      </c>
      <c r="K199" s="65">
        <v>0.61938680706100957</v>
      </c>
      <c r="L199" s="930">
        <v>-0.31691621464419673</v>
      </c>
    </row>
    <row r="200" spans="1:12" ht="15">
      <c r="A200" s="24" t="s">
        <v>24</v>
      </c>
      <c r="B200" s="25" t="s">
        <v>30</v>
      </c>
      <c r="C200" s="55">
        <v>13201.798039215686</v>
      </c>
      <c r="D200" s="55">
        <v>13582.749019607843</v>
      </c>
      <c r="E200" s="56">
        <v>13465.834000000001</v>
      </c>
      <c r="F200" s="56">
        <v>13854.404</v>
      </c>
      <c r="G200" s="924">
        <v>-2.8046677431955911</v>
      </c>
      <c r="H200" s="57">
        <v>340.5</v>
      </c>
      <c r="I200" s="57">
        <v>0.97864768683274361</v>
      </c>
      <c r="J200" s="65">
        <v>8.9743589743589745</v>
      </c>
      <c r="K200" s="65">
        <v>1.3161969650046452</v>
      </c>
      <c r="L200" s="930">
        <v>0.20965703026212856</v>
      </c>
    </row>
    <row r="201" spans="1:12" ht="15">
      <c r="A201" s="24" t="s">
        <v>24</v>
      </c>
      <c r="B201" s="25" t="s">
        <v>35</v>
      </c>
      <c r="C201" s="55">
        <v>13506.681372549019</v>
      </c>
      <c r="D201" s="55">
        <v>13562.542156862744</v>
      </c>
      <c r="E201" s="56">
        <v>13776.815000000001</v>
      </c>
      <c r="F201" s="56">
        <v>13833.793</v>
      </c>
      <c r="G201" s="924">
        <v>-0.41187547045122874</v>
      </c>
      <c r="H201" s="57">
        <v>373.8</v>
      </c>
      <c r="I201" s="57">
        <v>2.3548740416210361</v>
      </c>
      <c r="J201" s="65">
        <v>-36.111111111111107</v>
      </c>
      <c r="K201" s="65">
        <v>1.0684422421802415</v>
      </c>
      <c r="L201" s="930">
        <v>-0.46368997515555077</v>
      </c>
    </row>
    <row r="202" spans="1:12" ht="14.25">
      <c r="A202" s="22" t="s">
        <v>24</v>
      </c>
      <c r="B202" s="26" t="s">
        <v>31</v>
      </c>
      <c r="C202" s="66">
        <v>12922.23883519328</v>
      </c>
      <c r="D202" s="66">
        <v>12882.791893470223</v>
      </c>
      <c r="E202" s="67">
        <v>13180.683611897146</v>
      </c>
      <c r="F202" s="67">
        <v>13140.447731339627</v>
      </c>
      <c r="G202" s="931">
        <v>0.30619870327216536</v>
      </c>
      <c r="H202" s="68">
        <v>295.67382753403939</v>
      </c>
      <c r="I202" s="68">
        <v>1.3289389378916625</v>
      </c>
      <c r="J202" s="69">
        <v>-14.10006497725796</v>
      </c>
      <c r="K202" s="69">
        <v>20.470733973366368</v>
      </c>
      <c r="L202" s="932">
        <v>-1.3621501236686733</v>
      </c>
    </row>
    <row r="203" spans="1:12" ht="15">
      <c r="A203" s="24" t="s">
        <v>24</v>
      </c>
      <c r="B203" s="25" t="s">
        <v>32</v>
      </c>
      <c r="C203" s="55">
        <v>12329.785294117646</v>
      </c>
      <c r="D203" s="55">
        <v>12308.373529411763</v>
      </c>
      <c r="E203" s="56">
        <v>12576.380999999999</v>
      </c>
      <c r="F203" s="56">
        <v>12554.540999999999</v>
      </c>
      <c r="G203" s="924">
        <v>0.17396095962409255</v>
      </c>
      <c r="H203" s="57">
        <v>267.10000000000002</v>
      </c>
      <c r="I203" s="57">
        <v>-7.4822297044515013E-2</v>
      </c>
      <c r="J203" s="65">
        <v>-13.172541743970315</v>
      </c>
      <c r="K203" s="65">
        <v>7.2468256426138122</v>
      </c>
      <c r="L203" s="930">
        <v>-0.39964903464537294</v>
      </c>
    </row>
    <row r="204" spans="1:12" ht="15">
      <c r="A204" s="24" t="s">
        <v>24</v>
      </c>
      <c r="B204" s="25" t="s">
        <v>33</v>
      </c>
      <c r="C204" s="55">
        <v>13029.952941176471</v>
      </c>
      <c r="D204" s="55">
        <v>13094.479411764707</v>
      </c>
      <c r="E204" s="56">
        <v>13290.552</v>
      </c>
      <c r="F204" s="56">
        <v>13356.369000000001</v>
      </c>
      <c r="G204" s="924">
        <v>-0.49277614297718875</v>
      </c>
      <c r="H204" s="57">
        <v>293</v>
      </c>
      <c r="I204" s="57">
        <v>0.61813186813187204</v>
      </c>
      <c r="J204" s="65">
        <v>-23.52941176470588</v>
      </c>
      <c r="K204" s="65">
        <v>6.8442242180241557</v>
      </c>
      <c r="L204" s="930">
        <v>-1.3555204266062884</v>
      </c>
    </row>
    <row r="205" spans="1:12" ht="15">
      <c r="A205" s="24" t="s">
        <v>24</v>
      </c>
      <c r="B205" s="25" t="s">
        <v>36</v>
      </c>
      <c r="C205" s="55">
        <v>13362.997058823528</v>
      </c>
      <c r="D205" s="55">
        <v>13227.666666666666</v>
      </c>
      <c r="E205" s="56">
        <v>13630.257</v>
      </c>
      <c r="F205" s="56">
        <v>13492.22</v>
      </c>
      <c r="G205" s="924">
        <v>1.0230858969094803</v>
      </c>
      <c r="H205" s="57">
        <v>331</v>
      </c>
      <c r="I205" s="57">
        <v>2.192034578573641</v>
      </c>
      <c r="J205" s="65">
        <v>-2.3696682464454977</v>
      </c>
      <c r="K205" s="65">
        <v>6.3796841127283983</v>
      </c>
      <c r="L205" s="930">
        <v>0.39301933758298713</v>
      </c>
    </row>
    <row r="206" spans="1:12" ht="14.25">
      <c r="A206" s="22" t="s">
        <v>24</v>
      </c>
      <c r="B206" s="26" t="s">
        <v>37</v>
      </c>
      <c r="C206" s="66">
        <v>10421.776205538663</v>
      </c>
      <c r="D206" s="66">
        <v>10323.515616975114</v>
      </c>
      <c r="E206" s="67">
        <v>10630.211729649436</v>
      </c>
      <c r="F206" s="67">
        <v>10529.985929314616</v>
      </c>
      <c r="G206" s="931">
        <v>0.95181324084963237</v>
      </c>
      <c r="H206" s="68">
        <v>220.87493438320212</v>
      </c>
      <c r="I206" s="68">
        <v>-0.28400838710427062</v>
      </c>
      <c r="J206" s="69">
        <v>-7.0731707317073162</v>
      </c>
      <c r="K206" s="69">
        <v>11.799318674512232</v>
      </c>
      <c r="L206" s="932">
        <v>0.16646295029603131</v>
      </c>
    </row>
    <row r="207" spans="1:12" ht="15">
      <c r="A207" s="24" t="s">
        <v>24</v>
      </c>
      <c r="B207" s="25" t="s">
        <v>83</v>
      </c>
      <c r="C207" s="77">
        <v>10174.242156862745</v>
      </c>
      <c r="D207" s="77">
        <v>10134.63137254902</v>
      </c>
      <c r="E207" s="78">
        <v>10377.727000000001</v>
      </c>
      <c r="F207" s="78">
        <v>10337.324000000001</v>
      </c>
      <c r="G207" s="938">
        <v>0.39084583205479717</v>
      </c>
      <c r="H207" s="79">
        <v>211.2</v>
      </c>
      <c r="I207" s="79">
        <v>0.23730422401518747</v>
      </c>
      <c r="J207" s="80">
        <v>-10.396975425330812</v>
      </c>
      <c r="K207" s="80">
        <v>7.3397336636729635</v>
      </c>
      <c r="L207" s="939">
        <v>-0.16487691938846361</v>
      </c>
    </row>
    <row r="208" spans="1:12" ht="15">
      <c r="A208" s="24" t="s">
        <v>24</v>
      </c>
      <c r="B208" s="25" t="s">
        <v>38</v>
      </c>
      <c r="C208" s="55">
        <v>10545.991176470588</v>
      </c>
      <c r="D208" s="55">
        <v>10578.575490196079</v>
      </c>
      <c r="E208" s="56">
        <v>10756.911</v>
      </c>
      <c r="F208" s="56">
        <v>10790.147000000001</v>
      </c>
      <c r="G208" s="924">
        <v>-0.30802175354979672</v>
      </c>
      <c r="H208" s="57">
        <v>232.8</v>
      </c>
      <c r="I208" s="57">
        <v>-2.5941422594142214</v>
      </c>
      <c r="J208" s="65">
        <v>0</v>
      </c>
      <c r="K208" s="65">
        <v>3.7008361721895326</v>
      </c>
      <c r="L208" s="930">
        <v>0.31028432086310298</v>
      </c>
    </row>
    <row r="209" spans="1:12" ht="15.75" thickBot="1">
      <c r="A209" s="24" t="s">
        <v>24</v>
      </c>
      <c r="B209" s="25" t="s">
        <v>39</v>
      </c>
      <c r="C209" s="55">
        <v>11844.295098039216</v>
      </c>
      <c r="D209" s="55">
        <v>10820.664705882353</v>
      </c>
      <c r="E209" s="56">
        <v>12081.181</v>
      </c>
      <c r="F209" s="56">
        <v>11037.078</v>
      </c>
      <c r="G209" s="924">
        <v>9.4599585143821674</v>
      </c>
      <c r="H209" s="57">
        <v>256.3</v>
      </c>
      <c r="I209" s="57">
        <v>2.1115537848605626</v>
      </c>
      <c r="J209" s="65">
        <v>-5.7692307692307692</v>
      </c>
      <c r="K209" s="65">
        <v>0.75874883864973675</v>
      </c>
      <c r="L209" s="930">
        <v>2.1055548821392267E-2</v>
      </c>
    </row>
    <row r="210" spans="1:12" ht="15.75" thickBot="1">
      <c r="A210" s="29"/>
      <c r="B210" s="30"/>
      <c r="C210" s="72"/>
      <c r="D210" s="72"/>
      <c r="E210" s="72"/>
      <c r="F210" s="72"/>
      <c r="G210" s="934"/>
      <c r="H210" s="73"/>
      <c r="I210" s="73"/>
      <c r="J210" s="73"/>
      <c r="K210" s="73"/>
      <c r="L210" s="935"/>
    </row>
    <row r="211" spans="1:12" ht="14.25">
      <c r="A211" s="22" t="s">
        <v>98</v>
      </c>
      <c r="B211" s="26" t="s">
        <v>25</v>
      </c>
      <c r="C211" s="66">
        <v>15333.642216592971</v>
      </c>
      <c r="D211" s="66">
        <v>15145.257278338024</v>
      </c>
      <c r="E211" s="67">
        <v>15640.31506092483</v>
      </c>
      <c r="F211" s="67">
        <v>15448.162423904785</v>
      </c>
      <c r="G211" s="931">
        <v>1.2438543287368846</v>
      </c>
      <c r="H211" s="68">
        <v>343.10601503759398</v>
      </c>
      <c r="I211" s="68">
        <v>2.5094309069817888</v>
      </c>
      <c r="J211" s="69">
        <v>12.711864406779661</v>
      </c>
      <c r="K211" s="69">
        <v>2.059461133477857</v>
      </c>
      <c r="L211" s="932">
        <v>0.3854648219443062</v>
      </c>
    </row>
    <row r="212" spans="1:12" ht="15">
      <c r="A212" s="24" t="s">
        <v>98</v>
      </c>
      <c r="B212" s="25" t="s">
        <v>26</v>
      </c>
      <c r="C212" s="55">
        <v>15981.777450980393</v>
      </c>
      <c r="D212" s="55">
        <v>14692.226470588235</v>
      </c>
      <c r="E212" s="56">
        <v>16301.413</v>
      </c>
      <c r="F212" s="56">
        <v>14986.071</v>
      </c>
      <c r="G212" s="924">
        <v>8.7770970790142435</v>
      </c>
      <c r="H212" s="57">
        <v>307.89999999999998</v>
      </c>
      <c r="I212" s="57">
        <v>2.1905077995353355</v>
      </c>
      <c r="J212" s="65">
        <v>50</v>
      </c>
      <c r="K212" s="65">
        <v>0.37163208423660576</v>
      </c>
      <c r="L212" s="930">
        <v>0.14464953352019211</v>
      </c>
    </row>
    <row r="213" spans="1:12" ht="15">
      <c r="A213" s="24" t="s">
        <v>98</v>
      </c>
      <c r="B213" s="25" t="s">
        <v>27</v>
      </c>
      <c r="C213" s="55">
        <v>15202.792156862744</v>
      </c>
      <c r="D213" s="55">
        <v>14988.906862745098</v>
      </c>
      <c r="E213" s="56">
        <v>15506.848</v>
      </c>
      <c r="F213" s="56">
        <v>15288.684999999999</v>
      </c>
      <c r="G213" s="924">
        <v>1.4269572562977162</v>
      </c>
      <c r="H213" s="57">
        <v>348.7</v>
      </c>
      <c r="I213" s="57">
        <v>8.3255669462566058</v>
      </c>
      <c r="J213" s="65">
        <v>39.534883720930232</v>
      </c>
      <c r="K213" s="65">
        <v>0.92908021059151435</v>
      </c>
      <c r="L213" s="930">
        <v>0.31906460554115257</v>
      </c>
    </row>
    <row r="214" spans="1:12" ht="15">
      <c r="A214" s="24" t="s">
        <v>98</v>
      </c>
      <c r="B214" s="25" t="s">
        <v>34</v>
      </c>
      <c r="C214" s="55">
        <v>15215.14705882353</v>
      </c>
      <c r="D214" s="55">
        <v>15353.970588235294</v>
      </c>
      <c r="E214" s="56">
        <v>15519.45</v>
      </c>
      <c r="F214" s="56">
        <v>15661.05</v>
      </c>
      <c r="G214" s="924">
        <v>-0.90415393603876204</v>
      </c>
      <c r="H214" s="57">
        <v>353.5</v>
      </c>
      <c r="I214" s="57">
        <v>0.11328235627300404</v>
      </c>
      <c r="J214" s="65">
        <v>-16.949152542372879</v>
      </c>
      <c r="K214" s="65">
        <v>0.75874883864973675</v>
      </c>
      <c r="L214" s="930">
        <v>-7.8249317117038641E-2</v>
      </c>
    </row>
    <row r="215" spans="1:12" ht="14.25">
      <c r="A215" s="22" t="s">
        <v>98</v>
      </c>
      <c r="B215" s="26" t="s">
        <v>28</v>
      </c>
      <c r="C215" s="66">
        <v>14910.665246779381</v>
      </c>
      <c r="D215" s="66">
        <v>14917.462893199054</v>
      </c>
      <c r="E215" s="67">
        <v>15208.878551714968</v>
      </c>
      <c r="F215" s="67">
        <v>15215.812151063035</v>
      </c>
      <c r="G215" s="931">
        <v>-4.556838162321037E-2</v>
      </c>
      <c r="H215" s="68">
        <v>305.16044624746451</v>
      </c>
      <c r="I215" s="68">
        <v>1.1379281573721356</v>
      </c>
      <c r="J215" s="69">
        <v>-20.739549839228296</v>
      </c>
      <c r="K215" s="69">
        <v>7.633942397026944</v>
      </c>
      <c r="L215" s="932">
        <v>-1.1900042620736375</v>
      </c>
    </row>
    <row r="216" spans="1:12" ht="15">
      <c r="A216" s="24" t="s">
        <v>98</v>
      </c>
      <c r="B216" s="25" t="s">
        <v>29</v>
      </c>
      <c r="C216" s="55">
        <v>14601.574509803921</v>
      </c>
      <c r="D216" s="55">
        <v>14589.451960784314</v>
      </c>
      <c r="E216" s="56">
        <v>14893.606</v>
      </c>
      <c r="F216" s="56">
        <v>14881.241</v>
      </c>
      <c r="G216" s="924">
        <v>8.3091188429780694E-2</v>
      </c>
      <c r="H216" s="57">
        <v>278.10000000000002</v>
      </c>
      <c r="I216" s="57">
        <v>0.14404033129277427</v>
      </c>
      <c r="J216" s="65">
        <v>-31.192660550458719</v>
      </c>
      <c r="K216" s="65">
        <v>1.1613502632393931</v>
      </c>
      <c r="L216" s="930">
        <v>-0.38496836351617514</v>
      </c>
    </row>
    <row r="217" spans="1:12" ht="15">
      <c r="A217" s="24" t="s">
        <v>98</v>
      </c>
      <c r="B217" s="25" t="s">
        <v>30</v>
      </c>
      <c r="C217" s="55">
        <v>14984.63431372549</v>
      </c>
      <c r="D217" s="55">
        <v>15069.288235294118</v>
      </c>
      <c r="E217" s="56">
        <v>15284.326999999999</v>
      </c>
      <c r="F217" s="56">
        <v>15370.674000000001</v>
      </c>
      <c r="G217" s="924">
        <v>-0.56176456543155862</v>
      </c>
      <c r="H217" s="57">
        <v>300.8</v>
      </c>
      <c r="I217" s="57">
        <v>1.5873015873015834</v>
      </c>
      <c r="J217" s="65">
        <v>-20.618556701030926</v>
      </c>
      <c r="K217" s="65">
        <v>3.57695881077733</v>
      </c>
      <c r="L217" s="930">
        <v>-0.55128633037744379</v>
      </c>
    </row>
    <row r="218" spans="1:12" ht="15">
      <c r="A218" s="24" t="s">
        <v>98</v>
      </c>
      <c r="B218" s="25" t="s">
        <v>35</v>
      </c>
      <c r="C218" s="55">
        <v>14932.433333333334</v>
      </c>
      <c r="D218" s="55">
        <v>14873.212745098039</v>
      </c>
      <c r="E218" s="56">
        <v>15231.082</v>
      </c>
      <c r="F218" s="56">
        <v>15170.677</v>
      </c>
      <c r="G218" s="924">
        <v>0.39816944227341106</v>
      </c>
      <c r="H218" s="57">
        <v>321.39999999999998</v>
      </c>
      <c r="I218" s="57">
        <v>0.1558117793705204</v>
      </c>
      <c r="J218" s="65">
        <v>-15.765765765765765</v>
      </c>
      <c r="K218" s="65">
        <v>2.89563332301022</v>
      </c>
      <c r="L218" s="930">
        <v>-0.25374956818001948</v>
      </c>
    </row>
    <row r="219" spans="1:12" ht="14.25">
      <c r="A219" s="22" t="s">
        <v>98</v>
      </c>
      <c r="B219" s="26" t="s">
        <v>31</v>
      </c>
      <c r="C219" s="66">
        <v>14027.314873155266</v>
      </c>
      <c r="D219" s="66">
        <v>13917.547898797638</v>
      </c>
      <c r="E219" s="67">
        <v>14307.861170618373</v>
      </c>
      <c r="F219" s="67">
        <v>14195.898856773592</v>
      </c>
      <c r="G219" s="931">
        <v>0.78869478413730409</v>
      </c>
      <c r="H219" s="68">
        <v>262.28265625</v>
      </c>
      <c r="I219" s="68">
        <v>-1.3021458828255585</v>
      </c>
      <c r="J219" s="69">
        <v>-27.927927927927925</v>
      </c>
      <c r="K219" s="69">
        <v>9.9101889129761531</v>
      </c>
      <c r="L219" s="932">
        <v>-2.6873426517848049</v>
      </c>
    </row>
    <row r="220" spans="1:12" ht="15">
      <c r="A220" s="24" t="s">
        <v>98</v>
      </c>
      <c r="B220" s="25" t="s">
        <v>32</v>
      </c>
      <c r="C220" s="55">
        <v>13577.209803921569</v>
      </c>
      <c r="D220" s="55">
        <v>13297.60294117647</v>
      </c>
      <c r="E220" s="56">
        <v>13848.754000000001</v>
      </c>
      <c r="F220" s="56">
        <v>13563.555</v>
      </c>
      <c r="G220" s="924">
        <v>2.102686205791922</v>
      </c>
      <c r="H220" s="57">
        <v>238.4</v>
      </c>
      <c r="I220" s="57">
        <v>2.9360967184801434</v>
      </c>
      <c r="J220" s="65">
        <v>-10.666666666666668</v>
      </c>
      <c r="K220" s="65">
        <v>3.1124187054815735</v>
      </c>
      <c r="L220" s="930">
        <v>-7.9523413967993672E-2</v>
      </c>
    </row>
    <row r="221" spans="1:12" ht="15">
      <c r="A221" s="24" t="s">
        <v>98</v>
      </c>
      <c r="B221" s="25" t="s">
        <v>33</v>
      </c>
      <c r="C221" s="55">
        <v>14233.603921568627</v>
      </c>
      <c r="D221" s="55">
        <v>14156.393137254903</v>
      </c>
      <c r="E221" s="56">
        <v>14518.276</v>
      </c>
      <c r="F221" s="56">
        <v>14439.521000000001</v>
      </c>
      <c r="G221" s="924">
        <v>0.54541282913747069</v>
      </c>
      <c r="H221" s="57">
        <v>268.7</v>
      </c>
      <c r="I221" s="57">
        <v>-0.25983667409056743</v>
      </c>
      <c r="J221" s="57">
        <v>-32.372505543237253</v>
      </c>
      <c r="K221" s="57">
        <v>4.7228244038401979</v>
      </c>
      <c r="L221" s="925">
        <v>-1.6752462444787124</v>
      </c>
    </row>
    <row r="222" spans="1:12" ht="15.75" thickBot="1">
      <c r="A222" s="34" t="s">
        <v>98</v>
      </c>
      <c r="B222" s="35" t="s">
        <v>36</v>
      </c>
      <c r="C222" s="58">
        <v>14149.901960784313</v>
      </c>
      <c r="D222" s="58">
        <v>13970.356862745097</v>
      </c>
      <c r="E222" s="59">
        <v>14432.9</v>
      </c>
      <c r="F222" s="59">
        <v>14249.763999999999</v>
      </c>
      <c r="G222" s="926">
        <v>1.2851861967678935</v>
      </c>
      <c r="H222" s="60">
        <v>283.5</v>
      </c>
      <c r="I222" s="60">
        <v>-3.6369816451393575</v>
      </c>
      <c r="J222" s="60">
        <v>-36.79245283018868</v>
      </c>
      <c r="K222" s="60">
        <v>2.0749458036543822</v>
      </c>
      <c r="L222" s="927">
        <v>-0.93257299333809884</v>
      </c>
    </row>
    <row r="223" spans="1:12">
      <c r="G223" s="41"/>
      <c r="H223" s="41"/>
      <c r="I223" s="41"/>
      <c r="J223" s="41"/>
      <c r="K223" s="41"/>
      <c r="L223" s="41"/>
    </row>
    <row r="224" spans="1:12">
      <c r="G224" s="41"/>
      <c r="H224" s="41"/>
      <c r="I224" s="41"/>
      <c r="J224" s="41"/>
      <c r="K224" s="41"/>
      <c r="L224" s="942"/>
    </row>
    <row r="225" spans="1:12" ht="13.5" thickBot="1">
      <c r="G225" s="41"/>
      <c r="H225" s="41"/>
      <c r="I225" s="41"/>
      <c r="J225" s="41"/>
      <c r="K225" s="41"/>
      <c r="L225" s="997"/>
    </row>
    <row r="226" spans="1:12" ht="21" thickBot="1">
      <c r="A226" s="889" t="s">
        <v>271</v>
      </c>
      <c r="B226" s="880"/>
      <c r="C226" s="1395"/>
      <c r="D226" s="1395"/>
      <c r="E226" s="1395"/>
      <c r="F226" s="1395"/>
      <c r="G226" s="1396"/>
      <c r="H226" s="1396"/>
      <c r="I226" s="1396"/>
      <c r="J226" s="1396"/>
      <c r="K226" s="1396"/>
      <c r="L226" s="1397"/>
    </row>
    <row r="227" spans="1:12" ht="12.75" customHeight="1">
      <c r="A227" s="5"/>
      <c r="B227" s="6"/>
      <c r="C227" s="1398" t="s">
        <v>9</v>
      </c>
      <c r="D227" s="1398" t="s">
        <v>9</v>
      </c>
      <c r="E227" s="1398"/>
      <c r="F227" s="1398"/>
      <c r="G227" s="1399"/>
      <c r="H227" s="1463" t="s">
        <v>10</v>
      </c>
      <c r="I227" s="1464"/>
      <c r="J227" s="1400" t="s">
        <v>11</v>
      </c>
      <c r="K227" s="1401" t="s">
        <v>12</v>
      </c>
      <c r="L227" s="1402"/>
    </row>
    <row r="228" spans="1:12" ht="15.75" customHeight="1">
      <c r="A228" s="7" t="s">
        <v>13</v>
      </c>
      <c r="B228" s="8" t="s">
        <v>14</v>
      </c>
      <c r="C228" s="1403" t="s">
        <v>40</v>
      </c>
      <c r="D228" s="1403" t="s">
        <v>40</v>
      </c>
      <c r="E228" s="1404" t="s">
        <v>41</v>
      </c>
      <c r="F228" s="1405" t="s">
        <v>41</v>
      </c>
      <c r="G228" s="912"/>
      <c r="H228" s="1461" t="s">
        <v>15</v>
      </c>
      <c r="I228" s="1462"/>
      <c r="J228" s="1406" t="s">
        <v>16</v>
      </c>
      <c r="K228" s="1389" t="s">
        <v>17</v>
      </c>
      <c r="L228" s="910"/>
    </row>
    <row r="229" spans="1:12" ht="26.25" thickBot="1">
      <c r="A229" s="9" t="s">
        <v>18</v>
      </c>
      <c r="B229" s="10" t="s">
        <v>19</v>
      </c>
      <c r="C229" s="814" t="s">
        <v>491</v>
      </c>
      <c r="D229" s="1381">
        <v>44409</v>
      </c>
      <c r="E229" s="878" t="s">
        <v>491</v>
      </c>
      <c r="F229" s="1082">
        <v>44409</v>
      </c>
      <c r="G229" s="910" t="s">
        <v>20</v>
      </c>
      <c r="H229" s="42" t="s">
        <v>491</v>
      </c>
      <c r="I229" s="825" t="s">
        <v>20</v>
      </c>
      <c r="J229" s="914" t="s">
        <v>20</v>
      </c>
      <c r="K229" s="879" t="s">
        <v>491</v>
      </c>
      <c r="L229" s="915" t="s">
        <v>21</v>
      </c>
    </row>
    <row r="230" spans="1:12" ht="15" thickBot="1">
      <c r="A230" s="11" t="s">
        <v>22</v>
      </c>
      <c r="B230" s="12" t="s">
        <v>23</v>
      </c>
      <c r="C230" s="43">
        <v>12687.043492291754</v>
      </c>
      <c r="D230" s="43">
        <v>12684.222236573338</v>
      </c>
      <c r="E230" s="44">
        <v>12940.784362137589</v>
      </c>
      <c r="F230" s="1083">
        <v>12937.906681304805</v>
      </c>
      <c r="G230" s="916">
        <v>-1.1984590347710459E-2</v>
      </c>
      <c r="H230" s="45">
        <v>301.61987885462554</v>
      </c>
      <c r="I230" s="45">
        <v>-1.8271491714271677</v>
      </c>
      <c r="J230" s="46">
        <v>-3.3013844515441959</v>
      </c>
      <c r="K230" s="45">
        <v>100</v>
      </c>
      <c r="L230" s="917" t="s">
        <v>23</v>
      </c>
    </row>
    <row r="231" spans="1:12" ht="15" thickBot="1">
      <c r="A231" s="13"/>
      <c r="B231" s="14"/>
      <c r="C231" s="47"/>
      <c r="D231" s="47"/>
      <c r="E231" s="47"/>
      <c r="F231" s="47"/>
      <c r="G231" s="918"/>
      <c r="H231" s="46"/>
      <c r="I231" s="46"/>
      <c r="J231" s="46"/>
      <c r="K231" s="46"/>
      <c r="L231" s="919"/>
    </row>
    <row r="232" spans="1:12" ht="15">
      <c r="A232" s="15" t="s">
        <v>89</v>
      </c>
      <c r="B232" s="16" t="s">
        <v>23</v>
      </c>
      <c r="C232" s="48" t="s">
        <v>81</v>
      </c>
      <c r="D232" s="48" t="s">
        <v>81</v>
      </c>
      <c r="E232" s="49" t="s">
        <v>81</v>
      </c>
      <c r="F232" s="49" t="s">
        <v>81</v>
      </c>
      <c r="G232" s="920" t="s">
        <v>81</v>
      </c>
      <c r="H232" s="50" t="s">
        <v>81</v>
      </c>
      <c r="I232" s="50" t="s">
        <v>81</v>
      </c>
      <c r="J232" s="50" t="s">
        <v>81</v>
      </c>
      <c r="K232" s="50">
        <v>0</v>
      </c>
      <c r="L232" s="921">
        <v>0</v>
      </c>
    </row>
    <row r="233" spans="1:12" ht="15">
      <c r="A233" s="24" t="s">
        <v>90</v>
      </c>
      <c r="B233" s="51" t="s">
        <v>23</v>
      </c>
      <c r="C233" s="52">
        <v>14652.368951479442</v>
      </c>
      <c r="D233" s="52">
        <v>14365.211622965366</v>
      </c>
      <c r="E233" s="53">
        <v>14945.416330509031</v>
      </c>
      <c r="F233" s="53">
        <v>14652.515855424674</v>
      </c>
      <c r="G233" s="922">
        <v>1.998977363166748</v>
      </c>
      <c r="H233" s="54">
        <v>342.91734234234229</v>
      </c>
      <c r="I233" s="54">
        <v>-5.1863002320515088</v>
      </c>
      <c r="J233" s="54">
        <v>-0.44843049327354262</v>
      </c>
      <c r="K233" s="54">
        <v>24.44933920704846</v>
      </c>
      <c r="L233" s="923">
        <v>0.70067041045633971</v>
      </c>
    </row>
    <row r="234" spans="1:12" ht="15">
      <c r="A234" s="17" t="s">
        <v>91</v>
      </c>
      <c r="B234" s="18" t="s">
        <v>23</v>
      </c>
      <c r="C234" s="55">
        <v>15332.235987709986</v>
      </c>
      <c r="D234" s="55">
        <v>14688.380866870306</v>
      </c>
      <c r="E234" s="56">
        <v>15638.880707464186</v>
      </c>
      <c r="F234" s="56">
        <v>14982.148484207712</v>
      </c>
      <c r="G234" s="924">
        <v>4.3834315482103179</v>
      </c>
      <c r="H234" s="57">
        <v>390.11176470588231</v>
      </c>
      <c r="I234" s="57">
        <v>-0.79683056493787208</v>
      </c>
      <c r="J234" s="57">
        <v>7.3684210526315779</v>
      </c>
      <c r="K234" s="57">
        <v>5.6167400881057272</v>
      </c>
      <c r="L234" s="925">
        <v>0.55816713815897501</v>
      </c>
    </row>
    <row r="235" spans="1:12" ht="15">
      <c r="A235" s="17" t="s">
        <v>92</v>
      </c>
      <c r="B235" s="18" t="s">
        <v>23</v>
      </c>
      <c r="C235" s="55" t="s">
        <v>81</v>
      </c>
      <c r="D235" s="55" t="s">
        <v>81</v>
      </c>
      <c r="E235" s="56" t="s">
        <v>81</v>
      </c>
      <c r="F235" s="56" t="s">
        <v>81</v>
      </c>
      <c r="G235" s="924" t="s">
        <v>81</v>
      </c>
      <c r="H235" s="57" t="s">
        <v>81</v>
      </c>
      <c r="I235" s="57" t="s">
        <v>81</v>
      </c>
      <c r="J235" s="57" t="s">
        <v>81</v>
      </c>
      <c r="K235" s="57">
        <v>0</v>
      </c>
      <c r="L235" s="925">
        <v>0</v>
      </c>
    </row>
    <row r="236" spans="1:12" ht="15">
      <c r="A236" s="17" t="s">
        <v>79</v>
      </c>
      <c r="B236" s="18" t="s">
        <v>23</v>
      </c>
      <c r="C236" s="55">
        <v>10902.289016271488</v>
      </c>
      <c r="D236" s="55">
        <v>11233.88135692912</v>
      </c>
      <c r="E236" s="56">
        <v>11120.334796596919</v>
      </c>
      <c r="F236" s="56">
        <v>11458.558984067702</v>
      </c>
      <c r="G236" s="924">
        <v>-2.9517165984052589</v>
      </c>
      <c r="H236" s="57">
        <v>274.63261758691209</v>
      </c>
      <c r="I236" s="57">
        <v>-1.4805141709397118</v>
      </c>
      <c r="J236" s="57">
        <v>-6.5902578796561597</v>
      </c>
      <c r="K236" s="57">
        <v>53.854625550660792</v>
      </c>
      <c r="L236" s="925">
        <v>-1.8961731713839356</v>
      </c>
    </row>
    <row r="237" spans="1:12" ht="15.75" thickBot="1">
      <c r="A237" s="19" t="s">
        <v>93</v>
      </c>
      <c r="B237" s="20" t="s">
        <v>23</v>
      </c>
      <c r="C237" s="58">
        <v>13546.703040116163</v>
      </c>
      <c r="D237" s="58">
        <v>13565.882643647305</v>
      </c>
      <c r="E237" s="59">
        <v>13817.637100918486</v>
      </c>
      <c r="F237" s="59">
        <v>13837.20029652025</v>
      </c>
      <c r="G237" s="926">
        <v>-0.44307902318775055</v>
      </c>
      <c r="H237" s="60">
        <v>298.30239726027395</v>
      </c>
      <c r="I237" s="60">
        <v>5.7710473178197601E-2</v>
      </c>
      <c r="J237" s="60">
        <v>0.68965517241379315</v>
      </c>
      <c r="K237" s="60">
        <v>16.079295154185022</v>
      </c>
      <c r="L237" s="927">
        <v>0.63733562276862266</v>
      </c>
    </row>
    <row r="238" spans="1:12" ht="15" thickBot="1">
      <c r="A238" s="13"/>
      <c r="B238" s="21"/>
      <c r="C238" s="47"/>
      <c r="D238" s="47"/>
      <c r="E238" s="47"/>
      <c r="F238" s="47"/>
      <c r="G238" s="918"/>
      <c r="H238" s="46"/>
      <c r="I238" s="46"/>
      <c r="J238" s="46"/>
      <c r="K238" s="46"/>
      <c r="L238" s="919"/>
    </row>
    <row r="239" spans="1:12" ht="14.25">
      <c r="A239" s="22" t="s">
        <v>94</v>
      </c>
      <c r="B239" s="23" t="s">
        <v>25</v>
      </c>
      <c r="C239" s="61" t="s">
        <v>81</v>
      </c>
      <c r="D239" s="61" t="s">
        <v>81</v>
      </c>
      <c r="E239" s="62" t="s">
        <v>81</v>
      </c>
      <c r="F239" s="62" t="s">
        <v>81</v>
      </c>
      <c r="G239" s="928" t="s">
        <v>81</v>
      </c>
      <c r="H239" s="63" t="s">
        <v>81</v>
      </c>
      <c r="I239" s="63" t="s">
        <v>81</v>
      </c>
      <c r="J239" s="64" t="s">
        <v>81</v>
      </c>
      <c r="K239" s="64">
        <v>0</v>
      </c>
      <c r="L239" s="929">
        <v>0</v>
      </c>
    </row>
    <row r="240" spans="1:12" ht="15">
      <c r="A240" s="24" t="s">
        <v>94</v>
      </c>
      <c r="B240" s="25" t="s">
        <v>26</v>
      </c>
      <c r="C240" s="55" t="s">
        <v>81</v>
      </c>
      <c r="D240" s="55" t="s">
        <v>81</v>
      </c>
      <c r="E240" s="56" t="s">
        <v>81</v>
      </c>
      <c r="F240" s="56" t="s">
        <v>81</v>
      </c>
      <c r="G240" s="924" t="s">
        <v>81</v>
      </c>
      <c r="H240" s="57" t="s">
        <v>81</v>
      </c>
      <c r="I240" s="57" t="s">
        <v>81</v>
      </c>
      <c r="J240" s="65" t="s">
        <v>81</v>
      </c>
      <c r="K240" s="65">
        <v>0</v>
      </c>
      <c r="L240" s="930">
        <v>0</v>
      </c>
    </row>
    <row r="241" spans="1:12" ht="15">
      <c r="A241" s="24" t="s">
        <v>94</v>
      </c>
      <c r="B241" s="25" t="s">
        <v>27</v>
      </c>
      <c r="C241" s="55" t="s">
        <v>81</v>
      </c>
      <c r="D241" s="55" t="s">
        <v>81</v>
      </c>
      <c r="E241" s="56" t="s">
        <v>81</v>
      </c>
      <c r="F241" s="56" t="s">
        <v>81</v>
      </c>
      <c r="G241" s="924" t="s">
        <v>81</v>
      </c>
      <c r="H241" s="57" t="s">
        <v>81</v>
      </c>
      <c r="I241" s="57" t="s">
        <v>81</v>
      </c>
      <c r="J241" s="65" t="s">
        <v>81</v>
      </c>
      <c r="K241" s="65">
        <v>0</v>
      </c>
      <c r="L241" s="930">
        <v>0</v>
      </c>
    </row>
    <row r="242" spans="1:12" ht="14.25">
      <c r="A242" s="22" t="s">
        <v>94</v>
      </c>
      <c r="B242" s="26" t="s">
        <v>28</v>
      </c>
      <c r="C242" s="66" t="s">
        <v>81</v>
      </c>
      <c r="D242" s="66" t="s">
        <v>81</v>
      </c>
      <c r="E242" s="67" t="s">
        <v>81</v>
      </c>
      <c r="F242" s="67" t="s">
        <v>81</v>
      </c>
      <c r="G242" s="931" t="s">
        <v>81</v>
      </c>
      <c r="H242" s="68" t="s">
        <v>81</v>
      </c>
      <c r="I242" s="68" t="s">
        <v>81</v>
      </c>
      <c r="J242" s="69" t="s">
        <v>81</v>
      </c>
      <c r="K242" s="69">
        <v>0</v>
      </c>
      <c r="L242" s="932">
        <v>0</v>
      </c>
    </row>
    <row r="243" spans="1:12" ht="15">
      <c r="A243" s="24" t="s">
        <v>94</v>
      </c>
      <c r="B243" s="25" t="s">
        <v>29</v>
      </c>
      <c r="C243" s="55" t="s">
        <v>81</v>
      </c>
      <c r="D243" s="55" t="s">
        <v>81</v>
      </c>
      <c r="E243" s="56" t="s">
        <v>81</v>
      </c>
      <c r="F243" s="56" t="s">
        <v>81</v>
      </c>
      <c r="G243" s="924" t="s">
        <v>81</v>
      </c>
      <c r="H243" s="57" t="s">
        <v>81</v>
      </c>
      <c r="I243" s="57" t="s">
        <v>81</v>
      </c>
      <c r="J243" s="65" t="s">
        <v>81</v>
      </c>
      <c r="K243" s="65">
        <v>0</v>
      </c>
      <c r="L243" s="930">
        <v>0</v>
      </c>
    </row>
    <row r="244" spans="1:12" ht="15">
      <c r="A244" s="24" t="s">
        <v>94</v>
      </c>
      <c r="B244" s="25" t="s">
        <v>30</v>
      </c>
      <c r="C244" s="55" t="s">
        <v>81</v>
      </c>
      <c r="D244" s="55" t="s">
        <v>81</v>
      </c>
      <c r="E244" s="56" t="s">
        <v>81</v>
      </c>
      <c r="F244" s="56" t="s">
        <v>81</v>
      </c>
      <c r="G244" s="924" t="s">
        <v>81</v>
      </c>
      <c r="H244" s="57" t="s">
        <v>81</v>
      </c>
      <c r="I244" s="57" t="s">
        <v>81</v>
      </c>
      <c r="J244" s="65" t="s">
        <v>81</v>
      </c>
      <c r="K244" s="65">
        <v>0</v>
      </c>
      <c r="L244" s="930">
        <v>0</v>
      </c>
    </row>
    <row r="245" spans="1:12" ht="14.25">
      <c r="A245" s="22" t="s">
        <v>94</v>
      </c>
      <c r="B245" s="26" t="s">
        <v>31</v>
      </c>
      <c r="C245" s="66" t="s">
        <v>81</v>
      </c>
      <c r="D245" s="66" t="s">
        <v>81</v>
      </c>
      <c r="E245" s="67" t="s">
        <v>81</v>
      </c>
      <c r="F245" s="67" t="s">
        <v>81</v>
      </c>
      <c r="G245" s="931" t="s">
        <v>81</v>
      </c>
      <c r="H245" s="68" t="s">
        <v>81</v>
      </c>
      <c r="I245" s="68" t="s">
        <v>81</v>
      </c>
      <c r="J245" s="69" t="s">
        <v>81</v>
      </c>
      <c r="K245" s="69">
        <v>0</v>
      </c>
      <c r="L245" s="932">
        <v>0</v>
      </c>
    </row>
    <row r="246" spans="1:12" ht="15">
      <c r="A246" s="24" t="s">
        <v>94</v>
      </c>
      <c r="B246" s="25" t="s">
        <v>32</v>
      </c>
      <c r="C246" s="55" t="s">
        <v>81</v>
      </c>
      <c r="D246" s="55" t="s">
        <v>81</v>
      </c>
      <c r="E246" s="56" t="s">
        <v>81</v>
      </c>
      <c r="F246" s="56" t="s">
        <v>81</v>
      </c>
      <c r="G246" s="924" t="s">
        <v>81</v>
      </c>
      <c r="H246" s="57" t="s">
        <v>81</v>
      </c>
      <c r="I246" s="57" t="s">
        <v>81</v>
      </c>
      <c r="J246" s="65" t="s">
        <v>81</v>
      </c>
      <c r="K246" s="65">
        <v>0</v>
      </c>
      <c r="L246" s="930">
        <v>0</v>
      </c>
    </row>
    <row r="247" spans="1:12" ht="15.75" thickBot="1">
      <c r="A247" s="27" t="s">
        <v>94</v>
      </c>
      <c r="B247" s="28" t="s">
        <v>33</v>
      </c>
      <c r="C247" s="70" t="s">
        <v>81</v>
      </c>
      <c r="D247" s="70" t="s">
        <v>81</v>
      </c>
      <c r="E247" s="71" t="s">
        <v>81</v>
      </c>
      <c r="F247" s="71" t="s">
        <v>81</v>
      </c>
      <c r="G247" s="933" t="s">
        <v>81</v>
      </c>
      <c r="H247" s="65" t="s">
        <v>81</v>
      </c>
      <c r="I247" s="65" t="s">
        <v>81</v>
      </c>
      <c r="J247" s="65" t="s">
        <v>81</v>
      </c>
      <c r="K247" s="65">
        <v>0</v>
      </c>
      <c r="L247" s="930">
        <v>0</v>
      </c>
    </row>
    <row r="248" spans="1:12" ht="15" thickBot="1">
      <c r="A248" s="13"/>
      <c r="B248" s="21"/>
      <c r="C248" s="47"/>
      <c r="D248" s="47"/>
      <c r="E248" s="47"/>
      <c r="F248" s="47"/>
      <c r="G248" s="918"/>
      <c r="H248" s="46"/>
      <c r="I248" s="46"/>
      <c r="J248" s="46"/>
      <c r="K248" s="46"/>
      <c r="L248" s="919"/>
    </row>
    <row r="249" spans="1:12" ht="14.25">
      <c r="A249" s="22" t="s">
        <v>95</v>
      </c>
      <c r="B249" s="23" t="s">
        <v>25</v>
      </c>
      <c r="C249" s="61">
        <v>15712.268807004162</v>
      </c>
      <c r="D249" s="61">
        <v>15476.803208316884</v>
      </c>
      <c r="E249" s="62">
        <v>16026.514183144245</v>
      </c>
      <c r="F249" s="62">
        <v>15786.339272483221</v>
      </c>
      <c r="G249" s="928">
        <v>1.5214097867494023</v>
      </c>
      <c r="H249" s="63">
        <v>373.9545454545455</v>
      </c>
      <c r="I249" s="63">
        <v>-6.3038936866698325</v>
      </c>
      <c r="J249" s="64">
        <v>-41.071428571428569</v>
      </c>
      <c r="K249" s="64">
        <v>1.8171806167400879</v>
      </c>
      <c r="L249" s="929">
        <v>-1.1647150169127345</v>
      </c>
    </row>
    <row r="250" spans="1:12" ht="15">
      <c r="A250" s="24" t="s">
        <v>95</v>
      </c>
      <c r="B250" s="25" t="s">
        <v>26</v>
      </c>
      <c r="C250" s="55">
        <v>15700.628431372548</v>
      </c>
      <c r="D250" s="55">
        <v>15258.649019607843</v>
      </c>
      <c r="E250" s="56">
        <v>16014.641</v>
      </c>
      <c r="F250" s="56">
        <v>15563.822</v>
      </c>
      <c r="G250" s="924">
        <v>2.8965828573469903</v>
      </c>
      <c r="H250" s="57">
        <v>364.6</v>
      </c>
      <c r="I250" s="57">
        <v>-7.6962025316455644</v>
      </c>
      <c r="J250" s="65">
        <v>-36.84210526315789</v>
      </c>
      <c r="K250" s="65">
        <v>1.3215859030837005</v>
      </c>
      <c r="L250" s="930">
        <v>-0.70184327689500048</v>
      </c>
    </row>
    <row r="251" spans="1:12" ht="15">
      <c r="A251" s="24" t="s">
        <v>95</v>
      </c>
      <c r="B251" s="25" t="s">
        <v>27</v>
      </c>
      <c r="C251" s="55">
        <v>15740.640196078431</v>
      </c>
      <c r="D251" s="55" t="s">
        <v>209</v>
      </c>
      <c r="E251" s="56">
        <v>16055.453</v>
      </c>
      <c r="F251" s="56" t="s">
        <v>209</v>
      </c>
      <c r="G251" s="1382" t="s">
        <v>81</v>
      </c>
      <c r="H251" s="57">
        <v>398.9</v>
      </c>
      <c r="I251" s="57">
        <v>-2.1824423737126128</v>
      </c>
      <c r="J251" s="65">
        <v>-50</v>
      </c>
      <c r="K251" s="65">
        <v>0.49559471365638769</v>
      </c>
      <c r="L251" s="930">
        <v>-0.46287174001773373</v>
      </c>
    </row>
    <row r="252" spans="1:12" ht="14.25">
      <c r="A252" s="22" t="s">
        <v>95</v>
      </c>
      <c r="B252" s="26" t="s">
        <v>28</v>
      </c>
      <c r="C252" s="66">
        <v>14957.517538008724</v>
      </c>
      <c r="D252" s="66">
        <v>14536.762559182709</v>
      </c>
      <c r="E252" s="67">
        <v>15256.6678887689</v>
      </c>
      <c r="F252" s="67">
        <v>14827.497810366363</v>
      </c>
      <c r="G252" s="931">
        <v>2.8944201097941824</v>
      </c>
      <c r="H252" s="68">
        <v>363.17254901960786</v>
      </c>
      <c r="I252" s="68">
        <v>-3.9959999635944681</v>
      </c>
      <c r="J252" s="69">
        <v>-19.685039370078741</v>
      </c>
      <c r="K252" s="69">
        <v>5.6167400881057272</v>
      </c>
      <c r="L252" s="932">
        <v>-1.1457732239283507</v>
      </c>
    </row>
    <row r="253" spans="1:12" ht="15">
      <c r="A253" s="24" t="s">
        <v>95</v>
      </c>
      <c r="B253" s="25" t="s">
        <v>29</v>
      </c>
      <c r="C253" s="55">
        <v>14385.702941176471</v>
      </c>
      <c r="D253" s="55">
        <v>14214.174509803921</v>
      </c>
      <c r="E253" s="56">
        <v>14673.416999999999</v>
      </c>
      <c r="F253" s="56">
        <v>14498.458000000001</v>
      </c>
      <c r="G253" s="924">
        <v>1.2067421238865466</v>
      </c>
      <c r="H253" s="57">
        <v>364.1</v>
      </c>
      <c r="I253" s="57">
        <v>-3.7790697674418485</v>
      </c>
      <c r="J253" s="65">
        <v>-26.25</v>
      </c>
      <c r="K253" s="65">
        <v>3.248898678414097</v>
      </c>
      <c r="L253" s="930">
        <v>-1.0109522268042204</v>
      </c>
    </row>
    <row r="254" spans="1:12" ht="15">
      <c r="A254" s="24" t="s">
        <v>95</v>
      </c>
      <c r="B254" s="25" t="s">
        <v>30</v>
      </c>
      <c r="C254" s="55">
        <v>15746.886274509805</v>
      </c>
      <c r="D254" s="55">
        <v>15086.269607843138</v>
      </c>
      <c r="E254" s="56">
        <v>16061.824000000001</v>
      </c>
      <c r="F254" s="56">
        <v>15387.995000000001</v>
      </c>
      <c r="G254" s="924">
        <v>4.3789265593080824</v>
      </c>
      <c r="H254" s="57">
        <v>361.9</v>
      </c>
      <c r="I254" s="57">
        <v>-4.2845807987305067</v>
      </c>
      <c r="J254" s="65">
        <v>-8.5106382978723403</v>
      </c>
      <c r="K254" s="65">
        <v>2.3678414096916298</v>
      </c>
      <c r="L254" s="930">
        <v>-0.13482099712413165</v>
      </c>
    </row>
    <row r="255" spans="1:12" ht="14.25">
      <c r="A255" s="22" t="s">
        <v>95</v>
      </c>
      <c r="B255" s="26" t="s">
        <v>31</v>
      </c>
      <c r="C255" s="66">
        <v>14415.352640968898</v>
      </c>
      <c r="D255" s="66">
        <v>14001.27609432729</v>
      </c>
      <c r="E255" s="67">
        <v>14703.659693788277</v>
      </c>
      <c r="F255" s="67">
        <v>14281.301616213836</v>
      </c>
      <c r="G255" s="931">
        <v>2.9574200512292941</v>
      </c>
      <c r="H255" s="68">
        <v>332.9165048543689</v>
      </c>
      <c r="I255" s="68">
        <v>-3.6923498203255849</v>
      </c>
      <c r="J255" s="69">
        <v>17.490494296577946</v>
      </c>
      <c r="K255" s="69">
        <v>17.015418502202643</v>
      </c>
      <c r="L255" s="932">
        <v>3.0111586512974249</v>
      </c>
    </row>
    <row r="256" spans="1:12" ht="15">
      <c r="A256" s="24" t="s">
        <v>95</v>
      </c>
      <c r="B256" s="25" t="s">
        <v>32</v>
      </c>
      <c r="C256" s="55">
        <v>14182.719607843137</v>
      </c>
      <c r="D256" s="55">
        <v>13746.067647058822</v>
      </c>
      <c r="E256" s="56">
        <v>14466.374</v>
      </c>
      <c r="F256" s="56">
        <v>14020.989</v>
      </c>
      <c r="G256" s="924">
        <v>3.1765590858105672</v>
      </c>
      <c r="H256" s="57">
        <v>323.39999999999998</v>
      </c>
      <c r="I256" s="57">
        <v>-4.6580188679245325</v>
      </c>
      <c r="J256" s="65">
        <v>14.432989690721648</v>
      </c>
      <c r="K256" s="65">
        <v>12.22466960352423</v>
      </c>
      <c r="L256" s="930">
        <v>1.8945311583698103</v>
      </c>
    </row>
    <row r="257" spans="1:12" ht="15.75" thickBot="1">
      <c r="A257" s="27" t="s">
        <v>95</v>
      </c>
      <c r="B257" s="28" t="s">
        <v>33</v>
      </c>
      <c r="C257" s="70">
        <v>14952.699019607844</v>
      </c>
      <c r="D257" s="70">
        <v>14670.042156862744</v>
      </c>
      <c r="E257" s="71">
        <v>15251.753000000001</v>
      </c>
      <c r="F257" s="71">
        <v>14963.442999999999</v>
      </c>
      <c r="G257" s="933">
        <v>1.9267624436434938</v>
      </c>
      <c r="H257" s="65">
        <v>357.2</v>
      </c>
      <c r="I257" s="65">
        <v>-1.841165155262432</v>
      </c>
      <c r="J257" s="65">
        <v>26.086956521739129</v>
      </c>
      <c r="K257" s="65">
        <v>4.7907488986784141</v>
      </c>
      <c r="L257" s="930">
        <v>1.1166274929276154</v>
      </c>
    </row>
    <row r="258" spans="1:12" ht="15.75" thickBot="1">
      <c r="A258" s="29"/>
      <c r="B258" s="30"/>
      <c r="C258" s="72"/>
      <c r="D258" s="72"/>
      <c r="E258" s="72"/>
      <c r="F258" s="72"/>
      <c r="G258" s="934"/>
      <c r="H258" s="73"/>
      <c r="I258" s="73"/>
      <c r="J258" s="73"/>
      <c r="K258" s="73"/>
      <c r="L258" s="935"/>
    </row>
    <row r="259" spans="1:12" ht="15">
      <c r="A259" s="24" t="s">
        <v>96</v>
      </c>
      <c r="B259" s="31" t="s">
        <v>30</v>
      </c>
      <c r="C259" s="74">
        <v>15628.875490196078</v>
      </c>
      <c r="D259" s="74">
        <v>14816.227450980392</v>
      </c>
      <c r="E259" s="75">
        <v>15941.453</v>
      </c>
      <c r="F259" s="75">
        <v>15112.552</v>
      </c>
      <c r="G259" s="936">
        <v>5.4848512680055617</v>
      </c>
      <c r="H259" s="76">
        <v>400.7</v>
      </c>
      <c r="I259" s="76">
        <v>-1.2324377618930245</v>
      </c>
      <c r="J259" s="76">
        <v>13.513513513513514</v>
      </c>
      <c r="K259" s="76">
        <v>2.3127753303964758</v>
      </c>
      <c r="L259" s="937">
        <v>0.34259428673300385</v>
      </c>
    </row>
    <row r="260" spans="1:12" ht="15.75" thickBot="1">
      <c r="A260" s="27" t="s">
        <v>96</v>
      </c>
      <c r="B260" s="28" t="s">
        <v>33</v>
      </c>
      <c r="C260" s="70">
        <v>15114.795098039216</v>
      </c>
      <c r="D260" s="70">
        <v>14602.520588235293</v>
      </c>
      <c r="E260" s="71">
        <v>15417.091</v>
      </c>
      <c r="F260" s="71">
        <v>14894.571</v>
      </c>
      <c r="G260" s="933">
        <v>3.5081238660717413</v>
      </c>
      <c r="H260" s="65">
        <v>382.7</v>
      </c>
      <c r="I260" s="65">
        <v>-0.67479885803270767</v>
      </c>
      <c r="J260" s="65">
        <v>3.4482758620689653</v>
      </c>
      <c r="K260" s="65">
        <v>3.303964757709251</v>
      </c>
      <c r="L260" s="930">
        <v>0.21557285142597093</v>
      </c>
    </row>
    <row r="261" spans="1:12" ht="15.75" thickBot="1">
      <c r="A261" s="29"/>
      <c r="B261" s="30"/>
      <c r="C261" s="72"/>
      <c r="D261" s="72"/>
      <c r="E261" s="72"/>
      <c r="F261" s="72"/>
      <c r="G261" s="934"/>
      <c r="H261" s="73"/>
      <c r="I261" s="73"/>
      <c r="J261" s="73"/>
      <c r="K261" s="73"/>
      <c r="L261" s="935"/>
    </row>
    <row r="262" spans="1:12" ht="14.25">
      <c r="A262" s="22" t="s">
        <v>97</v>
      </c>
      <c r="B262" s="23" t="s">
        <v>25</v>
      </c>
      <c r="C262" s="61" t="s">
        <v>81</v>
      </c>
      <c r="D262" s="61" t="s">
        <v>81</v>
      </c>
      <c r="E262" s="62" t="s">
        <v>81</v>
      </c>
      <c r="F262" s="62" t="s">
        <v>81</v>
      </c>
      <c r="G262" s="928" t="s">
        <v>81</v>
      </c>
      <c r="H262" s="63" t="s">
        <v>81</v>
      </c>
      <c r="I262" s="63" t="s">
        <v>81</v>
      </c>
      <c r="J262" s="64" t="s">
        <v>81</v>
      </c>
      <c r="K262" s="64">
        <v>0</v>
      </c>
      <c r="L262" s="929">
        <v>0</v>
      </c>
    </row>
    <row r="263" spans="1:12" ht="15">
      <c r="A263" s="17" t="s">
        <v>97</v>
      </c>
      <c r="B263" s="25" t="s">
        <v>26</v>
      </c>
      <c r="C263" s="55" t="s">
        <v>81</v>
      </c>
      <c r="D263" s="55" t="s">
        <v>81</v>
      </c>
      <c r="E263" s="56" t="s">
        <v>81</v>
      </c>
      <c r="F263" s="56" t="s">
        <v>81</v>
      </c>
      <c r="G263" s="924" t="s">
        <v>81</v>
      </c>
      <c r="H263" s="57" t="s">
        <v>81</v>
      </c>
      <c r="I263" s="57" t="s">
        <v>81</v>
      </c>
      <c r="J263" s="65" t="s">
        <v>81</v>
      </c>
      <c r="K263" s="65">
        <v>0</v>
      </c>
      <c r="L263" s="930">
        <v>0</v>
      </c>
    </row>
    <row r="264" spans="1:12" ht="15">
      <c r="A264" s="17" t="s">
        <v>97</v>
      </c>
      <c r="B264" s="25" t="s">
        <v>27</v>
      </c>
      <c r="C264" s="55" t="s">
        <v>81</v>
      </c>
      <c r="D264" s="55" t="s">
        <v>81</v>
      </c>
      <c r="E264" s="56" t="s">
        <v>81</v>
      </c>
      <c r="F264" s="56" t="s">
        <v>81</v>
      </c>
      <c r="G264" s="924" t="s">
        <v>81</v>
      </c>
      <c r="H264" s="57" t="s">
        <v>81</v>
      </c>
      <c r="I264" s="57" t="s">
        <v>81</v>
      </c>
      <c r="J264" s="65" t="s">
        <v>81</v>
      </c>
      <c r="K264" s="65">
        <v>0</v>
      </c>
      <c r="L264" s="930">
        <v>0</v>
      </c>
    </row>
    <row r="265" spans="1:12" ht="15">
      <c r="A265" s="17" t="s">
        <v>97</v>
      </c>
      <c r="B265" s="25" t="s">
        <v>34</v>
      </c>
      <c r="C265" s="55" t="s">
        <v>81</v>
      </c>
      <c r="D265" s="55" t="s">
        <v>81</v>
      </c>
      <c r="E265" s="56" t="s">
        <v>81</v>
      </c>
      <c r="F265" s="56" t="s">
        <v>81</v>
      </c>
      <c r="G265" s="924" t="s">
        <v>81</v>
      </c>
      <c r="H265" s="57" t="s">
        <v>81</v>
      </c>
      <c r="I265" s="57" t="s">
        <v>81</v>
      </c>
      <c r="J265" s="65" t="s">
        <v>81</v>
      </c>
      <c r="K265" s="65">
        <v>0</v>
      </c>
      <c r="L265" s="930">
        <v>0</v>
      </c>
    </row>
    <row r="266" spans="1:12" ht="14.25">
      <c r="A266" s="32" t="s">
        <v>97</v>
      </c>
      <c r="B266" s="26" t="s">
        <v>28</v>
      </c>
      <c r="C266" s="66" t="s">
        <v>81</v>
      </c>
      <c r="D266" s="66" t="s">
        <v>81</v>
      </c>
      <c r="E266" s="67" t="s">
        <v>81</v>
      </c>
      <c r="F266" s="67" t="s">
        <v>81</v>
      </c>
      <c r="G266" s="931" t="s">
        <v>81</v>
      </c>
      <c r="H266" s="68" t="s">
        <v>81</v>
      </c>
      <c r="I266" s="68" t="s">
        <v>81</v>
      </c>
      <c r="J266" s="69" t="s">
        <v>81</v>
      </c>
      <c r="K266" s="69">
        <v>0</v>
      </c>
      <c r="L266" s="932">
        <v>0</v>
      </c>
    </row>
    <row r="267" spans="1:12" ht="15">
      <c r="A267" s="17" t="s">
        <v>97</v>
      </c>
      <c r="B267" s="25" t="s">
        <v>30</v>
      </c>
      <c r="C267" s="55" t="s">
        <v>81</v>
      </c>
      <c r="D267" s="55" t="s">
        <v>81</v>
      </c>
      <c r="E267" s="56" t="s">
        <v>81</v>
      </c>
      <c r="F267" s="56" t="s">
        <v>81</v>
      </c>
      <c r="G267" s="924" t="s">
        <v>81</v>
      </c>
      <c r="H267" s="57" t="s">
        <v>81</v>
      </c>
      <c r="I267" s="57" t="s">
        <v>81</v>
      </c>
      <c r="J267" s="65" t="s">
        <v>81</v>
      </c>
      <c r="K267" s="65">
        <v>0</v>
      </c>
      <c r="L267" s="930">
        <v>0</v>
      </c>
    </row>
    <row r="268" spans="1:12" ht="15">
      <c r="A268" s="17" t="s">
        <v>97</v>
      </c>
      <c r="B268" s="25" t="s">
        <v>35</v>
      </c>
      <c r="C268" s="55" t="s">
        <v>81</v>
      </c>
      <c r="D268" s="55" t="s">
        <v>81</v>
      </c>
      <c r="E268" s="56" t="s">
        <v>81</v>
      </c>
      <c r="F268" s="56" t="s">
        <v>81</v>
      </c>
      <c r="G268" s="924" t="s">
        <v>81</v>
      </c>
      <c r="H268" s="57" t="s">
        <v>81</v>
      </c>
      <c r="I268" s="57" t="s">
        <v>81</v>
      </c>
      <c r="J268" s="65" t="s">
        <v>81</v>
      </c>
      <c r="K268" s="65">
        <v>0</v>
      </c>
      <c r="L268" s="930">
        <v>0</v>
      </c>
    </row>
    <row r="269" spans="1:12" ht="14.25">
      <c r="A269" s="32" t="s">
        <v>97</v>
      </c>
      <c r="B269" s="26" t="s">
        <v>31</v>
      </c>
      <c r="C269" s="66" t="s">
        <v>81</v>
      </c>
      <c r="D269" s="66" t="s">
        <v>81</v>
      </c>
      <c r="E269" s="67" t="s">
        <v>81</v>
      </c>
      <c r="F269" s="67" t="s">
        <v>81</v>
      </c>
      <c r="G269" s="931" t="s">
        <v>81</v>
      </c>
      <c r="H269" s="68" t="s">
        <v>81</v>
      </c>
      <c r="I269" s="68" t="s">
        <v>81</v>
      </c>
      <c r="J269" s="69" t="s">
        <v>81</v>
      </c>
      <c r="K269" s="69">
        <v>0</v>
      </c>
      <c r="L269" s="932">
        <v>0</v>
      </c>
    </row>
    <row r="270" spans="1:12" ht="15">
      <c r="A270" s="17" t="s">
        <v>97</v>
      </c>
      <c r="B270" s="25" t="s">
        <v>33</v>
      </c>
      <c r="C270" s="55" t="s">
        <v>81</v>
      </c>
      <c r="D270" s="55" t="s">
        <v>81</v>
      </c>
      <c r="E270" s="56" t="s">
        <v>81</v>
      </c>
      <c r="F270" s="56" t="s">
        <v>81</v>
      </c>
      <c r="G270" s="924" t="s">
        <v>81</v>
      </c>
      <c r="H270" s="57" t="s">
        <v>81</v>
      </c>
      <c r="I270" s="57" t="s">
        <v>81</v>
      </c>
      <c r="J270" s="65" t="s">
        <v>81</v>
      </c>
      <c r="K270" s="65">
        <v>0</v>
      </c>
      <c r="L270" s="930">
        <v>0</v>
      </c>
    </row>
    <row r="271" spans="1:12" ht="15.75" thickBot="1">
      <c r="A271" s="33" t="s">
        <v>97</v>
      </c>
      <c r="B271" s="25" t="s">
        <v>36</v>
      </c>
      <c r="C271" s="70" t="s">
        <v>81</v>
      </c>
      <c r="D271" s="70" t="s">
        <v>81</v>
      </c>
      <c r="E271" s="71" t="s">
        <v>81</v>
      </c>
      <c r="F271" s="71" t="s">
        <v>81</v>
      </c>
      <c r="G271" s="933" t="s">
        <v>81</v>
      </c>
      <c r="H271" s="65" t="s">
        <v>81</v>
      </c>
      <c r="I271" s="65" t="s">
        <v>81</v>
      </c>
      <c r="J271" s="65" t="s">
        <v>81</v>
      </c>
      <c r="K271" s="65">
        <v>0</v>
      </c>
      <c r="L271" s="930">
        <v>0</v>
      </c>
    </row>
    <row r="272" spans="1:12" ht="15.75" thickBot="1">
      <c r="A272" s="29"/>
      <c r="B272" s="30"/>
      <c r="C272" s="72"/>
      <c r="D272" s="72"/>
      <c r="E272" s="72"/>
      <c r="F272" s="72"/>
      <c r="G272" s="934"/>
      <c r="H272" s="73"/>
      <c r="I272" s="73"/>
      <c r="J272" s="73"/>
      <c r="K272" s="73"/>
      <c r="L272" s="935"/>
    </row>
    <row r="273" spans="1:12" ht="14.25">
      <c r="A273" s="22" t="s">
        <v>24</v>
      </c>
      <c r="B273" s="23" t="s">
        <v>28</v>
      </c>
      <c r="C273" s="61">
        <v>12289.284571268923</v>
      </c>
      <c r="D273" s="61">
        <v>12568.976230099226</v>
      </c>
      <c r="E273" s="62">
        <v>12535.070262694302</v>
      </c>
      <c r="F273" s="62">
        <v>12820.355754701211</v>
      </c>
      <c r="G273" s="928">
        <v>-2.2252540995385055</v>
      </c>
      <c r="H273" s="63">
        <v>327.14576271186445</v>
      </c>
      <c r="I273" s="63">
        <v>-2.9285687014749304</v>
      </c>
      <c r="J273" s="64">
        <v>-16.901408450704224</v>
      </c>
      <c r="K273" s="64">
        <v>3.248898678414097</v>
      </c>
      <c r="L273" s="929">
        <v>-0.53171899996715988</v>
      </c>
    </row>
    <row r="274" spans="1:12" ht="15">
      <c r="A274" s="24" t="s">
        <v>24</v>
      </c>
      <c r="B274" s="25" t="s">
        <v>29</v>
      </c>
      <c r="C274" s="55">
        <v>11570.299019607843</v>
      </c>
      <c r="D274" s="55">
        <v>12028.863725490197</v>
      </c>
      <c r="E274" s="56">
        <v>11801.705</v>
      </c>
      <c r="F274" s="56">
        <v>12269.441000000001</v>
      </c>
      <c r="G274" s="924">
        <v>-3.8122030172360808</v>
      </c>
      <c r="H274" s="57">
        <v>291.10000000000002</v>
      </c>
      <c r="I274" s="57">
        <v>-0.27406646111680527</v>
      </c>
      <c r="J274" s="65">
        <v>75</v>
      </c>
      <c r="K274" s="65">
        <v>1.5418502202643172</v>
      </c>
      <c r="L274" s="930">
        <v>0.68988003922065366</v>
      </c>
    </row>
    <row r="275" spans="1:12" ht="15">
      <c r="A275" s="24" t="s">
        <v>24</v>
      </c>
      <c r="B275" s="25" t="s">
        <v>30</v>
      </c>
      <c r="C275" s="55">
        <v>12159.375490196078</v>
      </c>
      <c r="D275" s="55">
        <v>12397.954901960784</v>
      </c>
      <c r="E275" s="56">
        <v>12402.563</v>
      </c>
      <c r="F275" s="56">
        <v>12645.914000000001</v>
      </c>
      <c r="G275" s="924">
        <v>-1.9243448911640593</v>
      </c>
      <c r="H275" s="57">
        <v>346.3</v>
      </c>
      <c r="I275" s="57">
        <v>0.78579743888241815</v>
      </c>
      <c r="J275" s="65">
        <v>-27.27272727272727</v>
      </c>
      <c r="K275" s="65">
        <v>0.88105726872246704</v>
      </c>
      <c r="L275" s="930">
        <v>-0.29040173021257021</v>
      </c>
    </row>
    <row r="276" spans="1:12" ht="15">
      <c r="A276" s="24" t="s">
        <v>24</v>
      </c>
      <c r="B276" s="25" t="s">
        <v>35</v>
      </c>
      <c r="C276" s="55">
        <v>13462.088235294117</v>
      </c>
      <c r="D276" s="55">
        <v>12895.065686274511</v>
      </c>
      <c r="E276" s="56">
        <v>13731.33</v>
      </c>
      <c r="F276" s="56">
        <v>13152.967000000001</v>
      </c>
      <c r="G276" s="924">
        <v>4.3972055886705972</v>
      </c>
      <c r="H276" s="57">
        <v>374</v>
      </c>
      <c r="I276" s="57">
        <v>5.500705218617771</v>
      </c>
      <c r="J276" s="65">
        <v>-54.54545454545454</v>
      </c>
      <c r="K276" s="65">
        <v>0.82599118942731276</v>
      </c>
      <c r="L276" s="930">
        <v>-0.93119730897524311</v>
      </c>
    </row>
    <row r="277" spans="1:12" ht="14.25">
      <c r="A277" s="22" t="s">
        <v>24</v>
      </c>
      <c r="B277" s="26" t="s">
        <v>31</v>
      </c>
      <c r="C277" s="66">
        <v>11022.68905984565</v>
      </c>
      <c r="D277" s="66">
        <v>11307.896744004171</v>
      </c>
      <c r="E277" s="67">
        <v>11243.142841042563</v>
      </c>
      <c r="F277" s="67">
        <v>11534.054678884255</v>
      </c>
      <c r="G277" s="931">
        <v>-2.5221992260386341</v>
      </c>
      <c r="H277" s="68">
        <v>292.61898527004911</v>
      </c>
      <c r="I277" s="68">
        <v>-1.4471971227162783</v>
      </c>
      <c r="J277" s="69">
        <v>-5.4179566563467496</v>
      </c>
      <c r="K277" s="69">
        <v>33.645374449339208</v>
      </c>
      <c r="L277" s="932">
        <v>-0.75292161029870641</v>
      </c>
    </row>
    <row r="278" spans="1:12" ht="15">
      <c r="A278" s="24" t="s">
        <v>24</v>
      </c>
      <c r="B278" s="25" t="s">
        <v>32</v>
      </c>
      <c r="C278" s="55">
        <v>10738.204901960784</v>
      </c>
      <c r="D278" s="55">
        <v>10886.760784313725</v>
      </c>
      <c r="E278" s="56">
        <v>10952.968999999999</v>
      </c>
      <c r="F278" s="56">
        <v>11104.495999999999</v>
      </c>
      <c r="G278" s="924">
        <v>-1.3645554017039589</v>
      </c>
      <c r="H278" s="57">
        <v>279.3</v>
      </c>
      <c r="I278" s="57">
        <v>0.32327586206897779</v>
      </c>
      <c r="J278" s="65">
        <v>1.3736263736263736</v>
      </c>
      <c r="K278" s="65">
        <v>20.319383259911895</v>
      </c>
      <c r="L278" s="930">
        <v>0.93706164116855106</v>
      </c>
    </row>
    <row r="279" spans="1:12" ht="15">
      <c r="A279" s="24" t="s">
        <v>24</v>
      </c>
      <c r="B279" s="25" t="s">
        <v>33</v>
      </c>
      <c r="C279" s="55">
        <v>11511.310784313726</v>
      </c>
      <c r="D279" s="55">
        <v>11582.775490196078</v>
      </c>
      <c r="E279" s="56">
        <v>11741.537</v>
      </c>
      <c r="F279" s="56">
        <v>11814.431</v>
      </c>
      <c r="G279" s="924">
        <v>-0.6169912033850824</v>
      </c>
      <c r="H279" s="57">
        <v>310.60000000000002</v>
      </c>
      <c r="I279" s="57">
        <v>-1.553090332805064</v>
      </c>
      <c r="J279" s="65">
        <v>-11.555555555555555</v>
      </c>
      <c r="K279" s="65">
        <v>10.958149779735683</v>
      </c>
      <c r="L279" s="930">
        <v>-1.0226808911908343</v>
      </c>
    </row>
    <row r="280" spans="1:12" ht="15">
      <c r="A280" s="24" t="s">
        <v>24</v>
      </c>
      <c r="B280" s="25" t="s">
        <v>36</v>
      </c>
      <c r="C280" s="55">
        <v>10959.271568627451</v>
      </c>
      <c r="D280" s="55">
        <v>12496.811764705883</v>
      </c>
      <c r="E280" s="56">
        <v>11178.457</v>
      </c>
      <c r="F280" s="56">
        <v>12746.748</v>
      </c>
      <c r="G280" s="924">
        <v>-12.303459674577384</v>
      </c>
      <c r="H280" s="57">
        <v>323.7</v>
      </c>
      <c r="I280" s="57">
        <v>-5.2954944411936866</v>
      </c>
      <c r="J280" s="65">
        <v>-24.561403508771928</v>
      </c>
      <c r="K280" s="65">
        <v>2.3678414096916298</v>
      </c>
      <c r="L280" s="930">
        <v>-0.66730236027642098</v>
      </c>
    </row>
    <row r="281" spans="1:12" ht="14.25">
      <c r="A281" s="22" t="s">
        <v>24</v>
      </c>
      <c r="B281" s="26" t="s">
        <v>37</v>
      </c>
      <c r="C281" s="66">
        <v>10217.15157830759</v>
      </c>
      <c r="D281" s="66">
        <v>10627.747486497556</v>
      </c>
      <c r="E281" s="67">
        <v>10421.494609873742</v>
      </c>
      <c r="F281" s="67">
        <v>10840.302436227506</v>
      </c>
      <c r="G281" s="931">
        <v>-3.8634330436588109</v>
      </c>
      <c r="H281" s="68">
        <v>228.89253246753245</v>
      </c>
      <c r="I281" s="68">
        <v>-0.77643300770605961</v>
      </c>
      <c r="J281" s="69">
        <v>-6.666666666666667</v>
      </c>
      <c r="K281" s="69">
        <v>16.960352422907491</v>
      </c>
      <c r="L281" s="932">
        <v>-0.61153256111806797</v>
      </c>
    </row>
    <row r="282" spans="1:12" ht="15">
      <c r="A282" s="24" t="s">
        <v>24</v>
      </c>
      <c r="B282" s="25" t="s">
        <v>83</v>
      </c>
      <c r="C282" s="77">
        <v>9312.4921568627451</v>
      </c>
      <c r="D282" s="77">
        <v>9416.9656862745105</v>
      </c>
      <c r="E282" s="78">
        <v>9498.7420000000002</v>
      </c>
      <c r="F282" s="78">
        <v>9605.3050000000003</v>
      </c>
      <c r="G282" s="938">
        <v>-1.1094181808906651</v>
      </c>
      <c r="H282" s="79">
        <v>214</v>
      </c>
      <c r="I282" s="79">
        <v>-1.2003693444136632</v>
      </c>
      <c r="J282" s="80">
        <v>-15.763546798029557</v>
      </c>
      <c r="K282" s="80">
        <v>9.4162995594713657</v>
      </c>
      <c r="L282" s="939">
        <v>-1.3930721125201142</v>
      </c>
    </row>
    <row r="283" spans="1:12" ht="15">
      <c r="A283" s="24" t="s">
        <v>24</v>
      </c>
      <c r="B283" s="25" t="s">
        <v>38</v>
      </c>
      <c r="C283" s="55">
        <v>10983.691176470587</v>
      </c>
      <c r="D283" s="55">
        <v>12581.736274509803</v>
      </c>
      <c r="E283" s="56">
        <v>11203.365</v>
      </c>
      <c r="F283" s="56">
        <v>12833.370999999999</v>
      </c>
      <c r="G283" s="924">
        <v>-12.701308175381195</v>
      </c>
      <c r="H283" s="57">
        <v>241.7</v>
      </c>
      <c r="I283" s="57">
        <v>-3.1262525050100241</v>
      </c>
      <c r="J283" s="65">
        <v>6.481481481481481</v>
      </c>
      <c r="K283" s="65">
        <v>6.3325991189427322</v>
      </c>
      <c r="L283" s="930">
        <v>0.58180039689800367</v>
      </c>
    </row>
    <row r="284" spans="1:12" ht="15.75" thickBot="1">
      <c r="A284" s="24" t="s">
        <v>24</v>
      </c>
      <c r="B284" s="25" t="s">
        <v>39</v>
      </c>
      <c r="C284" s="55">
        <v>12148.305882352941</v>
      </c>
      <c r="D284" s="55">
        <v>10738.702941176471</v>
      </c>
      <c r="E284" s="56">
        <v>12391.272000000001</v>
      </c>
      <c r="F284" s="56">
        <v>10953.477000000001</v>
      </c>
      <c r="G284" s="924">
        <v>13.126379870063175</v>
      </c>
      <c r="H284" s="57">
        <v>277.7</v>
      </c>
      <c r="I284" s="57">
        <v>1.276440554339898</v>
      </c>
      <c r="J284" s="65">
        <v>15.789473684210526</v>
      </c>
      <c r="K284" s="65">
        <v>1.2114537444933922</v>
      </c>
      <c r="L284" s="930">
        <v>0.19973915450404167</v>
      </c>
    </row>
    <row r="285" spans="1:12" ht="15.75" thickBot="1">
      <c r="A285" s="29"/>
      <c r="B285" s="30"/>
      <c r="C285" s="72"/>
      <c r="D285" s="72"/>
      <c r="E285" s="72"/>
      <c r="F285" s="72"/>
      <c r="G285" s="934"/>
      <c r="H285" s="73"/>
      <c r="I285" s="73"/>
      <c r="J285" s="73"/>
      <c r="K285" s="73"/>
      <c r="L285" s="935"/>
    </row>
    <row r="286" spans="1:12" ht="14.25">
      <c r="A286" s="22" t="s">
        <v>98</v>
      </c>
      <c r="B286" s="26" t="s">
        <v>25</v>
      </c>
      <c r="C286" s="66">
        <v>15210.703247891335</v>
      </c>
      <c r="D286" s="66">
        <v>15001.160792681227</v>
      </c>
      <c r="E286" s="67">
        <v>15514.917312849162</v>
      </c>
      <c r="F286" s="67">
        <v>15301.184008534852</v>
      </c>
      <c r="G286" s="931">
        <v>1.3968416051665773</v>
      </c>
      <c r="H286" s="68">
        <v>335.62083333333334</v>
      </c>
      <c r="I286" s="68">
        <v>2.6363404689092773</v>
      </c>
      <c r="J286" s="69">
        <v>11.627906976744185</v>
      </c>
      <c r="K286" s="69">
        <v>2.643171806167401</v>
      </c>
      <c r="L286" s="932">
        <v>0.35350194461255535</v>
      </c>
    </row>
    <row r="287" spans="1:12" ht="15">
      <c r="A287" s="24" t="s">
        <v>98</v>
      </c>
      <c r="B287" s="25" t="s">
        <v>26</v>
      </c>
      <c r="C287" s="55" t="s">
        <v>209</v>
      </c>
      <c r="D287" s="55" t="s">
        <v>209</v>
      </c>
      <c r="E287" s="56" t="s">
        <v>209</v>
      </c>
      <c r="F287" s="56" t="s">
        <v>209</v>
      </c>
      <c r="G287" s="1382" t="s">
        <v>81</v>
      </c>
      <c r="H287" s="57">
        <v>350</v>
      </c>
      <c r="I287" s="57">
        <v>1.1560693641618496</v>
      </c>
      <c r="J287" s="65">
        <v>-60</v>
      </c>
      <c r="K287" s="65">
        <v>0.11013215859030838</v>
      </c>
      <c r="L287" s="930">
        <v>-0.15610852298583644</v>
      </c>
    </row>
    <row r="288" spans="1:12" ht="15">
      <c r="A288" s="24" t="s">
        <v>98</v>
      </c>
      <c r="B288" s="25" t="s">
        <v>27</v>
      </c>
      <c r="C288" s="55">
        <v>15085.197058823529</v>
      </c>
      <c r="D288" s="55">
        <v>14720.232352941177</v>
      </c>
      <c r="E288" s="56">
        <v>15386.901</v>
      </c>
      <c r="F288" s="56">
        <v>15014.637000000001</v>
      </c>
      <c r="G288" s="924">
        <v>2.479340659384567</v>
      </c>
      <c r="H288" s="57">
        <v>329.7</v>
      </c>
      <c r="I288" s="57">
        <v>5.2681992337164747</v>
      </c>
      <c r="J288" s="65">
        <v>78.94736842105263</v>
      </c>
      <c r="K288" s="65">
        <v>1.8722466960352422</v>
      </c>
      <c r="L288" s="930">
        <v>0.8605321060458917</v>
      </c>
    </row>
    <row r="289" spans="1:12" ht="15">
      <c r="A289" s="24" t="s">
        <v>98</v>
      </c>
      <c r="B289" s="25" t="s">
        <v>34</v>
      </c>
      <c r="C289" s="55" t="s">
        <v>209</v>
      </c>
      <c r="D289" s="55" t="s">
        <v>209</v>
      </c>
      <c r="E289" s="56" t="s">
        <v>209</v>
      </c>
      <c r="F289" s="56" t="s">
        <v>209</v>
      </c>
      <c r="G289" s="1382" t="s">
        <v>81</v>
      </c>
      <c r="H289" s="57">
        <v>350</v>
      </c>
      <c r="I289" s="57">
        <v>4.2287075640262026</v>
      </c>
      <c r="J289" s="65">
        <v>-36.84210526315789</v>
      </c>
      <c r="K289" s="65">
        <v>0.66079295154185025</v>
      </c>
      <c r="L289" s="930">
        <v>-0.35092163844750024</v>
      </c>
    </row>
    <row r="290" spans="1:12" ht="14.25">
      <c r="A290" s="22" t="s">
        <v>98</v>
      </c>
      <c r="B290" s="26" t="s">
        <v>28</v>
      </c>
      <c r="C290" s="66">
        <v>14159.417323341204</v>
      </c>
      <c r="D290" s="66">
        <v>14015.454193679783</v>
      </c>
      <c r="E290" s="67">
        <v>14442.605669808028</v>
      </c>
      <c r="F290" s="67">
        <v>14295.763277553378</v>
      </c>
      <c r="G290" s="931">
        <v>1.0271742012209715</v>
      </c>
      <c r="H290" s="68">
        <v>301.56210526315789</v>
      </c>
      <c r="I290" s="68">
        <v>-1.6766368855984184</v>
      </c>
      <c r="J290" s="69">
        <v>-15.929203539823009</v>
      </c>
      <c r="K290" s="69">
        <v>5.2312775330396475</v>
      </c>
      <c r="L290" s="932">
        <v>-0.78576187058122571</v>
      </c>
    </row>
    <row r="291" spans="1:12" ht="15">
      <c r="A291" s="24" t="s">
        <v>98</v>
      </c>
      <c r="B291" s="25" t="s">
        <v>29</v>
      </c>
      <c r="C291" s="55">
        <v>13712.701960784314</v>
      </c>
      <c r="D291" s="55">
        <v>12184.211764705882</v>
      </c>
      <c r="E291" s="56">
        <v>13986.956</v>
      </c>
      <c r="F291" s="56">
        <v>12427.896000000001</v>
      </c>
      <c r="G291" s="924">
        <v>12.544842666852052</v>
      </c>
      <c r="H291" s="57">
        <v>289.2</v>
      </c>
      <c r="I291" s="57">
        <v>6.2454077883908896</v>
      </c>
      <c r="J291" s="65">
        <v>-27.777777777777779</v>
      </c>
      <c r="K291" s="65">
        <v>0.71585903083700442</v>
      </c>
      <c r="L291" s="930">
        <v>-0.242607422837117</v>
      </c>
    </row>
    <row r="292" spans="1:12" ht="15">
      <c r="A292" s="24" t="s">
        <v>98</v>
      </c>
      <c r="B292" s="25" t="s">
        <v>30</v>
      </c>
      <c r="C292" s="55">
        <v>13741.614705882354</v>
      </c>
      <c r="D292" s="55">
        <v>14018.304901960784</v>
      </c>
      <c r="E292" s="56">
        <v>14016.447</v>
      </c>
      <c r="F292" s="56">
        <v>14298.671</v>
      </c>
      <c r="G292" s="924">
        <v>-1.9737778427099986</v>
      </c>
      <c r="H292" s="57">
        <v>297.39999999999998</v>
      </c>
      <c r="I292" s="57">
        <v>-3.3159947984395464</v>
      </c>
      <c r="J292" s="65">
        <v>12.727272727272727</v>
      </c>
      <c r="K292" s="65">
        <v>3.4140969162995596</v>
      </c>
      <c r="L292" s="930">
        <v>0.48544941896196647</v>
      </c>
    </row>
    <row r="293" spans="1:12" ht="15">
      <c r="A293" s="24" t="s">
        <v>98</v>
      </c>
      <c r="B293" s="25" t="s">
        <v>35</v>
      </c>
      <c r="C293" s="55">
        <v>15614.290196078431</v>
      </c>
      <c r="D293" s="55">
        <v>14710.536274509803</v>
      </c>
      <c r="E293" s="56">
        <v>15926.575999999999</v>
      </c>
      <c r="F293" s="56">
        <v>15004.746999999999</v>
      </c>
      <c r="G293" s="924">
        <v>6.1435824276144055</v>
      </c>
      <c r="H293" s="57">
        <v>322.5</v>
      </c>
      <c r="I293" s="57">
        <v>0.46728971962616817</v>
      </c>
      <c r="J293" s="65">
        <v>-50</v>
      </c>
      <c r="K293" s="65">
        <v>1.1013215859030838</v>
      </c>
      <c r="L293" s="930">
        <v>-1.0286038667060748</v>
      </c>
    </row>
    <row r="294" spans="1:12" ht="14.25">
      <c r="A294" s="22" t="s">
        <v>98</v>
      </c>
      <c r="B294" s="26" t="s">
        <v>31</v>
      </c>
      <c r="C294" s="66">
        <v>12498.963135495105</v>
      </c>
      <c r="D294" s="66">
        <v>12647.255345945212</v>
      </c>
      <c r="E294" s="67">
        <v>12748.942398205008</v>
      </c>
      <c r="F294" s="67">
        <v>12900.200452864116</v>
      </c>
      <c r="G294" s="931">
        <v>-1.6795102042988539</v>
      </c>
      <c r="H294" s="68">
        <v>284.20201342281877</v>
      </c>
      <c r="I294" s="68">
        <v>0.91117405418693276</v>
      </c>
      <c r="J294" s="69">
        <v>11.194029850746269</v>
      </c>
      <c r="K294" s="69">
        <v>8.2048458149779737</v>
      </c>
      <c r="L294" s="932">
        <v>1.0695955487372917</v>
      </c>
    </row>
    <row r="295" spans="1:12" ht="15">
      <c r="A295" s="24" t="s">
        <v>98</v>
      </c>
      <c r="B295" s="25" t="s">
        <v>32</v>
      </c>
      <c r="C295" s="55">
        <v>12926.954901960784</v>
      </c>
      <c r="D295" s="55">
        <v>12666.958823529412</v>
      </c>
      <c r="E295" s="56">
        <v>13185.494000000001</v>
      </c>
      <c r="F295" s="56">
        <v>12920.298000000001</v>
      </c>
      <c r="G295" s="924">
        <v>2.0525532770219379</v>
      </c>
      <c r="H295" s="57">
        <v>246.4</v>
      </c>
      <c r="I295" s="57">
        <v>-2.2997620935765197</v>
      </c>
      <c r="J295" s="65">
        <v>22.222222222222221</v>
      </c>
      <c r="K295" s="65">
        <v>1.2114537444933922</v>
      </c>
      <c r="L295" s="930">
        <v>0.25298729081927074</v>
      </c>
    </row>
    <row r="296" spans="1:12" ht="15">
      <c r="A296" s="24" t="s">
        <v>98</v>
      </c>
      <c r="B296" s="25" t="s">
        <v>33</v>
      </c>
      <c r="C296" s="55">
        <v>12679.488235294117</v>
      </c>
      <c r="D296" s="55">
        <v>12981.651960784313</v>
      </c>
      <c r="E296" s="56">
        <v>12933.078</v>
      </c>
      <c r="F296" s="56">
        <v>13241.285</v>
      </c>
      <c r="G296" s="924">
        <v>-2.3276215261585289</v>
      </c>
      <c r="H296" s="57">
        <v>285.89999999999998</v>
      </c>
      <c r="I296" s="57">
        <v>2.0706890396286877</v>
      </c>
      <c r="J296" s="57">
        <v>7.608695652173914</v>
      </c>
      <c r="K296" s="57">
        <v>5.4515418502202646</v>
      </c>
      <c r="L296" s="925">
        <v>0.55271330921919937</v>
      </c>
    </row>
    <row r="297" spans="1:12" ht="15.75" thickBot="1">
      <c r="A297" s="34" t="s">
        <v>98</v>
      </c>
      <c r="B297" s="35" t="s">
        <v>36</v>
      </c>
      <c r="C297" s="58">
        <v>11637.179411764706</v>
      </c>
      <c r="D297" s="58">
        <v>11637.179411764706</v>
      </c>
      <c r="E297" s="59">
        <v>11869.923000000001</v>
      </c>
      <c r="F297" s="59">
        <v>11869.923000000001</v>
      </c>
      <c r="G297" s="926">
        <v>-1.435447978794937</v>
      </c>
      <c r="H297" s="60">
        <v>307.89999999999998</v>
      </c>
      <c r="I297" s="60">
        <v>-0.54909560723515671</v>
      </c>
      <c r="J297" s="60">
        <v>16.666666666666664</v>
      </c>
      <c r="K297" s="60">
        <v>2.5454545454545454</v>
      </c>
      <c r="L297" s="927">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J15" sqref="J15"/>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67" t="s">
        <v>428</v>
      </c>
      <c r="B1" s="1467"/>
      <c r="C1" s="1467"/>
      <c r="D1" s="1467"/>
      <c r="E1" s="1467"/>
      <c r="F1" s="1467"/>
      <c r="G1" s="1467"/>
      <c r="H1" s="1467"/>
    </row>
    <row r="2" spans="1:18" ht="40.5">
      <c r="A2" s="1081" t="s">
        <v>108</v>
      </c>
      <c r="B2" s="2" t="s">
        <v>9</v>
      </c>
      <c r="C2" s="2"/>
      <c r="D2" s="781" t="s">
        <v>109</v>
      </c>
      <c r="E2" s="1468" t="s">
        <v>110</v>
      </c>
      <c r="F2" s="1469"/>
      <c r="G2" s="1470"/>
      <c r="H2" s="782" t="s">
        <v>111</v>
      </c>
    </row>
    <row r="3" spans="1:18" ht="41.25" thickBot="1">
      <c r="A3" s="575"/>
      <c r="B3" s="1055" t="s">
        <v>490</v>
      </c>
      <c r="C3" s="1055" t="s">
        <v>485</v>
      </c>
      <c r="D3" s="1056" t="s">
        <v>54</v>
      </c>
      <c r="E3" s="825" t="s">
        <v>490</v>
      </c>
      <c r="F3" s="1057" t="s">
        <v>485</v>
      </c>
      <c r="G3" s="795" t="s">
        <v>112</v>
      </c>
      <c r="H3" s="796" t="s">
        <v>113</v>
      </c>
    </row>
    <row r="4" spans="1:18" ht="15.75">
      <c r="A4" s="602" t="s">
        <v>8</v>
      </c>
      <c r="B4" s="783"/>
      <c r="C4" s="783"/>
      <c r="D4" s="784"/>
      <c r="E4" s="785"/>
      <c r="F4" s="785"/>
      <c r="G4" s="786"/>
      <c r="H4" s="787"/>
    </row>
    <row r="5" spans="1:18" ht="15">
      <c r="A5" s="399" t="s">
        <v>261</v>
      </c>
      <c r="B5" s="90">
        <v>14657.923697767186</v>
      </c>
      <c r="C5" s="90">
        <v>15210.131185023394</v>
      </c>
      <c r="D5" s="761">
        <v>-3.6305241587918538</v>
      </c>
      <c r="E5" s="797">
        <v>100</v>
      </c>
      <c r="F5" s="798">
        <v>100</v>
      </c>
      <c r="G5" s="590" t="s">
        <v>81</v>
      </c>
      <c r="H5" s="593">
        <v>-1.3812870141761645E-2</v>
      </c>
    </row>
    <row r="6" spans="1:18">
      <c r="A6" s="585" t="s">
        <v>114</v>
      </c>
      <c r="B6" s="55">
        <v>11357.569</v>
      </c>
      <c r="C6" s="55">
        <v>12022.062</v>
      </c>
      <c r="D6" s="762">
        <v>-5.5272797628227206</v>
      </c>
      <c r="E6" s="799">
        <v>16.954186741266469</v>
      </c>
      <c r="F6" s="800">
        <v>6.9944921180309745</v>
      </c>
      <c r="G6" s="588">
        <v>142.39339261760804</v>
      </c>
      <c r="H6" s="589">
        <v>142.3599111330536</v>
      </c>
    </row>
    <row r="7" spans="1:18">
      <c r="A7" s="585" t="s">
        <v>115</v>
      </c>
      <c r="B7" s="55">
        <v>20372.331999999999</v>
      </c>
      <c r="C7" s="55">
        <v>20160.019</v>
      </c>
      <c r="D7" s="762">
        <v>1.0531388884107613</v>
      </c>
      <c r="E7" s="799">
        <v>13.996097325113539</v>
      </c>
      <c r="F7" s="800">
        <v>14.80567018319319</v>
      </c>
      <c r="G7" s="588">
        <v>-5.4679919791719129</v>
      </c>
      <c r="H7" s="589">
        <v>-5.4810495626822195</v>
      </c>
    </row>
    <row r="8" spans="1:18" ht="13.5" thickBot="1">
      <c r="A8" s="586" t="s">
        <v>116</v>
      </c>
      <c r="B8" s="58">
        <v>14309.992</v>
      </c>
      <c r="C8" s="58">
        <v>14558.116</v>
      </c>
      <c r="D8" s="763">
        <v>-1.704368889490919</v>
      </c>
      <c r="E8" s="801">
        <v>69.049715933619993</v>
      </c>
      <c r="F8" s="802">
        <v>78.199837698775838</v>
      </c>
      <c r="G8" s="591">
        <v>-11.700947258230796</v>
      </c>
      <c r="H8" s="594">
        <v>-11.713143891722419</v>
      </c>
    </row>
    <row r="9" spans="1:18" ht="15">
      <c r="A9" s="576" t="s">
        <v>262</v>
      </c>
      <c r="B9" s="91">
        <v>11030.300113951158</v>
      </c>
      <c r="C9" s="91">
        <v>10984.110406146814</v>
      </c>
      <c r="D9" s="764">
        <v>0.42051387045869204</v>
      </c>
      <c r="E9" s="803">
        <v>100</v>
      </c>
      <c r="F9" s="804">
        <v>100</v>
      </c>
      <c r="G9" s="592" t="s">
        <v>81</v>
      </c>
      <c r="H9" s="595">
        <v>-20.359955005624293</v>
      </c>
    </row>
    <row r="10" spans="1:18">
      <c r="A10" s="585" t="s">
        <v>114</v>
      </c>
      <c r="B10" s="55" t="s">
        <v>209</v>
      </c>
      <c r="C10" s="55" t="s">
        <v>209</v>
      </c>
      <c r="D10" s="762" t="s">
        <v>81</v>
      </c>
      <c r="E10" s="799">
        <v>6.0438308729724808</v>
      </c>
      <c r="F10" s="800">
        <v>6.2992125984251963</v>
      </c>
      <c r="G10" s="588">
        <v>-4.0541848915618592</v>
      </c>
      <c r="H10" s="589">
        <v>-23.588709677419349</v>
      </c>
    </row>
    <row r="11" spans="1:18">
      <c r="A11" s="585" t="s">
        <v>115</v>
      </c>
      <c r="B11" s="55" t="s">
        <v>209</v>
      </c>
      <c r="C11" s="55" t="s">
        <v>209</v>
      </c>
      <c r="D11" s="762" t="s">
        <v>81</v>
      </c>
      <c r="E11" s="799">
        <v>0.3941133588481866</v>
      </c>
      <c r="F11" s="800">
        <v>0.55880111760223528</v>
      </c>
      <c r="G11" s="588">
        <v>-29.47162300975862</v>
      </c>
      <c r="H11" s="589">
        <v>-43.831168831168831</v>
      </c>
    </row>
    <row r="12" spans="1:18" ht="13.5" thickBot="1">
      <c r="A12" s="587" t="s">
        <v>116</v>
      </c>
      <c r="B12" s="55">
        <v>11071.173000000001</v>
      </c>
      <c r="C12" s="55">
        <v>11011.967000000001</v>
      </c>
      <c r="D12" s="762">
        <v>0.5376514477386295</v>
      </c>
      <c r="E12" s="799">
        <v>93.562055768179334</v>
      </c>
      <c r="F12" s="800">
        <v>93.141986283972571</v>
      </c>
      <c r="G12" s="588">
        <v>0.45099906171857851</v>
      </c>
      <c r="H12" s="589">
        <v>-20.000779149947409</v>
      </c>
      <c r="P12" s="81"/>
      <c r="Q12" s="81"/>
      <c r="R12"/>
    </row>
    <row r="13" spans="1:18" ht="15.75">
      <c r="A13" s="602" t="s">
        <v>117</v>
      </c>
      <c r="B13" s="603"/>
      <c r="C13" s="603"/>
      <c r="D13" s="765"/>
      <c r="E13" s="805"/>
      <c r="F13" s="805"/>
      <c r="G13" s="604"/>
      <c r="H13" s="605"/>
      <c r="P13" s="81"/>
      <c r="Q13" s="81"/>
      <c r="R13"/>
    </row>
    <row r="14" spans="1:18" ht="15">
      <c r="A14" s="399" t="s">
        <v>261</v>
      </c>
      <c r="B14" s="90">
        <v>15503.980129213483</v>
      </c>
      <c r="C14" s="90">
        <v>15061.85040427949</v>
      </c>
      <c r="D14" s="761">
        <v>2.9354276736699751</v>
      </c>
      <c r="E14" s="797">
        <v>100</v>
      </c>
      <c r="F14" s="798">
        <v>100</v>
      </c>
      <c r="G14" s="590" t="s">
        <v>81</v>
      </c>
      <c r="H14" s="593">
        <v>-35.116455216814991</v>
      </c>
      <c r="P14" s="81"/>
      <c r="Q14" s="81"/>
      <c r="R14"/>
    </row>
    <row r="15" spans="1:18">
      <c r="A15" s="585" t="s">
        <v>114</v>
      </c>
      <c r="B15" s="55" t="s">
        <v>209</v>
      </c>
      <c r="C15" s="55" t="s">
        <v>209</v>
      </c>
      <c r="D15" s="762" t="s">
        <v>81</v>
      </c>
      <c r="E15" s="799">
        <v>0.71501532175689475</v>
      </c>
      <c r="F15" s="800">
        <v>0.49233099791706125</v>
      </c>
      <c r="G15" s="588">
        <v>45.230612084544639</v>
      </c>
      <c r="H15" s="589">
        <v>-5.7692307692307745</v>
      </c>
    </row>
    <row r="16" spans="1:18">
      <c r="A16" s="585" t="s">
        <v>115</v>
      </c>
      <c r="B16" s="55" t="s">
        <v>209</v>
      </c>
      <c r="C16" s="55" t="s">
        <v>81</v>
      </c>
      <c r="D16" s="762" t="s">
        <v>81</v>
      </c>
      <c r="E16" s="799">
        <v>0.62016635050342905</v>
      </c>
      <c r="F16" s="800">
        <v>0</v>
      </c>
      <c r="G16" s="1394" t="s">
        <v>81</v>
      </c>
      <c r="H16" s="589" t="s">
        <v>81</v>
      </c>
    </row>
    <row r="17" spans="1:13" ht="13.5" thickBot="1">
      <c r="A17" s="586" t="s">
        <v>116</v>
      </c>
      <c r="B17" s="58">
        <v>15506.759</v>
      </c>
      <c r="C17" s="58">
        <v>15068.246999999999</v>
      </c>
      <c r="D17" s="763">
        <v>2.9101726299018105</v>
      </c>
      <c r="E17" s="801">
        <v>98.664818327739667</v>
      </c>
      <c r="F17" s="802">
        <v>99.507669002082949</v>
      </c>
      <c r="G17" s="591">
        <v>-0.84702082040092708</v>
      </c>
      <c r="H17" s="594">
        <v>-35.666032350142721</v>
      </c>
    </row>
    <row r="18" spans="1:13" ht="15">
      <c r="A18" s="576" t="s">
        <v>262</v>
      </c>
      <c r="B18" s="91">
        <v>12020.004000000001</v>
      </c>
      <c r="C18" s="91">
        <v>11746.494000000001</v>
      </c>
      <c r="D18" s="764">
        <v>2.3284394475492025</v>
      </c>
      <c r="E18" s="803">
        <v>100</v>
      </c>
      <c r="F18" s="804">
        <v>100</v>
      </c>
      <c r="G18" s="592" t="s">
        <v>81</v>
      </c>
      <c r="H18" s="595">
        <v>-47.703297616081066</v>
      </c>
    </row>
    <row r="19" spans="1:13">
      <c r="A19" s="585" t="s">
        <v>114</v>
      </c>
      <c r="B19" s="55" t="s">
        <v>81</v>
      </c>
      <c r="C19" s="55" t="s">
        <v>81</v>
      </c>
      <c r="D19" s="762" t="s">
        <v>81</v>
      </c>
      <c r="E19" s="799">
        <v>0</v>
      </c>
      <c r="F19" s="800">
        <v>0</v>
      </c>
      <c r="G19" s="1394" t="s">
        <v>81</v>
      </c>
      <c r="H19" s="589" t="s">
        <v>81</v>
      </c>
    </row>
    <row r="20" spans="1:13">
      <c r="A20" s="585" t="s">
        <v>115</v>
      </c>
      <c r="B20" s="55" t="s">
        <v>81</v>
      </c>
      <c r="C20" s="55" t="s">
        <v>81</v>
      </c>
      <c r="D20" s="762" t="s">
        <v>81</v>
      </c>
      <c r="E20" s="799">
        <v>0</v>
      </c>
      <c r="F20" s="800">
        <v>0</v>
      </c>
      <c r="G20" s="1394" t="s">
        <v>81</v>
      </c>
      <c r="H20" s="589" t="s">
        <v>81</v>
      </c>
    </row>
    <row r="21" spans="1:13" ht="13.5" thickBot="1">
      <c r="A21" s="587" t="s">
        <v>116</v>
      </c>
      <c r="B21" s="55">
        <v>12020.004000000001</v>
      </c>
      <c r="C21" s="55">
        <v>11746.494000000001</v>
      </c>
      <c r="D21" s="762">
        <v>2.3284394475492025</v>
      </c>
      <c r="E21" s="799">
        <v>100</v>
      </c>
      <c r="F21" s="800">
        <v>100</v>
      </c>
      <c r="G21" s="588">
        <v>0</v>
      </c>
      <c r="H21" s="589">
        <v>-47.703297616081066</v>
      </c>
    </row>
    <row r="22" spans="1:13" ht="15.75">
      <c r="A22" s="602" t="s">
        <v>118</v>
      </c>
      <c r="B22" s="603"/>
      <c r="C22" s="603"/>
      <c r="D22" s="765"/>
      <c r="E22" s="805"/>
      <c r="F22" s="805"/>
      <c r="G22" s="604"/>
      <c r="H22" s="605"/>
    </row>
    <row r="23" spans="1:13" ht="15">
      <c r="A23" s="399" t="s">
        <v>261</v>
      </c>
      <c r="B23" s="90">
        <v>14952.897263510378</v>
      </c>
      <c r="C23" s="90">
        <v>16331.82104225</v>
      </c>
      <c r="D23" s="761">
        <v>-8.4431722290636255</v>
      </c>
      <c r="E23" s="797">
        <v>100</v>
      </c>
      <c r="F23" s="798">
        <v>100</v>
      </c>
      <c r="G23" s="590" t="s">
        <v>81</v>
      </c>
      <c r="H23" s="593">
        <v>25.675000000000004</v>
      </c>
    </row>
    <row r="24" spans="1:13">
      <c r="A24" s="585" t="s">
        <v>114</v>
      </c>
      <c r="B24" s="55">
        <v>11323.11</v>
      </c>
      <c r="C24" s="55">
        <v>11976.031000000001</v>
      </c>
      <c r="D24" s="762">
        <v>-5.4518980453540928</v>
      </c>
      <c r="E24" s="799">
        <v>32.225979709568328</v>
      </c>
      <c r="F24" s="800">
        <v>16.445833333333333</v>
      </c>
      <c r="G24" s="588">
        <v>95.952245510423083</v>
      </c>
      <c r="H24" s="589">
        <v>146.26298454522424</v>
      </c>
    </row>
    <row r="25" spans="1:13">
      <c r="A25" s="585" t="s">
        <v>115</v>
      </c>
      <c r="B25" s="55">
        <v>20419.710999999999</v>
      </c>
      <c r="C25" s="55">
        <v>20160.019</v>
      </c>
      <c r="D25" s="762">
        <v>1.2881535478711559</v>
      </c>
      <c r="E25" s="799">
        <v>26.589748690405145</v>
      </c>
      <c r="F25" s="800">
        <v>35.729166666666664</v>
      </c>
      <c r="G25" s="588">
        <v>-25.579712120148862</v>
      </c>
      <c r="H25" s="589">
        <v>-6.4723032069970809</v>
      </c>
    </row>
    <row r="26" spans="1:13" ht="16.5" thickBot="1">
      <c r="A26" s="586" t="s">
        <v>116</v>
      </c>
      <c r="B26" s="58">
        <v>14263.611000000001</v>
      </c>
      <c r="C26" s="58">
        <v>14969.694</v>
      </c>
      <c r="D26" s="763">
        <v>-4.7167497211365763</v>
      </c>
      <c r="E26" s="801">
        <v>41.18427160002652</v>
      </c>
      <c r="F26" s="802">
        <v>47.825000000000003</v>
      </c>
      <c r="G26" s="591">
        <v>-13.885474960739117</v>
      </c>
      <c r="H26" s="594">
        <v>8.2244293430911295</v>
      </c>
      <c r="J26" s="87"/>
      <c r="K26" s="81"/>
      <c r="L26" s="81"/>
      <c r="M26" s="81"/>
    </row>
    <row r="27" spans="1:13" ht="15">
      <c r="A27" s="576" t="s">
        <v>262</v>
      </c>
      <c r="B27" s="91">
        <v>11950.718435754192</v>
      </c>
      <c r="C27" s="91">
        <v>11705.130683570829</v>
      </c>
      <c r="D27" s="764">
        <v>2.0981205492055421</v>
      </c>
      <c r="E27" s="803">
        <v>100</v>
      </c>
      <c r="F27" s="804">
        <v>100</v>
      </c>
      <c r="G27" s="592" t="s">
        <v>81</v>
      </c>
      <c r="H27" s="595">
        <v>5.0293378038558076</v>
      </c>
      <c r="J27" s="1466"/>
      <c r="K27" s="1466"/>
      <c r="L27" s="1466"/>
      <c r="M27" s="1466"/>
    </row>
    <row r="28" spans="1:13">
      <c r="A28" s="585" t="s">
        <v>114</v>
      </c>
      <c r="B28" s="55" t="s">
        <v>209</v>
      </c>
      <c r="C28" s="55" t="s">
        <v>209</v>
      </c>
      <c r="D28" s="762" t="s">
        <v>81</v>
      </c>
      <c r="E28" s="799">
        <v>4.7685554668794898</v>
      </c>
      <c r="F28" s="800">
        <v>7.5859178541492032</v>
      </c>
      <c r="G28" s="588">
        <v>-37.139373790196331</v>
      </c>
      <c r="H28" s="589">
        <v>-33.977900552486183</v>
      </c>
    </row>
    <row r="29" spans="1:13">
      <c r="A29" s="585" t="s">
        <v>115</v>
      </c>
      <c r="B29" s="55" t="s">
        <v>209</v>
      </c>
      <c r="C29" s="55" t="s">
        <v>209</v>
      </c>
      <c r="D29" s="762" t="s">
        <v>81</v>
      </c>
      <c r="E29" s="799">
        <v>3.4517158818834797</v>
      </c>
      <c r="F29" s="800">
        <v>6.4543168482816426</v>
      </c>
      <c r="G29" s="588">
        <v>-46.52081757029881</v>
      </c>
      <c r="H29" s="589">
        <v>-43.831168831168831</v>
      </c>
    </row>
    <row r="30" spans="1:13" ht="13.5" thickBot="1">
      <c r="A30" s="587" t="s">
        <v>116</v>
      </c>
      <c r="B30" s="55" t="s">
        <v>209</v>
      </c>
      <c r="C30" s="55">
        <v>11364.761</v>
      </c>
      <c r="D30" s="762" t="s">
        <v>81</v>
      </c>
      <c r="E30" s="799">
        <v>91.779728651237036</v>
      </c>
      <c r="F30" s="800">
        <v>85.959765297569149</v>
      </c>
      <c r="G30" s="588">
        <v>6.7705668268413355</v>
      </c>
      <c r="H30" s="589">
        <v>12.140419307654794</v>
      </c>
    </row>
    <row r="31" spans="1:13" ht="15.75">
      <c r="A31" s="602" t="s">
        <v>119</v>
      </c>
      <c r="B31" s="603"/>
      <c r="C31" s="603"/>
      <c r="D31" s="765"/>
      <c r="E31" s="805"/>
      <c r="F31" s="805"/>
      <c r="G31" s="604"/>
      <c r="H31" s="605"/>
    </row>
    <row r="32" spans="1:13" ht="15">
      <c r="A32" s="399" t="s">
        <v>261</v>
      </c>
      <c r="B32" s="90">
        <v>12737.994577271345</v>
      </c>
      <c r="C32" s="90">
        <v>13350.654</v>
      </c>
      <c r="D32" s="761">
        <v>-4.5889843503445968</v>
      </c>
      <c r="E32" s="797">
        <v>100</v>
      </c>
      <c r="F32" s="798">
        <v>100</v>
      </c>
      <c r="G32" s="590" t="s">
        <v>81</v>
      </c>
      <c r="H32" s="593">
        <v>28.625029312905497</v>
      </c>
    </row>
    <row r="33" spans="1:8">
      <c r="A33" s="585" t="s">
        <v>114</v>
      </c>
      <c r="B33" s="55">
        <v>10060</v>
      </c>
      <c r="C33" s="55" t="s">
        <v>81</v>
      </c>
      <c r="D33" s="762" t="s">
        <v>81</v>
      </c>
      <c r="E33" s="799">
        <v>14.670312974779701</v>
      </c>
      <c r="F33" s="800">
        <v>0</v>
      </c>
      <c r="G33" s="588" t="s">
        <v>81</v>
      </c>
      <c r="H33" s="589" t="s">
        <v>81</v>
      </c>
    </row>
    <row r="34" spans="1:8">
      <c r="A34" s="585" t="s">
        <v>115</v>
      </c>
      <c r="B34" s="55" t="s">
        <v>81</v>
      </c>
      <c r="C34" s="55" t="s">
        <v>81</v>
      </c>
      <c r="D34" s="762" t="s">
        <v>81</v>
      </c>
      <c r="E34" s="799">
        <v>0</v>
      </c>
      <c r="F34" s="800">
        <v>0</v>
      </c>
      <c r="G34" s="588" t="s">
        <v>81</v>
      </c>
      <c r="H34" s="589" t="s">
        <v>81</v>
      </c>
    </row>
    <row r="35" spans="1:8" ht="13.5" thickBot="1">
      <c r="A35" s="586" t="s">
        <v>116</v>
      </c>
      <c r="B35" s="58">
        <v>13198.409</v>
      </c>
      <c r="C35" s="58">
        <v>13350.654</v>
      </c>
      <c r="D35" s="763">
        <v>-1.140356120381824</v>
      </c>
      <c r="E35" s="801">
        <v>85.329687025220295</v>
      </c>
      <c r="F35" s="802">
        <v>100</v>
      </c>
      <c r="G35" s="591">
        <v>-14.670312974779707</v>
      </c>
      <c r="H35" s="594">
        <v>9.7553349488001171</v>
      </c>
    </row>
    <row r="36" spans="1:8" ht="15">
      <c r="A36" s="576" t="s">
        <v>262</v>
      </c>
      <c r="B36" s="91">
        <v>10380.844504716264</v>
      </c>
      <c r="C36" s="91">
        <v>10154.302396223542</v>
      </c>
      <c r="D36" s="764">
        <v>2.2309962777647305</v>
      </c>
      <c r="E36" s="803">
        <v>100</v>
      </c>
      <c r="F36" s="804">
        <v>100</v>
      </c>
      <c r="G36" s="592" t="s">
        <v>81</v>
      </c>
      <c r="H36" s="595">
        <v>9.1365920511652612E-2</v>
      </c>
    </row>
    <row r="37" spans="1:8">
      <c r="A37" s="585" t="s">
        <v>114</v>
      </c>
      <c r="B37" s="55" t="s">
        <v>209</v>
      </c>
      <c r="C37" s="55" t="s">
        <v>209</v>
      </c>
      <c r="D37" s="762" t="s">
        <v>81</v>
      </c>
      <c r="E37" s="799">
        <v>9.1815000760687653</v>
      </c>
      <c r="F37" s="800">
        <v>11.83950053296787</v>
      </c>
      <c r="G37" s="588">
        <v>-22.450275241744592</v>
      </c>
      <c r="H37" s="589">
        <v>-22.379421221864952</v>
      </c>
    </row>
    <row r="38" spans="1:8">
      <c r="A38" s="585" t="s">
        <v>115</v>
      </c>
      <c r="B38" s="55" t="s">
        <v>81</v>
      </c>
      <c r="C38" s="55" t="s">
        <v>81</v>
      </c>
      <c r="D38" s="762" t="s">
        <v>81</v>
      </c>
      <c r="E38" s="799">
        <v>0</v>
      </c>
      <c r="F38" s="800">
        <v>0</v>
      </c>
      <c r="G38" s="588" t="s">
        <v>81</v>
      </c>
      <c r="H38" s="589" t="s">
        <v>81</v>
      </c>
    </row>
    <row r="39" spans="1:8" ht="13.5" thickBot="1">
      <c r="A39" s="586" t="s">
        <v>116</v>
      </c>
      <c r="B39" s="58">
        <v>10413.281000000001</v>
      </c>
      <c r="C39" s="58">
        <v>10185.768</v>
      </c>
      <c r="D39" s="763">
        <v>2.2336361872762152</v>
      </c>
      <c r="E39" s="801">
        <v>90.818499923931228</v>
      </c>
      <c r="F39" s="802">
        <v>88.160499467032125</v>
      </c>
      <c r="G39" s="591">
        <v>3.0149562139142256</v>
      </c>
      <c r="H39" s="594">
        <v>3.1090767769237364</v>
      </c>
    </row>
    <row r="40" spans="1:8" ht="14.25" customHeight="1">
      <c r="A40" s="87" t="s">
        <v>263</v>
      </c>
      <c r="B40" s="81"/>
      <c r="C40" s="87"/>
      <c r="D40" s="81"/>
    </row>
    <row r="41" spans="1:8" ht="5.25" customHeight="1">
      <c r="A41" s="1471"/>
      <c r="B41" s="1471"/>
      <c r="C41" s="1471"/>
      <c r="D41" s="1471"/>
    </row>
    <row r="42" spans="1:8" ht="15">
      <c r="A42" s="88" t="s">
        <v>45</v>
      </c>
      <c r="B42" s="89"/>
    </row>
    <row r="43" spans="1:8" ht="15">
      <c r="A43" s="86" t="s">
        <v>77</v>
      </c>
      <c r="B43" s="1472" t="s">
        <v>46</v>
      </c>
      <c r="C43" s="1473"/>
      <c r="D43" s="1473"/>
      <c r="E43" s="1473"/>
      <c r="F43" s="1473"/>
      <c r="G43" s="1473"/>
      <c r="H43" s="1474"/>
    </row>
    <row r="44" spans="1:8" ht="15">
      <c r="A44" s="86" t="s">
        <v>47</v>
      </c>
      <c r="B44" s="1472" t="s">
        <v>48</v>
      </c>
      <c r="C44" s="1473"/>
      <c r="D44" s="1473"/>
      <c r="E44" s="1473"/>
      <c r="F44" s="1473"/>
      <c r="G44" s="1473"/>
      <c r="H44" s="1474"/>
    </row>
    <row r="45" spans="1:8" ht="15">
      <c r="A45" s="86" t="s">
        <v>49</v>
      </c>
      <c r="B45" s="1472" t="s">
        <v>50</v>
      </c>
      <c r="C45" s="1473"/>
      <c r="D45" s="1473"/>
      <c r="E45" s="1473"/>
      <c r="F45" s="1473"/>
      <c r="G45" s="1473"/>
      <c r="H45" s="1474"/>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H28" sqref="H28"/>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493</v>
      </c>
      <c r="B2" s="777"/>
      <c r="C2" s="777"/>
      <c r="D2" s="777"/>
      <c r="E2" s="777"/>
      <c r="F2" s="81"/>
      <c r="G2" s="81"/>
      <c r="H2" s="81"/>
    </row>
    <row r="3" spans="1:8" ht="18" customHeight="1">
      <c r="A3"/>
      <c r="B3"/>
      <c r="C3"/>
      <c r="D3"/>
      <c r="E3"/>
      <c r="G3"/>
      <c r="H3"/>
    </row>
    <row r="4" spans="1:8" ht="18" customHeight="1" thickBot="1">
      <c r="A4"/>
      <c r="B4"/>
      <c r="C4"/>
      <c r="D4"/>
      <c r="E4"/>
      <c r="F4"/>
      <c r="G4"/>
      <c r="H4"/>
    </row>
    <row r="5" spans="1:8" s="1273" customFormat="1" ht="18" customHeight="1">
      <c r="A5" s="1475" t="s">
        <v>120</v>
      </c>
      <c r="B5" s="1267" t="s">
        <v>475</v>
      </c>
      <c r="C5" s="1268"/>
      <c r="D5" s="1268"/>
      <c r="E5" s="1269" t="s">
        <v>266</v>
      </c>
      <c r="F5" s="1270"/>
      <c r="G5" s="1271"/>
      <c r="H5" s="1272"/>
    </row>
    <row r="6" spans="1:8" s="1273" customFormat="1" ht="30" customHeight="1" thickBot="1">
      <c r="A6" s="1476"/>
      <c r="B6" s="1274" t="s">
        <v>121</v>
      </c>
      <c r="C6" s="1275" t="s">
        <v>122</v>
      </c>
      <c r="D6" s="1276" t="s">
        <v>473</v>
      </c>
      <c r="E6" s="1290" t="s">
        <v>121</v>
      </c>
      <c r="F6" s="1290" t="s">
        <v>122</v>
      </c>
      <c r="G6" s="1291" t="s">
        <v>473</v>
      </c>
      <c r="H6" s="1272"/>
    </row>
    <row r="7" spans="1:8" s="1279" customFormat="1" ht="24.95" customHeight="1" thickBot="1">
      <c r="A7" s="1277" t="s">
        <v>123</v>
      </c>
      <c r="B7" s="1283">
        <v>29997.607</v>
      </c>
      <c r="C7" s="1283">
        <v>26429.802</v>
      </c>
      <c r="D7" s="1284">
        <v>16359.118</v>
      </c>
      <c r="E7" s="1292">
        <v>-8.4488744752862743</v>
      </c>
      <c r="F7" s="1292">
        <v>-0.28030386550848063</v>
      </c>
      <c r="G7" s="1293">
        <v>-4.990873172819656</v>
      </c>
      <c r="H7" s="1278"/>
    </row>
    <row r="8" spans="1:8" s="1279" customFormat="1" ht="24.95" customHeight="1">
      <c r="A8" s="1280" t="s">
        <v>280</v>
      </c>
      <c r="B8" s="1285">
        <v>25301.652999999998</v>
      </c>
      <c r="C8" s="1285">
        <v>25891.491999999998</v>
      </c>
      <c r="D8" s="1285" t="s">
        <v>209</v>
      </c>
      <c r="E8" s="1288">
        <v>-14.084653007018966</v>
      </c>
      <c r="F8" s="1288">
        <v>0.52671956109666995</v>
      </c>
      <c r="G8" s="1295" t="s">
        <v>81</v>
      </c>
      <c r="H8" s="1278"/>
    </row>
    <row r="9" spans="1:8" s="1279" customFormat="1" ht="24.95" customHeight="1">
      <c r="A9" s="1281" t="s">
        <v>277</v>
      </c>
      <c r="B9" s="1286">
        <v>34736.097000000002</v>
      </c>
      <c r="C9" s="1286">
        <v>26524.687999999998</v>
      </c>
      <c r="D9" s="1286" t="s">
        <v>209</v>
      </c>
      <c r="E9" s="1289">
        <v>-8.9880328610554905</v>
      </c>
      <c r="F9" s="1289">
        <v>-0.88933855288662111</v>
      </c>
      <c r="G9" s="1296" t="s">
        <v>81</v>
      </c>
      <c r="H9" s="1278"/>
    </row>
    <row r="10" spans="1:8" s="1279" customFormat="1" ht="24.95" customHeight="1" thickBot="1">
      <c r="A10" s="1282" t="s">
        <v>281</v>
      </c>
      <c r="B10" s="1393" t="s">
        <v>209</v>
      </c>
      <c r="C10" s="1287" t="s">
        <v>209</v>
      </c>
      <c r="D10" s="1297" t="s">
        <v>81</v>
      </c>
      <c r="E10" s="1374" t="s">
        <v>81</v>
      </c>
      <c r="F10" s="1374" t="s">
        <v>81</v>
      </c>
      <c r="G10" s="1294" t="s">
        <v>81</v>
      </c>
      <c r="H10" s="1278"/>
    </row>
    <row r="11" spans="1:8" ht="15.75">
      <c r="A11" s="87" t="s">
        <v>263</v>
      </c>
      <c r="B11" s="81"/>
      <c r="C11" s="87"/>
      <c r="D11" s="81"/>
    </row>
    <row r="17" spans="1:13" ht="15">
      <c r="A17" s="813"/>
      <c r="D17" s="812"/>
    </row>
    <row r="18" spans="1:13" ht="15">
      <c r="A18" s="813"/>
      <c r="D18" s="812"/>
    </row>
    <row r="19" spans="1:13" ht="15">
      <c r="A19" s="813"/>
      <c r="D19" s="812"/>
    </row>
    <row r="20" spans="1:13" ht="15">
      <c r="A20" s="813"/>
      <c r="D20" s="812"/>
    </row>
    <row r="21" spans="1:13" ht="15">
      <c r="A21" s="813"/>
      <c r="D21" s="812"/>
      <c r="M21" s="85" t="s">
        <v>104</v>
      </c>
    </row>
    <row r="22" spans="1:13" ht="15">
      <c r="A22" s="813"/>
      <c r="D22" s="812"/>
    </row>
    <row r="23" spans="1:13" ht="15">
      <c r="A23" s="813"/>
      <c r="D23" s="812"/>
    </row>
    <row r="24" spans="1:13" ht="15">
      <c r="A24" s="813"/>
      <c r="D24" s="812"/>
    </row>
    <row r="25" spans="1:13" ht="15">
      <c r="A25" s="813"/>
      <c r="D25" s="812"/>
    </row>
    <row r="26" spans="1:13" ht="15">
      <c r="A26" s="813"/>
      <c r="D26" s="812"/>
    </row>
    <row r="27" spans="1:13" ht="15">
      <c r="A27" s="813"/>
      <c r="D27" s="812"/>
    </row>
    <row r="28" spans="1:13" ht="15">
      <c r="A28" s="813"/>
      <c r="D28" s="812"/>
    </row>
    <row r="29" spans="1:13" ht="15">
      <c r="A29" s="813"/>
      <c r="D29" s="812"/>
    </row>
    <row r="30" spans="1:13" ht="15">
      <c r="A30" s="813"/>
      <c r="D30" s="812"/>
    </row>
    <row r="31" spans="1:13" ht="15">
      <c r="D31" s="812"/>
    </row>
    <row r="32" spans="1:13" ht="15">
      <c r="A32" s="813"/>
      <c r="D32" s="812"/>
    </row>
    <row r="33" spans="1:4" ht="15">
      <c r="A33" s="813"/>
      <c r="D33" s="812"/>
    </row>
    <row r="34" spans="1:4" ht="15">
      <c r="A34" s="813"/>
      <c r="D34" s="812"/>
    </row>
    <row r="35" spans="1:4" ht="15">
      <c r="A35" s="813"/>
      <c r="D35" s="812"/>
    </row>
    <row r="36" spans="1:4" ht="15">
      <c r="A36" s="813"/>
      <c r="D36" s="812"/>
    </row>
    <row r="37" spans="1:4" ht="15">
      <c r="A37" s="813"/>
      <c r="D37" s="812"/>
    </row>
    <row r="38" spans="1:4" ht="15">
      <c r="A38" s="813"/>
      <c r="D38" s="812"/>
    </row>
    <row r="39" spans="1:4" ht="15">
      <c r="A39" s="813"/>
      <c r="D39" s="812"/>
    </row>
    <row r="40" spans="1:4" ht="15">
      <c r="A40" s="813"/>
    </row>
    <row r="41" spans="1:4" ht="15">
      <c r="A41" s="81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F28" sqref="F28"/>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81" t="s">
        <v>368</v>
      </c>
      <c r="B1" s="1481"/>
      <c r="C1" s="1481"/>
      <c r="D1" s="1481"/>
      <c r="E1" s="1481"/>
      <c r="F1" s="1481"/>
      <c r="G1" s="581"/>
      <c r="H1" s="581"/>
    </row>
    <row r="2" spans="1:8" ht="13.5" customHeight="1" thickBot="1"/>
    <row r="3" spans="1:8" ht="27" customHeight="1">
      <c r="A3" s="1477" t="s">
        <v>57</v>
      </c>
      <c r="B3" s="1477" t="s">
        <v>99</v>
      </c>
      <c r="C3" s="1482" t="s">
        <v>65</v>
      </c>
      <c r="D3" s="1483"/>
      <c r="E3" s="1484"/>
      <c r="F3" s="1479" t="s">
        <v>100</v>
      </c>
      <c r="G3" s="1480"/>
      <c r="H3" s="81"/>
    </row>
    <row r="4" spans="1:8" ht="32.25" customHeight="1" thickBot="1">
      <c r="A4" s="1478"/>
      <c r="B4" s="1478"/>
      <c r="C4" s="1009">
        <v>44416</v>
      </c>
      <c r="D4" s="1010">
        <v>44409</v>
      </c>
      <c r="E4" s="1011">
        <v>44045</v>
      </c>
      <c r="F4" s="806" t="s">
        <v>289</v>
      </c>
      <c r="G4" s="807" t="s">
        <v>101</v>
      </c>
      <c r="H4" s="81"/>
    </row>
    <row r="5" spans="1:8" ht="29.25" customHeight="1">
      <c r="A5" s="845" t="s">
        <v>105</v>
      </c>
      <c r="B5" s="943" t="s">
        <v>272</v>
      </c>
      <c r="C5" s="808">
        <v>646.101</v>
      </c>
      <c r="D5" s="990">
        <v>642.65200000000004</v>
      </c>
      <c r="E5" s="980">
        <v>545.21799999999996</v>
      </c>
      <c r="F5" s="1058">
        <f>((C5-D5)/D5)*100</f>
        <v>0.53668237241928063</v>
      </c>
      <c r="G5" s="1059">
        <f>((C5-E5)/E5)*100</f>
        <v>18.50324090547268</v>
      </c>
      <c r="H5" s="81"/>
    </row>
    <row r="6" spans="1:8" ht="28.5" customHeight="1" thickBot="1">
      <c r="A6" s="846" t="s">
        <v>106</v>
      </c>
      <c r="B6" s="1387" t="s">
        <v>272</v>
      </c>
      <c r="C6" s="981">
        <v>1003.246</v>
      </c>
      <c r="D6" s="991">
        <v>937.97400000000005</v>
      </c>
      <c r="E6" s="982">
        <v>903.80899999999997</v>
      </c>
      <c r="F6" s="1412">
        <f>((C6-D6)/D6)*100</f>
        <v>6.9588282830867305</v>
      </c>
      <c r="G6" s="1060">
        <f>((C6-E6)/E6)*100</f>
        <v>11.001992677656453</v>
      </c>
      <c r="H6" s="81"/>
    </row>
    <row r="7" spans="1:8" ht="32.25" customHeight="1" thickBot="1">
      <c r="A7" s="1385" t="s">
        <v>102</v>
      </c>
      <c r="B7" s="1386" t="s">
        <v>103</v>
      </c>
      <c r="C7" s="981" t="s">
        <v>497</v>
      </c>
      <c r="D7" s="1006" t="s">
        <v>497</v>
      </c>
      <c r="E7" s="1007" t="s">
        <v>81</v>
      </c>
      <c r="F7" s="1008" t="s">
        <v>81</v>
      </c>
      <c r="G7" s="1413" t="s">
        <v>81</v>
      </c>
      <c r="H7" s="81"/>
    </row>
    <row r="8" spans="1:8" s="81" customFormat="1" ht="15.75">
      <c r="A8" s="838"/>
      <c r="B8" s="839"/>
      <c r="D8" s="816"/>
      <c r="E8" s="817"/>
      <c r="F8" s="818"/>
      <c r="G8" s="818"/>
    </row>
    <row r="9" spans="1:8" ht="19.5" customHeight="1">
      <c r="A9" s="572" t="s">
        <v>42</v>
      </c>
      <c r="B9" s="81"/>
      <c r="C9" s="81"/>
      <c r="E9" s="81"/>
      <c r="F9" s="81"/>
      <c r="G9" s="81"/>
      <c r="H9" s="81"/>
    </row>
    <row r="10" spans="1:8" ht="13.5">
      <c r="A10" s="1089" t="s">
        <v>391</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H15"/>
  <sheetViews>
    <sheetView showGridLines="0" zoomScale="80" zoomScaleNormal="80" workbookViewId="0">
      <selection activeCell="I35" sqref="I35"/>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8" ht="27.75" customHeight="1">
      <c r="A1" s="1262" t="s">
        <v>492</v>
      </c>
      <c r="B1" s="1263"/>
      <c r="C1" s="1263"/>
      <c r="D1" s="1263"/>
      <c r="E1" s="1263"/>
      <c r="F1" s="1264"/>
      <c r="G1" s="1264"/>
      <c r="H1" s="1264"/>
    </row>
    <row r="2" spans="1:8" ht="18.75">
      <c r="A2" s="1265" t="s">
        <v>467</v>
      </c>
      <c r="B2" s="1263"/>
      <c r="C2" s="1263"/>
      <c r="D2" s="1263"/>
      <c r="E2" s="1263"/>
      <c r="F2" s="1264"/>
      <c r="G2" s="1264"/>
      <c r="H2" s="1264"/>
    </row>
    <row r="3" spans="1:8" ht="25.5" customHeight="1">
      <c r="A3" s="1263"/>
      <c r="B3" s="1264"/>
      <c r="C3" s="1264"/>
      <c r="D3" s="1264"/>
      <c r="E3" s="1264"/>
      <c r="F3" s="1264"/>
      <c r="G3" s="1264"/>
      <c r="H3" s="1264"/>
    </row>
    <row r="4" spans="1:8" ht="34.5" customHeight="1" thickBot="1">
      <c r="A4" s="1096"/>
      <c r="B4" s="1261"/>
    </row>
    <row r="5" spans="1:8" ht="24.95" customHeight="1" thickBot="1">
      <c r="B5" s="1488" t="s">
        <v>468</v>
      </c>
      <c r="C5" s="1490"/>
      <c r="D5" s="1491"/>
      <c r="E5" s="1492"/>
    </row>
    <row r="6" spans="1:8" ht="24.95" customHeight="1">
      <c r="B6" s="1489"/>
      <c r="C6" s="1493" t="s">
        <v>469</v>
      </c>
      <c r="D6" s="1494"/>
      <c r="E6" s="1495" t="s">
        <v>470</v>
      </c>
    </row>
    <row r="7" spans="1:8" ht="24.95" customHeight="1" thickBot="1">
      <c r="B7" s="1489"/>
      <c r="C7" s="1383">
        <v>44416</v>
      </c>
      <c r="D7" s="1384">
        <v>44409</v>
      </c>
      <c r="E7" s="1496"/>
    </row>
    <row r="8" spans="1:8" ht="24.95" customHeight="1">
      <c r="B8" s="1485" t="s">
        <v>471</v>
      </c>
      <c r="C8" s="1486"/>
      <c r="D8" s="1486"/>
      <c r="E8" s="1487"/>
    </row>
    <row r="9" spans="1:8" ht="24.95" customHeight="1">
      <c r="B9" s="1298" t="s">
        <v>472</v>
      </c>
      <c r="C9" s="1299">
        <v>23.19</v>
      </c>
      <c r="D9" s="1300">
        <v>26.8</v>
      </c>
      <c r="E9" s="1301">
        <f>(C9-D9)/D9*100</f>
        <v>-13.470149253731339</v>
      </c>
    </row>
    <row r="10" spans="1:8" ht="24.95" customHeight="1" thickBot="1">
      <c r="B10" s="1302" t="s">
        <v>473</v>
      </c>
      <c r="C10" s="1303">
        <v>14.7</v>
      </c>
      <c r="D10" s="1304">
        <v>14.86</v>
      </c>
      <c r="E10" s="1305">
        <f>(C10-D10)/D10*100</f>
        <v>-1.0767160161507412</v>
      </c>
    </row>
    <row r="11" spans="1:8" ht="25.5" customHeight="1">
      <c r="B11" s="1485" t="s">
        <v>474</v>
      </c>
      <c r="C11" s="1486"/>
      <c r="D11" s="1486"/>
      <c r="E11" s="1487"/>
    </row>
    <row r="12" spans="1:8" ht="25.5" customHeight="1">
      <c r="B12" s="1364" t="s">
        <v>472</v>
      </c>
      <c r="C12" s="1365">
        <v>24.76</v>
      </c>
      <c r="D12" s="1366">
        <v>24.66</v>
      </c>
      <c r="E12" s="1367">
        <f>(C12-D12)/D12*100</f>
        <v>0.40551500405515584</v>
      </c>
    </row>
    <row r="13" spans="1:8" ht="28.5" customHeight="1" thickBot="1">
      <c r="B13" s="1306" t="s">
        <v>476</v>
      </c>
      <c r="C13" s="1307" t="s">
        <v>209</v>
      </c>
      <c r="D13" s="1304" t="s">
        <v>209</v>
      </c>
      <c r="E13" s="1375" t="s">
        <v>81</v>
      </c>
    </row>
    <row r="15" spans="1:8">
      <c r="H15" s="1266"/>
    </row>
  </sheetData>
  <mergeCells count="6">
    <mergeCell ref="B11:E11"/>
    <mergeCell ref="B8:E8"/>
    <mergeCell ref="B5:B7"/>
    <mergeCell ref="C5:E5"/>
    <mergeCell ref="C6:D6"/>
    <mergeCell ref="E6:E7"/>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E41" sqref="AE41"/>
    </sheetView>
  </sheetViews>
  <sheetFormatPr defaultColWidth="9.42578125" defaultRowHeight="12.75"/>
  <cols>
    <col min="1" max="1" width="17.42578125" style="1230" customWidth="1"/>
    <col min="2" max="2" width="1" style="1230" customWidth="1"/>
    <col min="3" max="7" width="7.42578125" style="1230" customWidth="1"/>
    <col min="8" max="8" width="7.7109375" style="1230" customWidth="1"/>
    <col min="9" max="9" width="0.5703125" style="1230" customWidth="1"/>
    <col min="10" max="15" width="7.42578125" style="1230" customWidth="1"/>
    <col min="16" max="16" width="0.5703125" style="1230" customWidth="1"/>
    <col min="17" max="22" width="7.42578125" style="1230" customWidth="1"/>
    <col min="23" max="23" width="0.5703125" style="1230" customWidth="1"/>
    <col min="24" max="24" width="7" style="1230" customWidth="1"/>
    <col min="25" max="26" width="7.42578125" style="1230" customWidth="1"/>
    <col min="27" max="27" width="9.42578125" style="1230" customWidth="1"/>
    <col min="28" max="29" width="2.5703125" style="1230" customWidth="1"/>
    <col min="30" max="31" width="9.42578125" style="1230" customWidth="1"/>
    <col min="32" max="33" width="9.42578125" style="1230"/>
    <col min="34" max="34" width="3.42578125" style="1230" customWidth="1"/>
    <col min="35" max="16384" width="9.42578125" style="1230"/>
  </cols>
  <sheetData>
    <row r="1" spans="1:35" s="1214" customFormat="1" ht="56.1" customHeight="1">
      <c r="A1" s="1210" t="s">
        <v>455</v>
      </c>
      <c r="B1" s="1211"/>
      <c r="C1" s="1211"/>
      <c r="D1" s="1212"/>
      <c r="E1" s="1212"/>
      <c r="F1" s="1211"/>
      <c r="G1" s="1211"/>
      <c r="H1" s="1211"/>
      <c r="I1" s="1211"/>
      <c r="J1" s="1211"/>
      <c r="K1" s="1211"/>
      <c r="L1" s="1211"/>
      <c r="M1" s="1211"/>
      <c r="N1" s="1211"/>
      <c r="O1" s="1211"/>
      <c r="P1" s="1211"/>
      <c r="Q1" s="1211"/>
      <c r="R1" s="1211"/>
      <c r="S1" s="1211"/>
      <c r="T1" s="1211"/>
      <c r="U1" s="1211"/>
      <c r="V1" s="1211"/>
      <c r="W1" s="1211"/>
      <c r="X1" s="1211"/>
      <c r="Y1" s="1211"/>
      <c r="Z1" s="1213"/>
      <c r="AA1" s="1213" t="s">
        <v>460</v>
      </c>
      <c r="AD1" s="1215">
        <v>1</v>
      </c>
      <c r="AE1" s="1215"/>
      <c r="AF1" s="1215">
        <v>1</v>
      </c>
      <c r="AG1" s="1215">
        <v>0</v>
      </c>
      <c r="AH1" s="1215">
        <v>0</v>
      </c>
      <c r="AI1" s="1215">
        <v>0</v>
      </c>
    </row>
    <row r="2" spans="1:35" s="1221" customFormat="1" ht="18" customHeight="1">
      <c r="A2" s="1216"/>
      <c r="B2" s="1217"/>
      <c r="C2" s="1217"/>
      <c r="D2" s="1218"/>
      <c r="E2" s="1218"/>
      <c r="F2" s="1217"/>
      <c r="G2" s="1217"/>
      <c r="H2" s="1217"/>
      <c r="I2" s="1217"/>
      <c r="J2" s="1217"/>
      <c r="K2" s="1217"/>
      <c r="L2" s="1217"/>
      <c r="M2" s="1217"/>
      <c r="N2" s="1217"/>
      <c r="O2" s="1217"/>
      <c r="P2" s="1217"/>
      <c r="Q2" s="1217"/>
      <c r="R2" s="1217"/>
      <c r="S2" s="1217"/>
      <c r="T2" s="1217"/>
      <c r="U2" s="1217"/>
      <c r="V2" s="1217"/>
      <c r="W2" s="1217"/>
      <c r="X2" s="1217"/>
      <c r="Y2" s="1217"/>
      <c r="Z2" s="1219"/>
      <c r="AA2" s="1220" t="s">
        <v>494</v>
      </c>
      <c r="AD2" s="1222"/>
      <c r="AF2" s="1223"/>
    </row>
    <row r="3" spans="1:35" s="1214" customFormat="1" ht="15" customHeight="1">
      <c r="A3" s="1224"/>
      <c r="B3" s="1225"/>
      <c r="C3" s="1226"/>
      <c r="D3" s="1227"/>
      <c r="E3" s="1227"/>
      <c r="F3" s="1226"/>
      <c r="G3" s="1226"/>
      <c r="H3" s="1226"/>
      <c r="I3" s="1226"/>
      <c r="J3" s="1226"/>
      <c r="K3" s="1226"/>
      <c r="L3" s="1226"/>
      <c r="M3" s="1226"/>
      <c r="N3" s="1228"/>
      <c r="Y3" s="1229"/>
      <c r="Z3" s="1230"/>
      <c r="AA3" s="1231"/>
    </row>
    <row r="4" spans="1:35" ht="15">
      <c r="A4" s="1224"/>
      <c r="Y4" s="1502">
        <v>30</v>
      </c>
      <c r="Z4" s="1502"/>
      <c r="AA4" s="1502"/>
    </row>
    <row r="5" spans="1:35" s="1234" customFormat="1" ht="15.75">
      <c r="A5" s="1232" t="s">
        <v>486</v>
      </c>
      <c r="B5" s="1233"/>
      <c r="C5" s="1233"/>
      <c r="D5" s="1233"/>
      <c r="E5" s="1233"/>
      <c r="F5" s="1233"/>
      <c r="G5" s="1233"/>
      <c r="H5" s="1233"/>
      <c r="I5" s="1233"/>
      <c r="J5" s="1233"/>
      <c r="Y5" s="1308"/>
      <c r="Z5" s="1309" t="s">
        <v>461</v>
      </c>
      <c r="AA5" s="1310">
        <v>44403</v>
      </c>
      <c r="AE5" s="1311"/>
      <c r="AF5" s="1311"/>
      <c r="AG5" s="1311"/>
      <c r="AH5" s="1311"/>
      <c r="AI5" s="1311"/>
    </row>
    <row r="6" spans="1:35">
      <c r="Y6" s="1308"/>
      <c r="Z6" s="1312" t="s">
        <v>462</v>
      </c>
      <c r="AA6" s="1313">
        <v>44409</v>
      </c>
      <c r="AE6" s="1214"/>
      <c r="AF6" s="1214"/>
      <c r="AG6" s="1214"/>
      <c r="AH6" s="1214"/>
      <c r="AI6" s="1214"/>
    </row>
    <row r="7" spans="1:35" s="1235" customFormat="1" ht="15.75">
      <c r="A7" s="1503" t="s">
        <v>463</v>
      </c>
      <c r="B7" s="1503"/>
      <c r="C7" s="1503"/>
      <c r="D7" s="1503"/>
      <c r="E7" s="1503"/>
      <c r="F7" s="1503"/>
      <c r="G7" s="1503"/>
      <c r="H7" s="1503"/>
      <c r="I7" s="1503"/>
      <c r="J7" s="1503"/>
      <c r="K7" s="1503"/>
      <c r="L7" s="1503"/>
      <c r="M7" s="1503"/>
      <c r="N7" s="1503"/>
      <c r="O7" s="1503"/>
      <c r="P7" s="1503"/>
      <c r="Q7" s="1503"/>
      <c r="R7" s="1503"/>
      <c r="S7" s="1503"/>
      <c r="T7" s="1503"/>
      <c r="U7" s="1503"/>
      <c r="V7" s="1503"/>
      <c r="W7" s="1503"/>
      <c r="X7" s="1503"/>
      <c r="Y7" s="1503"/>
      <c r="Z7" s="1503"/>
      <c r="AA7" s="1390"/>
      <c r="AB7" s="1314"/>
      <c r="AC7" s="1314"/>
      <c r="AD7" s="1314"/>
      <c r="AE7" s="1214"/>
      <c r="AF7" s="1214"/>
      <c r="AG7" s="1214"/>
      <c r="AH7" s="1214"/>
      <c r="AI7" s="1214"/>
    </row>
    <row r="8" spans="1:35" s="1235" customFormat="1" ht="15.75">
      <c r="A8" s="1503" t="s">
        <v>464</v>
      </c>
      <c r="B8" s="1503"/>
      <c r="C8" s="1503"/>
      <c r="D8" s="1503"/>
      <c r="E8" s="1503"/>
      <c r="F8" s="1503"/>
      <c r="G8" s="1503"/>
      <c r="H8" s="1503"/>
      <c r="I8" s="1503"/>
      <c r="J8" s="1503"/>
      <c r="K8" s="1503"/>
      <c r="L8" s="1503"/>
      <c r="M8" s="1503"/>
      <c r="N8" s="1503"/>
      <c r="O8" s="1503"/>
      <c r="P8" s="1503"/>
      <c r="Q8" s="1503"/>
      <c r="R8" s="1503"/>
      <c r="S8" s="1503"/>
      <c r="T8" s="1503"/>
      <c r="U8" s="1503"/>
      <c r="V8" s="1503"/>
      <c r="W8" s="1503"/>
      <c r="X8" s="1503"/>
      <c r="Y8" s="1503"/>
      <c r="Z8" s="1503"/>
      <c r="AA8" s="1390"/>
      <c r="AB8" s="1314"/>
      <c r="AC8" s="1314"/>
      <c r="AD8" s="1314"/>
      <c r="AE8" s="1214"/>
      <c r="AF8" s="1214"/>
      <c r="AG8" s="1214"/>
      <c r="AH8" s="1214"/>
      <c r="AI8" s="1214"/>
    </row>
    <row r="9" spans="1:35" s="1235" customFormat="1" ht="13.5" thickBot="1">
      <c r="A9" s="1315"/>
      <c r="B9" s="1315"/>
      <c r="C9" s="1316"/>
      <c r="D9" s="1316"/>
      <c r="E9" s="1316"/>
      <c r="F9" s="1316"/>
      <c r="G9" s="1316"/>
      <c r="H9" s="1317"/>
      <c r="I9" s="1316"/>
      <c r="J9" s="1316"/>
      <c r="K9" s="1316"/>
      <c r="L9" s="1316"/>
      <c r="M9" s="1316"/>
      <c r="N9" s="1316"/>
      <c r="O9" s="1316"/>
      <c r="P9" s="1316"/>
      <c r="Q9" s="1316"/>
      <c r="R9" s="1316"/>
      <c r="S9" s="1316"/>
      <c r="T9" s="1316"/>
      <c r="U9" s="1316"/>
      <c r="V9" s="1316"/>
      <c r="W9" s="1316"/>
      <c r="X9" s="1316"/>
      <c r="Y9" s="1316"/>
      <c r="Z9" s="1315"/>
      <c r="AA9" s="1315"/>
      <c r="AB9" s="1314"/>
      <c r="AC9" s="1314"/>
      <c r="AD9" s="1314"/>
      <c r="AE9" s="1214"/>
      <c r="AF9" s="1214"/>
      <c r="AG9" s="1214"/>
      <c r="AH9" s="1214"/>
      <c r="AI9" s="1214"/>
    </row>
    <row r="10" spans="1:35" s="1235" customFormat="1" ht="13.5" thickBot="1">
      <c r="A10" s="1318" t="s">
        <v>322</v>
      </c>
      <c r="B10" s="1315"/>
      <c r="C10" s="1504" t="s">
        <v>378</v>
      </c>
      <c r="D10" s="1505"/>
      <c r="E10" s="1505"/>
      <c r="F10" s="1505"/>
      <c r="G10" s="1505"/>
      <c r="H10" s="1506"/>
      <c r="I10" s="1316"/>
      <c r="J10" s="1504" t="s">
        <v>379</v>
      </c>
      <c r="K10" s="1505"/>
      <c r="L10" s="1505"/>
      <c r="M10" s="1505"/>
      <c r="N10" s="1505"/>
      <c r="O10" s="1506"/>
      <c r="P10" s="1316"/>
      <c r="Q10" s="1504" t="s">
        <v>380</v>
      </c>
      <c r="R10" s="1505"/>
      <c r="S10" s="1505"/>
      <c r="T10" s="1505"/>
      <c r="U10" s="1505"/>
      <c r="V10" s="1506"/>
      <c r="W10" s="1316"/>
      <c r="X10" s="1507" t="s">
        <v>381</v>
      </c>
      <c r="Y10" s="1508"/>
      <c r="Z10" s="1508"/>
      <c r="AA10" s="1509"/>
      <c r="AB10" s="1314"/>
      <c r="AC10" s="1314"/>
      <c r="AD10" s="1314"/>
      <c r="AE10" s="1214"/>
      <c r="AF10" s="1214"/>
      <c r="AG10" s="1214"/>
      <c r="AH10" s="1214"/>
      <c r="AI10" s="1214"/>
    </row>
    <row r="11" spans="1:35" s="1235" customFormat="1" ht="12" customHeight="1">
      <c r="A11" s="1315"/>
      <c r="B11" s="1315"/>
      <c r="C11" s="1497" t="s">
        <v>323</v>
      </c>
      <c r="D11" s="1497" t="s">
        <v>324</v>
      </c>
      <c r="E11" s="1497" t="s">
        <v>325</v>
      </c>
      <c r="F11" s="1497" t="s">
        <v>326</v>
      </c>
      <c r="G11" s="1319" t="s">
        <v>372</v>
      </c>
      <c r="H11" s="1320"/>
      <c r="I11" s="1316"/>
      <c r="J11" s="1501" t="s">
        <v>327</v>
      </c>
      <c r="K11" s="1501" t="s">
        <v>328</v>
      </c>
      <c r="L11" s="1501" t="s">
        <v>329</v>
      </c>
      <c r="M11" s="1501" t="s">
        <v>326</v>
      </c>
      <c r="N11" s="1319" t="s">
        <v>372</v>
      </c>
      <c r="O11" s="1319"/>
      <c r="P11" s="1316"/>
      <c r="Q11" s="1497" t="s">
        <v>323</v>
      </c>
      <c r="R11" s="1497" t="s">
        <v>324</v>
      </c>
      <c r="S11" s="1497" t="s">
        <v>325</v>
      </c>
      <c r="T11" s="1497" t="s">
        <v>326</v>
      </c>
      <c r="U11" s="1319" t="s">
        <v>372</v>
      </c>
      <c r="V11" s="1320"/>
      <c r="W11" s="1316"/>
      <c r="X11" s="1499" t="s">
        <v>330</v>
      </c>
      <c r="Y11" s="1321" t="s">
        <v>331</v>
      </c>
      <c r="Z11" s="1319" t="s">
        <v>372</v>
      </c>
      <c r="AA11" s="1319"/>
      <c r="AB11" s="1314"/>
      <c r="AC11" s="1314"/>
      <c r="AD11" s="1314"/>
      <c r="AE11" s="1214"/>
      <c r="AF11" s="1214"/>
      <c r="AG11" s="1214"/>
      <c r="AH11" s="1214"/>
      <c r="AI11" s="1214"/>
    </row>
    <row r="12" spans="1:35" s="1235" customFormat="1" ht="12" customHeight="1" thickBot="1">
      <c r="A12" s="1322" t="s">
        <v>373</v>
      </c>
      <c r="B12" s="1315"/>
      <c r="C12" s="1498"/>
      <c r="D12" s="1498"/>
      <c r="E12" s="1498"/>
      <c r="F12" s="1498"/>
      <c r="G12" s="1323" t="s">
        <v>374</v>
      </c>
      <c r="H12" s="1324" t="s">
        <v>332</v>
      </c>
      <c r="I12" s="1325"/>
      <c r="J12" s="1498"/>
      <c r="K12" s="1498"/>
      <c r="L12" s="1498"/>
      <c r="M12" s="1498"/>
      <c r="N12" s="1323" t="s">
        <v>374</v>
      </c>
      <c r="O12" s="1324" t="s">
        <v>332</v>
      </c>
      <c r="P12" s="1315"/>
      <c r="Q12" s="1498"/>
      <c r="R12" s="1498"/>
      <c r="S12" s="1498"/>
      <c r="T12" s="1498"/>
      <c r="U12" s="1323" t="s">
        <v>374</v>
      </c>
      <c r="V12" s="1324" t="s">
        <v>332</v>
      </c>
      <c r="W12" s="1315"/>
      <c r="X12" s="1500"/>
      <c r="Y12" s="1326" t="s">
        <v>333</v>
      </c>
      <c r="Z12" s="1323" t="s">
        <v>374</v>
      </c>
      <c r="AA12" s="1323" t="s">
        <v>332</v>
      </c>
      <c r="AB12" s="1314"/>
      <c r="AC12" s="1314"/>
      <c r="AD12" s="1314"/>
      <c r="AE12" s="1314"/>
    </row>
    <row r="13" spans="1:35" s="1235" customFormat="1" ht="15.75" thickBot="1">
      <c r="A13" s="1327" t="s">
        <v>375</v>
      </c>
      <c r="B13" s="1315"/>
      <c r="C13" s="1328">
        <v>380.27300000000002</v>
      </c>
      <c r="D13" s="1329">
        <v>380.83699999999999</v>
      </c>
      <c r="E13" s="1330"/>
      <c r="F13" s="1331">
        <v>378.435</v>
      </c>
      <c r="G13" s="1236">
        <v>1.3969999999999914</v>
      </c>
      <c r="H13" s="1237">
        <v>3.7051968236623267E-3</v>
      </c>
      <c r="I13" s="1325"/>
      <c r="J13" s="1328">
        <v>336.11500000000001</v>
      </c>
      <c r="K13" s="1329">
        <v>430.291</v>
      </c>
      <c r="L13" s="1330">
        <v>431.392</v>
      </c>
      <c r="M13" s="1331">
        <v>422.79899999999998</v>
      </c>
      <c r="N13" s="1236">
        <v>5.0999999999987722E-2</v>
      </c>
      <c r="O13" s="1237">
        <v>1.2063924607574883E-4</v>
      </c>
      <c r="P13" s="1315"/>
      <c r="Q13" s="1328">
        <v>377.75099999999998</v>
      </c>
      <c r="R13" s="1329">
        <v>377.28899999999999</v>
      </c>
      <c r="S13" s="1330"/>
      <c r="T13" s="1331">
        <v>372.59300000000002</v>
      </c>
      <c r="U13" s="1236">
        <v>4.7909999999999968</v>
      </c>
      <c r="V13" s="1237">
        <v>1.3026030309786218E-2</v>
      </c>
      <c r="W13" s="1315"/>
      <c r="X13" s="1332">
        <v>383.43279999999999</v>
      </c>
      <c r="Y13" s="1414">
        <v>172.40683453237409</v>
      </c>
      <c r="Z13" s="1236">
        <v>1.7838999999999601</v>
      </c>
      <c r="AA13" s="1237">
        <v>4.6741913837560212E-3</v>
      </c>
      <c r="AB13" s="1314"/>
      <c r="AC13" s="1314"/>
      <c r="AD13" s="1314"/>
      <c r="AE13" s="1314"/>
      <c r="AF13" s="1238"/>
    </row>
    <row r="14" spans="1:35" s="1235" customFormat="1" ht="2.1" customHeight="1">
      <c r="A14" s="1333"/>
      <c r="B14" s="1315"/>
      <c r="C14" s="1333"/>
      <c r="D14" s="1334"/>
      <c r="E14" s="1334"/>
      <c r="F14" s="1334"/>
      <c r="G14" s="1334"/>
      <c r="H14" s="1239"/>
      <c r="I14" s="1334"/>
      <c r="J14" s="1334"/>
      <c r="K14" s="1334"/>
      <c r="L14" s="1334"/>
      <c r="M14" s="1334"/>
      <c r="N14" s="1334"/>
      <c r="O14" s="1240"/>
      <c r="P14" s="1315"/>
      <c r="Q14" s="1333"/>
      <c r="R14" s="1334"/>
      <c r="S14" s="1334"/>
      <c r="T14" s="1334"/>
      <c r="U14" s="1334"/>
      <c r="V14" s="1239"/>
      <c r="W14" s="1315"/>
      <c r="X14" s="1335"/>
      <c r="Y14" s="1336"/>
      <c r="Z14" s="1333"/>
      <c r="AA14" s="1333"/>
      <c r="AB14" s="1314"/>
      <c r="AC14" s="1314"/>
      <c r="AD14" s="1314"/>
      <c r="AE14" s="1314"/>
    </row>
    <row r="15" spans="1:35" s="1235" customFormat="1" ht="2.85" customHeight="1">
      <c r="A15" s="1337"/>
      <c r="B15" s="1315"/>
      <c r="C15" s="1337"/>
      <c r="D15" s="1337"/>
      <c r="E15" s="1337"/>
      <c r="F15" s="1337"/>
      <c r="G15" s="1241"/>
      <c r="H15" s="1242"/>
      <c r="I15" s="1337"/>
      <c r="J15" s="1337"/>
      <c r="K15" s="1337"/>
      <c r="L15" s="1337"/>
      <c r="M15" s="1337"/>
      <c r="N15" s="1337"/>
      <c r="O15" s="1243"/>
      <c r="P15" s="1337"/>
      <c r="Q15" s="1337"/>
      <c r="R15" s="1337"/>
      <c r="S15" s="1337"/>
      <c r="T15" s="1337"/>
      <c r="U15" s="1241"/>
      <c r="V15" s="1242"/>
      <c r="W15" s="1337"/>
      <c r="X15" s="1337"/>
      <c r="Y15" s="1337"/>
      <c r="Z15" s="1338"/>
      <c r="AA15" s="1338"/>
      <c r="AB15" s="1314"/>
      <c r="AC15" s="1314"/>
      <c r="AD15" s="1314"/>
      <c r="AE15" s="1314"/>
    </row>
    <row r="16" spans="1:35" s="1235" customFormat="1" ht="13.5" thickBot="1">
      <c r="A16" s="1337"/>
      <c r="B16" s="1315"/>
      <c r="C16" s="1391" t="s">
        <v>334</v>
      </c>
      <c r="D16" s="1391" t="s">
        <v>335</v>
      </c>
      <c r="E16" s="1391" t="s">
        <v>336</v>
      </c>
      <c r="F16" s="1391" t="s">
        <v>337</v>
      </c>
      <c r="G16" s="1391"/>
      <c r="H16" s="1244"/>
      <c r="I16" s="1316"/>
      <c r="J16" s="1391" t="s">
        <v>334</v>
      </c>
      <c r="K16" s="1391" t="s">
        <v>335</v>
      </c>
      <c r="L16" s="1391" t="s">
        <v>336</v>
      </c>
      <c r="M16" s="1391" t="s">
        <v>337</v>
      </c>
      <c r="N16" s="1339"/>
      <c r="O16" s="1245"/>
      <c r="P16" s="1316"/>
      <c r="Q16" s="1391" t="s">
        <v>334</v>
      </c>
      <c r="R16" s="1391" t="s">
        <v>335</v>
      </c>
      <c r="S16" s="1391" t="s">
        <v>336</v>
      </c>
      <c r="T16" s="1391" t="s">
        <v>337</v>
      </c>
      <c r="U16" s="1391"/>
      <c r="V16" s="1244"/>
      <c r="W16" s="1315"/>
      <c r="X16" s="1392" t="s">
        <v>330</v>
      </c>
      <c r="Y16" s="1316"/>
      <c r="Z16" s="1338"/>
      <c r="AA16" s="1338"/>
      <c r="AB16" s="1314"/>
      <c r="AC16" s="1314"/>
      <c r="AD16" s="1314"/>
      <c r="AE16" s="1314"/>
    </row>
    <row r="17" spans="1:31" s="1235" customFormat="1">
      <c r="A17" s="1340" t="s">
        <v>338</v>
      </c>
      <c r="B17" s="1315"/>
      <c r="C17" s="1341">
        <v>364.70179999999999</v>
      </c>
      <c r="D17" s="1342">
        <v>339.58589999999998</v>
      </c>
      <c r="E17" s="1342" t="s">
        <v>393</v>
      </c>
      <c r="F17" s="1343">
        <v>361.67619999999999</v>
      </c>
      <c r="G17" s="1246">
        <v>9.1499999999996362E-2</v>
      </c>
      <c r="H17" s="1247">
        <v>2.530527425523843E-4</v>
      </c>
      <c r="I17" s="1344"/>
      <c r="J17" s="1341" t="s">
        <v>393</v>
      </c>
      <c r="K17" s="1342" t="s">
        <v>393</v>
      </c>
      <c r="L17" s="1342" t="s">
        <v>393</v>
      </c>
      <c r="M17" s="1343" t="s">
        <v>393</v>
      </c>
      <c r="N17" s="1246"/>
      <c r="O17" s="1247"/>
      <c r="P17" s="1315"/>
      <c r="Q17" s="1341" t="s">
        <v>393</v>
      </c>
      <c r="R17" s="1342" t="s">
        <v>393</v>
      </c>
      <c r="S17" s="1342" t="s">
        <v>393</v>
      </c>
      <c r="T17" s="1343" t="s">
        <v>393</v>
      </c>
      <c r="U17" s="1246" t="s">
        <v>393</v>
      </c>
      <c r="V17" s="1248" t="s">
        <v>393</v>
      </c>
      <c r="W17" s="1315"/>
      <c r="X17" s="1345">
        <v>361.67619999999999</v>
      </c>
      <c r="Y17" s="1346"/>
      <c r="Z17" s="1249">
        <v>9.1499999999996362E-2</v>
      </c>
      <c r="AA17" s="1248">
        <v>2.530527425523843E-4</v>
      </c>
      <c r="AB17" s="1347"/>
      <c r="AC17" s="1347"/>
      <c r="AD17" s="1347"/>
      <c r="AE17" s="1347"/>
    </row>
    <row r="18" spans="1:31" s="1235" customFormat="1">
      <c r="A18" s="1348" t="s">
        <v>339</v>
      </c>
      <c r="B18" s="1315"/>
      <c r="C18" s="1349" t="s">
        <v>393</v>
      </c>
      <c r="D18" s="1350" t="s">
        <v>393</v>
      </c>
      <c r="E18" s="1350" t="s">
        <v>393</v>
      </c>
      <c r="F18" s="1351" t="s">
        <v>393</v>
      </c>
      <c r="G18" s="1250"/>
      <c r="H18" s="1251" t="s">
        <v>393</v>
      </c>
      <c r="I18" s="1344"/>
      <c r="J18" s="1349" t="s">
        <v>393</v>
      </c>
      <c r="K18" s="1350" t="s">
        <v>393</v>
      </c>
      <c r="L18" s="1350" t="s">
        <v>393</v>
      </c>
      <c r="M18" s="1351" t="s">
        <v>393</v>
      </c>
      <c r="N18" s="1250" t="s">
        <v>393</v>
      </c>
      <c r="O18" s="1252" t="s">
        <v>393</v>
      </c>
      <c r="P18" s="1315"/>
      <c r="Q18" s="1349" t="s">
        <v>393</v>
      </c>
      <c r="R18" s="1350" t="s">
        <v>393</v>
      </c>
      <c r="S18" s="1350" t="s">
        <v>393</v>
      </c>
      <c r="T18" s="1351" t="s">
        <v>393</v>
      </c>
      <c r="U18" s="1250" t="s">
        <v>393</v>
      </c>
      <c r="V18" s="1252" t="s">
        <v>393</v>
      </c>
      <c r="W18" s="1315"/>
      <c r="X18" s="1352" t="s">
        <v>393</v>
      </c>
      <c r="Y18" s="1334"/>
      <c r="Z18" s="1253" t="s">
        <v>393</v>
      </c>
      <c r="AA18" s="1252" t="s">
        <v>393</v>
      </c>
      <c r="AB18" s="1347"/>
      <c r="AC18" s="1347"/>
      <c r="AD18" s="1347"/>
      <c r="AE18" s="1347"/>
    </row>
    <row r="19" spans="1:31" s="1235" customFormat="1">
      <c r="A19" s="1348" t="s">
        <v>340</v>
      </c>
      <c r="B19" s="1315"/>
      <c r="C19" s="1349">
        <v>333.77379999999999</v>
      </c>
      <c r="D19" s="1350">
        <v>341.25639999999999</v>
      </c>
      <c r="E19" s="1350">
        <v>341.7072</v>
      </c>
      <c r="F19" s="1351">
        <v>339.4126</v>
      </c>
      <c r="G19" s="1250">
        <v>9.4600000000014006E-2</v>
      </c>
      <c r="H19" s="1251">
        <v>2.7879452313173125E-4</v>
      </c>
      <c r="I19" s="1344"/>
      <c r="J19" s="1349" t="s">
        <v>393</v>
      </c>
      <c r="K19" s="1350" t="s">
        <v>393</v>
      </c>
      <c r="L19" s="1350" t="s">
        <v>393</v>
      </c>
      <c r="M19" s="1351" t="s">
        <v>393</v>
      </c>
      <c r="N19" s="1250" t="s">
        <v>393</v>
      </c>
      <c r="O19" s="1252" t="s">
        <v>393</v>
      </c>
      <c r="P19" s="1315"/>
      <c r="Q19" s="1349" t="s">
        <v>393</v>
      </c>
      <c r="R19" s="1350" t="s">
        <v>393</v>
      </c>
      <c r="S19" s="1350" t="s">
        <v>344</v>
      </c>
      <c r="T19" s="1351" t="s">
        <v>344</v>
      </c>
      <c r="U19" s="1250" t="s">
        <v>393</v>
      </c>
      <c r="V19" s="1252" t="s">
        <v>393</v>
      </c>
      <c r="W19" s="1315"/>
      <c r="X19" s="1352" t="s">
        <v>344</v>
      </c>
      <c r="Y19" s="1334"/>
      <c r="Z19" s="1253" t="s">
        <v>393</v>
      </c>
      <c r="AA19" s="1252" t="s">
        <v>393</v>
      </c>
      <c r="AB19" s="1347"/>
      <c r="AC19" s="1347"/>
      <c r="AD19" s="1347"/>
      <c r="AE19" s="1347"/>
    </row>
    <row r="20" spans="1:31" s="1235" customFormat="1">
      <c r="A20" s="1348" t="s">
        <v>341</v>
      </c>
      <c r="B20" s="1315"/>
      <c r="C20" s="1349" t="s">
        <v>393</v>
      </c>
      <c r="D20" s="1350">
        <v>349.6841</v>
      </c>
      <c r="E20" s="1350">
        <v>346.255</v>
      </c>
      <c r="F20" s="1351">
        <v>347.4796</v>
      </c>
      <c r="G20" s="1250">
        <v>5.5973000000000184</v>
      </c>
      <c r="H20" s="1251">
        <v>1.6372008729319987E-2</v>
      </c>
      <c r="I20" s="1344"/>
      <c r="J20" s="1349" t="s">
        <v>393</v>
      </c>
      <c r="K20" s="1350" t="s">
        <v>393</v>
      </c>
      <c r="L20" s="1350" t="s">
        <v>393</v>
      </c>
      <c r="M20" s="1351" t="s">
        <v>393</v>
      </c>
      <c r="N20" s="1250" t="s">
        <v>393</v>
      </c>
      <c r="O20" s="1252" t="s">
        <v>393</v>
      </c>
      <c r="P20" s="1315"/>
      <c r="Q20" s="1349" t="s">
        <v>393</v>
      </c>
      <c r="R20" s="1350">
        <v>368.50729999999999</v>
      </c>
      <c r="S20" s="1350">
        <v>381.2106</v>
      </c>
      <c r="T20" s="1351">
        <v>378.29509999999999</v>
      </c>
      <c r="U20" s="1250">
        <v>6.8492999999999711</v>
      </c>
      <c r="V20" s="1252">
        <v>1.8439567764664266E-2</v>
      </c>
      <c r="W20" s="1315"/>
      <c r="X20" s="1353">
        <v>367.11270000000002</v>
      </c>
      <c r="Y20" s="1315"/>
      <c r="Z20" s="1253">
        <v>6.3950000000000387</v>
      </c>
      <c r="AA20" s="1252">
        <v>1.772854506446464E-2</v>
      </c>
      <c r="AB20" s="1347"/>
      <c r="AC20" s="1347"/>
      <c r="AD20" s="1347"/>
      <c r="AE20" s="1347"/>
    </row>
    <row r="21" spans="1:31" s="1235" customFormat="1">
      <c r="A21" s="1348" t="s">
        <v>342</v>
      </c>
      <c r="B21" s="1315"/>
      <c r="C21" s="1349">
        <v>390.54969999999997</v>
      </c>
      <c r="D21" s="1350">
        <v>403.06180000000001</v>
      </c>
      <c r="E21" s="1350" t="s">
        <v>393</v>
      </c>
      <c r="F21" s="1351">
        <v>396.40640000000002</v>
      </c>
      <c r="G21" s="1250">
        <v>6.7567999999999984</v>
      </c>
      <c r="H21" s="1251">
        <v>1.7340708164463647E-2</v>
      </c>
      <c r="I21" s="1344"/>
      <c r="J21" s="1349" t="s">
        <v>393</v>
      </c>
      <c r="K21" s="1350" t="s">
        <v>393</v>
      </c>
      <c r="L21" s="1350" t="s">
        <v>393</v>
      </c>
      <c r="M21" s="1351" t="s">
        <v>393</v>
      </c>
      <c r="N21" s="1250" t="s">
        <v>393</v>
      </c>
      <c r="O21" s="1252" t="s">
        <v>393</v>
      </c>
      <c r="P21" s="1315"/>
      <c r="Q21" s="1349" t="s">
        <v>393</v>
      </c>
      <c r="R21" s="1350" t="s">
        <v>393</v>
      </c>
      <c r="S21" s="1350" t="s">
        <v>393</v>
      </c>
      <c r="T21" s="1351" t="s">
        <v>393</v>
      </c>
      <c r="U21" s="1250" t="s">
        <v>393</v>
      </c>
      <c r="V21" s="1252" t="s">
        <v>393</v>
      </c>
      <c r="W21" s="1315"/>
      <c r="X21" s="1353">
        <v>396.40640000000002</v>
      </c>
      <c r="Y21" s="1334"/>
      <c r="Z21" s="1253">
        <v>6.7567999999999984</v>
      </c>
      <c r="AA21" s="1252">
        <v>1.7340708164463647E-2</v>
      </c>
      <c r="AB21" s="1347"/>
      <c r="AC21" s="1347"/>
      <c r="AD21" s="1347"/>
      <c r="AE21" s="1347"/>
    </row>
    <row r="22" spans="1:31" s="1235" customFormat="1">
      <c r="A22" s="1348" t="s">
        <v>343</v>
      </c>
      <c r="B22" s="1315"/>
      <c r="C22" s="1349" t="s">
        <v>393</v>
      </c>
      <c r="D22" s="1350" t="s">
        <v>344</v>
      </c>
      <c r="E22" s="1350" t="s">
        <v>393</v>
      </c>
      <c r="F22" s="1351" t="s">
        <v>344</v>
      </c>
      <c r="G22" s="1379" t="s">
        <v>393</v>
      </c>
      <c r="H22" s="1380" t="s">
        <v>393</v>
      </c>
      <c r="I22" s="1344"/>
      <c r="J22" s="1349" t="s">
        <v>393</v>
      </c>
      <c r="K22" s="1350" t="s">
        <v>393</v>
      </c>
      <c r="L22" s="1350" t="s">
        <v>393</v>
      </c>
      <c r="M22" s="1351" t="s">
        <v>393</v>
      </c>
      <c r="N22" s="1250" t="s">
        <v>393</v>
      </c>
      <c r="O22" s="1252" t="s">
        <v>393</v>
      </c>
      <c r="P22" s="1315"/>
      <c r="Q22" s="1349" t="s">
        <v>393</v>
      </c>
      <c r="R22" s="1350" t="s">
        <v>393</v>
      </c>
      <c r="S22" s="1350" t="s">
        <v>393</v>
      </c>
      <c r="T22" s="1351" t="s">
        <v>393</v>
      </c>
      <c r="U22" s="1250" t="s">
        <v>393</v>
      </c>
      <c r="V22" s="1252" t="s">
        <v>393</v>
      </c>
      <c r="W22" s="1315"/>
      <c r="X22" s="1353" t="s">
        <v>344</v>
      </c>
      <c r="Y22" s="1334"/>
      <c r="Z22" s="1253" t="s">
        <v>393</v>
      </c>
      <c r="AA22" s="1252" t="s">
        <v>393</v>
      </c>
      <c r="AB22" s="1347"/>
      <c r="AC22" s="1347"/>
      <c r="AD22" s="1347"/>
      <c r="AE22" s="1347"/>
    </row>
    <row r="23" spans="1:31" s="1235" customFormat="1">
      <c r="A23" s="1348" t="s">
        <v>345</v>
      </c>
      <c r="B23" s="1315"/>
      <c r="C23" s="1354" t="s">
        <v>393</v>
      </c>
      <c r="D23" s="1355" t="s">
        <v>393</v>
      </c>
      <c r="E23" s="1355" t="s">
        <v>393</v>
      </c>
      <c r="F23" s="1356" t="s">
        <v>393</v>
      </c>
      <c r="G23" s="1250"/>
      <c r="H23" s="1251"/>
      <c r="I23" s="1357"/>
      <c r="J23" s="1354">
        <v>422.47070000000002</v>
      </c>
      <c r="K23" s="1355">
        <v>434.66320000000002</v>
      </c>
      <c r="L23" s="1355">
        <v>447.53890000000001</v>
      </c>
      <c r="M23" s="1356">
        <v>437.83519999999999</v>
      </c>
      <c r="N23" s="1250">
        <v>0.26490000000001146</v>
      </c>
      <c r="O23" s="1252">
        <v>6.0538843701229972E-4</v>
      </c>
      <c r="P23" s="1315"/>
      <c r="Q23" s="1354" t="s">
        <v>393</v>
      </c>
      <c r="R23" s="1355" t="s">
        <v>393</v>
      </c>
      <c r="S23" s="1355" t="s">
        <v>393</v>
      </c>
      <c r="T23" s="1356" t="s">
        <v>393</v>
      </c>
      <c r="U23" s="1250" t="s">
        <v>393</v>
      </c>
      <c r="V23" s="1252" t="s">
        <v>393</v>
      </c>
      <c r="W23" s="1315"/>
      <c r="X23" s="1353">
        <v>437.83519999999999</v>
      </c>
      <c r="Y23" s="1346"/>
      <c r="Z23" s="1253">
        <v>0.26490000000001146</v>
      </c>
      <c r="AA23" s="1252">
        <v>6.0538843701229972E-4</v>
      </c>
      <c r="AB23" s="1347"/>
      <c r="AC23" s="1347"/>
      <c r="AD23" s="1347"/>
      <c r="AE23" s="1347"/>
    </row>
    <row r="24" spans="1:31" s="1235" customFormat="1">
      <c r="A24" s="1348" t="s">
        <v>346</v>
      </c>
      <c r="B24" s="1315"/>
      <c r="C24" s="1349" t="s">
        <v>393</v>
      </c>
      <c r="D24" s="1350">
        <v>403.58620000000002</v>
      </c>
      <c r="E24" s="1350">
        <v>374.27820000000003</v>
      </c>
      <c r="F24" s="1351">
        <v>391.24189999999999</v>
      </c>
      <c r="G24" s="1250">
        <v>0</v>
      </c>
      <c r="H24" s="1251">
        <v>0</v>
      </c>
      <c r="I24" s="1344"/>
      <c r="J24" s="1349" t="s">
        <v>393</v>
      </c>
      <c r="K24" s="1350" t="s">
        <v>393</v>
      </c>
      <c r="L24" s="1350" t="s">
        <v>393</v>
      </c>
      <c r="M24" s="1351" t="s">
        <v>393</v>
      </c>
      <c r="N24" s="1250" t="s">
        <v>393</v>
      </c>
      <c r="O24" s="1252" t="s">
        <v>393</v>
      </c>
      <c r="P24" s="1315"/>
      <c r="Q24" s="1349" t="s">
        <v>393</v>
      </c>
      <c r="R24" s="1350" t="s">
        <v>393</v>
      </c>
      <c r="S24" s="1350" t="s">
        <v>393</v>
      </c>
      <c r="T24" s="1351" t="s">
        <v>393</v>
      </c>
      <c r="U24" s="1250" t="s">
        <v>393</v>
      </c>
      <c r="V24" s="1252" t="s">
        <v>393</v>
      </c>
      <c r="W24" s="1315"/>
      <c r="X24" s="1353">
        <v>391.24189999999999</v>
      </c>
      <c r="Y24" s="1346"/>
      <c r="Z24" s="1253" t="s">
        <v>393</v>
      </c>
      <c r="AA24" s="1252" t="s">
        <v>393</v>
      </c>
      <c r="AB24" s="1347"/>
      <c r="AC24" s="1347"/>
      <c r="AD24" s="1347"/>
      <c r="AE24" s="1347"/>
    </row>
    <row r="25" spans="1:31" s="1235" customFormat="1">
      <c r="A25" s="1348" t="s">
        <v>347</v>
      </c>
      <c r="B25" s="1315"/>
      <c r="C25" s="1349">
        <v>357.25819999999999</v>
      </c>
      <c r="D25" s="1350">
        <v>363.46890000000002</v>
      </c>
      <c r="E25" s="1350" t="s">
        <v>393</v>
      </c>
      <c r="F25" s="1351">
        <v>359.61360000000002</v>
      </c>
      <c r="G25" s="1250">
        <v>0.54450000000002774</v>
      </c>
      <c r="H25" s="1251">
        <v>1.5164212125187149E-3</v>
      </c>
      <c r="I25" s="1344"/>
      <c r="J25" s="1349" t="s">
        <v>393</v>
      </c>
      <c r="K25" s="1350" t="s">
        <v>393</v>
      </c>
      <c r="L25" s="1350" t="s">
        <v>393</v>
      </c>
      <c r="M25" s="1351" t="s">
        <v>393</v>
      </c>
      <c r="N25" s="1250" t="s">
        <v>393</v>
      </c>
      <c r="O25" s="1252" t="s">
        <v>393</v>
      </c>
      <c r="P25" s="1315"/>
      <c r="Q25" s="1349">
        <v>373.76659999999998</v>
      </c>
      <c r="R25" s="1350">
        <v>379.61329999999998</v>
      </c>
      <c r="S25" s="1350" t="s">
        <v>393</v>
      </c>
      <c r="T25" s="1351">
        <v>377.34429999999998</v>
      </c>
      <c r="U25" s="1250">
        <v>2.1339999999999577</v>
      </c>
      <c r="V25" s="1252">
        <v>5.6874771294923576E-3</v>
      </c>
      <c r="W25" s="1315"/>
      <c r="X25" s="1353">
        <v>370.80889999999999</v>
      </c>
      <c r="Y25" s="1346"/>
      <c r="Z25" s="1253">
        <v>1.5480999999999767</v>
      </c>
      <c r="AA25" s="1252">
        <v>4.1924298490387812E-3</v>
      </c>
      <c r="AB25" s="1347"/>
      <c r="AC25" s="1347"/>
      <c r="AD25" s="1347"/>
      <c r="AE25" s="1347"/>
    </row>
    <row r="26" spans="1:31" s="1235" customFormat="1">
      <c r="A26" s="1348" t="s">
        <v>348</v>
      </c>
      <c r="B26" s="1315"/>
      <c r="C26" s="1354">
        <v>387.91250000000002</v>
      </c>
      <c r="D26" s="1355">
        <v>385.4212</v>
      </c>
      <c r="E26" s="1355">
        <v>359.8646</v>
      </c>
      <c r="F26" s="1356">
        <v>382.9058</v>
      </c>
      <c r="G26" s="1250">
        <v>1.6034999999999968</v>
      </c>
      <c r="H26" s="1251">
        <v>4.2053247515161374E-3</v>
      </c>
      <c r="I26" s="1344"/>
      <c r="J26" s="1354">
        <v>226.05359999999999</v>
      </c>
      <c r="K26" s="1355">
        <v>385</v>
      </c>
      <c r="L26" s="1355">
        <v>371.54989999999998</v>
      </c>
      <c r="M26" s="1356">
        <v>359.36110000000002</v>
      </c>
      <c r="N26" s="1250">
        <v>-0.85009999999999764</v>
      </c>
      <c r="O26" s="1252">
        <v>-2.3600043530017656E-3</v>
      </c>
      <c r="P26" s="1315"/>
      <c r="Q26" s="1354" t="s">
        <v>393</v>
      </c>
      <c r="R26" s="1355" t="s">
        <v>393</v>
      </c>
      <c r="S26" s="1355" t="s">
        <v>393</v>
      </c>
      <c r="T26" s="1356" t="s">
        <v>393</v>
      </c>
      <c r="U26" s="1250" t="s">
        <v>393</v>
      </c>
      <c r="V26" s="1252" t="s">
        <v>393</v>
      </c>
      <c r="W26" s="1315"/>
      <c r="X26" s="1353">
        <v>379.59870000000001</v>
      </c>
      <c r="Y26" s="1334"/>
      <c r="Z26" s="1253">
        <v>1.2588999999999828</v>
      </c>
      <c r="AA26" s="1252">
        <v>3.3274321126139927E-3</v>
      </c>
      <c r="AB26" s="1347"/>
      <c r="AC26" s="1347"/>
      <c r="AD26" s="1347"/>
      <c r="AE26" s="1347"/>
    </row>
    <row r="27" spans="1:31" s="1235" customFormat="1">
      <c r="A27" s="1348" t="s">
        <v>349</v>
      </c>
      <c r="B27" s="1315"/>
      <c r="C27" s="1354">
        <v>354.28530000000001</v>
      </c>
      <c r="D27" s="1355">
        <v>365.81689999999998</v>
      </c>
      <c r="E27" s="1355" t="s">
        <v>393</v>
      </c>
      <c r="F27" s="1356">
        <v>362.80700000000002</v>
      </c>
      <c r="G27" s="1250">
        <v>-0.33240000000000691</v>
      </c>
      <c r="H27" s="1251">
        <v>-9.1535096439554486E-4</v>
      </c>
      <c r="I27" s="1344"/>
      <c r="J27" s="1354" t="s">
        <v>393</v>
      </c>
      <c r="K27" s="1355" t="s">
        <v>393</v>
      </c>
      <c r="L27" s="1355" t="s">
        <v>393</v>
      </c>
      <c r="M27" s="1356" t="s">
        <v>393</v>
      </c>
      <c r="N27" s="1250" t="s">
        <v>393</v>
      </c>
      <c r="O27" s="1252" t="s">
        <v>393</v>
      </c>
      <c r="P27" s="1315"/>
      <c r="Q27" s="1354" t="s">
        <v>393</v>
      </c>
      <c r="R27" s="1355" t="s">
        <v>393</v>
      </c>
      <c r="S27" s="1355" t="s">
        <v>393</v>
      </c>
      <c r="T27" s="1356" t="s">
        <v>393</v>
      </c>
      <c r="U27" s="1250" t="s">
        <v>393</v>
      </c>
      <c r="V27" s="1252" t="s">
        <v>393</v>
      </c>
      <c r="W27" s="1315"/>
      <c r="X27" s="1353">
        <v>362.80700000000002</v>
      </c>
      <c r="Y27" s="1334"/>
      <c r="Z27" s="1253">
        <v>-0.33240000000000691</v>
      </c>
      <c r="AA27" s="1252">
        <v>-9.1535096439554486E-4</v>
      </c>
      <c r="AB27" s="1347"/>
      <c r="AC27" s="1347"/>
      <c r="AD27" s="1347"/>
      <c r="AE27" s="1347"/>
    </row>
    <row r="28" spans="1:31" s="1235" customFormat="1">
      <c r="A28" s="1348" t="s">
        <v>350</v>
      </c>
      <c r="B28" s="1315"/>
      <c r="C28" s="1349">
        <v>390.31330000000003</v>
      </c>
      <c r="D28" s="1350">
        <v>357.66919999999999</v>
      </c>
      <c r="E28" s="1350">
        <v>330.1026</v>
      </c>
      <c r="F28" s="1351">
        <v>385.09739999999999</v>
      </c>
      <c r="G28" s="1254">
        <v>-3.0477000000000203</v>
      </c>
      <c r="H28" s="1251">
        <v>-7.8519605168273499E-3</v>
      </c>
      <c r="I28" s="1344"/>
      <c r="J28" s="1349" t="s">
        <v>393</v>
      </c>
      <c r="K28" s="1350" t="s">
        <v>393</v>
      </c>
      <c r="L28" s="1350" t="s">
        <v>393</v>
      </c>
      <c r="M28" s="1351" t="s">
        <v>393</v>
      </c>
      <c r="N28" s="1250" t="s">
        <v>393</v>
      </c>
      <c r="O28" s="1252" t="s">
        <v>393</v>
      </c>
      <c r="P28" s="1315"/>
      <c r="Q28" s="1349">
        <v>429.70620000000002</v>
      </c>
      <c r="R28" s="1350">
        <v>440.11090000000002</v>
      </c>
      <c r="S28" s="1350">
        <v>428.37419999999997</v>
      </c>
      <c r="T28" s="1351">
        <v>433.2638</v>
      </c>
      <c r="U28" s="1250">
        <v>17.294899999999984</v>
      </c>
      <c r="V28" s="1252">
        <v>4.15773871556262E-2</v>
      </c>
      <c r="W28" s="1315"/>
      <c r="X28" s="1353">
        <v>387.9588</v>
      </c>
      <c r="Y28" s="1334"/>
      <c r="Z28" s="1253">
        <v>-1.8392000000000053</v>
      </c>
      <c r="AA28" s="1252">
        <v>-4.7183412947219283E-3</v>
      </c>
      <c r="AB28" s="1347"/>
      <c r="AC28" s="1347"/>
      <c r="AD28" s="1347"/>
      <c r="AE28" s="1347"/>
    </row>
    <row r="29" spans="1:31" s="1235" customFormat="1">
      <c r="A29" s="1348" t="s">
        <v>351</v>
      </c>
      <c r="B29" s="1315"/>
      <c r="C29" s="1349" t="s">
        <v>393</v>
      </c>
      <c r="D29" s="1350" t="s">
        <v>393</v>
      </c>
      <c r="E29" s="1350" t="s">
        <v>393</v>
      </c>
      <c r="F29" s="1351" t="s">
        <v>393</v>
      </c>
      <c r="G29" s="1250">
        <v>0</v>
      </c>
      <c r="H29" s="1251">
        <v>0</v>
      </c>
      <c r="I29" s="1344"/>
      <c r="J29" s="1349" t="s">
        <v>393</v>
      </c>
      <c r="K29" s="1350" t="s">
        <v>393</v>
      </c>
      <c r="L29" s="1350" t="s">
        <v>393</v>
      </c>
      <c r="M29" s="1351" t="s">
        <v>393</v>
      </c>
      <c r="N29" s="1250" t="s">
        <v>393</v>
      </c>
      <c r="O29" s="1252" t="s">
        <v>393</v>
      </c>
      <c r="P29" s="1315"/>
      <c r="Q29" s="1349" t="s">
        <v>393</v>
      </c>
      <c r="R29" s="1350" t="s">
        <v>393</v>
      </c>
      <c r="S29" s="1350" t="s">
        <v>393</v>
      </c>
      <c r="T29" s="1351" t="s">
        <v>393</v>
      </c>
      <c r="U29" s="1250" t="s">
        <v>393</v>
      </c>
      <c r="V29" s="1252" t="s">
        <v>393</v>
      </c>
      <c r="W29" s="1315"/>
      <c r="X29" s="1353" t="s">
        <v>393</v>
      </c>
      <c r="Y29" s="1346"/>
      <c r="Z29" s="1253" t="s">
        <v>393</v>
      </c>
      <c r="AA29" s="1252" t="s">
        <v>393</v>
      </c>
      <c r="AB29" s="1347"/>
      <c r="AC29" s="1347"/>
      <c r="AD29" s="1347"/>
      <c r="AE29" s="1347"/>
    </row>
    <row r="30" spans="1:31" s="1235" customFormat="1">
      <c r="A30" s="1348" t="s">
        <v>352</v>
      </c>
      <c r="B30" s="1315"/>
      <c r="C30" s="1349" t="s">
        <v>393</v>
      </c>
      <c r="D30" s="1350">
        <v>257.45850000000002</v>
      </c>
      <c r="E30" s="1350" t="s">
        <v>393</v>
      </c>
      <c r="F30" s="1351">
        <v>257.45850000000002</v>
      </c>
      <c r="G30" s="1250">
        <v>-89.928200000000004</v>
      </c>
      <c r="H30" s="1251">
        <v>-0.25887059003698187</v>
      </c>
      <c r="I30" s="1344"/>
      <c r="J30" s="1349" t="s">
        <v>393</v>
      </c>
      <c r="K30" s="1350" t="s">
        <v>393</v>
      </c>
      <c r="L30" s="1350" t="s">
        <v>393</v>
      </c>
      <c r="M30" s="1351" t="s">
        <v>393</v>
      </c>
      <c r="N30" s="1250" t="s">
        <v>393</v>
      </c>
      <c r="O30" s="1252" t="s">
        <v>393</v>
      </c>
      <c r="P30" s="1315"/>
      <c r="Q30" s="1349" t="s">
        <v>393</v>
      </c>
      <c r="R30" s="1350">
        <v>193.36949999999999</v>
      </c>
      <c r="S30" s="1350" t="s">
        <v>393</v>
      </c>
      <c r="T30" s="1351">
        <v>193.36949999999999</v>
      </c>
      <c r="U30" s="1250">
        <v>-92.660100000000028</v>
      </c>
      <c r="V30" s="1252">
        <v>-0.32395283565057609</v>
      </c>
      <c r="W30" s="1315"/>
      <c r="X30" s="1353">
        <v>243.4102</v>
      </c>
      <c r="Y30" s="1346"/>
      <c r="Z30" s="1253">
        <v>-90.527000000000015</v>
      </c>
      <c r="AA30" s="1252">
        <v>-0.27108989354884694</v>
      </c>
      <c r="AB30" s="1347"/>
      <c r="AC30" s="1347"/>
      <c r="AD30" s="1347"/>
      <c r="AE30" s="1347"/>
    </row>
    <row r="31" spans="1:31" s="1235" customFormat="1">
      <c r="A31" s="1348" t="s">
        <v>353</v>
      </c>
      <c r="B31" s="1315"/>
      <c r="C31" s="1349" t="s">
        <v>393</v>
      </c>
      <c r="D31" s="1350">
        <v>304.11169999999998</v>
      </c>
      <c r="E31" s="1350">
        <v>306.7756</v>
      </c>
      <c r="F31" s="1351">
        <v>306.05070000000001</v>
      </c>
      <c r="G31" s="1250">
        <v>-1.9092999999999734</v>
      </c>
      <c r="H31" s="1251">
        <v>-6.1998311469021461E-3</v>
      </c>
      <c r="I31" s="1344"/>
      <c r="J31" s="1349" t="s">
        <v>393</v>
      </c>
      <c r="K31" s="1350" t="s">
        <v>393</v>
      </c>
      <c r="L31" s="1350" t="s">
        <v>393</v>
      </c>
      <c r="M31" s="1351" t="s">
        <v>393</v>
      </c>
      <c r="N31" s="1250" t="s">
        <v>393</v>
      </c>
      <c r="O31" s="1252" t="s">
        <v>393</v>
      </c>
      <c r="P31" s="1315"/>
      <c r="Q31" s="1349" t="s">
        <v>393</v>
      </c>
      <c r="R31" s="1350" t="s">
        <v>393</v>
      </c>
      <c r="S31" s="1350" t="s">
        <v>393</v>
      </c>
      <c r="T31" s="1351" t="s">
        <v>393</v>
      </c>
      <c r="U31" s="1250" t="s">
        <v>393</v>
      </c>
      <c r="V31" s="1252" t="s">
        <v>393</v>
      </c>
      <c r="W31" s="1315"/>
      <c r="X31" s="1353">
        <v>306.05070000000001</v>
      </c>
      <c r="Y31" s="1346"/>
      <c r="Z31" s="1253">
        <v>-1.9092999999999734</v>
      </c>
      <c r="AA31" s="1252">
        <v>-6.1998311469021461E-3</v>
      </c>
      <c r="AB31" s="1347"/>
      <c r="AC31" s="1347"/>
      <c r="AD31" s="1347"/>
      <c r="AE31" s="1347"/>
    </row>
    <row r="32" spans="1:31" s="1235" customFormat="1">
      <c r="A32" s="1348" t="s">
        <v>354</v>
      </c>
      <c r="B32" s="1315"/>
      <c r="C32" s="1349">
        <v>414.54629999999997</v>
      </c>
      <c r="D32" s="1355">
        <v>395.6737</v>
      </c>
      <c r="E32" s="1355" t="s">
        <v>393</v>
      </c>
      <c r="F32" s="1356">
        <v>408.74930000000001</v>
      </c>
      <c r="G32" s="1250">
        <v>2.3543999999999983</v>
      </c>
      <c r="H32" s="1251">
        <v>5.7933797889688776E-3</v>
      </c>
      <c r="I32" s="1344"/>
      <c r="J32" s="1349" t="s">
        <v>393</v>
      </c>
      <c r="K32" s="1355" t="s">
        <v>393</v>
      </c>
      <c r="L32" s="1355" t="s">
        <v>393</v>
      </c>
      <c r="M32" s="1356" t="s">
        <v>393</v>
      </c>
      <c r="N32" s="1250" t="s">
        <v>393</v>
      </c>
      <c r="O32" s="1252" t="s">
        <v>393</v>
      </c>
      <c r="P32" s="1315"/>
      <c r="Q32" s="1349" t="s">
        <v>393</v>
      </c>
      <c r="R32" s="1355" t="s">
        <v>393</v>
      </c>
      <c r="S32" s="1355" t="s">
        <v>393</v>
      </c>
      <c r="T32" s="1356" t="s">
        <v>393</v>
      </c>
      <c r="U32" s="1250" t="s">
        <v>393</v>
      </c>
      <c r="V32" s="1252" t="s">
        <v>393</v>
      </c>
      <c r="W32" s="1315"/>
      <c r="X32" s="1353">
        <v>408.74930000000001</v>
      </c>
      <c r="Y32" s="1346"/>
      <c r="Z32" s="1253">
        <v>2.3543999999999983</v>
      </c>
      <c r="AA32" s="1252">
        <v>5.7933797889688776E-3</v>
      </c>
      <c r="AB32" s="1347"/>
      <c r="AC32" s="1347"/>
      <c r="AD32" s="1347"/>
      <c r="AE32" s="1347"/>
    </row>
    <row r="33" spans="1:31" s="1235" customFormat="1">
      <c r="A33" s="1348" t="s">
        <v>355</v>
      </c>
      <c r="B33" s="1315"/>
      <c r="C33" s="1349" t="s">
        <v>393</v>
      </c>
      <c r="D33" s="1355">
        <v>196.64269999999999</v>
      </c>
      <c r="E33" s="1355" t="s">
        <v>393</v>
      </c>
      <c r="F33" s="1356">
        <v>196.64269999999999</v>
      </c>
      <c r="G33" s="1250">
        <v>196.64269999999999</v>
      </c>
      <c r="H33" s="1251" t="s">
        <v>393</v>
      </c>
      <c r="I33" s="1344"/>
      <c r="J33" s="1349" t="s">
        <v>393</v>
      </c>
      <c r="K33" s="1355" t="s">
        <v>393</v>
      </c>
      <c r="L33" s="1355" t="s">
        <v>393</v>
      </c>
      <c r="M33" s="1356" t="s">
        <v>393</v>
      </c>
      <c r="N33" s="1250" t="s">
        <v>393</v>
      </c>
      <c r="O33" s="1252" t="s">
        <v>393</v>
      </c>
      <c r="P33" s="1315"/>
      <c r="Q33" s="1349" t="s">
        <v>393</v>
      </c>
      <c r="R33" s="1355" t="s">
        <v>393</v>
      </c>
      <c r="S33" s="1355" t="s">
        <v>393</v>
      </c>
      <c r="T33" s="1356" t="s">
        <v>393</v>
      </c>
      <c r="U33" s="1250" t="s">
        <v>393</v>
      </c>
      <c r="V33" s="1252" t="s">
        <v>393</v>
      </c>
      <c r="W33" s="1315"/>
      <c r="X33" s="1353">
        <v>196.64269999999999</v>
      </c>
      <c r="Y33" s="1346"/>
      <c r="Z33" s="1253">
        <v>196.64269999999999</v>
      </c>
      <c r="AA33" s="1252" t="s">
        <v>393</v>
      </c>
      <c r="AB33" s="1347"/>
      <c r="AC33" s="1347"/>
      <c r="AD33" s="1347"/>
      <c r="AE33" s="1347"/>
    </row>
    <row r="34" spans="1:31" s="1235" customFormat="1">
      <c r="A34" s="1348" t="s">
        <v>356</v>
      </c>
      <c r="B34" s="1315"/>
      <c r="C34" s="1349" t="s">
        <v>393</v>
      </c>
      <c r="D34" s="1355" t="s">
        <v>393</v>
      </c>
      <c r="E34" s="1355" t="s">
        <v>393</v>
      </c>
      <c r="F34" s="1356" t="s">
        <v>393</v>
      </c>
      <c r="G34" s="1250"/>
      <c r="H34" s="1251" t="s">
        <v>393</v>
      </c>
      <c r="I34" s="1344"/>
      <c r="J34" s="1349" t="s">
        <v>393</v>
      </c>
      <c r="K34" s="1355" t="s">
        <v>393</v>
      </c>
      <c r="L34" s="1355" t="s">
        <v>393</v>
      </c>
      <c r="M34" s="1356" t="s">
        <v>393</v>
      </c>
      <c r="N34" s="1250" t="s">
        <v>393</v>
      </c>
      <c r="O34" s="1252" t="s">
        <v>393</v>
      </c>
      <c r="P34" s="1315"/>
      <c r="Q34" s="1349" t="s">
        <v>393</v>
      </c>
      <c r="R34" s="1355" t="s">
        <v>393</v>
      </c>
      <c r="S34" s="1355" t="s">
        <v>393</v>
      </c>
      <c r="T34" s="1356" t="s">
        <v>393</v>
      </c>
      <c r="U34" s="1250" t="s">
        <v>393</v>
      </c>
      <c r="V34" s="1252" t="s">
        <v>393</v>
      </c>
      <c r="W34" s="1315"/>
      <c r="X34" s="1353" t="s">
        <v>393</v>
      </c>
      <c r="Y34" s="1346"/>
      <c r="Z34" s="1253" t="s">
        <v>393</v>
      </c>
      <c r="AA34" s="1252" t="s">
        <v>393</v>
      </c>
      <c r="AB34" s="1347"/>
      <c r="AC34" s="1347"/>
      <c r="AD34" s="1347"/>
      <c r="AE34" s="1347"/>
    </row>
    <row r="35" spans="1:31" s="1235" customFormat="1">
      <c r="A35" s="1348" t="s">
        <v>357</v>
      </c>
      <c r="B35" s="1315"/>
      <c r="C35" s="1349" t="s">
        <v>393</v>
      </c>
      <c r="D35" s="1350">
        <v>381.98050000000001</v>
      </c>
      <c r="E35" s="1350">
        <v>353.86799999999999</v>
      </c>
      <c r="F35" s="1351">
        <v>369.06979999999999</v>
      </c>
      <c r="G35" s="1250">
        <v>8.6082000000000107</v>
      </c>
      <c r="H35" s="1251">
        <v>2.3881045858976435E-2</v>
      </c>
      <c r="I35" s="1344"/>
      <c r="J35" s="1349" t="s">
        <v>393</v>
      </c>
      <c r="K35" s="1350" t="s">
        <v>393</v>
      </c>
      <c r="L35" s="1350" t="s">
        <v>393</v>
      </c>
      <c r="M35" s="1351" t="s">
        <v>393</v>
      </c>
      <c r="N35" s="1250" t="s">
        <v>393</v>
      </c>
      <c r="O35" s="1252" t="s">
        <v>393</v>
      </c>
      <c r="P35" s="1315"/>
      <c r="Q35" s="1349" t="s">
        <v>393</v>
      </c>
      <c r="R35" s="1350">
        <v>364.63260000000002</v>
      </c>
      <c r="S35" s="1350">
        <v>350.58240000000001</v>
      </c>
      <c r="T35" s="1351">
        <v>352.5324</v>
      </c>
      <c r="U35" s="1250">
        <v>18.484699999999975</v>
      </c>
      <c r="V35" s="1252">
        <v>5.5335510467517057E-2</v>
      </c>
      <c r="W35" s="1315"/>
      <c r="X35" s="1353">
        <v>356.36739999999998</v>
      </c>
      <c r="Y35" s="1334"/>
      <c r="Z35" s="1253">
        <v>16.194299999999998</v>
      </c>
      <c r="AA35" s="1252">
        <v>4.7606057033904303E-2</v>
      </c>
      <c r="AB35" s="1347"/>
      <c r="AC35" s="1347"/>
      <c r="AD35" s="1347"/>
      <c r="AE35" s="1347"/>
    </row>
    <row r="36" spans="1:31" s="1235" customFormat="1">
      <c r="A36" s="1348" t="s">
        <v>358</v>
      </c>
      <c r="B36" s="1315"/>
      <c r="C36" s="1349">
        <v>371.03030000000001</v>
      </c>
      <c r="D36" s="1350">
        <v>372.13979999999998</v>
      </c>
      <c r="E36" s="1350" t="s">
        <v>393</v>
      </c>
      <c r="F36" s="1351">
        <v>371.4092</v>
      </c>
      <c r="G36" s="1250">
        <v>1.3430999999999926</v>
      </c>
      <c r="H36" s="1251">
        <v>3.6293516212373422E-3</v>
      </c>
      <c r="I36" s="1344"/>
      <c r="J36" s="1349" t="s">
        <v>393</v>
      </c>
      <c r="K36" s="1350" t="s">
        <v>393</v>
      </c>
      <c r="L36" s="1350" t="s">
        <v>393</v>
      </c>
      <c r="M36" s="1351" t="s">
        <v>393</v>
      </c>
      <c r="N36" s="1250" t="s">
        <v>393</v>
      </c>
      <c r="O36" s="1252" t="s">
        <v>393</v>
      </c>
      <c r="P36" s="1315"/>
      <c r="Q36" s="1349">
        <v>464.50189999999998</v>
      </c>
      <c r="R36" s="1350">
        <v>445.0018</v>
      </c>
      <c r="S36" s="1350" t="s">
        <v>393</v>
      </c>
      <c r="T36" s="1351">
        <v>456.52749999999997</v>
      </c>
      <c r="U36" s="1250">
        <v>-9.0658999999999992</v>
      </c>
      <c r="V36" s="1252">
        <v>-1.9471710724421776E-2</v>
      </c>
      <c r="W36" s="1315"/>
      <c r="X36" s="1353">
        <v>371.40929999999997</v>
      </c>
      <c r="Y36" s="1334"/>
      <c r="Z36" s="1253">
        <v>1.3430999999999926</v>
      </c>
      <c r="AA36" s="1252">
        <v>3.6293506405069564E-3</v>
      </c>
      <c r="AB36" s="1347"/>
      <c r="AC36" s="1347"/>
      <c r="AD36" s="1347"/>
      <c r="AE36" s="1347"/>
    </row>
    <row r="37" spans="1:31" s="1235" customFormat="1">
      <c r="A37" s="1348" t="s">
        <v>359</v>
      </c>
      <c r="B37" s="1315"/>
      <c r="C37" s="1349" t="s">
        <v>393</v>
      </c>
      <c r="D37" s="1350">
        <v>348.09129999999999</v>
      </c>
      <c r="E37" s="1350">
        <v>359.6379</v>
      </c>
      <c r="F37" s="1351">
        <v>355.62020000000001</v>
      </c>
      <c r="G37" s="1250">
        <v>7.1659999999999968</v>
      </c>
      <c r="H37" s="1251">
        <v>2.0565113004808122E-2</v>
      </c>
      <c r="I37" s="1344"/>
      <c r="J37" s="1349" t="s">
        <v>393</v>
      </c>
      <c r="K37" s="1350" t="s">
        <v>393</v>
      </c>
      <c r="L37" s="1350" t="s">
        <v>393</v>
      </c>
      <c r="M37" s="1351" t="s">
        <v>393</v>
      </c>
      <c r="N37" s="1250" t="s">
        <v>393</v>
      </c>
      <c r="O37" s="1252" t="s">
        <v>393</v>
      </c>
      <c r="P37" s="1315"/>
      <c r="Q37" s="1349" t="s">
        <v>393</v>
      </c>
      <c r="R37" s="1350" t="s">
        <v>393</v>
      </c>
      <c r="S37" s="1350">
        <v>312.75920000000002</v>
      </c>
      <c r="T37" s="1351">
        <v>312.75920000000002</v>
      </c>
      <c r="U37" s="1250">
        <v>1.2709000000000401</v>
      </c>
      <c r="V37" s="1252">
        <v>4.080089043473123E-3</v>
      </c>
      <c r="W37" s="1315"/>
      <c r="X37" s="1353">
        <v>355.34589999999997</v>
      </c>
      <c r="Y37" s="1334"/>
      <c r="Z37" s="1253">
        <v>7.1282999999999674</v>
      </c>
      <c r="AA37" s="1252">
        <v>2.0470820544395085E-2</v>
      </c>
      <c r="AB37" s="1347"/>
      <c r="AC37" s="1347"/>
      <c r="AD37" s="1347"/>
      <c r="AE37" s="1347"/>
    </row>
    <row r="38" spans="1:31" s="1235" customFormat="1">
      <c r="A38" s="1348" t="s">
        <v>360</v>
      </c>
      <c r="B38" s="1315"/>
      <c r="C38" s="1349">
        <v>360.52370000000002</v>
      </c>
      <c r="D38" s="1350">
        <v>363.33350000000002</v>
      </c>
      <c r="E38" s="1350" t="s">
        <v>393</v>
      </c>
      <c r="F38" s="1351">
        <v>361.83580000000001</v>
      </c>
      <c r="G38" s="1250">
        <v>-4.417699999999968</v>
      </c>
      <c r="H38" s="1251">
        <v>-1.2061864255222043E-2</v>
      </c>
      <c r="I38" s="1344"/>
      <c r="J38" s="1349" t="s">
        <v>393</v>
      </c>
      <c r="K38" s="1350" t="s">
        <v>393</v>
      </c>
      <c r="L38" s="1350" t="s">
        <v>393</v>
      </c>
      <c r="M38" s="1351" t="s">
        <v>393</v>
      </c>
      <c r="N38" s="1250" t="s">
        <v>393</v>
      </c>
      <c r="O38" s="1252" t="s">
        <v>393</v>
      </c>
      <c r="P38" s="1315"/>
      <c r="Q38" s="1349">
        <v>355.67110000000002</v>
      </c>
      <c r="R38" s="1350">
        <v>350.13679999999999</v>
      </c>
      <c r="S38" s="1350" t="s">
        <v>393</v>
      </c>
      <c r="T38" s="1351">
        <v>350.70650000000001</v>
      </c>
      <c r="U38" s="1250">
        <v>-3.022199999999998</v>
      </c>
      <c r="V38" s="1252">
        <v>-8.5438359963441179E-3</v>
      </c>
      <c r="W38" s="1315"/>
      <c r="X38" s="1353">
        <v>356.86869999999999</v>
      </c>
      <c r="Y38" s="1334"/>
      <c r="Z38" s="1253">
        <v>-3.7948999999999842</v>
      </c>
      <c r="AA38" s="1252">
        <v>-1.0521993347817671E-2</v>
      </c>
      <c r="AB38" s="1314"/>
      <c r="AC38" s="1314"/>
      <c r="AD38" s="1314"/>
      <c r="AE38" s="1314"/>
    </row>
    <row r="39" spans="1:31" s="1235" customFormat="1">
      <c r="A39" s="1348" t="s">
        <v>361</v>
      </c>
      <c r="B39" s="1315"/>
      <c r="C39" s="1349">
        <v>302.29500000000002</v>
      </c>
      <c r="D39" s="1350">
        <v>327.91140000000001</v>
      </c>
      <c r="E39" s="1350">
        <v>324.23790000000002</v>
      </c>
      <c r="F39" s="1351">
        <v>324.66910000000001</v>
      </c>
      <c r="G39" s="1250">
        <v>4.5541000000000054</v>
      </c>
      <c r="H39" s="1251">
        <v>1.4226449869578106E-2</v>
      </c>
      <c r="I39" s="1344"/>
      <c r="J39" s="1349" t="s">
        <v>393</v>
      </c>
      <c r="K39" s="1350" t="s">
        <v>393</v>
      </c>
      <c r="L39" s="1350" t="s">
        <v>393</v>
      </c>
      <c r="M39" s="1351" t="s">
        <v>393</v>
      </c>
      <c r="N39" s="1250" t="s">
        <v>393</v>
      </c>
      <c r="O39" s="1252" t="s">
        <v>393</v>
      </c>
      <c r="P39" s="1315"/>
      <c r="Q39" s="1349" t="s">
        <v>393</v>
      </c>
      <c r="R39" s="1350">
        <v>305.79820000000001</v>
      </c>
      <c r="S39" s="1350">
        <v>301.69749999999999</v>
      </c>
      <c r="T39" s="1351">
        <v>302.13940000000002</v>
      </c>
      <c r="U39" s="1250">
        <v>5.4628000000000156</v>
      </c>
      <c r="V39" s="1252">
        <v>1.8413316048518924E-2</v>
      </c>
      <c r="W39" s="1315"/>
      <c r="X39" s="1353">
        <v>309.65620000000001</v>
      </c>
      <c r="Y39" s="1334"/>
      <c r="Z39" s="1253">
        <v>5.1596000000000117</v>
      </c>
      <c r="AA39" s="1252">
        <v>1.6944688380756912E-2</v>
      </c>
      <c r="AB39" s="1347"/>
      <c r="AC39" s="1347"/>
      <c r="AD39" s="1347"/>
      <c r="AE39" s="1347"/>
    </row>
    <row r="40" spans="1:31" s="1235" customFormat="1">
      <c r="A40" s="1348" t="s">
        <v>362</v>
      </c>
      <c r="B40" s="1315"/>
      <c r="C40" s="1349">
        <v>318.41269999999997</v>
      </c>
      <c r="D40" s="1350">
        <v>322.52940000000001</v>
      </c>
      <c r="E40" s="1350">
        <v>317.02929999999998</v>
      </c>
      <c r="F40" s="1351">
        <v>320.4864</v>
      </c>
      <c r="G40" s="1250">
        <v>-4.8245999999999754</v>
      </c>
      <c r="H40" s="1251">
        <v>-1.4830731207982395E-2</v>
      </c>
      <c r="I40" s="1344"/>
      <c r="J40" s="1349" t="s">
        <v>393</v>
      </c>
      <c r="K40" s="1350" t="s">
        <v>393</v>
      </c>
      <c r="L40" s="1350" t="s">
        <v>393</v>
      </c>
      <c r="M40" s="1351" t="s">
        <v>393</v>
      </c>
      <c r="N40" s="1250" t="s">
        <v>393</v>
      </c>
      <c r="O40" s="1252" t="s">
        <v>393</v>
      </c>
      <c r="P40" s="1315"/>
      <c r="Q40" s="1349" t="s">
        <v>393</v>
      </c>
      <c r="R40" s="1350">
        <v>413.9212</v>
      </c>
      <c r="S40" s="1350">
        <v>422.38490000000002</v>
      </c>
      <c r="T40" s="1351">
        <v>416.30070000000001</v>
      </c>
      <c r="U40" s="1250">
        <v>-3.3645999999999958</v>
      </c>
      <c r="V40" s="1252">
        <v>-8.0173414385225072E-3</v>
      </c>
      <c r="W40" s="1315"/>
      <c r="X40" s="1353">
        <v>326.86779999999999</v>
      </c>
      <c r="Y40" s="1334"/>
      <c r="Z40" s="1253">
        <v>-4.7273999999999887</v>
      </c>
      <c r="AA40" s="1252">
        <v>-1.4256539298518112E-2</v>
      </c>
      <c r="AB40" s="1347"/>
      <c r="AC40" s="1347"/>
      <c r="AD40" s="1347"/>
      <c r="AE40" s="1347"/>
    </row>
    <row r="41" spans="1:31" s="1235" customFormat="1">
      <c r="A41" s="1348" t="s">
        <v>363</v>
      </c>
      <c r="B41" s="1315"/>
      <c r="C41" s="1349" t="s">
        <v>393</v>
      </c>
      <c r="D41" s="1350">
        <v>327.68529999999998</v>
      </c>
      <c r="E41" s="1350">
        <v>282.31580000000002</v>
      </c>
      <c r="F41" s="1351">
        <v>303.90480000000002</v>
      </c>
      <c r="G41" s="1250">
        <v>-4.6456999999999766</v>
      </c>
      <c r="H41" s="1251">
        <v>-1.5056530454496064E-2</v>
      </c>
      <c r="I41" s="1344"/>
      <c r="J41" s="1349" t="s">
        <v>393</v>
      </c>
      <c r="K41" s="1350" t="s">
        <v>393</v>
      </c>
      <c r="L41" s="1350" t="s">
        <v>393</v>
      </c>
      <c r="M41" s="1351" t="s">
        <v>393</v>
      </c>
      <c r="N41" s="1250" t="s">
        <v>393</v>
      </c>
      <c r="O41" s="1252" t="s">
        <v>393</v>
      </c>
      <c r="P41" s="1315"/>
      <c r="Q41" s="1349" t="s">
        <v>393</v>
      </c>
      <c r="R41" s="1350" t="s">
        <v>393</v>
      </c>
      <c r="S41" s="1350" t="s">
        <v>344</v>
      </c>
      <c r="T41" s="1351" t="s">
        <v>344</v>
      </c>
      <c r="U41" s="1250" t="s">
        <v>393</v>
      </c>
      <c r="V41" s="1252" t="s">
        <v>393</v>
      </c>
      <c r="W41" s="1315"/>
      <c r="X41" s="1353" t="s">
        <v>344</v>
      </c>
      <c r="Y41" s="1334"/>
      <c r="Z41" s="1253" t="s">
        <v>393</v>
      </c>
      <c r="AA41" s="1252" t="s">
        <v>393</v>
      </c>
      <c r="AB41" s="1347"/>
      <c r="AC41" s="1347"/>
      <c r="AD41" s="1347"/>
      <c r="AE41" s="1347"/>
    </row>
    <row r="42" spans="1:31" s="1235" customFormat="1">
      <c r="A42" s="1348" t="s">
        <v>364</v>
      </c>
      <c r="B42" s="1315"/>
      <c r="C42" s="1349" t="s">
        <v>393</v>
      </c>
      <c r="D42" s="1350">
        <v>381.78179999999998</v>
      </c>
      <c r="E42" s="1350">
        <v>368.70510000000002</v>
      </c>
      <c r="F42" s="1351">
        <v>370.97820000000002</v>
      </c>
      <c r="G42" s="1250">
        <v>2.1634000000000242</v>
      </c>
      <c r="H42" s="1251">
        <v>5.8658166646241572E-3</v>
      </c>
      <c r="I42" s="1344"/>
      <c r="J42" s="1349" t="s">
        <v>393</v>
      </c>
      <c r="K42" s="1350" t="s">
        <v>393</v>
      </c>
      <c r="L42" s="1350" t="s">
        <v>393</v>
      </c>
      <c r="M42" s="1351" t="s">
        <v>393</v>
      </c>
      <c r="N42" s="1250" t="s">
        <v>393</v>
      </c>
      <c r="O42" s="1252" t="s">
        <v>393</v>
      </c>
      <c r="P42" s="1315"/>
      <c r="Q42" s="1349" t="s">
        <v>393</v>
      </c>
      <c r="R42" s="1350" t="s">
        <v>393</v>
      </c>
      <c r="S42" s="1350" t="s">
        <v>393</v>
      </c>
      <c r="T42" s="1351" t="s">
        <v>393</v>
      </c>
      <c r="U42" s="1250" t="s">
        <v>393</v>
      </c>
      <c r="V42" s="1252" t="s">
        <v>393</v>
      </c>
      <c r="W42" s="1315"/>
      <c r="X42" s="1353">
        <v>370.97820000000002</v>
      </c>
      <c r="Y42" s="1334"/>
      <c r="Z42" s="1253">
        <v>2.1634000000000242</v>
      </c>
      <c r="AA42" s="1252">
        <v>5.8658166646241572E-3</v>
      </c>
      <c r="AB42" s="1347"/>
      <c r="AC42" s="1347"/>
      <c r="AD42" s="1347"/>
      <c r="AE42" s="1347"/>
    </row>
    <row r="43" spans="1:31" s="1235" customFormat="1" ht="13.5" thickBot="1">
      <c r="A43" s="1358" t="s">
        <v>365</v>
      </c>
      <c r="B43" s="1315"/>
      <c r="C43" s="1359" t="s">
        <v>393</v>
      </c>
      <c r="D43" s="1360">
        <v>459.57400000000001</v>
      </c>
      <c r="E43" s="1360">
        <v>474.89800000000002</v>
      </c>
      <c r="F43" s="1361">
        <v>468.57960000000003</v>
      </c>
      <c r="G43" s="1255">
        <v>1.1316000000000486</v>
      </c>
      <c r="H43" s="1256">
        <v>2.4208040252606811E-3</v>
      </c>
      <c r="I43" s="1344"/>
      <c r="J43" s="1359" t="s">
        <v>393</v>
      </c>
      <c r="K43" s="1360" t="s">
        <v>393</v>
      </c>
      <c r="L43" s="1360" t="s">
        <v>393</v>
      </c>
      <c r="M43" s="1361" t="s">
        <v>393</v>
      </c>
      <c r="N43" s="1255" t="s">
        <v>393</v>
      </c>
      <c r="O43" s="1257" t="s">
        <v>393</v>
      </c>
      <c r="P43" s="1315"/>
      <c r="Q43" s="1359" t="s">
        <v>393</v>
      </c>
      <c r="R43" s="1360">
        <v>468.07560000000001</v>
      </c>
      <c r="S43" s="1360" t="s">
        <v>393</v>
      </c>
      <c r="T43" s="1361">
        <v>468.07560000000001</v>
      </c>
      <c r="U43" s="1255">
        <v>7.3969000000000165</v>
      </c>
      <c r="V43" s="1257">
        <v>1.6056527032832335E-2</v>
      </c>
      <c r="W43" s="1315"/>
      <c r="X43" s="1362">
        <v>468.5489</v>
      </c>
      <c r="Y43" s="1334"/>
      <c r="Z43" s="1258">
        <v>1.512800000000027</v>
      </c>
      <c r="AA43" s="1257">
        <v>3.2391500357253911E-3</v>
      </c>
      <c r="AB43" s="1314"/>
      <c r="AC43" s="1314"/>
      <c r="AD43" s="1314"/>
      <c r="AE43" s="1314"/>
    </row>
    <row r="44" spans="1:31">
      <c r="A44" s="1363" t="s">
        <v>422</v>
      </c>
    </row>
    <row r="55" spans="3:5" ht="15">
      <c r="D55" s="1314"/>
      <c r="E55" s="1238"/>
    </row>
    <row r="59" spans="3:5" ht="20.85" customHeight="1">
      <c r="C59" s="1214"/>
      <c r="D59" s="1259" t="s">
        <v>465</v>
      </c>
    </row>
    <row r="60" spans="3:5">
      <c r="C60" s="1221"/>
      <c r="D60" s="1223"/>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 workbookViewId="0">
      <selection activeCell="U22" sqref="U22"/>
    </sheetView>
  </sheetViews>
  <sheetFormatPr defaultRowHeight="12.75" outlineLevelCol="1"/>
  <cols>
    <col min="1" max="2" width="8.7109375" style="1110" hidden="1" customWidth="1" outlineLevel="1"/>
    <col min="3" max="3" width="32" style="81" customWidth="1" collapsed="1"/>
    <col min="4" max="18" width="10.42578125" style="81" customWidth="1"/>
    <col min="19" max="16384" width="9.140625" style="81"/>
  </cols>
  <sheetData>
    <row r="1" spans="1:30" ht="53.1" customHeight="1">
      <c r="C1" s="1210" t="s">
        <v>455</v>
      </c>
      <c r="D1" s="1211"/>
      <c r="E1" s="1211"/>
      <c r="F1" s="1212"/>
      <c r="G1" s="1212"/>
      <c r="H1" s="1211"/>
      <c r="I1" s="1211"/>
      <c r="J1" s="1211"/>
      <c r="K1" s="1211"/>
      <c r="L1" s="1211"/>
      <c r="M1" s="1211"/>
      <c r="N1" s="1211"/>
      <c r="O1" s="1211"/>
      <c r="P1" s="1211"/>
      <c r="Q1" s="1211"/>
      <c r="R1" s="1213" t="s">
        <v>456</v>
      </c>
      <c r="T1" s="1110">
        <v>0</v>
      </c>
      <c r="AD1" s="81">
        <v>0</v>
      </c>
    </row>
    <row r="2" spans="1:30" s="984" customFormat="1" ht="20.85" customHeight="1">
      <c r="A2" s="1202"/>
      <c r="B2" s="1202"/>
      <c r="C2" s="1216"/>
      <c r="D2" s="1217"/>
      <c r="E2" s="1217"/>
      <c r="F2" s="1218"/>
      <c r="G2" s="1218"/>
      <c r="H2" s="1217"/>
      <c r="I2" s="1217"/>
      <c r="J2" s="1217"/>
      <c r="K2" s="1217"/>
      <c r="L2" s="1217"/>
      <c r="M2" s="1217"/>
      <c r="N2" s="1217"/>
      <c r="O2" s="1217"/>
      <c r="P2" s="1217"/>
      <c r="Q2" s="1217"/>
      <c r="R2" s="1220" t="s">
        <v>494</v>
      </c>
      <c r="T2" s="1202"/>
    </row>
    <row r="3" spans="1:30" s="1111" customFormat="1">
      <c r="C3" s="1203"/>
      <c r="P3" s="1204" t="s">
        <v>495</v>
      </c>
      <c r="Q3" s="1205" t="s">
        <v>457</v>
      </c>
      <c r="R3" s="1206">
        <v>44403</v>
      </c>
    </row>
    <row r="4" spans="1:30" s="1111" customFormat="1">
      <c r="C4" s="1203"/>
      <c r="D4" s="1207"/>
      <c r="E4" s="1207"/>
      <c r="F4" s="1207"/>
      <c r="Q4" s="1205" t="s">
        <v>458</v>
      </c>
      <c r="R4" s="1206">
        <v>44409</v>
      </c>
    </row>
    <row r="5" spans="1:30" ht="6.6" customHeight="1">
      <c r="C5" s="1208"/>
    </row>
    <row r="6" spans="1:30" ht="28.35" customHeight="1">
      <c r="C6" s="1510" t="s">
        <v>459</v>
      </c>
      <c r="D6" s="1510"/>
      <c r="E6" s="1510"/>
      <c r="F6" s="1510"/>
      <c r="G6" s="1510"/>
      <c r="H6" s="1510"/>
      <c r="I6" s="1510"/>
      <c r="J6" s="1510"/>
      <c r="K6" s="1510"/>
      <c r="L6" s="1510"/>
      <c r="M6" s="1510"/>
      <c r="N6" s="1510"/>
      <c r="O6" s="1510"/>
      <c r="P6" s="1510"/>
      <c r="Q6" s="1510"/>
    </row>
    <row r="7" spans="1:30" ht="5.85" customHeight="1" thickBot="1">
      <c r="C7" s="984"/>
      <c r="D7" s="984"/>
      <c r="E7" s="984"/>
      <c r="F7" s="984"/>
      <c r="G7" s="984"/>
      <c r="H7" s="984"/>
      <c r="I7" s="984"/>
      <c r="J7" s="984"/>
      <c r="K7" s="984"/>
      <c r="L7" s="984"/>
      <c r="M7" s="984"/>
      <c r="N7" s="984"/>
      <c r="O7" s="984"/>
      <c r="P7" s="984"/>
      <c r="Q7" s="984"/>
      <c r="R7" s="984"/>
    </row>
    <row r="8" spans="1:30" ht="19.5" thickBot="1">
      <c r="A8" s="1112"/>
      <c r="B8" s="1112"/>
      <c r="C8" s="1113" t="s">
        <v>397</v>
      </c>
      <c r="D8" s="1114"/>
      <c r="E8" s="1114"/>
      <c r="F8" s="1114"/>
      <c r="G8" s="1114"/>
      <c r="H8" s="1114"/>
      <c r="I8" s="1114"/>
      <c r="J8" s="1114"/>
      <c r="K8" s="1114"/>
      <c r="L8" s="1114"/>
      <c r="M8" s="1114"/>
      <c r="N8" s="1114"/>
      <c r="O8" s="1114"/>
      <c r="P8" s="1114"/>
      <c r="Q8" s="1115"/>
    </row>
    <row r="9" spans="1:30" ht="13.5" thickBot="1">
      <c r="A9" s="1112"/>
      <c r="B9" s="1112"/>
      <c r="C9" s="1116"/>
      <c r="D9" s="1117" t="s">
        <v>338</v>
      </c>
      <c r="E9" s="1118" t="s">
        <v>341</v>
      </c>
      <c r="F9" s="1118" t="s">
        <v>342</v>
      </c>
      <c r="G9" s="1118" t="s">
        <v>345</v>
      </c>
      <c r="H9" s="1118" t="s">
        <v>347</v>
      </c>
      <c r="I9" s="1118" t="s">
        <v>348</v>
      </c>
      <c r="J9" s="1118" t="s">
        <v>350</v>
      </c>
      <c r="K9" s="1118" t="s">
        <v>357</v>
      </c>
      <c r="L9" s="1118" t="s">
        <v>358</v>
      </c>
      <c r="M9" s="1118" t="s">
        <v>359</v>
      </c>
      <c r="N9" s="1118" t="s">
        <v>360</v>
      </c>
      <c r="O9" s="1118" t="s">
        <v>361</v>
      </c>
      <c r="P9" s="1119" t="s">
        <v>365</v>
      </c>
      <c r="Q9" s="1120" t="s">
        <v>398</v>
      </c>
    </row>
    <row r="10" spans="1:30" ht="15">
      <c r="A10" s="1110" t="s">
        <v>399</v>
      </c>
      <c r="B10" s="1110" t="s">
        <v>400</v>
      </c>
      <c r="C10" s="1121" t="s">
        <v>401</v>
      </c>
      <c r="D10" s="1122"/>
      <c r="E10" s="1123"/>
      <c r="F10" s="1123"/>
      <c r="G10" s="1123"/>
      <c r="H10" s="1123"/>
      <c r="I10" s="1123"/>
      <c r="J10" s="1123"/>
      <c r="K10" s="1123"/>
      <c r="L10" s="1123"/>
      <c r="M10" s="1123"/>
      <c r="N10" s="1123"/>
      <c r="O10" s="1123"/>
      <c r="P10" s="1123"/>
      <c r="Q10" s="1124"/>
    </row>
    <row r="11" spans="1:30">
      <c r="C11" s="1125" t="s">
        <v>402</v>
      </c>
      <c r="D11" s="1415">
        <v>115</v>
      </c>
      <c r="E11" s="1416">
        <v>73.948599999999999</v>
      </c>
      <c r="F11" s="1416">
        <v>102.82000000000001</v>
      </c>
      <c r="G11" s="1416">
        <v>130.68</v>
      </c>
      <c r="H11" s="1416">
        <v>105.8</v>
      </c>
      <c r="I11" s="1416">
        <v>66</v>
      </c>
      <c r="J11" s="1416">
        <v>139.92000000000002</v>
      </c>
      <c r="K11" s="1416">
        <v>114</v>
      </c>
      <c r="L11" s="1416">
        <v>100.89</v>
      </c>
      <c r="M11" s="1416">
        <v>140.3586</v>
      </c>
      <c r="N11" s="1416"/>
      <c r="O11" s="1416">
        <v>45.467100000000002</v>
      </c>
      <c r="P11" s="1417"/>
      <c r="Q11" s="1418">
        <v>103.27707908352801</v>
      </c>
    </row>
    <row r="12" spans="1:30">
      <c r="C12" s="1126" t="s">
        <v>403</v>
      </c>
      <c r="D12" s="1419">
        <v>115</v>
      </c>
      <c r="E12" s="1420">
        <v>70.582099999999997</v>
      </c>
      <c r="F12" s="1420">
        <v>102.82000000000001</v>
      </c>
      <c r="G12" s="1420">
        <v>118.12</v>
      </c>
      <c r="H12" s="1420">
        <v>105.8</v>
      </c>
      <c r="I12" s="1420">
        <v>76</v>
      </c>
      <c r="J12" s="1420">
        <v>139.92000000000002</v>
      </c>
      <c r="K12" s="1420">
        <v>115</v>
      </c>
      <c r="L12" s="1420">
        <v>119.07000000000001</v>
      </c>
      <c r="M12" s="1420">
        <v>146.09520000000001</v>
      </c>
      <c r="N12" s="1420"/>
      <c r="O12" s="1420">
        <v>49.738900000000001</v>
      </c>
      <c r="P12" s="1421"/>
      <c r="Q12" s="1422">
        <v>105.63192435377154</v>
      </c>
    </row>
    <row r="13" spans="1:30">
      <c r="A13" s="1127"/>
      <c r="B13" s="1127"/>
      <c r="C13" s="1128" t="s">
        <v>404</v>
      </c>
      <c r="D13" s="1423">
        <f>D12-D11</f>
        <v>0</v>
      </c>
      <c r="E13" s="1424">
        <f>E11-E12</f>
        <v>3.366500000000002</v>
      </c>
      <c r="F13" s="1424">
        <f t="shared" ref="F13:Q13" si="0">F11-F12</f>
        <v>0</v>
      </c>
      <c r="G13" s="1424">
        <f t="shared" si="0"/>
        <v>12.560000000000002</v>
      </c>
      <c r="H13" s="1424">
        <f t="shared" si="0"/>
        <v>0</v>
      </c>
      <c r="I13" s="1424">
        <f t="shared" si="0"/>
        <v>-10</v>
      </c>
      <c r="J13" s="1424">
        <f t="shared" si="0"/>
        <v>0</v>
      </c>
      <c r="K13" s="1424">
        <f t="shared" si="0"/>
        <v>-1</v>
      </c>
      <c r="L13" s="1424">
        <f t="shared" si="0"/>
        <v>-18.180000000000007</v>
      </c>
      <c r="M13" s="1424">
        <f t="shared" si="0"/>
        <v>-5.7366000000000099</v>
      </c>
      <c r="N13" s="1425">
        <f t="shared" si="0"/>
        <v>0</v>
      </c>
      <c r="O13" s="1424">
        <f t="shared" si="0"/>
        <v>-4.2717999999999989</v>
      </c>
      <c r="P13" s="1426">
        <f t="shared" si="0"/>
        <v>0</v>
      </c>
      <c r="Q13" s="1427">
        <f t="shared" si="0"/>
        <v>-2.3548452702435299</v>
      </c>
    </row>
    <row r="14" spans="1:30">
      <c r="A14" s="1127"/>
      <c r="B14" s="1127"/>
      <c r="C14" s="1128" t="s">
        <v>405</v>
      </c>
      <c r="D14" s="1173">
        <f>D11/$Q11*100</f>
        <v>111.350941584038</v>
      </c>
      <c r="E14" s="1174">
        <f t="shared" ref="E14:O14" si="1">E11/$Q11*100</f>
        <v>71.602141207142552</v>
      </c>
      <c r="F14" s="1174">
        <f t="shared" si="1"/>
        <v>99.5574244667025</v>
      </c>
      <c r="G14" s="1174">
        <f t="shared" si="1"/>
        <v>126.53340040175726</v>
      </c>
      <c r="H14" s="1174">
        <f t="shared" si="1"/>
        <v>102.44286625731496</v>
      </c>
      <c r="I14" s="1174">
        <f t="shared" si="1"/>
        <v>63.905757778665283</v>
      </c>
      <c r="J14" s="1174">
        <f t="shared" si="1"/>
        <v>135.48020649077043</v>
      </c>
      <c r="K14" s="1174">
        <f t="shared" si="1"/>
        <v>110.38267252678548</v>
      </c>
      <c r="L14" s="1174">
        <f t="shared" si="1"/>
        <v>97.688665186205156</v>
      </c>
      <c r="M14" s="1174">
        <f t="shared" si="1"/>
        <v>135.90488929928136</v>
      </c>
      <c r="N14" s="1174"/>
      <c r="O14" s="1174">
        <f t="shared" si="1"/>
        <v>44.024386053005344</v>
      </c>
      <c r="P14" s="1175"/>
      <c r="Q14" s="1176"/>
    </row>
    <row r="15" spans="1:30">
      <c r="A15" s="1129"/>
      <c r="B15" s="1129"/>
      <c r="C15" s="1130" t="s">
        <v>406</v>
      </c>
      <c r="D15" s="1177">
        <v>2.9669191493022806</v>
      </c>
      <c r="E15" s="1178">
        <v>3.1050179958680646</v>
      </c>
      <c r="F15" s="1178">
        <v>22.124880183808237</v>
      </c>
      <c r="G15" s="1178">
        <v>7.8632512571738031</v>
      </c>
      <c r="H15" s="1178">
        <v>4.483083442808657</v>
      </c>
      <c r="I15" s="1178">
        <v>19.223480774809534</v>
      </c>
      <c r="J15" s="1178">
        <v>10.344838996819975</v>
      </c>
      <c r="K15" s="1178">
        <v>8.7690561517410703</v>
      </c>
      <c r="L15" s="1178">
        <v>2.8903139983917883</v>
      </c>
      <c r="M15" s="1178">
        <v>11.95073444981618</v>
      </c>
      <c r="N15" s="1178"/>
      <c r="O15" s="1178">
        <v>6.2784235994603987</v>
      </c>
      <c r="P15" s="1179"/>
      <c r="Q15" s="1180"/>
    </row>
    <row r="16" spans="1:30" ht="15">
      <c r="A16" s="1110" t="s">
        <v>399</v>
      </c>
      <c r="B16" s="1110" t="s">
        <v>407</v>
      </c>
      <c r="C16" s="1121" t="s">
        <v>408</v>
      </c>
      <c r="D16" s="1181"/>
      <c r="E16" s="1182"/>
      <c r="F16" s="1182"/>
      <c r="G16" s="1182"/>
      <c r="H16" s="1182"/>
      <c r="I16" s="1182"/>
      <c r="J16" s="1182"/>
      <c r="K16" s="1182"/>
      <c r="L16" s="1182"/>
      <c r="M16" s="1182"/>
      <c r="N16" s="1182"/>
      <c r="O16" s="1182"/>
      <c r="P16" s="1182"/>
      <c r="Q16" s="1183"/>
    </row>
    <row r="17" spans="1:17">
      <c r="C17" s="1125" t="s">
        <v>402</v>
      </c>
      <c r="D17" s="1415">
        <v>385.83</v>
      </c>
      <c r="E17" s="1416"/>
      <c r="F17" s="1416">
        <v>210.70000000000002</v>
      </c>
      <c r="G17" s="1416">
        <v>226.22</v>
      </c>
      <c r="H17" s="1416">
        <v>204.72</v>
      </c>
      <c r="I17" s="1416">
        <v>216</v>
      </c>
      <c r="J17" s="1416">
        <v>261.28000000000003</v>
      </c>
      <c r="K17" s="1416">
        <v>228</v>
      </c>
      <c r="L17" s="1416">
        <v>398.48</v>
      </c>
      <c r="M17" s="1416">
        <v>204.85830000000001</v>
      </c>
      <c r="N17" s="1416" t="e">
        <v>#N/A</v>
      </c>
      <c r="O17" s="1416">
        <v>372.8809</v>
      </c>
      <c r="P17" s="1417"/>
      <c r="Q17" s="1418">
        <v>236.11258442886276</v>
      </c>
    </row>
    <row r="18" spans="1:17">
      <c r="C18" s="1126" t="s">
        <v>403</v>
      </c>
      <c r="D18" s="1419">
        <v>385.83</v>
      </c>
      <c r="E18" s="1420"/>
      <c r="F18" s="1420">
        <v>210.70000000000002</v>
      </c>
      <c r="G18" s="1420">
        <v>205.70000000000002</v>
      </c>
      <c r="H18" s="1420">
        <v>204.72</v>
      </c>
      <c r="I18" s="1420">
        <v>222</v>
      </c>
      <c r="J18" s="1420">
        <v>261.28000000000003</v>
      </c>
      <c r="K18" s="1420">
        <v>228</v>
      </c>
      <c r="L18" s="1420">
        <v>405.66</v>
      </c>
      <c r="M18" s="1420">
        <v>205.70530000000002</v>
      </c>
      <c r="N18" s="1420" t="e">
        <v>#N/A</v>
      </c>
      <c r="O18" s="1420">
        <v>348.63550000000004</v>
      </c>
      <c r="P18" s="1421"/>
      <c r="Q18" s="1422">
        <v>235.16592261693603</v>
      </c>
    </row>
    <row r="19" spans="1:17">
      <c r="A19" s="1127"/>
      <c r="B19" s="1127"/>
      <c r="C19" s="1128" t="s">
        <v>404</v>
      </c>
      <c r="D19" s="1423">
        <f>D18-D17</f>
        <v>0</v>
      </c>
      <c r="E19" s="1425">
        <f>E17-E18</f>
        <v>0</v>
      </c>
      <c r="F19" s="1424">
        <f t="shared" ref="F19:Q19" si="2">F17-F18</f>
        <v>0</v>
      </c>
      <c r="G19" s="1424">
        <f t="shared" si="2"/>
        <v>20.519999999999982</v>
      </c>
      <c r="H19" s="1424">
        <f t="shared" si="2"/>
        <v>0</v>
      </c>
      <c r="I19" s="1424">
        <f t="shared" si="2"/>
        <v>-6</v>
      </c>
      <c r="J19" s="1424">
        <f t="shared" si="2"/>
        <v>0</v>
      </c>
      <c r="K19" s="1424">
        <f t="shared" si="2"/>
        <v>0</v>
      </c>
      <c r="L19" s="1424">
        <f t="shared" si="2"/>
        <v>-7.1800000000000068</v>
      </c>
      <c r="M19" s="1424">
        <f t="shared" si="2"/>
        <v>-0.84700000000000841</v>
      </c>
      <c r="N19" s="1425" t="e">
        <f t="shared" si="2"/>
        <v>#N/A</v>
      </c>
      <c r="O19" s="1424">
        <f t="shared" si="2"/>
        <v>24.245399999999961</v>
      </c>
      <c r="P19" s="1426">
        <f t="shared" si="2"/>
        <v>0</v>
      </c>
      <c r="Q19" s="1427">
        <f t="shared" si="2"/>
        <v>0.94666181192673093</v>
      </c>
    </row>
    <row r="20" spans="1:17">
      <c r="A20" s="1127"/>
      <c r="B20" s="1127"/>
      <c r="C20" s="1128" t="s">
        <v>405</v>
      </c>
      <c r="D20" s="1173">
        <f>D17/$Q17*100</f>
        <v>163.40933327772069</v>
      </c>
      <c r="E20" s="1174"/>
      <c r="F20" s="1174">
        <f t="shared" ref="F20:O20" si="3">F17/$Q17*100</f>
        <v>89.237090225269554</v>
      </c>
      <c r="G20" s="1174">
        <f t="shared" si="3"/>
        <v>95.810225679926333</v>
      </c>
      <c r="H20" s="1174">
        <f t="shared" si="3"/>
        <v>86.704400146735566</v>
      </c>
      <c r="I20" s="1174">
        <f t="shared" si="3"/>
        <v>91.481782100893312</v>
      </c>
      <c r="J20" s="1174">
        <f t="shared" si="3"/>
        <v>110.65907420056209</v>
      </c>
      <c r="K20" s="1174">
        <f t="shared" si="3"/>
        <v>96.564103328720734</v>
      </c>
      <c r="L20" s="1174">
        <f t="shared" si="3"/>
        <v>168.76694690538875</v>
      </c>
      <c r="M20" s="1174">
        <f t="shared" si="3"/>
        <v>86.762973898886273</v>
      </c>
      <c r="N20" s="1174"/>
      <c r="O20" s="1174">
        <f t="shared" si="3"/>
        <v>157.92504279344902</v>
      </c>
      <c r="P20" s="1175"/>
      <c r="Q20" s="1176"/>
    </row>
    <row r="21" spans="1:17" ht="13.5" thickBot="1">
      <c r="A21" s="1129"/>
      <c r="B21" s="1129"/>
      <c r="C21" s="1131" t="s">
        <v>406</v>
      </c>
      <c r="D21" s="1184">
        <v>3.447397307546872</v>
      </c>
      <c r="E21" s="1185"/>
      <c r="F21" s="1185">
        <v>17.07607813767709</v>
      </c>
      <c r="G21" s="1185">
        <v>8.7470951683425664</v>
      </c>
      <c r="H21" s="1185">
        <v>10.577038154711428</v>
      </c>
      <c r="I21" s="1185">
        <v>27.505717883483673</v>
      </c>
      <c r="J21" s="1185">
        <v>8.2134872297542874</v>
      </c>
      <c r="K21" s="1185">
        <v>5.9950585738882713</v>
      </c>
      <c r="L21" s="1185">
        <v>2.6416071015562186</v>
      </c>
      <c r="M21" s="1185">
        <v>8.8339923125213389</v>
      </c>
      <c r="N21" s="1185">
        <v>2.6844866386921744</v>
      </c>
      <c r="O21" s="1185">
        <v>4.2780414918260883</v>
      </c>
      <c r="P21" s="1186"/>
      <c r="Q21" s="1187"/>
    </row>
    <row r="22" spans="1:17" ht="13.5" thickBot="1">
      <c r="C22" s="1188"/>
      <c r="D22" s="1188"/>
      <c r="E22" s="1188"/>
      <c r="F22" s="1188"/>
      <c r="G22" s="1188"/>
      <c r="H22" s="1188"/>
      <c r="I22" s="1188"/>
      <c r="J22" s="1188"/>
      <c r="K22" s="1188"/>
      <c r="L22" s="1188"/>
      <c r="M22" s="1188"/>
      <c r="N22" s="1188"/>
      <c r="O22" s="1188"/>
      <c r="P22" s="1188"/>
      <c r="Q22" s="1188"/>
    </row>
    <row r="23" spans="1:17" ht="19.5" thickBot="1">
      <c r="A23" s="1112"/>
      <c r="B23" s="1112"/>
      <c r="C23" s="1132" t="s">
        <v>409</v>
      </c>
      <c r="D23" s="1114"/>
      <c r="E23" s="1114"/>
      <c r="F23" s="1114"/>
      <c r="G23" s="1114"/>
      <c r="H23" s="1114"/>
      <c r="I23" s="1114"/>
      <c r="J23" s="1114"/>
      <c r="K23" s="1114"/>
      <c r="L23" s="1114"/>
      <c r="M23" s="1114"/>
      <c r="N23" s="1114"/>
      <c r="O23" s="1114"/>
      <c r="P23" s="1114"/>
      <c r="Q23" s="1115"/>
    </row>
    <row r="24" spans="1:17" ht="13.5" thickBot="1">
      <c r="A24" s="1112"/>
      <c r="B24" s="1112"/>
      <c r="C24" s="1116"/>
      <c r="D24" s="1117" t="s">
        <v>338</v>
      </c>
      <c r="E24" s="1118" t="s">
        <v>341</v>
      </c>
      <c r="F24" s="1118" t="s">
        <v>342</v>
      </c>
      <c r="G24" s="1118" t="s">
        <v>345</v>
      </c>
      <c r="H24" s="1118" t="s">
        <v>347</v>
      </c>
      <c r="I24" s="1118" t="s">
        <v>348</v>
      </c>
      <c r="J24" s="1118" t="s">
        <v>350</v>
      </c>
      <c r="K24" s="1118" t="s">
        <v>357</v>
      </c>
      <c r="L24" s="1118" t="s">
        <v>358</v>
      </c>
      <c r="M24" s="1118" t="s">
        <v>359</v>
      </c>
      <c r="N24" s="1118" t="s">
        <v>360</v>
      </c>
      <c r="O24" s="1118" t="s">
        <v>361</v>
      </c>
      <c r="P24" s="1119" t="s">
        <v>365</v>
      </c>
      <c r="Q24" s="1120" t="s">
        <v>398</v>
      </c>
    </row>
    <row r="25" spans="1:17" ht="15">
      <c r="A25" s="1110" t="s">
        <v>410</v>
      </c>
      <c r="B25" s="1110" t="s">
        <v>411</v>
      </c>
      <c r="C25" s="1121" t="s">
        <v>412</v>
      </c>
      <c r="D25" s="1122"/>
      <c r="E25" s="1123"/>
      <c r="F25" s="1123"/>
      <c r="G25" s="1123"/>
      <c r="H25" s="1123"/>
      <c r="I25" s="1123"/>
      <c r="J25" s="1123"/>
      <c r="K25" s="1123"/>
      <c r="L25" s="1123"/>
      <c r="M25" s="1123"/>
      <c r="N25" s="1123"/>
      <c r="O25" s="1123"/>
      <c r="P25" s="1123"/>
      <c r="Q25" s="1124"/>
    </row>
    <row r="26" spans="1:17">
      <c r="C26" s="1125" t="s">
        <v>413</v>
      </c>
      <c r="D26" s="1415">
        <v>4.5600000000000005</v>
      </c>
      <c r="E26" s="1416"/>
      <c r="F26" s="1416">
        <v>1.95</v>
      </c>
      <c r="G26" s="1416">
        <v>2.29</v>
      </c>
      <c r="H26" s="1416">
        <v>2.54</v>
      </c>
      <c r="I26" s="1416">
        <v>2.61</v>
      </c>
      <c r="J26" s="1416">
        <v>2.9</v>
      </c>
      <c r="K26" s="1416"/>
      <c r="L26" s="1416">
        <v>2.46</v>
      </c>
      <c r="M26" s="1416">
        <v>2.2954000000000003</v>
      </c>
      <c r="N26" s="1416"/>
      <c r="O26" s="1416"/>
      <c r="P26" s="1417">
        <v>2.7110000000000003</v>
      </c>
      <c r="Q26" s="1418">
        <v>2.6142713539801257</v>
      </c>
    </row>
    <row r="27" spans="1:17">
      <c r="C27" s="1126" t="s">
        <v>403</v>
      </c>
      <c r="D27" s="1419">
        <v>4.5600000000000005</v>
      </c>
      <c r="E27" s="1189"/>
      <c r="F27" s="1190">
        <v>1.95</v>
      </c>
      <c r="G27" s="1190">
        <v>2.33</v>
      </c>
      <c r="H27" s="1190">
        <v>2.54</v>
      </c>
      <c r="I27" s="1190">
        <v>2.61</v>
      </c>
      <c r="J27" s="1190">
        <v>2.9</v>
      </c>
      <c r="K27" s="1190" t="e">
        <v>#N/A</v>
      </c>
      <c r="L27" s="1190">
        <v>2.5500000000000003</v>
      </c>
      <c r="M27" s="1190">
        <v>2.2938000000000001</v>
      </c>
      <c r="N27" s="1190"/>
      <c r="O27" s="1190"/>
      <c r="P27" s="1191">
        <v>2.3451</v>
      </c>
      <c r="Q27" s="1192">
        <v>2.6102738953456797</v>
      </c>
    </row>
    <row r="28" spans="1:17">
      <c r="A28" s="1127"/>
      <c r="B28" s="1127"/>
      <c r="C28" s="1128" t="s">
        <v>404</v>
      </c>
      <c r="D28" s="1423">
        <f>D27-D26</f>
        <v>0</v>
      </c>
      <c r="E28" s="1425">
        <f>E26-E27</f>
        <v>0</v>
      </c>
      <c r="F28" s="1424">
        <f t="shared" ref="F28:Q28" si="4">F26-F27</f>
        <v>0</v>
      </c>
      <c r="G28" s="1424">
        <f t="shared" si="4"/>
        <v>-4.0000000000000036E-2</v>
      </c>
      <c r="H28" s="1424">
        <f t="shared" si="4"/>
        <v>0</v>
      </c>
      <c r="I28" s="1424">
        <f t="shared" si="4"/>
        <v>0</v>
      </c>
      <c r="J28" s="1424">
        <f t="shared" si="4"/>
        <v>0</v>
      </c>
      <c r="K28" s="1424" t="e">
        <f t="shared" si="4"/>
        <v>#N/A</v>
      </c>
      <c r="L28" s="1424">
        <f t="shared" si="4"/>
        <v>-9.0000000000000302E-2</v>
      </c>
      <c r="M28" s="1424">
        <f t="shared" si="4"/>
        <v>1.6000000000002679E-3</v>
      </c>
      <c r="N28" s="1425"/>
      <c r="O28" s="1425"/>
      <c r="P28" s="1428">
        <f t="shared" si="4"/>
        <v>0.36590000000000034</v>
      </c>
      <c r="Q28" s="1427">
        <f t="shared" si="4"/>
        <v>3.997458634446005E-3</v>
      </c>
    </row>
    <row r="29" spans="1:17">
      <c r="A29" s="1127"/>
      <c r="B29" s="1127"/>
      <c r="C29" s="1128" t="s">
        <v>405</v>
      </c>
      <c r="D29" s="1173">
        <f t="shared" ref="D29:P29" si="5">D26/$Q26*100</f>
        <v>174.42718763901763</v>
      </c>
      <c r="E29" s="1193"/>
      <c r="F29" s="1174">
        <f t="shared" si="5"/>
        <v>74.590573661421999</v>
      </c>
      <c r="G29" s="1174">
        <f t="shared" si="5"/>
        <v>87.596109581875069</v>
      </c>
      <c r="H29" s="1174">
        <f t="shared" si="5"/>
        <v>97.159003641031745</v>
      </c>
      <c r="I29" s="1174">
        <f t="shared" si="5"/>
        <v>99.836613977595604</v>
      </c>
      <c r="J29" s="1174">
        <f t="shared" si="5"/>
        <v>110.92957108621732</v>
      </c>
      <c r="K29" s="1174"/>
      <c r="L29" s="1174">
        <f t="shared" si="5"/>
        <v>94.098877542101604</v>
      </c>
      <c r="M29" s="1174">
        <f t="shared" si="5"/>
        <v>87.802668093552867</v>
      </c>
      <c r="N29" s="1174"/>
      <c r="O29" s="1174"/>
      <c r="P29" s="1175">
        <f t="shared" si="5"/>
        <v>103.70002317749491</v>
      </c>
      <c r="Q29" s="1176"/>
    </row>
    <row r="30" spans="1:17">
      <c r="A30" s="1129"/>
      <c r="B30" s="1129"/>
      <c r="C30" s="1130" t="s">
        <v>406</v>
      </c>
      <c r="D30" s="1177">
        <v>4.9965600431310691</v>
      </c>
      <c r="E30" s="1178"/>
      <c r="F30" s="1178" t="e">
        <v>#N/A</v>
      </c>
      <c r="G30" s="1178">
        <v>17.512738732099066</v>
      </c>
      <c r="H30" s="1178">
        <v>5.9597479664318298</v>
      </c>
      <c r="I30" s="1178">
        <v>41.484609142842629</v>
      </c>
      <c r="J30" s="1178">
        <v>7.0281314045371133</v>
      </c>
      <c r="K30" s="1178"/>
      <c r="L30" s="1178">
        <v>4.1135167613940631</v>
      </c>
      <c r="M30" s="1178">
        <v>14.979696085710293</v>
      </c>
      <c r="N30" s="1178"/>
      <c r="O30" s="1178"/>
      <c r="P30" s="1179">
        <v>3.9249998638539498</v>
      </c>
      <c r="Q30" s="1180"/>
    </row>
    <row r="31" spans="1:17" ht="15">
      <c r="A31" s="1110" t="s">
        <v>410</v>
      </c>
      <c r="B31" s="1110" t="s">
        <v>414</v>
      </c>
      <c r="C31" s="1121" t="s">
        <v>415</v>
      </c>
      <c r="D31" s="1181"/>
      <c r="E31" s="1182"/>
      <c r="F31" s="1182"/>
      <c r="G31" s="1182"/>
      <c r="H31" s="1182"/>
      <c r="I31" s="1182"/>
      <c r="J31" s="1182"/>
      <c r="K31" s="1182"/>
      <c r="L31" s="1182"/>
      <c r="M31" s="1182"/>
      <c r="N31" s="1182"/>
      <c r="O31" s="1182"/>
      <c r="P31" s="1182"/>
      <c r="Q31" s="1183"/>
    </row>
    <row r="32" spans="1:17">
      <c r="C32" s="1125" t="s">
        <v>413</v>
      </c>
      <c r="D32" s="1415">
        <v>4.1900000000000004</v>
      </c>
      <c r="E32" s="1416"/>
      <c r="F32" s="1416"/>
      <c r="G32" s="1416">
        <v>2.0499999999999998</v>
      </c>
      <c r="H32" s="1429" t="e">
        <v>#N/A</v>
      </c>
      <c r="I32" s="1416">
        <v>2.12</v>
      </c>
      <c r="J32" s="1416">
        <v>2.85</v>
      </c>
      <c r="K32" s="1416"/>
      <c r="L32" s="1416">
        <v>2.11</v>
      </c>
      <c r="M32" s="1416"/>
      <c r="N32" s="1416"/>
      <c r="O32" s="1416"/>
      <c r="P32" s="1417">
        <v>2.4028</v>
      </c>
      <c r="Q32" s="1418">
        <v>2.3618215171879573</v>
      </c>
    </row>
    <row r="33" spans="1:17">
      <c r="C33" s="1126" t="s">
        <v>403</v>
      </c>
      <c r="D33" s="1419">
        <v>4.1900000000000004</v>
      </c>
      <c r="E33" s="1190"/>
      <c r="F33" s="1190"/>
      <c r="G33" s="1190">
        <v>2.0499999999999998</v>
      </c>
      <c r="H33" s="1190" t="e">
        <v>#N/A</v>
      </c>
      <c r="I33" s="1190">
        <v>2.12</v>
      </c>
      <c r="J33" s="1190">
        <v>2.85</v>
      </c>
      <c r="K33" s="1190"/>
      <c r="L33" s="1190">
        <v>2.0699999999999998</v>
      </c>
      <c r="M33" s="1190"/>
      <c r="N33" s="1190"/>
      <c r="O33" s="1190"/>
      <c r="P33" s="1191">
        <v>2.2474000000000003</v>
      </c>
      <c r="Q33" s="1192">
        <v>2.3519117639545279</v>
      </c>
    </row>
    <row r="34" spans="1:17">
      <c r="A34" s="1127"/>
      <c r="B34" s="1127"/>
      <c r="C34" s="1128" t="s">
        <v>404</v>
      </c>
      <c r="D34" s="1423">
        <f>D33-D32</f>
        <v>0</v>
      </c>
      <c r="E34" s="1425"/>
      <c r="F34" s="1425">
        <f t="shared" ref="F34:Q34" si="6">F32-F33</f>
        <v>0</v>
      </c>
      <c r="G34" s="1424">
        <f t="shared" si="6"/>
        <v>0</v>
      </c>
      <c r="H34" s="1424" t="e">
        <f t="shared" si="6"/>
        <v>#N/A</v>
      </c>
      <c r="I34" s="1424">
        <f t="shared" si="6"/>
        <v>0</v>
      </c>
      <c r="J34" s="1424">
        <f t="shared" si="6"/>
        <v>0</v>
      </c>
      <c r="K34" s="1424"/>
      <c r="L34" s="1424">
        <f t="shared" si="6"/>
        <v>4.0000000000000036E-2</v>
      </c>
      <c r="M34" s="1425">
        <f t="shared" si="6"/>
        <v>0</v>
      </c>
      <c r="N34" s="1425"/>
      <c r="O34" s="1425"/>
      <c r="P34" s="1428">
        <f t="shared" si="6"/>
        <v>0.15539999999999976</v>
      </c>
      <c r="Q34" s="1427">
        <f t="shared" si="6"/>
        <v>9.9097532334293525E-3</v>
      </c>
    </row>
    <row r="35" spans="1:17">
      <c r="A35" s="1127"/>
      <c r="B35" s="1127"/>
      <c r="C35" s="1128" t="s">
        <v>405</v>
      </c>
      <c r="D35" s="1173">
        <f t="shared" ref="D35:P35" si="7">D32/$Q32*100</f>
        <v>177.40544615702871</v>
      </c>
      <c r="E35" s="1193"/>
      <c r="F35" s="1193"/>
      <c r="G35" s="1174">
        <f t="shared" si="7"/>
        <v>86.797413990909021</v>
      </c>
      <c r="H35" s="1174" t="e">
        <f t="shared" si="7"/>
        <v>#N/A</v>
      </c>
      <c r="I35" s="1174">
        <f t="shared" si="7"/>
        <v>89.761228127183983</v>
      </c>
      <c r="J35" s="1174">
        <f t="shared" si="7"/>
        <v>120.66957554833695</v>
      </c>
      <c r="K35" s="1174"/>
      <c r="L35" s="1174">
        <f t="shared" si="7"/>
        <v>89.337826107716126</v>
      </c>
      <c r="M35" s="1174"/>
      <c r="N35" s="1174"/>
      <c r="O35" s="1174"/>
      <c r="P35" s="1175">
        <f t="shared" si="7"/>
        <v>101.73503723773474</v>
      </c>
      <c r="Q35" s="1176"/>
    </row>
    <row r="36" spans="1:17">
      <c r="A36" s="1129"/>
      <c r="B36" s="1129"/>
      <c r="C36" s="1130" t="s">
        <v>406</v>
      </c>
      <c r="D36" s="1177">
        <v>3.6082567709221225</v>
      </c>
      <c r="E36" s="1178"/>
      <c r="F36" s="1178"/>
      <c r="G36" s="1178">
        <v>28.270118715565051</v>
      </c>
      <c r="H36" s="1178">
        <v>9.4033028534535621</v>
      </c>
      <c r="I36" s="1178">
        <v>28.096742485518732</v>
      </c>
      <c r="J36" s="1178">
        <v>20.164598605010504</v>
      </c>
      <c r="K36" s="1178"/>
      <c r="L36" s="1178">
        <v>5.9822053601546612</v>
      </c>
      <c r="M36" s="1178"/>
      <c r="N36" s="1178"/>
      <c r="O36" s="1178"/>
      <c r="P36" s="1179">
        <v>4.4747752093753741</v>
      </c>
      <c r="Q36" s="1180"/>
    </row>
    <row r="37" spans="1:17" ht="15">
      <c r="A37" s="1110" t="s">
        <v>410</v>
      </c>
      <c r="B37" s="1110" t="s">
        <v>416</v>
      </c>
      <c r="C37" s="1121" t="s">
        <v>417</v>
      </c>
      <c r="D37" s="1181"/>
      <c r="E37" s="1182"/>
      <c r="F37" s="1182"/>
      <c r="G37" s="1182"/>
      <c r="H37" s="1182"/>
      <c r="I37" s="1182"/>
      <c r="J37" s="1182"/>
      <c r="K37" s="1182"/>
      <c r="L37" s="1182"/>
      <c r="M37" s="1182"/>
      <c r="N37" s="1182"/>
      <c r="O37" s="1182"/>
      <c r="P37" s="1182"/>
      <c r="Q37" s="1183"/>
    </row>
    <row r="38" spans="1:17">
      <c r="C38" s="1125" t="s">
        <v>413</v>
      </c>
      <c r="D38" s="1415">
        <v>2.73</v>
      </c>
      <c r="E38" s="1416"/>
      <c r="F38" s="1416"/>
      <c r="G38" s="1416">
        <v>2.13</v>
      </c>
      <c r="H38" s="1430" t="e">
        <v>#N/A</v>
      </c>
      <c r="I38" s="1416">
        <v>2.5300000000000002</v>
      </c>
      <c r="J38" s="1416">
        <v>2.84</v>
      </c>
      <c r="K38" s="1416"/>
      <c r="L38" s="1416">
        <v>1.83</v>
      </c>
      <c r="M38" s="1416"/>
      <c r="N38" s="1416"/>
      <c r="O38" s="1416"/>
      <c r="P38" s="1417">
        <v>1.8649</v>
      </c>
      <c r="Q38" s="1418">
        <v>2.4702117063905229</v>
      </c>
    </row>
    <row r="39" spans="1:17">
      <c r="C39" s="1126" t="s">
        <v>403</v>
      </c>
      <c r="D39" s="1419">
        <v>2.73</v>
      </c>
      <c r="E39" s="1431"/>
      <c r="F39" s="1431"/>
      <c r="G39" s="1431">
        <v>2.14</v>
      </c>
      <c r="H39" s="1420" t="e">
        <v>#N/A</v>
      </c>
      <c r="I39" s="1420">
        <v>2.5300000000000002</v>
      </c>
      <c r="J39" s="1420">
        <v>2.84</v>
      </c>
      <c r="K39" s="1420"/>
      <c r="L39" s="1420">
        <v>1.96</v>
      </c>
      <c r="M39" s="1420"/>
      <c r="N39" s="1420"/>
      <c r="O39" s="1420"/>
      <c r="P39" s="1421">
        <v>2.3997999999999999</v>
      </c>
      <c r="Q39" s="1422">
        <v>2.5003412469664625</v>
      </c>
    </row>
    <row r="40" spans="1:17">
      <c r="A40" s="1127"/>
      <c r="B40" s="1127"/>
      <c r="C40" s="1128" t="s">
        <v>404</v>
      </c>
      <c r="D40" s="1423">
        <f>D39-D38</f>
        <v>0</v>
      </c>
      <c r="E40" s="1425"/>
      <c r="F40" s="1425"/>
      <c r="G40" s="1424">
        <f t="shared" ref="G40:Q40" si="8">G38-G39</f>
        <v>-1.0000000000000231E-2</v>
      </c>
      <c r="H40" s="1424" t="e">
        <f t="shared" si="8"/>
        <v>#N/A</v>
      </c>
      <c r="I40" s="1424">
        <f t="shared" si="8"/>
        <v>0</v>
      </c>
      <c r="J40" s="1424">
        <f t="shared" si="8"/>
        <v>0</v>
      </c>
      <c r="K40" s="1424"/>
      <c r="L40" s="1424">
        <f t="shared" si="8"/>
        <v>-0.12999999999999989</v>
      </c>
      <c r="M40" s="1425"/>
      <c r="N40" s="1425"/>
      <c r="O40" s="1425"/>
      <c r="P40" s="1428">
        <f t="shared" si="8"/>
        <v>-0.53489999999999993</v>
      </c>
      <c r="Q40" s="1427">
        <f t="shared" si="8"/>
        <v>-3.012954057593964E-2</v>
      </c>
    </row>
    <row r="41" spans="1:17">
      <c r="A41" s="1127"/>
      <c r="B41" s="1127"/>
      <c r="C41" s="1128" t="s">
        <v>405</v>
      </c>
      <c r="D41" s="1173">
        <f t="shared" ref="D41:P41" si="9">D38/$Q38*100</f>
        <v>110.51684327045312</v>
      </c>
      <c r="E41" s="1193"/>
      <c r="F41" s="1193"/>
      <c r="G41" s="1174">
        <f t="shared" si="9"/>
        <v>86.227427167056831</v>
      </c>
      <c r="H41" s="1174" t="e">
        <f t="shared" si="9"/>
        <v>#N/A</v>
      </c>
      <c r="I41" s="1174">
        <f t="shared" si="9"/>
        <v>102.4203712359877</v>
      </c>
      <c r="J41" s="1174">
        <f t="shared" si="9"/>
        <v>114.96990288940911</v>
      </c>
      <c r="K41" s="1174"/>
      <c r="L41" s="1174">
        <f t="shared" si="9"/>
        <v>74.082719115358699</v>
      </c>
      <c r="M41" s="1174"/>
      <c r="N41" s="1174"/>
      <c r="O41" s="1174"/>
      <c r="P41" s="1175">
        <f t="shared" si="9"/>
        <v>75.495553485372909</v>
      </c>
      <c r="Q41" s="1176"/>
    </row>
    <row r="42" spans="1:17" ht="13.5" thickBot="1">
      <c r="A42" s="1129"/>
      <c r="B42" s="1129"/>
      <c r="C42" s="1131" t="s">
        <v>406</v>
      </c>
      <c r="D42" s="1184">
        <v>6.2342465753424658</v>
      </c>
      <c r="E42" s="1185"/>
      <c r="F42" s="1185" t="e">
        <v>#N/A</v>
      </c>
      <c r="G42" s="1185">
        <v>16.472089041095895</v>
      </c>
      <c r="H42" s="1185">
        <v>10.236301369863014</v>
      </c>
      <c r="I42" s="1185">
        <v>41.217979452054806</v>
      </c>
      <c r="J42" s="1185">
        <v>17.672260273972604</v>
      </c>
      <c r="K42" s="1185" t="e">
        <v>#N/A</v>
      </c>
      <c r="L42" s="1185">
        <v>4.4777397260273979</v>
      </c>
      <c r="M42" s="1185" t="e">
        <v>#N/A</v>
      </c>
      <c r="N42" s="1185" t="e">
        <v>#N/A</v>
      </c>
      <c r="O42" s="1185" t="e">
        <v>#N/A</v>
      </c>
      <c r="P42" s="1186">
        <v>3.6893835616438366</v>
      </c>
      <c r="Q42" s="1187"/>
    </row>
    <row r="43" spans="1:17" ht="13.5" thickBot="1">
      <c r="C43" s="1188"/>
      <c r="D43" s="1188"/>
      <c r="E43" s="1188"/>
      <c r="F43" s="1188"/>
      <c r="G43" s="1188"/>
      <c r="H43" s="1188"/>
      <c r="I43" s="1188"/>
      <c r="J43" s="1188"/>
      <c r="K43" s="1188"/>
      <c r="L43" s="1188"/>
      <c r="M43" s="1188"/>
      <c r="N43" s="1188"/>
      <c r="O43" s="1188"/>
      <c r="P43" s="1188"/>
      <c r="Q43" s="1188"/>
    </row>
    <row r="44" spans="1:17" ht="19.5" thickBot="1">
      <c r="A44" s="1112" t="s">
        <v>418</v>
      </c>
      <c r="B44" s="1112" t="s">
        <v>419</v>
      </c>
      <c r="C44" s="1113" t="s">
        <v>420</v>
      </c>
      <c r="D44" s="1114"/>
      <c r="E44" s="1114"/>
      <c r="F44" s="1114"/>
      <c r="G44" s="1114"/>
      <c r="H44" s="1114"/>
      <c r="I44" s="1114"/>
      <c r="J44" s="1114"/>
      <c r="K44" s="1114"/>
      <c r="L44" s="1114"/>
      <c r="M44" s="1114"/>
      <c r="N44" s="1114"/>
      <c r="O44" s="1114"/>
      <c r="P44" s="1114"/>
      <c r="Q44" s="1115"/>
    </row>
    <row r="45" spans="1:17" ht="13.5" thickBot="1">
      <c r="A45" s="1112"/>
      <c r="B45" s="1112"/>
      <c r="C45" s="1116"/>
      <c r="D45" s="1117" t="s">
        <v>338</v>
      </c>
      <c r="E45" s="1118" t="s">
        <v>341</v>
      </c>
      <c r="F45" s="1118" t="s">
        <v>342</v>
      </c>
      <c r="G45" s="1118" t="s">
        <v>345</v>
      </c>
      <c r="H45" s="1118" t="s">
        <v>347</v>
      </c>
      <c r="I45" s="1118" t="s">
        <v>348</v>
      </c>
      <c r="J45" s="1118" t="s">
        <v>350</v>
      </c>
      <c r="K45" s="1118" t="s">
        <v>357</v>
      </c>
      <c r="L45" s="1118" t="s">
        <v>358</v>
      </c>
      <c r="M45" s="1118" t="s">
        <v>359</v>
      </c>
      <c r="N45" s="1118" t="s">
        <v>360</v>
      </c>
      <c r="O45" s="1118" t="s">
        <v>361</v>
      </c>
      <c r="P45" s="1118" t="s">
        <v>365</v>
      </c>
      <c r="Q45" s="1194" t="s">
        <v>398</v>
      </c>
    </row>
    <row r="46" spans="1:17">
      <c r="C46" s="1133" t="s">
        <v>421</v>
      </c>
      <c r="D46" s="1195">
        <v>561</v>
      </c>
      <c r="E46" s="1196"/>
      <c r="F46" s="1197">
        <v>417</v>
      </c>
      <c r="G46" s="1197"/>
      <c r="H46" s="1197" t="e">
        <v>#N/A</v>
      </c>
      <c r="I46" s="1197">
        <v>536</v>
      </c>
      <c r="J46" s="1197">
        <v>456.7</v>
      </c>
      <c r="K46" s="1196">
        <v>417.63</v>
      </c>
      <c r="L46" s="1196"/>
      <c r="M46" s="1196"/>
      <c r="N46" s="1196"/>
      <c r="O46" s="1196"/>
      <c r="P46" s="1196"/>
      <c r="Q46" s="1418">
        <v>471.65591167861822</v>
      </c>
    </row>
    <row r="47" spans="1:17">
      <c r="C47" s="1126" t="s">
        <v>403</v>
      </c>
      <c r="D47" s="1198">
        <v>561</v>
      </c>
      <c r="E47" s="1190"/>
      <c r="F47" s="1190">
        <v>417</v>
      </c>
      <c r="G47" s="1190" t="e">
        <v>#N/A</v>
      </c>
      <c r="H47" s="1190" t="e">
        <v>#N/A</v>
      </c>
      <c r="I47" s="1190">
        <v>538</v>
      </c>
      <c r="J47" s="1190">
        <v>456.7</v>
      </c>
      <c r="K47" s="1190">
        <v>417.63</v>
      </c>
      <c r="L47" s="1190"/>
      <c r="M47" s="1190"/>
      <c r="N47" s="1190"/>
      <c r="O47" s="1190"/>
      <c r="P47" s="1190"/>
      <c r="Q47" s="1199">
        <v>472.28167278543316</v>
      </c>
    </row>
    <row r="48" spans="1:17">
      <c r="A48" s="1127"/>
      <c r="B48" s="1127"/>
      <c r="C48" s="1128" t="s">
        <v>404</v>
      </c>
      <c r="D48" s="1423">
        <f>D46-D47</f>
        <v>0</v>
      </c>
      <c r="E48" s="1425">
        <f>E46-E47</f>
        <v>0</v>
      </c>
      <c r="F48" s="1424">
        <f t="shared" ref="F48:Q48" si="10">F46-F47</f>
        <v>0</v>
      </c>
      <c r="G48" s="1424" t="e">
        <f t="shared" si="10"/>
        <v>#N/A</v>
      </c>
      <c r="H48" s="1424" t="e">
        <f t="shared" si="10"/>
        <v>#N/A</v>
      </c>
      <c r="I48" s="1424">
        <f t="shared" si="10"/>
        <v>-2</v>
      </c>
      <c r="J48" s="1424">
        <f t="shared" si="10"/>
        <v>0</v>
      </c>
      <c r="K48" s="1424">
        <f t="shared" si="10"/>
        <v>0</v>
      </c>
      <c r="L48" s="1425">
        <f t="shared" si="10"/>
        <v>0</v>
      </c>
      <c r="M48" s="1425">
        <f t="shared" si="10"/>
        <v>0</v>
      </c>
      <c r="N48" s="1425">
        <f t="shared" si="10"/>
        <v>0</v>
      </c>
      <c r="O48" s="1425">
        <f t="shared" si="10"/>
        <v>0</v>
      </c>
      <c r="P48" s="1425">
        <f t="shared" si="10"/>
        <v>0</v>
      </c>
      <c r="Q48" s="1432">
        <f t="shared" si="10"/>
        <v>-0.62576110681493446</v>
      </c>
    </row>
    <row r="49" spans="1:17">
      <c r="A49" s="1127"/>
      <c r="B49" s="1127"/>
      <c r="C49" s="1128" t="s">
        <v>405</v>
      </c>
      <c r="D49" s="1173">
        <f t="shared" ref="D49" si="11">D46/$Q46*100</f>
        <v>118.94264147000875</v>
      </c>
      <c r="E49" s="1174"/>
      <c r="F49" s="1174">
        <f t="shared" ref="F49:K49" si="12">F46/$Q46*100</f>
        <v>88.411909969685638</v>
      </c>
      <c r="G49" s="1174"/>
      <c r="H49" s="1174" t="e">
        <f t="shared" si="12"/>
        <v>#N/A</v>
      </c>
      <c r="I49" s="1174">
        <f t="shared" si="12"/>
        <v>113.64216725120266</v>
      </c>
      <c r="J49" s="1174">
        <f t="shared" si="12"/>
        <v>96.829063029149722</v>
      </c>
      <c r="K49" s="1174">
        <f t="shared" si="12"/>
        <v>88.54548191999956</v>
      </c>
      <c r="L49" s="1174"/>
      <c r="M49" s="1174"/>
      <c r="N49" s="1174"/>
      <c r="O49" s="1174"/>
      <c r="P49" s="1174"/>
      <c r="Q49" s="1200"/>
    </row>
    <row r="50" spans="1:17" ht="13.5" thickBot="1">
      <c r="A50" s="1129"/>
      <c r="B50" s="1129"/>
      <c r="C50" s="1131" t="s">
        <v>406</v>
      </c>
      <c r="D50" s="1184">
        <v>8.1475975808755514</v>
      </c>
      <c r="E50" s="1185"/>
      <c r="F50" s="1185">
        <v>7.8442386004328863</v>
      </c>
      <c r="G50" s="1185"/>
      <c r="H50" s="1185">
        <v>2.7495993143554407</v>
      </c>
      <c r="I50" s="1185">
        <v>30.123813074699424</v>
      </c>
      <c r="J50" s="1185">
        <v>15.122917282019745</v>
      </c>
      <c r="K50" s="1185">
        <v>36.011834147616952</v>
      </c>
      <c r="L50" s="1185"/>
      <c r="M50" s="1185"/>
      <c r="N50" s="1185"/>
      <c r="O50" s="1185"/>
      <c r="P50" s="1185"/>
      <c r="Q50" s="1201"/>
    </row>
    <row r="51" spans="1:17">
      <c r="C51" s="1134" t="s">
        <v>422</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F33" sqref="F33"/>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t="s">
        <v>257</v>
      </c>
    </row>
    <row r="2" spans="1:20" ht="26.25" customHeight="1">
      <c r="A2" s="529" t="s">
        <v>258</v>
      </c>
    </row>
    <row r="5" spans="1:20" ht="38.25" customHeight="1" thickBot="1">
      <c r="A5" s="1522" t="s">
        <v>479</v>
      </c>
      <c r="B5" s="1522"/>
      <c r="C5" s="1522"/>
      <c r="D5" s="1522"/>
      <c r="E5" s="1522"/>
      <c r="F5" s="1522"/>
      <c r="H5" s="597" t="s">
        <v>279</v>
      </c>
    </row>
    <row r="6" spans="1:20" ht="15.75" customHeight="1" thickBot="1">
      <c r="A6" s="1523" t="s">
        <v>125</v>
      </c>
      <c r="B6" s="1514" t="s">
        <v>480</v>
      </c>
      <c r="C6" s="1515"/>
      <c r="D6" s="1516"/>
      <c r="E6" s="1517" t="s">
        <v>481</v>
      </c>
      <c r="F6" s="1519" t="s">
        <v>482</v>
      </c>
    </row>
    <row r="7" spans="1:20" ht="21" customHeight="1" thickBot="1">
      <c r="A7" s="1524"/>
      <c r="B7" s="1026" t="s">
        <v>264</v>
      </c>
      <c r="C7" s="1026" t="s">
        <v>268</v>
      </c>
      <c r="D7" s="1026" t="s">
        <v>269</v>
      </c>
      <c r="E7" s="1518"/>
      <c r="F7" s="1520"/>
    </row>
    <row r="8" spans="1:20" ht="17.25" customHeight="1" thickBot="1">
      <c r="A8" s="791" t="s">
        <v>126</v>
      </c>
      <c r="B8" s="1149">
        <v>5873.5460000000003</v>
      </c>
      <c r="C8" s="680">
        <v>1777.777</v>
      </c>
      <c r="D8" s="819">
        <f t="shared" ref="D8:D13" si="0">(C8/B8)*100</f>
        <v>30.267524932979157</v>
      </c>
      <c r="E8" s="680">
        <v>5403.8630000000003</v>
      </c>
      <c r="F8" s="819">
        <f t="shared" ref="F8:F13" si="1">((B8-E8)/E8)*100</f>
        <v>8.6916156090559653</v>
      </c>
      <c r="H8" s="625" t="s">
        <v>127</v>
      </c>
    </row>
    <row r="9" spans="1:20" ht="18" customHeight="1" thickBot="1">
      <c r="A9" s="792" t="s">
        <v>128</v>
      </c>
      <c r="B9" s="1149">
        <v>16900</v>
      </c>
      <c r="C9" s="681">
        <v>3936</v>
      </c>
      <c r="D9" s="820">
        <f t="shared" si="0"/>
        <v>23.289940828402365</v>
      </c>
      <c r="E9" s="681">
        <v>16366</v>
      </c>
      <c r="F9" s="820">
        <f t="shared" si="1"/>
        <v>3.2628620310399605</v>
      </c>
      <c r="H9" s="596">
        <f>B9-E9</f>
        <v>534</v>
      </c>
      <c r="O9" s="81"/>
      <c r="P9" s="81"/>
      <c r="Q9" s="81"/>
      <c r="R9" s="81"/>
      <c r="S9" s="81"/>
      <c r="T9" s="81"/>
    </row>
    <row r="10" spans="1:20" ht="15" customHeight="1" thickBot="1">
      <c r="A10" s="793" t="s">
        <v>259</v>
      </c>
      <c r="B10" s="1149">
        <v>3131</v>
      </c>
      <c r="C10" s="683">
        <v>0</v>
      </c>
      <c r="D10" s="820">
        <f t="shared" si="0"/>
        <v>0</v>
      </c>
      <c r="E10" s="683">
        <v>5462</v>
      </c>
      <c r="F10" s="820">
        <f t="shared" si="1"/>
        <v>-42.676675210545589</v>
      </c>
      <c r="O10" s="81"/>
      <c r="P10" s="81"/>
      <c r="Q10" s="81"/>
      <c r="R10" s="81"/>
      <c r="S10" s="81"/>
      <c r="T10" s="81"/>
    </row>
    <row r="11" spans="1:20" ht="17.25" customHeight="1" thickBot="1">
      <c r="A11" s="792" t="s">
        <v>129</v>
      </c>
      <c r="B11" s="1149">
        <v>107588.29300000001</v>
      </c>
      <c r="C11" s="684">
        <v>9962.7289999999994</v>
      </c>
      <c r="D11" s="821">
        <f t="shared" si="0"/>
        <v>9.2600493252551175</v>
      </c>
      <c r="E11" s="684">
        <v>109673.249</v>
      </c>
      <c r="F11" s="821">
        <f t="shared" si="1"/>
        <v>-1.901061579747666</v>
      </c>
      <c r="J11" s="788"/>
      <c r="K11"/>
      <c r="L11"/>
      <c r="M11"/>
      <c r="N11"/>
      <c r="O11" s="81"/>
      <c r="P11" s="81"/>
      <c r="Q11" s="81"/>
      <c r="R11" s="81"/>
      <c r="S11" s="81"/>
      <c r="T11" s="81"/>
    </row>
    <row r="12" spans="1:20" ht="15" customHeight="1" thickBot="1">
      <c r="A12" s="791" t="s">
        <v>130</v>
      </c>
      <c r="B12" s="1149">
        <v>41382.428</v>
      </c>
      <c r="C12" s="680">
        <v>11610.986000000001</v>
      </c>
      <c r="D12" s="820">
        <f t="shared" si="0"/>
        <v>28.057768867500961</v>
      </c>
      <c r="E12" s="680">
        <v>40870.120999999999</v>
      </c>
      <c r="F12" s="820">
        <f t="shared" si="1"/>
        <v>1.2535000813919801</v>
      </c>
      <c r="K12"/>
      <c r="L12"/>
      <c r="M12"/>
      <c r="N12"/>
      <c r="O12" s="81"/>
      <c r="P12" s="81"/>
      <c r="Q12" s="81"/>
      <c r="R12" s="81"/>
      <c r="S12" s="81"/>
      <c r="T12" s="81"/>
    </row>
    <row r="13" spans="1:20" ht="15" customHeight="1" thickBot="1">
      <c r="A13" s="791" t="s">
        <v>131</v>
      </c>
      <c r="B13" s="1149">
        <f>B11+B12</f>
        <v>148970.72100000002</v>
      </c>
      <c r="C13" s="680">
        <f>C11+C12</f>
        <v>21573.715</v>
      </c>
      <c r="D13" s="822">
        <f t="shared" si="0"/>
        <v>14.481849087647229</v>
      </c>
      <c r="E13" s="680">
        <f>E11+E12</f>
        <v>150543.37</v>
      </c>
      <c r="F13" s="822">
        <f t="shared" si="1"/>
        <v>-1.0446484624331021</v>
      </c>
      <c r="K13"/>
      <c r="L13"/>
      <c r="M13"/>
      <c r="N13"/>
      <c r="O13" s="81"/>
      <c r="P13" s="81"/>
      <c r="Q13" s="81"/>
      <c r="R13" s="81"/>
      <c r="S13" s="81"/>
      <c r="T13" s="81"/>
    </row>
    <row r="14" spans="1:20">
      <c r="E14" s="983"/>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522" t="s">
        <v>483</v>
      </c>
      <c r="B18" s="1522"/>
      <c r="C18" s="1522"/>
      <c r="D18" s="1522"/>
      <c r="E18" s="1522"/>
      <c r="F18" s="1522"/>
      <c r="L18" s="81"/>
      <c r="M18" s="81"/>
      <c r="O18" s="81"/>
      <c r="P18" s="81"/>
      <c r="Q18" s="81"/>
      <c r="R18" s="81"/>
      <c r="S18" s="81"/>
      <c r="T18" s="81"/>
    </row>
    <row r="19" spans="1:20" ht="16.5" customHeight="1" thickBot="1">
      <c r="A19" s="1512" t="s">
        <v>132</v>
      </c>
      <c r="B19" s="1514" t="s">
        <v>480</v>
      </c>
      <c r="C19" s="1515"/>
      <c r="D19" s="1516"/>
      <c r="E19" s="1517" t="s">
        <v>481</v>
      </c>
      <c r="F19" s="1519" t="s">
        <v>482</v>
      </c>
      <c r="O19" s="81"/>
      <c r="P19" s="81"/>
      <c r="Q19" s="81"/>
      <c r="R19" s="81"/>
      <c r="S19" s="81"/>
      <c r="T19" s="81"/>
    </row>
    <row r="20" spans="1:20" ht="21" customHeight="1" thickBot="1">
      <c r="A20" s="1513"/>
      <c r="B20" s="790" t="s">
        <v>264</v>
      </c>
      <c r="C20" s="790" t="s">
        <v>382</v>
      </c>
      <c r="D20" s="790" t="s">
        <v>383</v>
      </c>
      <c r="E20" s="1518"/>
      <c r="F20" s="1520"/>
      <c r="L20" s="81"/>
      <c r="M20" s="81"/>
      <c r="O20" s="81"/>
      <c r="P20" s="81"/>
      <c r="Q20" s="81"/>
      <c r="R20" s="81"/>
      <c r="S20" s="81"/>
      <c r="T20" s="81"/>
    </row>
    <row r="21" spans="1:20" ht="15.75" thickBot="1">
      <c r="A21" s="530" t="s">
        <v>126</v>
      </c>
      <c r="B21" s="1149">
        <v>14099.89</v>
      </c>
      <c r="C21" s="685">
        <v>0</v>
      </c>
      <c r="D21" s="819">
        <f t="shared" ref="D21:D26" si="2">(C21/B21)*100</f>
        <v>0</v>
      </c>
      <c r="E21" s="680">
        <v>29945.039000000001</v>
      </c>
      <c r="F21" s="819">
        <f t="shared" ref="F21:F26" si="3">((B21-E21)/E21)*100</f>
        <v>-52.914103735179637</v>
      </c>
      <c r="H21" s="625" t="s">
        <v>133</v>
      </c>
      <c r="L21" s="81"/>
      <c r="M21" s="81"/>
      <c r="O21" s="81"/>
      <c r="P21" s="81"/>
      <c r="Q21" s="81"/>
      <c r="R21" s="81"/>
      <c r="S21" s="81"/>
      <c r="T21" s="81"/>
    </row>
    <row r="22" spans="1:20" ht="15.75" thickBot="1">
      <c r="A22" s="530" t="s">
        <v>128</v>
      </c>
      <c r="B22" s="1149">
        <v>64467</v>
      </c>
      <c r="C22" s="685">
        <v>0</v>
      </c>
      <c r="D22" s="820">
        <f t="shared" si="2"/>
        <v>0</v>
      </c>
      <c r="E22" s="680">
        <v>120960</v>
      </c>
      <c r="F22" s="820">
        <f t="shared" si="3"/>
        <v>-46.703869047619044</v>
      </c>
      <c r="H22" s="596">
        <f>B22-E22</f>
        <v>-56493</v>
      </c>
      <c r="O22" s="81"/>
      <c r="P22" s="81"/>
      <c r="Q22" s="81"/>
      <c r="R22" s="81"/>
      <c r="S22" s="81"/>
      <c r="T22" s="81"/>
    </row>
    <row r="23" spans="1:20" ht="15.75" thickBot="1">
      <c r="A23" s="531" t="s">
        <v>259</v>
      </c>
      <c r="B23" s="1149">
        <v>19869</v>
      </c>
      <c r="C23" s="686">
        <v>0</v>
      </c>
      <c r="D23" s="820">
        <f t="shared" si="2"/>
        <v>0</v>
      </c>
      <c r="E23" s="683">
        <v>32776</v>
      </c>
      <c r="F23" s="820">
        <f t="shared" si="3"/>
        <v>-39.379423968757628</v>
      </c>
      <c r="O23" s="81"/>
      <c r="P23" s="81"/>
      <c r="Q23" s="81"/>
      <c r="R23" s="81"/>
      <c r="S23" s="81"/>
      <c r="T23" s="81"/>
    </row>
    <row r="24" spans="1:20" ht="15.75" thickBot="1">
      <c r="A24" s="530" t="s">
        <v>129</v>
      </c>
      <c r="B24" s="1149">
        <v>5716.6009999999997</v>
      </c>
      <c r="C24" s="687">
        <v>273.79700000000003</v>
      </c>
      <c r="D24" s="821">
        <f t="shared" si="2"/>
        <v>4.7895069115371189</v>
      </c>
      <c r="E24" s="680">
        <v>15975.705</v>
      </c>
      <c r="F24" s="821">
        <f t="shared" si="3"/>
        <v>-64.216909363311345</v>
      </c>
      <c r="O24" s="81"/>
      <c r="P24" s="81"/>
      <c r="Q24" s="81"/>
      <c r="R24" s="81"/>
      <c r="S24" s="81"/>
      <c r="T24" s="81"/>
    </row>
    <row r="25" spans="1:20" ht="15.75" thickBot="1">
      <c r="A25" s="530" t="s">
        <v>130</v>
      </c>
      <c r="B25" s="1149">
        <v>2760.181</v>
      </c>
      <c r="C25" s="687">
        <v>60.692</v>
      </c>
      <c r="D25" s="820">
        <f t="shared" si="2"/>
        <v>2.1988413078707518</v>
      </c>
      <c r="E25" s="680">
        <v>5661.9340000000002</v>
      </c>
      <c r="F25" s="820">
        <f t="shared" si="3"/>
        <v>-51.250208850897948</v>
      </c>
      <c r="O25" s="81"/>
      <c r="P25" s="81"/>
      <c r="Q25" s="81"/>
      <c r="R25" s="81"/>
      <c r="S25" s="81"/>
      <c r="T25" s="81"/>
    </row>
    <row r="26" spans="1:20" ht="15.75" thickBot="1">
      <c r="A26" s="530" t="s">
        <v>131</v>
      </c>
      <c r="B26" s="1149">
        <f>B24+B25</f>
        <v>8476.7819999999992</v>
      </c>
      <c r="C26" s="688">
        <f>C24+C25</f>
        <v>334.48900000000003</v>
      </c>
      <c r="D26" s="822">
        <f t="shared" si="2"/>
        <v>3.945943165696606</v>
      </c>
      <c r="E26" s="680">
        <f>E24+E25</f>
        <v>21637.638999999999</v>
      </c>
      <c r="F26" s="822">
        <f t="shared" si="3"/>
        <v>-60.823905048050761</v>
      </c>
      <c r="O26" s="81"/>
      <c r="P26" s="81"/>
      <c r="Q26" s="81"/>
      <c r="R26" s="81"/>
      <c r="S26" s="81"/>
      <c r="T26" s="81"/>
    </row>
    <row r="27" spans="1:20" ht="16.5" customHeight="1">
      <c r="A27" s="1521"/>
      <c r="B27" s="1521"/>
      <c r="C27" s="1521"/>
      <c r="D27" s="1521"/>
      <c r="E27" s="1521"/>
      <c r="F27" s="1521"/>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61" t="s">
        <v>386</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c r="F30"/>
      <c r="G30"/>
      <c r="H30"/>
      <c r="I30"/>
      <c r="J30"/>
      <c r="K30"/>
      <c r="L30"/>
      <c r="M30"/>
      <c r="N30" s="81"/>
      <c r="O30" s="81"/>
      <c r="P30" s="81"/>
      <c r="Q30" s="81"/>
      <c r="R30" s="81"/>
      <c r="S30" s="81"/>
      <c r="T30" s="81"/>
    </row>
    <row r="31" spans="1:20">
      <c r="A31" s="535"/>
      <c r="B31" s="544"/>
      <c r="C31" s="533"/>
      <c r="D31" s="545"/>
      <c r="E31"/>
      <c r="F31"/>
      <c r="G31"/>
      <c r="H31"/>
      <c r="I31"/>
      <c r="J31"/>
      <c r="K31"/>
      <c r="L31"/>
      <c r="M31"/>
      <c r="N31" s="81"/>
      <c r="O31" s="81"/>
      <c r="P31" s="81"/>
      <c r="Q31" s="81"/>
      <c r="R31" s="81"/>
      <c r="S31" s="81"/>
      <c r="T31" s="81"/>
    </row>
    <row r="32" spans="1:20">
      <c r="A32" s="538"/>
      <c r="B32" s="533"/>
      <c r="C32" s="1511"/>
      <c r="D32" s="1511"/>
      <c r="E32"/>
      <c r="F32"/>
      <c r="G32"/>
      <c r="H32"/>
      <c r="I32"/>
      <c r="J32"/>
      <c r="K32"/>
      <c r="L32"/>
      <c r="M32"/>
      <c r="N32" s="81"/>
      <c r="O32" s="81"/>
      <c r="P32" s="81"/>
      <c r="Q32" s="81"/>
      <c r="R32" s="81"/>
      <c r="S32" s="81"/>
      <c r="T32" s="81"/>
    </row>
    <row r="33" spans="1:20">
      <c r="A33" s="533"/>
      <c r="B33" s="545"/>
      <c r="C33" s="533"/>
      <c r="D33" s="533"/>
      <c r="E33"/>
      <c r="F33"/>
      <c r="G33"/>
      <c r="H33"/>
      <c r="I33"/>
      <c r="J33"/>
      <c r="K33"/>
      <c r="L33"/>
      <c r="M33"/>
      <c r="N33" s="81"/>
      <c r="O33" s="81"/>
      <c r="P33" s="81"/>
      <c r="Q33" s="81"/>
      <c r="R33" s="81"/>
      <c r="S33" s="81"/>
      <c r="T33" s="81"/>
    </row>
    <row r="34" spans="1:20" ht="15.75">
      <c r="A34" s="540"/>
      <c r="B34" s="545"/>
      <c r="C34" s="542"/>
      <c r="D34" s="81"/>
      <c r="E34"/>
      <c r="F34"/>
      <c r="G34"/>
      <c r="H34"/>
      <c r="I34"/>
      <c r="J34"/>
      <c r="K34"/>
      <c r="L34"/>
      <c r="M34"/>
      <c r="N34" s="81"/>
      <c r="O34" s="81"/>
      <c r="P34" s="81"/>
      <c r="Q34" s="81"/>
      <c r="R34" s="81"/>
      <c r="S34" s="81"/>
      <c r="T34" s="81"/>
    </row>
    <row r="35" spans="1:20">
      <c r="A35" s="533"/>
      <c r="B35" s="547"/>
      <c r="C35" s="533"/>
      <c r="D35" s="81"/>
      <c r="E35"/>
      <c r="F35"/>
      <c r="G35"/>
      <c r="H35"/>
      <c r="I35"/>
      <c r="J35"/>
      <c r="K35"/>
      <c r="L35"/>
      <c r="M35"/>
      <c r="N35" s="81"/>
      <c r="O35" s="81"/>
      <c r="P35" s="81"/>
      <c r="Q35" s="81"/>
      <c r="R35" s="81"/>
      <c r="S35" s="81"/>
      <c r="T35" s="81"/>
    </row>
    <row r="36" spans="1:20">
      <c r="A36" s="534"/>
      <c r="B36" s="547"/>
      <c r="C36" s="533"/>
      <c r="D36" s="81"/>
      <c r="E36"/>
      <c r="F36"/>
      <c r="G36"/>
      <c r="H36"/>
      <c r="I36"/>
      <c r="J36"/>
      <c r="K36"/>
      <c r="L36"/>
      <c r="M36"/>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511"/>
      <c r="C43" s="1511"/>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election activeCell="D24" sqref="D24"/>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row>
    <row r="2" spans="1:24" ht="28.5" customHeight="1">
      <c r="A2" s="1525" t="s">
        <v>477</v>
      </c>
      <c r="B2" s="1525"/>
      <c r="C2" s="1525"/>
      <c r="D2" s="1525"/>
      <c r="E2" s="1525"/>
      <c r="F2" s="1525"/>
      <c r="G2" s="1525"/>
      <c r="H2" s="1525"/>
      <c r="I2" s="1525"/>
      <c r="J2" s="1525"/>
      <c r="K2" s="1525"/>
      <c r="L2" s="1525"/>
      <c r="M2" s="1525"/>
      <c r="N2" s="1525"/>
      <c r="O2" s="1525"/>
      <c r="P2" s="1525"/>
      <c r="Q2" s="1525"/>
      <c r="R2" s="1525"/>
      <c r="S2" s="1525"/>
      <c r="T2" s="1525"/>
      <c r="U2" s="1525"/>
      <c r="V2" s="1525"/>
      <c r="W2" s="1525"/>
      <c r="X2" s="1525"/>
    </row>
    <row r="3" spans="1:24" ht="15.75" customHeight="1">
      <c r="A3" s="1526" t="s">
        <v>478</v>
      </c>
      <c r="B3" s="1526"/>
      <c r="C3" s="1526"/>
      <c r="D3" s="1526"/>
      <c r="E3" s="1526"/>
      <c r="F3" s="1526"/>
      <c r="P3" s="550"/>
    </row>
    <row r="4" spans="1:24" ht="4.5" customHeight="1">
      <c r="A4" s="551"/>
      <c r="B4" s="551"/>
      <c r="C4" s="549"/>
      <c r="D4" s="549"/>
    </row>
    <row r="5" spans="1:24" ht="15.75" thickBot="1">
      <c r="A5" s="552" t="s">
        <v>134</v>
      </c>
      <c r="B5" s="1527" t="s">
        <v>135</v>
      </c>
      <c r="C5" s="1527"/>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4782.826</v>
      </c>
      <c r="C7" s="566">
        <v>6677</v>
      </c>
      <c r="D7" s="598">
        <v>2.600643904359377</v>
      </c>
      <c r="F7" s="689" t="s">
        <v>149</v>
      </c>
      <c r="G7" s="564">
        <v>321.98200000000003</v>
      </c>
      <c r="H7" s="564">
        <v>1752</v>
      </c>
      <c r="I7" s="809">
        <v>2.4701532040905567</v>
      </c>
      <c r="K7" s="689" t="s">
        <v>147</v>
      </c>
      <c r="L7" s="564">
        <v>109544.363</v>
      </c>
      <c r="M7" s="564">
        <v>27956.457999999999</v>
      </c>
      <c r="N7" s="678">
        <v>3.918392058106932</v>
      </c>
      <c r="P7" s="689" t="s">
        <v>148</v>
      </c>
      <c r="Q7" s="564">
        <v>23218.665000000001</v>
      </c>
      <c r="R7" s="564">
        <v>6189.9530000000004</v>
      </c>
      <c r="S7" s="678">
        <v>3.7510244423503702</v>
      </c>
    </row>
    <row r="8" spans="1:24" ht="16.5" thickBot="1">
      <c r="A8" s="565" t="s">
        <v>389</v>
      </c>
      <c r="B8" s="566">
        <v>3281.0479999999998</v>
      </c>
      <c r="C8" s="566">
        <v>1406</v>
      </c>
      <c r="D8" s="598">
        <v>5.157891096362019</v>
      </c>
      <c r="F8" s="565" t="s">
        <v>147</v>
      </c>
      <c r="G8" s="566">
        <v>367.14</v>
      </c>
      <c r="H8" s="566">
        <v>1379</v>
      </c>
      <c r="I8" s="794">
        <v>3.4871726679520911</v>
      </c>
      <c r="K8" s="565" t="s">
        <v>150</v>
      </c>
      <c r="L8" s="566">
        <v>87614.993000000002</v>
      </c>
      <c r="M8" s="566">
        <v>22774.27</v>
      </c>
      <c r="N8" s="598">
        <v>3.8471043418735267</v>
      </c>
      <c r="P8" s="565" t="s">
        <v>150</v>
      </c>
      <c r="Q8" s="566">
        <v>13479.302</v>
      </c>
      <c r="R8" s="566">
        <v>4187.9639999999999</v>
      </c>
      <c r="S8" s="598">
        <v>3.2185811530376096</v>
      </c>
    </row>
    <row r="9" spans="1:24" ht="16.5" thickBot="1">
      <c r="A9" s="565" t="s">
        <v>157</v>
      </c>
      <c r="B9" s="566">
        <v>2951.18</v>
      </c>
      <c r="C9" s="566">
        <v>2121</v>
      </c>
      <c r="D9" s="598">
        <v>2.3246698516350861</v>
      </c>
      <c r="F9" s="874" t="s">
        <v>270</v>
      </c>
      <c r="G9" s="569">
        <v>689.12199999999996</v>
      </c>
      <c r="H9" s="569">
        <v>3131</v>
      </c>
      <c r="I9" s="875">
        <v>2.9245688191756636</v>
      </c>
      <c r="K9" s="565" t="s">
        <v>390</v>
      </c>
      <c r="L9" s="566">
        <v>32436.903999999999</v>
      </c>
      <c r="M9" s="566">
        <v>12284.495999999999</v>
      </c>
      <c r="N9" s="598">
        <v>2.6404749531441909</v>
      </c>
      <c r="P9" s="565" t="s">
        <v>154</v>
      </c>
      <c r="Q9" s="566">
        <v>12513.132</v>
      </c>
      <c r="R9" s="566">
        <v>2195.1999999999998</v>
      </c>
      <c r="S9" s="598">
        <v>5.7002241253644312</v>
      </c>
    </row>
    <row r="10" spans="1:24" ht="15.75">
      <c r="A10" s="565" t="s">
        <v>320</v>
      </c>
      <c r="B10" s="566">
        <v>2593.0189999999998</v>
      </c>
      <c r="C10" s="566">
        <v>1340</v>
      </c>
      <c r="D10" s="598">
        <v>3.4907864375930577</v>
      </c>
      <c r="H10" s="1012"/>
      <c r="K10" s="565" t="s">
        <v>156</v>
      </c>
      <c r="L10" s="566">
        <v>30029.46</v>
      </c>
      <c r="M10" s="566">
        <v>5638.6019999999999</v>
      </c>
      <c r="N10" s="598">
        <v>5.3256924322731063</v>
      </c>
      <c r="P10" s="565" t="s">
        <v>149</v>
      </c>
      <c r="Q10" s="566">
        <v>11634.269</v>
      </c>
      <c r="R10" s="566">
        <v>3500.6419999999998</v>
      </c>
      <c r="S10" s="598">
        <v>3.3234672382951471</v>
      </c>
    </row>
    <row r="11" spans="1:24" ht="15.75">
      <c r="A11" s="565" t="s">
        <v>396</v>
      </c>
      <c r="B11" s="566">
        <v>832.46199999999999</v>
      </c>
      <c r="C11" s="566">
        <v>421</v>
      </c>
      <c r="D11" s="598">
        <v>4.2532226337974199</v>
      </c>
      <c r="K11" s="565" t="s">
        <v>149</v>
      </c>
      <c r="L11" s="566">
        <v>26541.878000000001</v>
      </c>
      <c r="M11" s="566">
        <v>6380.17</v>
      </c>
      <c r="N11" s="598">
        <v>4.1600581175736693</v>
      </c>
      <c r="P11" s="565" t="s">
        <v>151</v>
      </c>
      <c r="Q11" s="566">
        <v>11303.253000000001</v>
      </c>
      <c r="R11" s="566">
        <v>2593.4389999999999</v>
      </c>
      <c r="S11" s="598">
        <v>4.3584032630032938</v>
      </c>
    </row>
    <row r="12" spans="1:24" ht="15.75">
      <c r="A12" s="565" t="s">
        <v>155</v>
      </c>
      <c r="B12" s="566">
        <v>736.91800000000001</v>
      </c>
      <c r="C12" s="566">
        <v>907</v>
      </c>
      <c r="D12" s="598">
        <v>2.815630205865721</v>
      </c>
      <c r="H12" s="1012"/>
      <c r="K12" s="565" t="s">
        <v>152</v>
      </c>
      <c r="L12" s="566">
        <v>17327.481</v>
      </c>
      <c r="M12" s="566">
        <v>3928.3519999999999</v>
      </c>
      <c r="N12" s="598">
        <v>4.4108778948526002</v>
      </c>
      <c r="P12" s="565" t="s">
        <v>287</v>
      </c>
      <c r="Q12" s="566">
        <v>10039.535</v>
      </c>
      <c r="R12" s="566">
        <v>2837.58</v>
      </c>
      <c r="S12" s="598">
        <v>3.5380623629994572</v>
      </c>
    </row>
    <row r="13" spans="1:24" ht="15.75">
      <c r="A13" s="565" t="s">
        <v>160</v>
      </c>
      <c r="B13" s="566">
        <v>503.54599999999999</v>
      </c>
      <c r="C13" s="566">
        <v>390</v>
      </c>
      <c r="D13" s="598">
        <v>2.0078152101533933</v>
      </c>
      <c r="H13" s="1012"/>
      <c r="K13" s="565" t="s">
        <v>154</v>
      </c>
      <c r="L13" s="566">
        <v>13808.48</v>
      </c>
      <c r="M13" s="566">
        <v>2123.6579999999999</v>
      </c>
      <c r="N13" s="598">
        <v>6.5022145750398606</v>
      </c>
      <c r="P13" s="565" t="s">
        <v>158</v>
      </c>
      <c r="Q13" s="566">
        <v>6877.7839999999997</v>
      </c>
      <c r="R13" s="566">
        <v>1923.69</v>
      </c>
      <c r="S13" s="598">
        <v>3.5753078718504541</v>
      </c>
    </row>
    <row r="14" spans="1:24" ht="15.75">
      <c r="A14" s="565" t="s">
        <v>165</v>
      </c>
      <c r="B14" s="566">
        <v>424.66899999999998</v>
      </c>
      <c r="C14" s="566">
        <v>350</v>
      </c>
      <c r="D14" s="598">
        <v>3.4802088113813676</v>
      </c>
      <c r="K14" s="565" t="s">
        <v>157</v>
      </c>
      <c r="L14" s="566">
        <v>13606.416999999999</v>
      </c>
      <c r="M14" s="566">
        <v>3487.826</v>
      </c>
      <c r="N14" s="598">
        <v>3.9011169135157546</v>
      </c>
      <c r="P14" s="565" t="s">
        <v>390</v>
      </c>
      <c r="Q14" s="566">
        <v>6354.8829999999998</v>
      </c>
      <c r="R14" s="566">
        <v>2137.16</v>
      </c>
      <c r="S14" s="598">
        <v>2.9735176589492598</v>
      </c>
    </row>
    <row r="15" spans="1:24" ht="16.5" thickBot="1">
      <c r="A15" s="960" t="s">
        <v>149</v>
      </c>
      <c r="B15" s="873">
        <v>372.76400000000001</v>
      </c>
      <c r="C15" s="873">
        <v>1901</v>
      </c>
      <c r="D15" s="961">
        <v>2.5401467812387137</v>
      </c>
      <c r="E15" s="768"/>
      <c r="K15" s="565" t="s">
        <v>148</v>
      </c>
      <c r="L15" s="566">
        <v>12006.468000000001</v>
      </c>
      <c r="M15" s="566">
        <v>2766.5610000000001</v>
      </c>
      <c r="N15" s="598">
        <v>4.3398529799270644</v>
      </c>
      <c r="P15" s="565" t="s">
        <v>147</v>
      </c>
      <c r="Q15" s="566">
        <v>5833.0060000000003</v>
      </c>
      <c r="R15" s="566">
        <v>1779.002</v>
      </c>
      <c r="S15" s="598">
        <v>3.2788080058369804</v>
      </c>
    </row>
    <row r="16" spans="1:24" ht="16.5" thickBot="1">
      <c r="A16" s="874" t="s">
        <v>270</v>
      </c>
      <c r="B16" s="569">
        <v>17638.788</v>
      </c>
      <c r="C16" s="569">
        <v>16900</v>
      </c>
      <c r="D16" s="677">
        <v>3.0030901264755565</v>
      </c>
      <c r="E16" s="606"/>
      <c r="K16" s="565" t="s">
        <v>164</v>
      </c>
      <c r="L16" s="566">
        <v>11622.664000000001</v>
      </c>
      <c r="M16" s="566">
        <v>3470.62</v>
      </c>
      <c r="N16" s="598">
        <v>3.3488725357428932</v>
      </c>
      <c r="P16" s="565" t="s">
        <v>156</v>
      </c>
      <c r="Q16" s="566">
        <v>5268.5</v>
      </c>
      <c r="R16" s="566">
        <v>1377.116</v>
      </c>
      <c r="S16" s="598">
        <v>3.8257488838993954</v>
      </c>
    </row>
    <row r="17" spans="1:19" ht="15.75">
      <c r="A17"/>
      <c r="B17"/>
      <c r="C17"/>
      <c r="D17"/>
      <c r="K17" s="565" t="s">
        <v>298</v>
      </c>
      <c r="L17" s="566">
        <v>10268.873</v>
      </c>
      <c r="M17" s="566">
        <v>1869.298</v>
      </c>
      <c r="N17" s="598">
        <v>5.4934381783963824</v>
      </c>
      <c r="P17" s="565" t="s">
        <v>163</v>
      </c>
      <c r="Q17" s="566">
        <v>4098.1869999999999</v>
      </c>
      <c r="R17" s="566">
        <v>1360.56</v>
      </c>
      <c r="S17" s="598">
        <v>3.0121325042629508</v>
      </c>
    </row>
    <row r="18" spans="1:19" ht="15.75">
      <c r="A18"/>
      <c r="B18"/>
      <c r="C18"/>
      <c r="D18"/>
      <c r="K18" s="565" t="s">
        <v>161</v>
      </c>
      <c r="L18" s="566">
        <v>8190.2120000000004</v>
      </c>
      <c r="M18" s="566">
        <v>2054.4470000000001</v>
      </c>
      <c r="N18" s="598">
        <v>3.9865774098820754</v>
      </c>
      <c r="P18" s="565" t="s">
        <v>167</v>
      </c>
      <c r="Q18" s="566">
        <v>2871.7779999999998</v>
      </c>
      <c r="R18" s="566">
        <v>932.85799999999995</v>
      </c>
      <c r="S18" s="598">
        <v>3.0784728222301787</v>
      </c>
    </row>
    <row r="19" spans="1:19" ht="15.75">
      <c r="A19"/>
      <c r="B19"/>
      <c r="C19"/>
      <c r="D19"/>
      <c r="K19" s="565" t="s">
        <v>297</v>
      </c>
      <c r="L19" s="566">
        <v>6919.683</v>
      </c>
      <c r="M19" s="566">
        <v>1940.87</v>
      </c>
      <c r="N19" s="598">
        <v>3.565248058860202</v>
      </c>
      <c r="P19" s="565" t="s">
        <v>297</v>
      </c>
      <c r="Q19" s="566">
        <v>2575.0279999999998</v>
      </c>
      <c r="R19" s="566">
        <v>740.77599999999995</v>
      </c>
      <c r="S19" s="598">
        <v>3.476122336576779</v>
      </c>
    </row>
    <row r="20" spans="1:19" ht="15.75">
      <c r="A20"/>
      <c r="B20"/>
      <c r="C20"/>
      <c r="D20"/>
      <c r="K20" s="565" t="s">
        <v>162</v>
      </c>
      <c r="L20" s="566">
        <v>6206.9660000000003</v>
      </c>
      <c r="M20" s="566">
        <v>1499.2470000000001</v>
      </c>
      <c r="N20" s="598">
        <v>4.1400556412652483</v>
      </c>
      <c r="P20" s="565" t="s">
        <v>157</v>
      </c>
      <c r="Q20" s="566">
        <v>2484.94</v>
      </c>
      <c r="R20" s="566">
        <v>669.43200000000002</v>
      </c>
      <c r="S20" s="598">
        <v>3.7120125718519579</v>
      </c>
    </row>
    <row r="21" spans="1:19" ht="15.75">
      <c r="A21"/>
      <c r="B21"/>
      <c r="C21"/>
      <c r="D21"/>
      <c r="K21" s="565" t="s">
        <v>155</v>
      </c>
      <c r="L21" s="566">
        <v>5664.2250000000004</v>
      </c>
      <c r="M21" s="566">
        <v>1791.547</v>
      </c>
      <c r="N21" s="598">
        <v>3.1616390750563621</v>
      </c>
      <c r="P21" s="565" t="s">
        <v>425</v>
      </c>
      <c r="Q21" s="566">
        <v>2441.3380000000002</v>
      </c>
      <c r="R21" s="566">
        <v>965.57600000000002</v>
      </c>
      <c r="S21" s="598">
        <v>2.5283747731923745</v>
      </c>
    </row>
    <row r="22" spans="1:19" ht="15.75">
      <c r="H22" s="1012"/>
      <c r="K22" s="565" t="s">
        <v>299</v>
      </c>
      <c r="L22" s="566">
        <v>4508.7070000000003</v>
      </c>
      <c r="M22" s="566">
        <v>1335.4549999999999</v>
      </c>
      <c r="N22" s="598">
        <v>3.3761579386800755</v>
      </c>
      <c r="P22" s="565" t="s">
        <v>168</v>
      </c>
      <c r="Q22" s="566">
        <v>2259.91</v>
      </c>
      <c r="R22" s="566">
        <v>829.23</v>
      </c>
      <c r="S22" s="598">
        <v>2.7253114334985469</v>
      </c>
    </row>
    <row r="23" spans="1:19" ht="15.75">
      <c r="A23" s="81"/>
      <c r="B23" s="81"/>
      <c r="C23" s="81"/>
      <c r="D23" s="81"/>
      <c r="H23" s="1012"/>
      <c r="K23" s="565" t="s">
        <v>151</v>
      </c>
      <c r="L23" s="566">
        <v>3773.0529999999999</v>
      </c>
      <c r="M23" s="566">
        <v>799.41300000000001</v>
      </c>
      <c r="N23" s="598">
        <v>4.7197793881260379</v>
      </c>
      <c r="P23" s="565" t="s">
        <v>165</v>
      </c>
      <c r="Q23" s="566">
        <v>2227.9050000000002</v>
      </c>
      <c r="R23" s="566">
        <v>598.08000000000004</v>
      </c>
      <c r="S23" s="598">
        <v>3.7250953049759228</v>
      </c>
    </row>
    <row r="24" spans="1:19" ht="15.75">
      <c r="A24" s="81"/>
      <c r="B24" s="81"/>
      <c r="C24" s="81"/>
      <c r="D24" s="81"/>
      <c r="H24" s="1012"/>
      <c r="K24" s="565" t="s">
        <v>160</v>
      </c>
      <c r="L24" s="566">
        <v>3190.373</v>
      </c>
      <c r="M24" s="566">
        <v>743.91600000000005</v>
      </c>
      <c r="N24" s="598">
        <v>4.2886199517149786</v>
      </c>
      <c r="P24" s="565" t="s">
        <v>166</v>
      </c>
      <c r="Q24" s="566">
        <v>2161.1680000000001</v>
      </c>
      <c r="R24" s="566">
        <v>684.39099999999996</v>
      </c>
      <c r="S24" s="598">
        <v>3.1577972241014276</v>
      </c>
    </row>
    <row r="25" spans="1:19" ht="15.75">
      <c r="A25" s="81"/>
      <c r="B25" s="81"/>
      <c r="C25" s="81"/>
      <c r="D25" s="81"/>
      <c r="H25" s="1012"/>
      <c r="K25" s="565" t="s">
        <v>165</v>
      </c>
      <c r="L25" s="566">
        <v>3190.1950000000002</v>
      </c>
      <c r="M25" s="566">
        <v>1226.3309999999999</v>
      </c>
      <c r="N25" s="598">
        <v>2.6014143000543899</v>
      </c>
      <c r="P25" s="565" t="s">
        <v>161</v>
      </c>
      <c r="Q25" s="566">
        <v>2113.991</v>
      </c>
      <c r="R25" s="566">
        <v>573.28399999999999</v>
      </c>
      <c r="S25" s="598">
        <v>3.6875109021008785</v>
      </c>
    </row>
    <row r="26" spans="1:19" ht="15.75">
      <c r="A26" s="81"/>
      <c r="B26" s="81"/>
      <c r="C26" s="81"/>
      <c r="D26" s="81"/>
      <c r="H26" s="1012"/>
      <c r="K26" s="565" t="s">
        <v>153</v>
      </c>
      <c r="L26" s="566">
        <v>2371.143</v>
      </c>
      <c r="M26" s="566">
        <v>926.66700000000003</v>
      </c>
      <c r="N26" s="598">
        <v>2.5587864896451475</v>
      </c>
      <c r="P26" s="565" t="s">
        <v>424</v>
      </c>
      <c r="Q26" s="566">
        <v>1758.1389999999999</v>
      </c>
      <c r="R26" s="566">
        <v>650.66399999999999</v>
      </c>
      <c r="S26" s="598">
        <v>2.7020689633973909</v>
      </c>
    </row>
    <row r="27" spans="1:19" ht="15.75">
      <c r="A27" s="81"/>
      <c r="B27" s="81"/>
      <c r="C27" s="81"/>
      <c r="D27" s="81"/>
      <c r="H27" s="1012"/>
      <c r="K27" s="960" t="s">
        <v>424</v>
      </c>
      <c r="L27" s="873">
        <v>2014.258</v>
      </c>
      <c r="M27" s="873">
        <v>652.82000000000005</v>
      </c>
      <c r="N27" s="961">
        <v>3.0854722588155998</v>
      </c>
      <c r="P27" s="565" t="s">
        <v>152</v>
      </c>
      <c r="Q27" s="566">
        <v>1628.809</v>
      </c>
      <c r="R27" s="566">
        <v>578.66899999999998</v>
      </c>
      <c r="S27" s="598">
        <v>2.8147507469727944</v>
      </c>
    </row>
    <row r="28" spans="1:19" ht="15.75">
      <c r="H28" s="1012"/>
      <c r="K28" s="565" t="s">
        <v>169</v>
      </c>
      <c r="L28" s="566">
        <v>1526.713</v>
      </c>
      <c r="M28" s="566">
        <v>264.04899999999998</v>
      </c>
      <c r="N28" s="598">
        <v>5.7819306265125032</v>
      </c>
      <c r="P28" s="565" t="s">
        <v>298</v>
      </c>
      <c r="Q28" s="566">
        <v>1555.4960000000001</v>
      </c>
      <c r="R28" s="566">
        <v>380.98</v>
      </c>
      <c r="S28" s="598">
        <v>4.0828809911281434</v>
      </c>
    </row>
    <row r="29" spans="1:19" ht="15.75">
      <c r="H29" s="1012"/>
      <c r="K29" s="565" t="s">
        <v>168</v>
      </c>
      <c r="L29" s="566">
        <v>1444.133</v>
      </c>
      <c r="M29" s="566">
        <v>591.78800000000001</v>
      </c>
      <c r="N29" s="598">
        <v>2.4402877381765093</v>
      </c>
      <c r="P29" s="565" t="s">
        <v>423</v>
      </c>
      <c r="Q29" s="566">
        <v>1457.8</v>
      </c>
      <c r="R29" s="566">
        <v>656</v>
      </c>
      <c r="S29" s="598">
        <v>2.2222560975609755</v>
      </c>
    </row>
    <row r="30" spans="1:19" ht="15.75">
      <c r="A30" s="81"/>
      <c r="B30" s="81"/>
      <c r="C30" s="81"/>
      <c r="D30" s="81"/>
      <c r="E30" s="81"/>
      <c r="F30" s="81"/>
      <c r="G30" s="81"/>
      <c r="H30" s="81"/>
      <c r="I30" s="81"/>
      <c r="J30" s="81"/>
      <c r="K30" s="565" t="s">
        <v>167</v>
      </c>
      <c r="L30" s="566">
        <v>1226.7</v>
      </c>
      <c r="M30" s="566">
        <v>241.84100000000001</v>
      </c>
      <c r="N30" s="598">
        <v>5.0723409182065904</v>
      </c>
      <c r="P30" s="565" t="s">
        <v>160</v>
      </c>
      <c r="Q30" s="566">
        <v>1398.0409999999999</v>
      </c>
      <c r="R30" s="566">
        <v>500.49200000000002</v>
      </c>
      <c r="S30" s="598">
        <v>2.793333359973786</v>
      </c>
    </row>
    <row r="31" spans="1:19" ht="15.75">
      <c r="A31" s="81"/>
      <c r="B31" s="81"/>
      <c r="C31" s="81"/>
      <c r="D31" s="81"/>
      <c r="E31" s="81"/>
      <c r="F31" s="81"/>
      <c r="G31" s="81"/>
      <c r="H31" s="81"/>
      <c r="I31" s="81"/>
      <c r="J31" s="81"/>
      <c r="K31" s="565" t="s">
        <v>441</v>
      </c>
      <c r="L31" s="566">
        <v>1162.21</v>
      </c>
      <c r="M31" s="566">
        <v>406.53399999999999</v>
      </c>
      <c r="N31" s="598">
        <v>2.8588260760477597</v>
      </c>
      <c r="P31" s="960" t="s">
        <v>162</v>
      </c>
      <c r="Q31" s="873">
        <v>1274.9849999999999</v>
      </c>
      <c r="R31" s="873">
        <v>488.30399999999997</v>
      </c>
      <c r="S31" s="961">
        <v>2.6110476260690061</v>
      </c>
    </row>
    <row r="32" spans="1:19" ht="16.5" thickBot="1">
      <c r="A32" s="81"/>
      <c r="B32" s="81"/>
      <c r="C32" s="81"/>
      <c r="D32" s="81"/>
      <c r="E32" s="81"/>
      <c r="F32"/>
      <c r="G32"/>
      <c r="H32"/>
      <c r="I32"/>
      <c r="J32"/>
      <c r="K32" s="960" t="s">
        <v>443</v>
      </c>
      <c r="L32" s="873">
        <v>1125.3579999999999</v>
      </c>
      <c r="M32" s="873">
        <v>147.12</v>
      </c>
      <c r="N32" s="961">
        <v>7.6492523110386079</v>
      </c>
      <c r="O32"/>
      <c r="P32" s="960" t="s">
        <v>164</v>
      </c>
      <c r="Q32" s="873">
        <v>1124.999</v>
      </c>
      <c r="R32" s="873">
        <v>425.86</v>
      </c>
      <c r="S32" s="961">
        <v>2.6417108909031137</v>
      </c>
    </row>
    <row r="33" spans="1:19" ht="16.5" thickBot="1">
      <c r="A33" s="39" t="s">
        <v>386</v>
      </c>
      <c r="B33" s="39"/>
      <c r="C33" s="81"/>
      <c r="D33" s="81"/>
      <c r="E33" s="81"/>
      <c r="F33"/>
      <c r="G33"/>
      <c r="H33"/>
      <c r="I33"/>
      <c r="J33"/>
      <c r="K33" s="874" t="s">
        <v>270</v>
      </c>
      <c r="L33" s="569">
        <v>418591.42300000001</v>
      </c>
      <c r="M33" s="569">
        <v>107588.29300000001</v>
      </c>
      <c r="N33" s="677">
        <v>3.8906781707188158</v>
      </c>
      <c r="O33"/>
      <c r="P33" s="874" t="s">
        <v>270</v>
      </c>
      <c r="Q33" s="569">
        <v>145394.158</v>
      </c>
      <c r="R33" s="569">
        <v>41382.428</v>
      </c>
      <c r="S33" s="677">
        <v>3.5134274383320379</v>
      </c>
    </row>
    <row r="34" spans="1:19">
      <c r="A34" s="1061"/>
      <c r="C34" s="81"/>
      <c r="D34" s="81"/>
      <c r="E34" s="81"/>
      <c r="F34"/>
      <c r="G34"/>
      <c r="H34"/>
      <c r="I34"/>
      <c r="J34"/>
      <c r="K34"/>
      <c r="L34"/>
      <c r="M34"/>
      <c r="N34"/>
      <c r="O34"/>
      <c r="P34"/>
      <c r="Q34"/>
      <c r="R34"/>
      <c r="S34"/>
    </row>
    <row r="35" spans="1:19">
      <c r="A35" s="81"/>
      <c r="B35" s="81"/>
      <c r="C35" s="81"/>
      <c r="D35" s="81"/>
      <c r="E35" s="81"/>
      <c r="F35"/>
      <c r="G35"/>
      <c r="H35"/>
      <c r="I35"/>
      <c r="J35"/>
      <c r="K35"/>
      <c r="L35"/>
      <c r="M35"/>
      <c r="N35"/>
      <c r="O35"/>
      <c r="P35"/>
      <c r="Q35"/>
      <c r="R35"/>
      <c r="S35"/>
    </row>
    <row r="36" spans="1:19">
      <c r="A36" s="81"/>
      <c r="B36" s="81"/>
      <c r="C36" s="81"/>
      <c r="D36" s="81"/>
      <c r="E36" s="81"/>
      <c r="F36" s="81"/>
      <c r="G36" s="81"/>
      <c r="H36" s="81"/>
      <c r="I36" s="81"/>
      <c r="J36" s="81"/>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81"/>
      <c r="M43" s="81"/>
      <c r="N43" s="81"/>
      <c r="P43"/>
      <c r="Q43"/>
      <c r="R43"/>
      <c r="S43"/>
    </row>
    <row r="44" spans="1:19">
      <c r="A44"/>
      <c r="B44"/>
      <c r="C44"/>
      <c r="D44"/>
      <c r="E44"/>
      <c r="F44"/>
      <c r="G44"/>
      <c r="H44"/>
      <c r="I44"/>
      <c r="J44"/>
      <c r="K44"/>
      <c r="L44" s="81"/>
      <c r="M44" s="81"/>
      <c r="N44" s="81"/>
      <c r="P44"/>
      <c r="Q44"/>
      <c r="R44"/>
      <c r="S44"/>
    </row>
    <row r="45" spans="1:19">
      <c r="A45"/>
      <c r="B45"/>
      <c r="C45"/>
      <c r="D45"/>
      <c r="E45"/>
      <c r="F45"/>
      <c r="G45"/>
      <c r="H45"/>
      <c r="I45"/>
      <c r="J45"/>
      <c r="K45"/>
      <c r="L45" s="81"/>
      <c r="M45" s="81"/>
      <c r="N45" s="81"/>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row>
    <row r="60" spans="1:19">
      <c r="A60"/>
      <c r="B60"/>
      <c r="C60"/>
      <c r="D60"/>
      <c r="E60"/>
      <c r="F60"/>
      <c r="G60"/>
      <c r="H60"/>
      <c r="I60"/>
      <c r="J60"/>
      <c r="K60"/>
      <c r="P60" s="81"/>
      <c r="Q60" s="81"/>
      <c r="R60" s="81"/>
      <c r="S60" s="81"/>
    </row>
    <row r="61" spans="1:19">
      <c r="A61"/>
      <c r="B61"/>
      <c r="C61"/>
      <c r="D61"/>
      <c r="E61"/>
      <c r="F61"/>
      <c r="G61"/>
      <c r="H61"/>
      <c r="I61"/>
      <c r="J61"/>
      <c r="K61"/>
      <c r="P61" s="81"/>
      <c r="Q61" s="81"/>
      <c r="R61" s="81"/>
      <c r="S61" s="81"/>
    </row>
    <row r="62" spans="1:19">
      <c r="A62"/>
      <c r="B62"/>
      <c r="C62"/>
      <c r="D62"/>
      <c r="E62"/>
      <c r="F62"/>
      <c r="G62"/>
      <c r="H62"/>
      <c r="I62"/>
      <c r="J62"/>
      <c r="K62"/>
      <c r="P62" s="81"/>
      <c r="Q62" s="81"/>
      <c r="R62" s="81"/>
      <c r="S62" s="81"/>
    </row>
    <row r="63" spans="1:19">
      <c r="A63"/>
      <c r="B63"/>
      <c r="C63"/>
      <c r="D63"/>
      <c r="E63"/>
      <c r="F63"/>
      <c r="G63"/>
      <c r="H63"/>
      <c r="I63"/>
      <c r="J63"/>
      <c r="K63"/>
      <c r="P63" s="81"/>
      <c r="Q63" s="81"/>
      <c r="R63" s="81"/>
      <c r="S63" s="81"/>
    </row>
    <row r="64" spans="1:19">
      <c r="A64"/>
      <c r="B64"/>
      <c r="C64"/>
      <c r="D64"/>
      <c r="E64"/>
      <c r="F64"/>
      <c r="G64"/>
      <c r="H64"/>
      <c r="I64"/>
      <c r="J64"/>
      <c r="K64"/>
      <c r="P64" s="81"/>
      <c r="Q64" s="81"/>
      <c r="R64" s="81"/>
      <c r="S64" s="81"/>
    </row>
    <row r="65" spans="1:19">
      <c r="A65"/>
      <c r="B65"/>
      <c r="C65"/>
      <c r="D65"/>
      <c r="E65"/>
      <c r="F65"/>
      <c r="G65"/>
      <c r="H65"/>
      <c r="I65"/>
      <c r="J65"/>
      <c r="K65"/>
      <c r="P65" s="81"/>
      <c r="Q65" s="81"/>
      <c r="R65" s="81"/>
      <c r="S65" s="81"/>
    </row>
    <row r="66" spans="1:19">
      <c r="A66"/>
      <c r="B66"/>
      <c r="C66"/>
      <c r="D66"/>
      <c r="E66"/>
      <c r="F66"/>
      <c r="G66"/>
      <c r="H66"/>
      <c r="I66"/>
      <c r="J66"/>
      <c r="K66"/>
      <c r="P66" s="81"/>
      <c r="Q66" s="81"/>
      <c r="R66" s="81"/>
      <c r="S66" s="81"/>
    </row>
    <row r="67" spans="1:19">
      <c r="A67"/>
      <c r="B67"/>
      <c r="C67"/>
      <c r="D67"/>
      <c r="E67"/>
      <c r="F67"/>
      <c r="G67"/>
      <c r="H67"/>
      <c r="I67"/>
      <c r="J67"/>
      <c r="K67"/>
      <c r="P67" s="81"/>
      <c r="Q67" s="81"/>
      <c r="R67" s="81"/>
      <c r="S67" s="81"/>
    </row>
    <row r="68" spans="1:19">
      <c r="A68"/>
      <c r="B68"/>
      <c r="C68"/>
      <c r="D68"/>
      <c r="E68"/>
      <c r="F68"/>
      <c r="G68"/>
      <c r="H68"/>
      <c r="I68"/>
      <c r="J68"/>
      <c r="K68"/>
      <c r="P68" s="81"/>
      <c r="Q68" s="81"/>
      <c r="R68" s="81"/>
      <c r="S68" s="81"/>
    </row>
    <row r="69" spans="1:19">
      <c r="A69"/>
      <c r="B69"/>
      <c r="C69"/>
      <c r="D69"/>
      <c r="E69"/>
      <c r="F69"/>
      <c r="G69"/>
      <c r="H69"/>
      <c r="I69"/>
      <c r="J69"/>
      <c r="K69"/>
      <c r="P69" s="81"/>
      <c r="Q69" s="81"/>
      <c r="R69" s="81"/>
      <c r="S69" s="81"/>
    </row>
    <row r="70" spans="1:19">
      <c r="A70"/>
      <c r="B70"/>
      <c r="C70"/>
      <c r="D70"/>
      <c r="E70"/>
      <c r="F70"/>
      <c r="G70"/>
      <c r="H70"/>
      <c r="I70"/>
      <c r="J70"/>
      <c r="K70"/>
      <c r="P70" s="81"/>
      <c r="Q70" s="81"/>
      <c r="R70" s="81"/>
      <c r="S70" s="81"/>
    </row>
    <row r="71" spans="1:19">
      <c r="A71"/>
      <c r="B71"/>
      <c r="C71"/>
      <c r="D71"/>
      <c r="E71"/>
      <c r="F71"/>
      <c r="G71"/>
      <c r="H71"/>
      <c r="I71"/>
      <c r="J71"/>
      <c r="K71"/>
      <c r="P71" s="81"/>
      <c r="Q71" s="81"/>
      <c r="R71" s="81"/>
      <c r="S71" s="81"/>
    </row>
    <row r="72" spans="1:19">
      <c r="A72"/>
      <c r="B72"/>
      <c r="C72"/>
      <c r="D72"/>
      <c r="E72"/>
      <c r="F72"/>
      <c r="G72"/>
      <c r="H72"/>
      <c r="I72"/>
      <c r="J72"/>
      <c r="K72"/>
      <c r="P72" s="81"/>
      <c r="Q72" s="81"/>
      <c r="R72" s="81"/>
      <c r="S72" s="81"/>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s="81"/>
      <c r="B91" s="81"/>
      <c r="C91" s="81"/>
      <c r="D91" s="81"/>
      <c r="E91" s="81"/>
      <c r="F91" s="81"/>
      <c r="G91" s="81"/>
      <c r="H91" s="81"/>
      <c r="I91" s="81"/>
      <c r="J91" s="81"/>
      <c r="K91" s="81"/>
    </row>
    <row r="92" spans="1:11">
      <c r="A92" s="81"/>
      <c r="B92" s="81"/>
      <c r="C92" s="81"/>
      <c r="D92" s="81"/>
      <c r="E92" s="81"/>
      <c r="F92" s="81"/>
      <c r="G92" s="81"/>
      <c r="H92" s="81"/>
      <c r="I92" s="81"/>
      <c r="J92" s="81"/>
      <c r="K92" s="81"/>
    </row>
    <row r="93" spans="1:11">
      <c r="A93" s="81"/>
      <c r="B93" s="81"/>
      <c r="C93" s="81"/>
      <c r="D93" s="81"/>
      <c r="E93" s="81"/>
      <c r="F93" s="81"/>
      <c r="G93" s="81"/>
      <c r="H93" s="81"/>
      <c r="I93" s="81"/>
      <c r="J93" s="81"/>
      <c r="K93" s="81"/>
    </row>
    <row r="94" spans="1:11">
      <c r="A94" s="81"/>
      <c r="B94" s="81"/>
      <c r="C94" s="81"/>
      <c r="D94" s="81"/>
      <c r="E94" s="81"/>
      <c r="F94" s="81"/>
      <c r="G94" s="81"/>
      <c r="H94" s="81"/>
      <c r="I94" s="81"/>
      <c r="J94" s="81"/>
      <c r="K94" s="81"/>
    </row>
    <row r="95" spans="1:11">
      <c r="A95" s="81"/>
      <c r="B95" s="81"/>
      <c r="C95" s="81"/>
      <c r="D95" s="81"/>
      <c r="E95" s="81"/>
      <c r="F95" s="81"/>
      <c r="G95" s="81"/>
      <c r="H95" s="81"/>
      <c r="I95" s="81"/>
      <c r="J95" s="81"/>
      <c r="K95" s="81"/>
    </row>
    <row r="96" spans="1:11">
      <c r="A96" s="81"/>
      <c r="B96" s="81"/>
      <c r="C96" s="81"/>
      <c r="D96" s="81"/>
      <c r="E96" s="81"/>
      <c r="F96" s="81"/>
      <c r="G96" s="81"/>
      <c r="H96" s="81"/>
      <c r="I96" s="81"/>
      <c r="J96" s="81"/>
      <c r="K96" s="81"/>
    </row>
    <row r="97" spans="1:11">
      <c r="A97" s="81"/>
      <c r="B97" s="81"/>
      <c r="C97" s="81"/>
      <c r="D97" s="81"/>
      <c r="E97" s="81"/>
      <c r="F97" s="81"/>
      <c r="G97" s="81"/>
      <c r="H97" s="81"/>
      <c r="I97" s="81"/>
      <c r="J97" s="81"/>
      <c r="K97" s="81"/>
    </row>
    <row r="98" spans="1:11">
      <c r="A98" s="81"/>
      <c r="B98" s="81"/>
      <c r="C98" s="81"/>
      <c r="D98" s="81"/>
      <c r="E98" s="81"/>
      <c r="F98" s="81"/>
      <c r="G98" s="81"/>
      <c r="H98" s="81"/>
      <c r="I98" s="81"/>
      <c r="J98" s="81"/>
    </row>
    <row r="99" spans="1:11">
      <c r="A99" s="81"/>
      <c r="B99" s="81"/>
      <c r="C99" s="81"/>
      <c r="D99" s="81"/>
      <c r="E99" s="81"/>
      <c r="F99" s="81"/>
      <c r="G99" s="81"/>
      <c r="H99" s="81"/>
      <c r="I99" s="81"/>
      <c r="J99" s="81"/>
    </row>
    <row r="100" spans="1:11">
      <c r="A100" s="81"/>
      <c r="B100" s="81"/>
      <c r="C100" s="81"/>
      <c r="D100" s="81"/>
      <c r="E100" s="81"/>
      <c r="F100" s="81"/>
      <c r="G100" s="81"/>
      <c r="H100" s="81"/>
      <c r="I100" s="81"/>
      <c r="J100" s="81"/>
    </row>
    <row r="101" spans="1:11">
      <c r="A101" s="81"/>
      <c r="B101" s="81"/>
      <c r="C101" s="81"/>
      <c r="D101" s="81"/>
      <c r="E101" s="81"/>
      <c r="F101" s="81"/>
      <c r="G101" s="81"/>
      <c r="H101" s="81"/>
      <c r="I101" s="81"/>
      <c r="J101" s="81"/>
    </row>
    <row r="102" spans="1:11">
      <c r="A102" s="81"/>
      <c r="B102" s="81"/>
      <c r="C102" s="81"/>
      <c r="D102" s="81"/>
      <c r="E102" s="81"/>
      <c r="F102" s="81"/>
      <c r="G102" s="81"/>
      <c r="H102" s="81"/>
      <c r="I102" s="81"/>
      <c r="J102" s="81"/>
    </row>
    <row r="103" spans="1:11">
      <c r="A103" s="81"/>
      <c r="B103" s="81"/>
      <c r="C103" s="81"/>
      <c r="D103" s="81"/>
      <c r="E103" s="81"/>
      <c r="F103" s="81"/>
      <c r="G103" s="81"/>
      <c r="H103" s="81"/>
      <c r="I103" s="81"/>
      <c r="J103" s="81"/>
    </row>
    <row r="104" spans="1:11">
      <c r="A104" s="81"/>
      <c r="B104" s="81"/>
      <c r="C104" s="81"/>
      <c r="D104" s="81"/>
      <c r="E104" s="81"/>
      <c r="F104" s="81"/>
      <c r="G104" s="81"/>
      <c r="H104" s="81"/>
      <c r="I104" s="81"/>
      <c r="J104" s="81"/>
    </row>
    <row r="105" spans="1:11">
      <c r="A105" s="81"/>
      <c r="B105" s="81"/>
      <c r="C105" s="81"/>
      <c r="D105" s="81"/>
      <c r="E105" s="81"/>
      <c r="F105" s="81"/>
      <c r="G105" s="81"/>
      <c r="H105" s="81"/>
      <c r="I105" s="81"/>
      <c r="J105" s="81"/>
    </row>
    <row r="106" spans="1:11">
      <c r="A106" s="81"/>
      <c r="B106" s="81"/>
      <c r="C106" s="81"/>
      <c r="D106" s="81"/>
      <c r="E106" s="81"/>
      <c r="F106" s="81"/>
      <c r="G106" s="81"/>
      <c r="H106" s="81"/>
      <c r="I106" s="81"/>
      <c r="J106" s="81"/>
    </row>
    <row r="107" spans="1:11">
      <c r="A107" s="81"/>
      <c r="B107" s="81"/>
      <c r="C107" s="81"/>
      <c r="D107" s="81"/>
      <c r="E107" s="81"/>
      <c r="F107" s="81"/>
      <c r="G107" s="81"/>
      <c r="H107" s="81"/>
      <c r="I107" s="81"/>
      <c r="J107" s="81"/>
    </row>
    <row r="108" spans="1:11">
      <c r="A108" s="81"/>
      <c r="B108" s="81"/>
      <c r="C108" s="81"/>
      <c r="D108" s="81"/>
      <c r="E108" s="81"/>
      <c r="F108" s="81"/>
      <c r="G108" s="81"/>
      <c r="H108" s="81"/>
      <c r="I108" s="81"/>
      <c r="J108" s="81"/>
    </row>
    <row r="109" spans="1:11">
      <c r="A109" s="81"/>
      <c r="B109" s="81"/>
      <c r="C109" s="81"/>
      <c r="D109" s="81"/>
      <c r="E109" s="81"/>
      <c r="F109" s="81"/>
      <c r="G109" s="81"/>
      <c r="H109" s="81"/>
      <c r="I109" s="81"/>
      <c r="J109" s="81"/>
    </row>
    <row r="110" spans="1:11">
      <c r="A110" s="81"/>
      <c r="B110" s="81"/>
      <c r="C110" s="81"/>
      <c r="D110" s="81"/>
      <c r="E110" s="81"/>
      <c r="F110" s="81"/>
      <c r="G110" s="81"/>
      <c r="H110" s="81"/>
      <c r="I110" s="81"/>
      <c r="J110" s="81"/>
    </row>
  </sheetData>
  <sortState ref="P7:S58">
    <sortCondition descending="1" ref="Q7:Q58"/>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L33" sqref="L33"/>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18"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t="s">
        <v>257</v>
      </c>
    </row>
    <row r="2" spans="1:27" ht="18" customHeight="1">
      <c r="A2" s="1525" t="s">
        <v>484</v>
      </c>
      <c r="B2" s="1525"/>
      <c r="C2" s="1525"/>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row>
    <row r="3" spans="1:27" ht="18" customHeight="1">
      <c r="A3" s="1528" t="s">
        <v>478</v>
      </c>
      <c r="B3" s="1528"/>
      <c r="C3" s="1528"/>
      <c r="D3" s="1528"/>
      <c r="E3" s="1528"/>
      <c r="F3" s="1528"/>
      <c r="G3" s="1528"/>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6942.915</v>
      </c>
      <c r="C8" s="564">
        <v>9819</v>
      </c>
      <c r="D8" s="678">
        <v>2.3117874634523004</v>
      </c>
      <c r="E8" s="771"/>
      <c r="F8" s="565" t="s">
        <v>390</v>
      </c>
      <c r="G8" s="566">
        <v>2007.152</v>
      </c>
      <c r="H8" s="566">
        <v>7728</v>
      </c>
      <c r="I8" s="598">
        <v>3.3510450562054754</v>
      </c>
      <c r="J8" s="606"/>
      <c r="K8" s="689" t="s">
        <v>150</v>
      </c>
      <c r="L8" s="564">
        <v>4492.8739999999998</v>
      </c>
      <c r="M8" s="564">
        <v>1255.2670000000001</v>
      </c>
      <c r="N8" s="678">
        <v>3.5792178078448647</v>
      </c>
      <c r="O8" s="606"/>
      <c r="P8" s="689" t="s">
        <v>150</v>
      </c>
      <c r="Q8" s="564">
        <v>2206.3620000000001</v>
      </c>
      <c r="R8" s="564">
        <v>585.03099999999995</v>
      </c>
      <c r="S8" s="678">
        <v>3.7713591245592117</v>
      </c>
    </row>
    <row r="9" spans="1:27" ht="15.75">
      <c r="A9" s="567" t="s">
        <v>390</v>
      </c>
      <c r="B9" s="566">
        <v>4983.2389999999996</v>
      </c>
      <c r="C9" s="566">
        <v>14522</v>
      </c>
      <c r="D9" s="598">
        <v>3.0841703558787357</v>
      </c>
      <c r="E9" s="772"/>
      <c r="F9" s="565" t="s">
        <v>165</v>
      </c>
      <c r="G9" s="566">
        <v>1759.2080000000001</v>
      </c>
      <c r="H9" s="566">
        <v>8766</v>
      </c>
      <c r="I9" s="598">
        <v>2.779502055545549</v>
      </c>
      <c r="J9" s="606"/>
      <c r="K9" s="565" t="s">
        <v>147</v>
      </c>
      <c r="L9" s="566">
        <v>2789.9989999999998</v>
      </c>
      <c r="M9" s="566">
        <v>1234.077</v>
      </c>
      <c r="N9" s="598">
        <v>2.2607981511688493</v>
      </c>
      <c r="O9" s="606"/>
      <c r="P9" s="565" t="s">
        <v>390</v>
      </c>
      <c r="Q9" s="566">
        <v>2139.5459999999998</v>
      </c>
      <c r="R9" s="566">
        <v>554.34299999999996</v>
      </c>
      <c r="S9" s="598">
        <v>3.859606777753124</v>
      </c>
    </row>
    <row r="10" spans="1:27" ht="15.75">
      <c r="A10" s="567" t="s">
        <v>161</v>
      </c>
      <c r="B10" s="566">
        <v>3508.2330000000002</v>
      </c>
      <c r="C10" s="566">
        <v>2537</v>
      </c>
      <c r="D10" s="598">
        <v>2.9506612894408164</v>
      </c>
      <c r="E10" s="771"/>
      <c r="F10" s="565" t="s">
        <v>169</v>
      </c>
      <c r="G10" s="566">
        <v>240.77600000000001</v>
      </c>
      <c r="H10" s="566">
        <v>2504</v>
      </c>
      <c r="I10" s="598">
        <v>1.5474732153760131</v>
      </c>
      <c r="J10" s="606"/>
      <c r="K10" s="565" t="s">
        <v>390</v>
      </c>
      <c r="L10" s="566">
        <v>2521.4209999999998</v>
      </c>
      <c r="M10" s="566">
        <v>478.98200000000003</v>
      </c>
      <c r="N10" s="598">
        <v>5.2641247479028435</v>
      </c>
      <c r="O10" s="606"/>
      <c r="P10" s="565" t="s">
        <v>152</v>
      </c>
      <c r="Q10" s="566">
        <v>2004.5139999999999</v>
      </c>
      <c r="R10" s="566">
        <v>622.13300000000004</v>
      </c>
      <c r="S10" s="598">
        <v>3.2220023692683073</v>
      </c>
    </row>
    <row r="11" spans="1:27" ht="15.75">
      <c r="A11" s="567" t="s">
        <v>165</v>
      </c>
      <c r="B11" s="566">
        <v>3461.1930000000002</v>
      </c>
      <c r="C11" s="566">
        <v>13138</v>
      </c>
      <c r="D11" s="598">
        <v>2.2867380552512762</v>
      </c>
      <c r="E11" s="772"/>
      <c r="F11" s="565" t="s">
        <v>164</v>
      </c>
      <c r="G11" s="566">
        <v>60.411999999999999</v>
      </c>
      <c r="H11" s="566">
        <v>396</v>
      </c>
      <c r="I11" s="598">
        <v>2.3266705180050069</v>
      </c>
      <c r="J11" s="606"/>
      <c r="K11" s="565" t="s">
        <v>167</v>
      </c>
      <c r="L11" s="566">
        <v>2489.4540000000002</v>
      </c>
      <c r="M11" s="566">
        <v>538.14599999999996</v>
      </c>
      <c r="N11" s="598">
        <v>4.6259825400541867</v>
      </c>
      <c r="O11" s="606"/>
      <c r="P11" s="565" t="s">
        <v>161</v>
      </c>
      <c r="Q11" s="566">
        <v>1273.6500000000001</v>
      </c>
      <c r="R11" s="566">
        <v>377.00900000000001</v>
      </c>
      <c r="S11" s="598">
        <v>3.3783013137617406</v>
      </c>
    </row>
    <row r="12" spans="1:27" ht="15.75">
      <c r="A12" s="567" t="s">
        <v>150</v>
      </c>
      <c r="B12" s="566">
        <v>3192.35</v>
      </c>
      <c r="C12" s="566">
        <v>3215</v>
      </c>
      <c r="D12" s="598">
        <v>2.3818530456322557</v>
      </c>
      <c r="E12" s="772"/>
      <c r="F12" s="565" t="s">
        <v>147</v>
      </c>
      <c r="G12" s="566">
        <v>55.006</v>
      </c>
      <c r="H12" s="566">
        <v>442</v>
      </c>
      <c r="I12" s="598">
        <v>1.9774238774849913</v>
      </c>
      <c r="J12" s="606"/>
      <c r="K12" s="565" t="s">
        <v>152</v>
      </c>
      <c r="L12" s="566">
        <v>2027.1579999999999</v>
      </c>
      <c r="M12" s="566">
        <v>562.654</v>
      </c>
      <c r="N12" s="598">
        <v>3.6028500641602119</v>
      </c>
      <c r="O12" s="606"/>
      <c r="P12" s="565" t="s">
        <v>149</v>
      </c>
      <c r="Q12" s="566">
        <v>1111.308</v>
      </c>
      <c r="R12" s="566">
        <v>195.76400000000001</v>
      </c>
      <c r="S12" s="598">
        <v>5.6767740749065201</v>
      </c>
    </row>
    <row r="13" spans="1:27" ht="16.5" thickBot="1">
      <c r="A13" s="567" t="s">
        <v>152</v>
      </c>
      <c r="B13" s="566">
        <v>2013.6959999999999</v>
      </c>
      <c r="C13" s="566">
        <v>2093</v>
      </c>
      <c r="D13" s="598">
        <v>1.6918886310437018</v>
      </c>
      <c r="E13" s="772"/>
      <c r="F13" s="565" t="s">
        <v>162</v>
      </c>
      <c r="G13" s="566">
        <v>1.9730000000000001</v>
      </c>
      <c r="H13" s="566">
        <v>15</v>
      </c>
      <c r="I13" s="598">
        <v>1.8790476190476191</v>
      </c>
      <c r="J13" s="606"/>
      <c r="K13" s="565" t="s">
        <v>160</v>
      </c>
      <c r="L13" s="566">
        <v>1485.9649999999999</v>
      </c>
      <c r="M13" s="566">
        <v>496.553</v>
      </c>
      <c r="N13" s="598">
        <v>2.9925607135592776</v>
      </c>
      <c r="O13" s="606"/>
      <c r="P13" s="565" t="s">
        <v>167</v>
      </c>
      <c r="Q13" s="566">
        <v>589.39599999999996</v>
      </c>
      <c r="R13" s="566">
        <v>149.88399999999999</v>
      </c>
      <c r="S13" s="598">
        <v>3.932347682207574</v>
      </c>
    </row>
    <row r="14" spans="1:27" ht="16.5" thickBot="1">
      <c r="A14" s="567" t="s">
        <v>160</v>
      </c>
      <c r="B14" s="566">
        <v>1846.6579999999999</v>
      </c>
      <c r="C14" s="566">
        <v>2069</v>
      </c>
      <c r="D14" s="598">
        <v>1.8489636576811281</v>
      </c>
      <c r="E14" s="772"/>
      <c r="F14" s="874" t="s">
        <v>270</v>
      </c>
      <c r="G14" s="569">
        <v>4125.7960000000003</v>
      </c>
      <c r="H14" s="569">
        <v>19869</v>
      </c>
      <c r="I14" s="677">
        <v>2.8587634509184388</v>
      </c>
      <c r="J14" s="606"/>
      <c r="K14" s="565" t="s">
        <v>164</v>
      </c>
      <c r="L14" s="566">
        <v>739.07399999999996</v>
      </c>
      <c r="M14" s="566">
        <v>203.66300000000001</v>
      </c>
      <c r="N14" s="598">
        <v>3.6289065760594705</v>
      </c>
      <c r="O14" s="606"/>
      <c r="P14" s="565" t="s">
        <v>164</v>
      </c>
      <c r="Q14" s="566">
        <v>319.20299999999997</v>
      </c>
      <c r="R14" s="566">
        <v>100.637</v>
      </c>
      <c r="S14" s="598">
        <v>3.1718254717449841</v>
      </c>
    </row>
    <row r="15" spans="1:27" ht="15.75">
      <c r="A15" s="567" t="s">
        <v>169</v>
      </c>
      <c r="B15" s="566">
        <v>1802.8589999999999</v>
      </c>
      <c r="C15" s="568">
        <v>5220</v>
      </c>
      <c r="D15" s="599">
        <v>1.5387364304497337</v>
      </c>
      <c r="E15" s="772"/>
      <c r="J15" s="606"/>
      <c r="K15" s="565" t="s">
        <v>165</v>
      </c>
      <c r="L15" s="566">
        <v>724.76</v>
      </c>
      <c r="M15" s="566">
        <v>245.53</v>
      </c>
      <c r="N15" s="598">
        <v>2.9518185150490774</v>
      </c>
      <c r="O15" s="606"/>
      <c r="P15" s="565" t="s">
        <v>160</v>
      </c>
      <c r="Q15" s="566">
        <v>135.27199999999999</v>
      </c>
      <c r="R15" s="566">
        <v>35.503999999999998</v>
      </c>
      <c r="S15" s="598">
        <v>3.8100495718792247</v>
      </c>
    </row>
    <row r="16" spans="1:27" ht="16.5" thickBot="1">
      <c r="A16" s="567" t="s">
        <v>147</v>
      </c>
      <c r="B16" s="566">
        <v>1558.5029999999999</v>
      </c>
      <c r="C16" s="568">
        <v>6564</v>
      </c>
      <c r="D16" s="599">
        <v>2.945345380531843</v>
      </c>
      <c r="E16" s="772"/>
      <c r="F16" s="81"/>
      <c r="G16" s="81"/>
      <c r="H16" s="81"/>
      <c r="I16" s="81"/>
      <c r="J16" s="606"/>
      <c r="K16" s="565" t="s">
        <v>156</v>
      </c>
      <c r="L16" s="566">
        <v>703.351</v>
      </c>
      <c r="M16" s="566">
        <v>250.773</v>
      </c>
      <c r="N16" s="598">
        <v>2.8047317693691109</v>
      </c>
      <c r="O16" s="606"/>
      <c r="P16" s="565" t="s">
        <v>377</v>
      </c>
      <c r="Q16" s="566">
        <v>109.47499999999999</v>
      </c>
      <c r="R16" s="566">
        <v>14.5</v>
      </c>
      <c r="S16" s="598">
        <v>7.55</v>
      </c>
    </row>
    <row r="17" spans="1:19" ht="16.5" thickBot="1">
      <c r="A17" s="953" t="s">
        <v>270</v>
      </c>
      <c r="B17" s="569">
        <v>32685.923999999999</v>
      </c>
      <c r="C17" s="569">
        <v>64467</v>
      </c>
      <c r="D17" s="677">
        <v>2.3181687233020969</v>
      </c>
      <c r="E17" s="771"/>
      <c r="J17" s="606"/>
      <c r="K17" s="565" t="s">
        <v>161</v>
      </c>
      <c r="L17" s="566">
        <v>539.63900000000001</v>
      </c>
      <c r="M17" s="566">
        <v>146.76900000000001</v>
      </c>
      <c r="N17" s="598">
        <v>3.6767914205315835</v>
      </c>
      <c r="O17" s="606"/>
      <c r="P17" s="565" t="s">
        <v>147</v>
      </c>
      <c r="Q17" s="566">
        <v>93.555999999999997</v>
      </c>
      <c r="R17" s="566">
        <v>25.602</v>
      </c>
      <c r="S17" s="598">
        <v>3.6542457620498396</v>
      </c>
    </row>
    <row r="18" spans="1:19" ht="15.75">
      <c r="A18"/>
      <c r="B18"/>
      <c r="C18"/>
      <c r="D18"/>
      <c r="E18" s="773"/>
      <c r="F18" s="81"/>
      <c r="G18" s="81"/>
      <c r="H18" s="81"/>
      <c r="K18" s="565" t="s">
        <v>149</v>
      </c>
      <c r="L18" s="566">
        <v>509.80500000000001</v>
      </c>
      <c r="M18" s="566">
        <v>97.293000000000006</v>
      </c>
      <c r="N18" s="598">
        <v>5.2398939286485149</v>
      </c>
      <c r="O18" s="606"/>
      <c r="P18" s="565" t="s">
        <v>165</v>
      </c>
      <c r="Q18" s="566">
        <v>76.028000000000006</v>
      </c>
      <c r="R18" s="566">
        <v>39.57</v>
      </c>
      <c r="S18" s="598">
        <v>1.9213545615365177</v>
      </c>
    </row>
    <row r="19" spans="1:19" ht="15.75">
      <c r="E19" s="774"/>
      <c r="F19" s="81"/>
      <c r="G19" s="81"/>
      <c r="H19" s="81"/>
      <c r="J19" s="606"/>
      <c r="K19" s="565" t="s">
        <v>427</v>
      </c>
      <c r="L19" s="566">
        <v>254.851</v>
      </c>
      <c r="M19" s="566">
        <v>21.693000000000001</v>
      </c>
      <c r="N19" s="598">
        <v>11.748075416032821</v>
      </c>
      <c r="O19" s="606"/>
      <c r="P19" s="1376" t="s">
        <v>270</v>
      </c>
      <c r="Q19" s="1377">
        <v>10227.647999999999</v>
      </c>
      <c r="R19" s="1377">
        <v>2760.181</v>
      </c>
      <c r="S19" s="1378">
        <v>3.705426564417333</v>
      </c>
    </row>
    <row r="20" spans="1:19" ht="15" customHeight="1">
      <c r="A20"/>
      <c r="B20"/>
      <c r="C20"/>
      <c r="D20"/>
      <c r="E20" s="774"/>
      <c r="F20" s="81"/>
      <c r="G20" s="81"/>
      <c r="H20" s="81"/>
      <c r="J20" s="606"/>
      <c r="K20" s="565" t="s">
        <v>168</v>
      </c>
      <c r="L20" s="566">
        <v>228.4</v>
      </c>
      <c r="M20" s="566">
        <v>107.191</v>
      </c>
      <c r="N20" s="598">
        <v>2.1307759046934911</v>
      </c>
      <c r="O20" s="606"/>
      <c r="P20"/>
      <c r="Q20"/>
      <c r="R20"/>
      <c r="S20"/>
    </row>
    <row r="21" spans="1:19" ht="16.5" thickBot="1">
      <c r="A21"/>
      <c r="B21"/>
      <c r="C21"/>
      <c r="D21"/>
      <c r="E21" s="775"/>
      <c r="F21" s="81"/>
      <c r="G21" s="81"/>
      <c r="H21" s="81"/>
      <c r="J21" s="606"/>
      <c r="K21" s="565" t="s">
        <v>148</v>
      </c>
      <c r="L21" s="566">
        <v>205.48099999999999</v>
      </c>
      <c r="M21" s="566">
        <v>17.422000000000001</v>
      </c>
      <c r="N21" s="598">
        <v>11.794340489036848</v>
      </c>
      <c r="P21"/>
      <c r="Q21"/>
      <c r="R21"/>
      <c r="S21"/>
    </row>
    <row r="22" spans="1:19" ht="16.5" thickBot="1">
      <c r="A22"/>
      <c r="B22"/>
      <c r="C22"/>
      <c r="D22"/>
      <c r="F22" s="81"/>
      <c r="G22" s="81"/>
      <c r="H22" s="81"/>
      <c r="K22" s="874" t="s">
        <v>270</v>
      </c>
      <c r="L22" s="569">
        <v>19925.93</v>
      </c>
      <c r="M22" s="569">
        <v>5716.6009999999997</v>
      </c>
      <c r="N22" s="677">
        <v>3.4856254617035547</v>
      </c>
      <c r="P22"/>
      <c r="Q22"/>
      <c r="R22"/>
      <c r="S22"/>
    </row>
    <row r="23" spans="1:19">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386</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row>
    <row r="28" spans="1:19">
      <c r="A28"/>
      <c r="B28"/>
      <c r="C28"/>
      <c r="D28"/>
      <c r="E28"/>
      <c r="F28"/>
      <c r="G28"/>
      <c r="H28"/>
      <c r="I28"/>
      <c r="J28"/>
      <c r="K28"/>
      <c r="L28"/>
      <c r="M28"/>
      <c r="N28"/>
      <c r="P28" s="81"/>
      <c r="Q28" s="81"/>
      <c r="R28" s="81"/>
      <c r="S28" s="81"/>
    </row>
    <row r="29" spans="1:19">
      <c r="A29"/>
      <c r="B29"/>
      <c r="C29"/>
      <c r="D29"/>
      <c r="E29"/>
      <c r="F29"/>
      <c r="G29"/>
      <c r="H29"/>
      <c r="I29"/>
      <c r="J29"/>
      <c r="K29"/>
      <c r="L29"/>
      <c r="M29"/>
      <c r="N29"/>
      <c r="P29" s="81"/>
      <c r="Q29" s="81"/>
      <c r="R29" s="81"/>
      <c r="S29" s="81"/>
    </row>
    <row r="30" spans="1:19">
      <c r="A30"/>
      <c r="B30"/>
      <c r="C30"/>
      <c r="D30"/>
      <c r="E30"/>
      <c r="F30"/>
      <c r="G30"/>
      <c r="H30"/>
      <c r="I30"/>
      <c r="J30"/>
      <c r="K30"/>
      <c r="P30" s="81"/>
      <c r="Q30" s="81"/>
      <c r="R30" s="81"/>
      <c r="S30" s="81"/>
    </row>
    <row r="31" spans="1:19">
      <c r="A31"/>
      <c r="B31"/>
      <c r="C31"/>
      <c r="D31"/>
      <c r="E31"/>
      <c r="F31"/>
      <c r="G31"/>
      <c r="H31"/>
      <c r="I31"/>
      <c r="J31"/>
      <c r="K31"/>
      <c r="L31"/>
      <c r="M31"/>
      <c r="N31"/>
      <c r="P31" s="81"/>
      <c r="Q31" s="81"/>
      <c r="R31" s="81"/>
      <c r="S31" s="81"/>
    </row>
    <row r="32" spans="1:19">
      <c r="A32"/>
      <c r="B32"/>
      <c r="C32"/>
      <c r="D32"/>
      <c r="E32"/>
      <c r="F32"/>
      <c r="G32"/>
      <c r="H32"/>
      <c r="I32"/>
      <c r="J32"/>
      <c r="K32"/>
      <c r="L32"/>
      <c r="M32"/>
      <c r="N32"/>
      <c r="P32" s="81"/>
      <c r="Q32" s="81"/>
      <c r="R32" s="81"/>
      <c r="S32" s="81"/>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s="81"/>
      <c r="L54" s="81"/>
    </row>
    <row r="55" spans="1:12">
      <c r="A55"/>
      <c r="B55"/>
      <c r="C55"/>
      <c r="D55"/>
      <c r="E55"/>
      <c r="F55"/>
      <c r="G55"/>
      <c r="H55"/>
      <c r="I55"/>
      <c r="J55"/>
      <c r="K55" s="81"/>
      <c r="L55" s="81"/>
    </row>
    <row r="56" spans="1:12">
      <c r="A56"/>
      <c r="B56"/>
      <c r="C56"/>
      <c r="D56"/>
      <c r="E56"/>
      <c r="F56"/>
      <c r="G56"/>
      <c r="H56"/>
      <c r="I56"/>
      <c r="J56"/>
      <c r="K56" s="81"/>
      <c r="L56" s="81"/>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26">
    <sortCondition descending="1" ref="Q8:Q26"/>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t="s">
        <v>257</v>
      </c>
    </row>
    <row r="2" spans="1:20" ht="26.25" customHeight="1">
      <c r="A2" s="529" t="s">
        <v>258</v>
      </c>
    </row>
    <row r="5" spans="1:20" ht="38.25" customHeight="1" thickBot="1">
      <c r="A5" s="1522" t="s">
        <v>431</v>
      </c>
      <c r="B5" s="1522"/>
      <c r="C5" s="1522"/>
      <c r="D5" s="1522"/>
      <c r="E5" s="1522"/>
      <c r="F5" s="1522"/>
      <c r="H5" s="597" t="s">
        <v>279</v>
      </c>
    </row>
    <row r="6" spans="1:20" ht="15.75" customHeight="1" thickBot="1">
      <c r="A6" s="1523" t="s">
        <v>125</v>
      </c>
      <c r="B6" s="1514" t="s">
        <v>433</v>
      </c>
      <c r="C6" s="1515"/>
      <c r="D6" s="1516"/>
      <c r="E6" s="1517" t="s">
        <v>436</v>
      </c>
      <c r="F6" s="1519" t="s">
        <v>437</v>
      </c>
    </row>
    <row r="7" spans="1:20" ht="21" customHeight="1" thickBot="1">
      <c r="A7" s="1524"/>
      <c r="B7" s="1026" t="s">
        <v>264</v>
      </c>
      <c r="C7" s="1026" t="s">
        <v>268</v>
      </c>
      <c r="D7" s="1026" t="s">
        <v>269</v>
      </c>
      <c r="E7" s="1518"/>
      <c r="F7" s="1520"/>
    </row>
    <row r="8" spans="1:20" ht="17.25" customHeight="1" thickBot="1">
      <c r="A8" s="791" t="s">
        <v>126</v>
      </c>
      <c r="B8" s="680">
        <v>16251.866</v>
      </c>
      <c r="C8" s="680">
        <v>5059.6899999999996</v>
      </c>
      <c r="D8" s="819">
        <f t="shared" ref="D8:D13" si="0">(C8/B8)*100</f>
        <v>31.132978822247242</v>
      </c>
      <c r="E8" s="680">
        <v>14038.891</v>
      </c>
      <c r="F8" s="819">
        <f t="shared" ref="F8:F13" si="1">((B8-E8)/E8)*100</f>
        <v>15.763175310642419</v>
      </c>
      <c r="H8" s="625" t="s">
        <v>127</v>
      </c>
    </row>
    <row r="9" spans="1:20" ht="18" customHeight="1" thickBot="1">
      <c r="A9" s="792" t="s">
        <v>128</v>
      </c>
      <c r="B9" s="681">
        <v>48409</v>
      </c>
      <c r="C9" s="681">
        <v>11376</v>
      </c>
      <c r="D9" s="820">
        <f t="shared" si="0"/>
        <v>23.499762440868434</v>
      </c>
      <c r="E9" s="681">
        <v>50520</v>
      </c>
      <c r="F9" s="820">
        <f t="shared" si="1"/>
        <v>-4.1785431512272364</v>
      </c>
      <c r="H9" s="596">
        <f>B9-E9</f>
        <v>-2111</v>
      </c>
      <c r="O9"/>
      <c r="P9"/>
      <c r="Q9"/>
      <c r="R9"/>
      <c r="S9"/>
      <c r="T9"/>
    </row>
    <row r="10" spans="1:20" ht="15" customHeight="1" thickBot="1">
      <c r="A10" s="793" t="s">
        <v>259</v>
      </c>
      <c r="B10" s="682">
        <v>14811</v>
      </c>
      <c r="C10" s="992">
        <v>0</v>
      </c>
      <c r="D10" s="820">
        <f t="shared" si="0"/>
        <v>0</v>
      </c>
      <c r="E10" s="683">
        <v>21098</v>
      </c>
      <c r="F10" s="820">
        <f t="shared" si="1"/>
        <v>-29.799033083704618</v>
      </c>
      <c r="O10"/>
      <c r="P10"/>
      <c r="Q10"/>
      <c r="R10"/>
      <c r="S10"/>
      <c r="T10"/>
    </row>
    <row r="11" spans="1:20" ht="17.25" customHeight="1" thickBot="1">
      <c r="A11" s="792" t="s">
        <v>129</v>
      </c>
      <c r="B11" s="1109">
        <v>270617.55</v>
      </c>
      <c r="C11" s="684">
        <v>11085.616</v>
      </c>
      <c r="D11" s="821">
        <f t="shared" si="0"/>
        <v>4.0964142938992687</v>
      </c>
      <c r="E11" s="684">
        <v>275566.08799999999</v>
      </c>
      <c r="F11" s="821">
        <f t="shared" si="1"/>
        <v>-1.7957717641947295</v>
      </c>
      <c r="J11" s="788"/>
      <c r="O11"/>
      <c r="P11"/>
      <c r="Q11"/>
      <c r="R11"/>
      <c r="S11"/>
      <c r="T11"/>
    </row>
    <row r="12" spans="1:20" ht="15" customHeight="1" thickBot="1">
      <c r="A12" s="791" t="s">
        <v>130</v>
      </c>
      <c r="B12" s="680">
        <v>103137.30899999999</v>
      </c>
      <c r="C12" s="680">
        <v>20918.491000000002</v>
      </c>
      <c r="D12" s="820">
        <f t="shared" si="0"/>
        <v>20.282176452751933</v>
      </c>
      <c r="E12" s="680">
        <v>106578.781</v>
      </c>
      <c r="F12" s="820">
        <f t="shared" si="1"/>
        <v>-3.2290404972824831</v>
      </c>
      <c r="O12"/>
      <c r="P12"/>
      <c r="Q12"/>
      <c r="R12"/>
      <c r="S12"/>
      <c r="T12"/>
    </row>
    <row r="13" spans="1:20" ht="15" customHeight="1" thickBot="1">
      <c r="A13" s="791" t="s">
        <v>131</v>
      </c>
      <c r="B13" s="680">
        <f>B11+B12</f>
        <v>373754.859</v>
      </c>
      <c r="C13" s="680">
        <f>C11+C12</f>
        <v>32004.107000000004</v>
      </c>
      <c r="D13" s="822">
        <f t="shared" si="0"/>
        <v>8.5628604496617413</v>
      </c>
      <c r="E13" s="680">
        <f>E11+E12</f>
        <v>382144.86900000001</v>
      </c>
      <c r="F13" s="822">
        <f t="shared" si="1"/>
        <v>-2.1955050768979469</v>
      </c>
      <c r="O13"/>
      <c r="P13"/>
      <c r="Q13"/>
      <c r="R13"/>
      <c r="S13"/>
      <c r="T13"/>
    </row>
    <row r="14" spans="1:20">
      <c r="E14" s="983"/>
      <c r="O14"/>
      <c r="P14"/>
      <c r="Q14"/>
      <c r="R14"/>
      <c r="S14"/>
      <c r="T14"/>
    </row>
    <row r="15" spans="1:20">
      <c r="L15" s="983"/>
      <c r="O15"/>
      <c r="P15"/>
      <c r="Q15"/>
      <c r="R15"/>
      <c r="S15"/>
      <c r="T15"/>
    </row>
    <row r="16" spans="1:20" ht="15.75">
      <c r="A16" s="532" t="s">
        <v>260</v>
      </c>
      <c r="L16" s="983"/>
      <c r="O16"/>
      <c r="P16"/>
      <c r="Q16"/>
      <c r="R16"/>
      <c r="S16"/>
      <c r="T16"/>
    </row>
    <row r="17" spans="1:20">
      <c r="L17" s="983"/>
      <c r="O17"/>
      <c r="P17"/>
      <c r="Q17"/>
      <c r="R17"/>
      <c r="S17"/>
      <c r="T17"/>
    </row>
    <row r="18" spans="1:20" ht="33" customHeight="1" thickBot="1">
      <c r="A18" s="1522" t="s">
        <v>432</v>
      </c>
      <c r="B18" s="1522"/>
      <c r="C18" s="1522"/>
      <c r="D18" s="1522"/>
      <c r="E18" s="1522"/>
      <c r="F18" s="1522"/>
      <c r="L18" s="983"/>
      <c r="O18"/>
      <c r="P18"/>
      <c r="Q18"/>
      <c r="R18"/>
      <c r="S18"/>
      <c r="T18"/>
    </row>
    <row r="19" spans="1:20" ht="16.5" customHeight="1" thickBot="1">
      <c r="A19" s="1512" t="s">
        <v>132</v>
      </c>
      <c r="B19" s="1514" t="s">
        <v>433</v>
      </c>
      <c r="C19" s="1515"/>
      <c r="D19" s="1516"/>
      <c r="E19" s="1517" t="s">
        <v>436</v>
      </c>
      <c r="F19" s="1519" t="s">
        <v>437</v>
      </c>
      <c r="L19" s="983"/>
      <c r="O19"/>
      <c r="P19"/>
      <c r="Q19"/>
      <c r="R19"/>
      <c r="S19"/>
      <c r="T19"/>
    </row>
    <row r="20" spans="1:20" ht="21" customHeight="1" thickBot="1">
      <c r="A20" s="1513"/>
      <c r="B20" s="790" t="s">
        <v>264</v>
      </c>
      <c r="C20" s="790" t="s">
        <v>382</v>
      </c>
      <c r="D20" s="790" t="s">
        <v>383</v>
      </c>
      <c r="E20" s="1518"/>
      <c r="F20" s="1520"/>
      <c r="L20" s="1031"/>
      <c r="O20"/>
      <c r="P20"/>
      <c r="Q20"/>
      <c r="R20"/>
      <c r="S20"/>
      <c r="T20"/>
    </row>
    <row r="21" spans="1:20" ht="15.75" thickBot="1">
      <c r="A21" s="530" t="s">
        <v>126</v>
      </c>
      <c r="B21" s="680">
        <v>29945.039000000001</v>
      </c>
      <c r="C21" s="685">
        <v>0</v>
      </c>
      <c r="D21" s="819">
        <f t="shared" ref="D21:D26" si="2">(C21/B21)*100</f>
        <v>0</v>
      </c>
      <c r="E21" s="680">
        <v>32996.713000000003</v>
      </c>
      <c r="F21" s="819">
        <f t="shared" ref="F21:F26" si="3">((B21-E21)/E21)*100</f>
        <v>-9.2484181681975492</v>
      </c>
      <c r="H21" s="625" t="s">
        <v>133</v>
      </c>
      <c r="O21"/>
      <c r="P21"/>
      <c r="Q21"/>
      <c r="R21"/>
      <c r="S21"/>
      <c r="T21"/>
    </row>
    <row r="22" spans="1:20" ht="15.75" thickBot="1">
      <c r="A22" s="530" t="s">
        <v>128</v>
      </c>
      <c r="B22" s="680">
        <v>120960</v>
      </c>
      <c r="C22" s="685">
        <v>0</v>
      </c>
      <c r="D22" s="820">
        <f t="shared" si="2"/>
        <v>0</v>
      </c>
      <c r="E22" s="680">
        <v>161383</v>
      </c>
      <c r="F22" s="820">
        <f t="shared" si="3"/>
        <v>-25.047867495337179</v>
      </c>
      <c r="H22" s="596">
        <f>B22-E22</f>
        <v>-40423</v>
      </c>
      <c r="O22"/>
      <c r="P22"/>
      <c r="Q22"/>
      <c r="R22"/>
      <c r="S22"/>
      <c r="T22"/>
    </row>
    <row r="23" spans="1:20" ht="15.75" thickBot="1">
      <c r="A23" s="531" t="s">
        <v>259</v>
      </c>
      <c r="B23" s="683">
        <v>32776</v>
      </c>
      <c r="C23" s="686">
        <v>0</v>
      </c>
      <c r="D23" s="820">
        <f t="shared" si="2"/>
        <v>0</v>
      </c>
      <c r="E23" s="683">
        <v>48910</v>
      </c>
      <c r="F23" s="820">
        <f t="shared" si="3"/>
        <v>-32.987119198527907</v>
      </c>
      <c r="O23"/>
      <c r="P23"/>
      <c r="Q23"/>
      <c r="R23"/>
      <c r="S23"/>
      <c r="T23"/>
    </row>
    <row r="24" spans="1:20" ht="15.75" thickBot="1">
      <c r="A24" s="530" t="s">
        <v>129</v>
      </c>
      <c r="B24" s="680">
        <v>15975.705</v>
      </c>
      <c r="C24" s="687">
        <v>33.841999999999999</v>
      </c>
      <c r="D24" s="821">
        <f t="shared" si="2"/>
        <v>0.21183415692765983</v>
      </c>
      <c r="E24" s="680">
        <v>19137.920999999998</v>
      </c>
      <c r="F24" s="821">
        <f t="shared" si="3"/>
        <v>-16.523299474378636</v>
      </c>
      <c r="O24"/>
      <c r="P24"/>
      <c r="Q24"/>
      <c r="R24"/>
      <c r="S24"/>
      <c r="T24"/>
    </row>
    <row r="25" spans="1:20" ht="15.75" thickBot="1">
      <c r="A25" s="530" t="s">
        <v>130</v>
      </c>
      <c r="B25" s="680">
        <v>5661.9340000000002</v>
      </c>
      <c r="C25" s="687">
        <v>26.254999999999999</v>
      </c>
      <c r="D25" s="820">
        <f t="shared" si="2"/>
        <v>0.46371080976924134</v>
      </c>
      <c r="E25" s="680">
        <v>5243.3869999999997</v>
      </c>
      <c r="F25" s="820">
        <f t="shared" si="3"/>
        <v>7.9823785656103681</v>
      </c>
      <c r="O25"/>
      <c r="P25"/>
      <c r="Q25"/>
      <c r="R25"/>
      <c r="S25"/>
      <c r="T25"/>
    </row>
    <row r="26" spans="1:20" ht="15.75" thickBot="1">
      <c r="A26" s="530" t="s">
        <v>131</v>
      </c>
      <c r="B26" s="680">
        <f>B24+B25</f>
        <v>21637.638999999999</v>
      </c>
      <c r="C26" s="688">
        <f>C24+C25</f>
        <v>60.096999999999994</v>
      </c>
      <c r="D26" s="822">
        <f t="shared" si="2"/>
        <v>0.27774287203885784</v>
      </c>
      <c r="E26" s="680">
        <f>E24+E25</f>
        <v>24381.307999999997</v>
      </c>
      <c r="F26" s="822">
        <f t="shared" si="3"/>
        <v>-11.253165744840262</v>
      </c>
      <c r="O26"/>
      <c r="P26"/>
      <c r="Q26"/>
      <c r="R26"/>
      <c r="S26"/>
      <c r="T26"/>
    </row>
    <row r="27" spans="1:20" ht="16.5" customHeight="1">
      <c r="A27" s="1521"/>
      <c r="B27" s="1521"/>
      <c r="C27" s="1521"/>
      <c r="D27" s="1521"/>
      <c r="E27" s="1521"/>
      <c r="F27" s="1521"/>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1" t="s">
        <v>386</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511"/>
      <c r="D32" s="1511"/>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511"/>
      <c r="C43" s="1511"/>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t="s">
        <v>257</v>
      </c>
    </row>
    <row r="2" spans="1:24" ht="28.5" customHeight="1">
      <c r="A2" s="1525" t="s">
        <v>430</v>
      </c>
      <c r="B2" s="1525"/>
      <c r="C2" s="1525"/>
      <c r="D2" s="1525"/>
      <c r="E2" s="1525"/>
      <c r="F2" s="1525"/>
      <c r="G2" s="1525"/>
      <c r="H2" s="1525"/>
      <c r="I2" s="1525"/>
      <c r="J2" s="1525"/>
      <c r="K2" s="1525"/>
      <c r="L2" s="1525"/>
      <c r="M2" s="1525"/>
      <c r="N2" s="1525"/>
      <c r="O2" s="1525"/>
      <c r="P2" s="1525"/>
      <c r="Q2" s="1525"/>
      <c r="R2" s="1525"/>
      <c r="S2" s="1525"/>
      <c r="T2" s="1525"/>
      <c r="U2" s="1525"/>
      <c r="V2" s="1525"/>
      <c r="W2" s="1525"/>
      <c r="X2" s="1525"/>
    </row>
    <row r="3" spans="1:24" ht="15.75" customHeight="1">
      <c r="A3" s="1526" t="s">
        <v>429</v>
      </c>
      <c r="B3" s="1526"/>
      <c r="C3" s="1526"/>
      <c r="D3" s="1526"/>
      <c r="E3" s="1526"/>
      <c r="F3" s="1526"/>
      <c r="P3" s="550"/>
    </row>
    <row r="4" spans="1:24" ht="4.5" customHeight="1">
      <c r="A4" s="551"/>
      <c r="B4" s="551"/>
      <c r="C4" s="549"/>
      <c r="D4" s="549"/>
    </row>
    <row r="5" spans="1:24" ht="15.75" thickBot="1">
      <c r="A5" s="552" t="s">
        <v>134</v>
      </c>
      <c r="B5" s="1527" t="s">
        <v>135</v>
      </c>
      <c r="C5" s="1527"/>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9">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4">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4" t="s">
        <v>270</v>
      </c>
      <c r="G9" s="569">
        <v>2648.6289999999999</v>
      </c>
      <c r="H9" s="569">
        <v>14811</v>
      </c>
      <c r="I9" s="875">
        <v>2.5268909735664873</v>
      </c>
      <c r="K9" s="565" t="s">
        <v>390</v>
      </c>
      <c r="L9" s="566">
        <v>93317.489000000001</v>
      </c>
      <c r="M9" s="566">
        <v>32465.682000000001</v>
      </c>
      <c r="N9" s="598">
        <v>2.8743424826251918</v>
      </c>
      <c r="P9" s="565" t="s">
        <v>154</v>
      </c>
      <c r="Q9" s="566">
        <v>37875.502</v>
      </c>
      <c r="R9" s="566">
        <v>6850.8130000000001</v>
      </c>
      <c r="S9" s="598">
        <v>5.5286141951327528</v>
      </c>
    </row>
    <row r="10" spans="1:24" ht="15.75">
      <c r="A10" s="565" t="s">
        <v>389</v>
      </c>
      <c r="B10" s="566">
        <v>5221.7070000000003</v>
      </c>
      <c r="C10" s="566">
        <v>2465</v>
      </c>
      <c r="D10" s="598">
        <v>4.7928389756223382</v>
      </c>
      <c r="H10" s="1012"/>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2"/>
      <c r="K12" s="565" t="s">
        <v>157</v>
      </c>
      <c r="L12" s="566">
        <v>39275.796999999999</v>
      </c>
      <c r="M12" s="566">
        <v>11133.459000000001</v>
      </c>
      <c r="N12" s="598">
        <v>3.5277263786573423</v>
      </c>
      <c r="P12" s="565" t="s">
        <v>390</v>
      </c>
      <c r="Q12" s="566">
        <v>20609.751</v>
      </c>
      <c r="R12" s="566">
        <v>7950.4059999999999</v>
      </c>
      <c r="S12" s="598">
        <v>2.5922891233479146</v>
      </c>
    </row>
    <row r="13" spans="1:24" ht="15.75">
      <c r="A13" s="565" t="s">
        <v>155</v>
      </c>
      <c r="B13" s="566">
        <v>1361.6990000000001</v>
      </c>
      <c r="C13" s="566">
        <v>1675</v>
      </c>
      <c r="D13" s="598">
        <v>2.808721336768349</v>
      </c>
      <c r="H13" s="1012"/>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396</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8"/>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4"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2"/>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2"/>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2"/>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2"/>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2"/>
      <c r="K26" s="960" t="s">
        <v>168</v>
      </c>
      <c r="L26" s="873">
        <v>5779.451</v>
      </c>
      <c r="M26" s="873">
        <v>2156.9169999999999</v>
      </c>
      <c r="N26" s="961">
        <v>2.6794962439444818</v>
      </c>
      <c r="P26" s="565" t="s">
        <v>152</v>
      </c>
      <c r="Q26" s="566">
        <v>3276.471</v>
      </c>
      <c r="R26" s="566">
        <v>1115.085</v>
      </c>
      <c r="S26" s="598">
        <v>2.9383150163440455</v>
      </c>
    </row>
    <row r="27" spans="1:19" ht="16.5" thickBot="1">
      <c r="A27"/>
      <c r="B27"/>
      <c r="C27"/>
      <c r="D27"/>
      <c r="H27" s="1012"/>
      <c r="K27" s="874" t="s">
        <v>270</v>
      </c>
      <c r="L27" s="569">
        <v>1016881.716</v>
      </c>
      <c r="M27" s="569">
        <v>270617.55</v>
      </c>
      <c r="N27" s="677">
        <v>3.7576340337128915</v>
      </c>
      <c r="P27" s="565" t="s">
        <v>160</v>
      </c>
      <c r="Q27" s="566">
        <v>3158.2240000000002</v>
      </c>
      <c r="R27" s="566">
        <v>1139.3520000000001</v>
      </c>
      <c r="S27" s="598">
        <v>2.7719475631762616</v>
      </c>
    </row>
    <row r="28" spans="1:19" ht="15.75">
      <c r="H28" s="1012"/>
      <c r="K28"/>
      <c r="L28"/>
      <c r="M28"/>
      <c r="N28"/>
      <c r="P28" s="565" t="s">
        <v>162</v>
      </c>
      <c r="Q28" s="566">
        <v>2728.4009999999998</v>
      </c>
      <c r="R28" s="566">
        <v>854.34500000000003</v>
      </c>
      <c r="S28" s="598">
        <v>3.1935588082097977</v>
      </c>
    </row>
    <row r="29" spans="1:19" ht="15.75">
      <c r="H29" s="1012"/>
      <c r="K29"/>
      <c r="L29"/>
      <c r="M29"/>
      <c r="N29"/>
      <c r="P29" s="565" t="s">
        <v>423</v>
      </c>
      <c r="Q29" s="566">
        <v>2434.027</v>
      </c>
      <c r="R29" s="566">
        <v>962.03</v>
      </c>
      <c r="S29" s="598">
        <v>2.5300946955916137</v>
      </c>
    </row>
    <row r="30" spans="1:19" ht="15.75">
      <c r="A30"/>
      <c r="B30"/>
      <c r="C30"/>
      <c r="D30"/>
      <c r="E30"/>
      <c r="F30"/>
      <c r="G30"/>
      <c r="H30"/>
      <c r="I30"/>
      <c r="J30"/>
      <c r="K30"/>
      <c r="L30"/>
      <c r="M30"/>
      <c r="N30"/>
      <c r="P30" s="565" t="s">
        <v>425</v>
      </c>
      <c r="Q30" s="566">
        <v>2052.5819999999999</v>
      </c>
      <c r="R30" s="566">
        <v>932.322</v>
      </c>
      <c r="S30" s="598">
        <v>2.2015805698031365</v>
      </c>
    </row>
    <row r="31" spans="1:19" ht="15.75">
      <c r="A31"/>
      <c r="B31"/>
      <c r="C31"/>
      <c r="D31"/>
      <c r="E31"/>
      <c r="F31"/>
      <c r="G31"/>
      <c r="H31"/>
      <c r="I31"/>
      <c r="J31"/>
      <c r="K31"/>
      <c r="L31"/>
      <c r="M31"/>
      <c r="N31"/>
      <c r="P31" s="565" t="s">
        <v>424</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4" t="s">
        <v>270</v>
      </c>
      <c r="Q33" s="569">
        <v>347744.33399999997</v>
      </c>
      <c r="R33" s="569">
        <v>103137.30899999999</v>
      </c>
      <c r="S33" s="677">
        <v>3.3716638272964827</v>
      </c>
    </row>
    <row r="34" spans="1:19">
      <c r="A34" s="1061" t="s">
        <v>386</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40" t="s">
        <v>164</v>
      </c>
      <c r="B40" s="1141">
        <v>2455442</v>
      </c>
      <c r="C40" s="1142">
        <v>839888</v>
      </c>
      <c r="D40"/>
      <c r="E40"/>
      <c r="F40"/>
      <c r="G40"/>
      <c r="H40"/>
      <c r="I40"/>
      <c r="J40"/>
      <c r="K40"/>
      <c r="L40"/>
      <c r="M40"/>
      <c r="N40"/>
      <c r="P40"/>
      <c r="Q40"/>
      <c r="R40"/>
      <c r="S40"/>
    </row>
    <row r="41" spans="1:19">
      <c r="A41" s="1143" t="s">
        <v>297</v>
      </c>
      <c r="B41" s="1144">
        <v>831196</v>
      </c>
      <c r="C41" s="1145">
        <v>253768</v>
      </c>
      <c r="D41"/>
      <c r="E41"/>
      <c r="F41"/>
      <c r="G41"/>
      <c r="H41"/>
      <c r="I41"/>
      <c r="J41"/>
      <c r="K41"/>
      <c r="L41"/>
      <c r="M41"/>
      <c r="N41"/>
      <c r="P41"/>
      <c r="Q41"/>
      <c r="R41"/>
      <c r="S41"/>
    </row>
    <row r="42" spans="1:19" ht="14.25" customHeight="1">
      <c r="A42" s="1143" t="s">
        <v>153</v>
      </c>
      <c r="B42" s="1144">
        <v>472654</v>
      </c>
      <c r="C42" s="1145">
        <v>191185</v>
      </c>
      <c r="D42"/>
      <c r="E42"/>
      <c r="F42"/>
      <c r="G42"/>
      <c r="H42"/>
      <c r="I42"/>
      <c r="J42"/>
      <c r="K42"/>
      <c r="L42"/>
      <c r="M42"/>
      <c r="N42"/>
      <c r="P42"/>
      <c r="Q42"/>
      <c r="R42"/>
      <c r="S42"/>
    </row>
    <row r="43" spans="1:19">
      <c r="A43" s="1143" t="s">
        <v>163</v>
      </c>
      <c r="B43" s="1144">
        <v>596995</v>
      </c>
      <c r="C43" s="1145">
        <v>219262</v>
      </c>
      <c r="D43"/>
      <c r="E43"/>
      <c r="F43"/>
      <c r="G43"/>
      <c r="H43"/>
      <c r="I43"/>
      <c r="J43"/>
      <c r="K43"/>
      <c r="L43"/>
      <c r="M43"/>
      <c r="N43"/>
      <c r="P43"/>
      <c r="Q43"/>
      <c r="R43"/>
      <c r="S43"/>
    </row>
    <row r="44" spans="1:19">
      <c r="A44" s="1143" t="s">
        <v>155</v>
      </c>
      <c r="B44" s="1144">
        <v>1193624</v>
      </c>
      <c r="C44" s="1145">
        <v>418031</v>
      </c>
      <c r="D44"/>
      <c r="E44"/>
      <c r="F44"/>
      <c r="G44"/>
      <c r="H44"/>
      <c r="I44"/>
      <c r="J44"/>
      <c r="K44"/>
      <c r="L44"/>
      <c r="M44"/>
      <c r="N44"/>
      <c r="P44"/>
      <c r="Q44"/>
      <c r="R44"/>
      <c r="S44"/>
    </row>
    <row r="45" spans="1:19">
      <c r="A45" s="1143" t="s">
        <v>440</v>
      </c>
      <c r="B45" s="1144">
        <v>42167</v>
      </c>
      <c r="C45" s="1145">
        <v>10774</v>
      </c>
      <c r="D45"/>
      <c r="E45"/>
      <c r="F45"/>
      <c r="G45"/>
      <c r="H45"/>
      <c r="I45"/>
      <c r="J45"/>
      <c r="K45"/>
      <c r="L45"/>
      <c r="M45"/>
      <c r="N45"/>
      <c r="P45"/>
      <c r="Q45"/>
      <c r="R45"/>
      <c r="S45"/>
    </row>
    <row r="46" spans="1:19">
      <c r="A46" s="1143" t="s">
        <v>161</v>
      </c>
      <c r="B46" s="1144">
        <v>2177495</v>
      </c>
      <c r="C46" s="1145">
        <v>560007</v>
      </c>
      <c r="D46"/>
      <c r="E46"/>
      <c r="F46"/>
      <c r="G46"/>
      <c r="H46"/>
      <c r="I46"/>
      <c r="J46"/>
      <c r="P46"/>
      <c r="Q46"/>
      <c r="R46"/>
      <c r="S46"/>
    </row>
    <row r="47" spans="1:19">
      <c r="A47" s="1143" t="s">
        <v>166</v>
      </c>
      <c r="B47" s="1144">
        <v>398322</v>
      </c>
      <c r="C47" s="1145">
        <v>129045</v>
      </c>
      <c r="D47"/>
      <c r="E47"/>
      <c r="F47"/>
      <c r="G47"/>
      <c r="H47"/>
      <c r="I47"/>
      <c r="J47"/>
      <c r="K47"/>
      <c r="P47"/>
      <c r="Q47"/>
      <c r="R47"/>
      <c r="S47"/>
    </row>
    <row r="48" spans="1:19" ht="14.25" customHeight="1">
      <c r="A48" s="1143" t="s">
        <v>444</v>
      </c>
      <c r="B48" s="1144">
        <v>101067</v>
      </c>
      <c r="C48" s="1145">
        <v>20613</v>
      </c>
      <c r="D48"/>
      <c r="E48"/>
      <c r="F48"/>
      <c r="G48"/>
      <c r="H48"/>
      <c r="I48"/>
      <c r="J48"/>
      <c r="K48"/>
      <c r="P48"/>
      <c r="Q48"/>
      <c r="R48"/>
      <c r="S48"/>
    </row>
    <row r="49" spans="1:19">
      <c r="A49" s="1143" t="s">
        <v>148</v>
      </c>
      <c r="B49" s="1144">
        <v>8296109</v>
      </c>
      <c r="C49" s="1145">
        <v>2103192</v>
      </c>
      <c r="D49"/>
      <c r="E49"/>
      <c r="F49"/>
      <c r="G49"/>
      <c r="H49"/>
      <c r="I49"/>
      <c r="J49"/>
      <c r="K49"/>
      <c r="P49"/>
      <c r="Q49"/>
      <c r="R49"/>
      <c r="S49"/>
    </row>
    <row r="50" spans="1:19">
      <c r="A50" s="1143" t="s">
        <v>445</v>
      </c>
      <c r="B50" s="1144">
        <v>422</v>
      </c>
      <c r="C50" s="1145">
        <v>230</v>
      </c>
      <c r="D50"/>
      <c r="E50"/>
      <c r="F50"/>
      <c r="G50"/>
      <c r="H50"/>
      <c r="I50"/>
      <c r="J50"/>
      <c r="K50"/>
      <c r="P50"/>
      <c r="Q50"/>
      <c r="R50"/>
      <c r="S50"/>
    </row>
    <row r="51" spans="1:19">
      <c r="A51" s="1143" t="s">
        <v>446</v>
      </c>
      <c r="B51" s="1144">
        <v>61216</v>
      </c>
      <c r="C51" s="1145">
        <v>76820</v>
      </c>
      <c r="D51"/>
      <c r="E51"/>
      <c r="F51"/>
      <c r="G51"/>
      <c r="H51"/>
      <c r="I51"/>
      <c r="J51"/>
      <c r="K51"/>
      <c r="P51"/>
      <c r="Q51"/>
      <c r="R51"/>
      <c r="S51"/>
    </row>
    <row r="52" spans="1:19">
      <c r="A52" s="1143" t="s">
        <v>157</v>
      </c>
      <c r="B52" s="1144">
        <v>4604277</v>
      </c>
      <c r="C52" s="1145">
        <v>1267409</v>
      </c>
      <c r="D52"/>
      <c r="E52"/>
      <c r="F52"/>
      <c r="G52"/>
      <c r="H52"/>
      <c r="I52"/>
      <c r="J52"/>
      <c r="K52"/>
      <c r="P52"/>
      <c r="Q52"/>
      <c r="R52"/>
      <c r="S52"/>
    </row>
    <row r="53" spans="1:19">
      <c r="A53" s="1143" t="s">
        <v>149</v>
      </c>
      <c r="B53" s="1144">
        <v>9183086</v>
      </c>
      <c r="C53" s="1145">
        <v>2421747</v>
      </c>
      <c r="D53"/>
      <c r="E53"/>
      <c r="F53"/>
      <c r="G53"/>
      <c r="H53"/>
      <c r="I53"/>
      <c r="J53"/>
      <c r="K53"/>
      <c r="P53"/>
      <c r="Q53"/>
      <c r="R53"/>
      <c r="S53"/>
    </row>
    <row r="54" spans="1:19">
      <c r="A54" s="1143" t="s">
        <v>390</v>
      </c>
      <c r="B54" s="1144">
        <v>9159281</v>
      </c>
      <c r="C54" s="1145">
        <v>3046710</v>
      </c>
      <c r="D54"/>
      <c r="E54"/>
      <c r="F54"/>
      <c r="G54"/>
      <c r="H54"/>
      <c r="I54"/>
      <c r="J54"/>
      <c r="K54"/>
      <c r="P54"/>
      <c r="Q54"/>
      <c r="R54"/>
      <c r="S54"/>
    </row>
    <row r="55" spans="1:19">
      <c r="A55" s="1143" t="s">
        <v>158</v>
      </c>
      <c r="B55" s="1144">
        <v>367062</v>
      </c>
      <c r="C55" s="1145">
        <v>215394</v>
      </c>
      <c r="D55"/>
      <c r="E55"/>
      <c r="F55"/>
      <c r="G55"/>
      <c r="H55"/>
      <c r="I55"/>
      <c r="J55"/>
      <c r="K55"/>
      <c r="P55"/>
      <c r="Q55"/>
      <c r="R55"/>
      <c r="S55"/>
    </row>
    <row r="56" spans="1:19">
      <c r="A56" s="1143" t="s">
        <v>167</v>
      </c>
      <c r="B56" s="1144">
        <v>129338</v>
      </c>
      <c r="C56" s="1145">
        <v>26352</v>
      </c>
      <c r="D56"/>
      <c r="E56"/>
      <c r="F56"/>
      <c r="G56"/>
      <c r="H56"/>
      <c r="I56"/>
      <c r="J56"/>
      <c r="K56"/>
      <c r="P56"/>
      <c r="Q56"/>
      <c r="R56"/>
      <c r="S56"/>
    </row>
    <row r="57" spans="1:19">
      <c r="A57" s="1143" t="s">
        <v>154</v>
      </c>
      <c r="B57" s="1144">
        <v>6211480</v>
      </c>
      <c r="C57" s="1145">
        <v>1044420</v>
      </c>
      <c r="D57"/>
      <c r="E57"/>
      <c r="F57"/>
      <c r="G57"/>
      <c r="H57"/>
      <c r="I57"/>
      <c r="J57"/>
      <c r="K57"/>
      <c r="P57"/>
      <c r="Q57"/>
      <c r="R57"/>
      <c r="S57"/>
    </row>
    <row r="58" spans="1:19">
      <c r="A58" s="1143" t="s">
        <v>287</v>
      </c>
      <c r="B58" s="1144">
        <v>1329910</v>
      </c>
      <c r="C58" s="1145">
        <v>375809</v>
      </c>
      <c r="D58"/>
      <c r="E58"/>
      <c r="F58"/>
      <c r="G58"/>
      <c r="H58"/>
      <c r="I58"/>
      <c r="J58"/>
      <c r="K58"/>
      <c r="P58"/>
      <c r="Q58"/>
      <c r="R58"/>
      <c r="S58"/>
    </row>
    <row r="59" spans="1:19">
      <c r="A59" s="1143" t="s">
        <v>450</v>
      </c>
      <c r="B59" s="1144">
        <v>36003</v>
      </c>
      <c r="C59" s="1145">
        <v>6532</v>
      </c>
      <c r="D59"/>
      <c r="E59"/>
      <c r="F59"/>
      <c r="G59"/>
      <c r="H59"/>
      <c r="I59"/>
      <c r="J59"/>
      <c r="K59"/>
      <c r="P59"/>
      <c r="Q59"/>
      <c r="R59"/>
      <c r="S59"/>
    </row>
    <row r="60" spans="1:19">
      <c r="A60" s="1143" t="s">
        <v>423</v>
      </c>
      <c r="B60" s="1144">
        <v>51860</v>
      </c>
      <c r="C60" s="1145">
        <v>20500</v>
      </c>
      <c r="D60"/>
      <c r="E60"/>
      <c r="F60"/>
      <c r="G60"/>
      <c r="H60"/>
      <c r="I60"/>
      <c r="J60"/>
      <c r="K60"/>
      <c r="P60"/>
      <c r="Q60"/>
      <c r="R60"/>
      <c r="S60"/>
    </row>
    <row r="61" spans="1:19">
      <c r="A61" s="1143" t="s">
        <v>441</v>
      </c>
      <c r="B61" s="1144">
        <v>192879</v>
      </c>
      <c r="C61" s="1145">
        <v>69602</v>
      </c>
      <c r="D61"/>
      <c r="E61"/>
      <c r="F61"/>
      <c r="G61"/>
      <c r="H61"/>
      <c r="I61"/>
      <c r="J61"/>
      <c r="K61"/>
      <c r="P61"/>
      <c r="Q61"/>
      <c r="R61"/>
      <c r="S61"/>
    </row>
    <row r="62" spans="1:19">
      <c r="A62" s="1143" t="s">
        <v>451</v>
      </c>
      <c r="B62" s="1144">
        <v>36157</v>
      </c>
      <c r="C62" s="1145">
        <v>50050</v>
      </c>
      <c r="D62"/>
      <c r="E62"/>
      <c r="F62"/>
      <c r="G62"/>
      <c r="H62"/>
      <c r="I62"/>
      <c r="J62"/>
      <c r="K62"/>
      <c r="P62"/>
      <c r="Q62"/>
      <c r="R62"/>
      <c r="S62"/>
    </row>
    <row r="63" spans="1:19">
      <c r="A63" s="1143" t="s">
        <v>165</v>
      </c>
      <c r="B63" s="1144">
        <v>970410</v>
      </c>
      <c r="C63" s="1145">
        <v>358730</v>
      </c>
      <c r="D63"/>
      <c r="E63"/>
      <c r="F63"/>
      <c r="G63"/>
      <c r="H63"/>
      <c r="I63"/>
      <c r="J63"/>
      <c r="K63"/>
      <c r="P63"/>
      <c r="Q63"/>
      <c r="R63"/>
      <c r="S63"/>
    </row>
    <row r="64" spans="1:19">
      <c r="A64" s="1143" t="s">
        <v>452</v>
      </c>
      <c r="B64" s="1144">
        <v>76751</v>
      </c>
      <c r="C64" s="1145">
        <v>19602</v>
      </c>
      <c r="D64"/>
      <c r="E64"/>
      <c r="F64"/>
      <c r="G64"/>
      <c r="H64"/>
      <c r="I64"/>
      <c r="J64"/>
      <c r="K64"/>
      <c r="P64"/>
      <c r="Q64"/>
      <c r="R64"/>
      <c r="S64"/>
    </row>
    <row r="65" spans="1:19">
      <c r="A65" s="1143" t="s">
        <v>169</v>
      </c>
      <c r="B65" s="1144">
        <v>311087</v>
      </c>
      <c r="C65" s="1145">
        <v>67791</v>
      </c>
      <c r="D65"/>
      <c r="E65"/>
      <c r="F65"/>
      <c r="G65"/>
      <c r="H65"/>
      <c r="I65"/>
      <c r="J65"/>
      <c r="K65"/>
      <c r="P65"/>
      <c r="Q65"/>
      <c r="R65"/>
      <c r="S65"/>
    </row>
    <row r="66" spans="1:19">
      <c r="A66" s="1143" t="s">
        <v>424</v>
      </c>
      <c r="B66" s="1144">
        <v>502286</v>
      </c>
      <c r="C66" s="1145">
        <v>182927</v>
      </c>
      <c r="D66"/>
      <c r="E66"/>
      <c r="F66"/>
      <c r="G66"/>
      <c r="H66"/>
      <c r="I66"/>
      <c r="J66"/>
      <c r="K66"/>
      <c r="P66"/>
      <c r="Q66"/>
      <c r="R66"/>
      <c r="S66"/>
    </row>
    <row r="67" spans="1:19">
      <c r="A67" s="1143" t="s">
        <v>442</v>
      </c>
      <c r="B67" s="1144">
        <v>192508</v>
      </c>
      <c r="C67" s="1145">
        <v>48604</v>
      </c>
      <c r="D67"/>
      <c r="E67"/>
      <c r="F67"/>
      <c r="G67"/>
      <c r="H67"/>
      <c r="I67"/>
      <c r="J67"/>
      <c r="K67"/>
      <c r="P67"/>
      <c r="Q67"/>
      <c r="R67"/>
      <c r="S67"/>
    </row>
    <row r="68" spans="1:19">
      <c r="A68" s="1143" t="s">
        <v>150</v>
      </c>
      <c r="B68" s="1144">
        <v>18917009</v>
      </c>
      <c r="C68" s="1145">
        <v>5392903</v>
      </c>
      <c r="D68"/>
      <c r="E68"/>
      <c r="F68"/>
      <c r="G68"/>
      <c r="H68"/>
      <c r="I68"/>
      <c r="J68"/>
      <c r="K68"/>
      <c r="P68"/>
      <c r="Q68"/>
      <c r="R68"/>
      <c r="S68"/>
    </row>
    <row r="69" spans="1:19">
      <c r="A69" s="1143" t="s">
        <v>377</v>
      </c>
      <c r="B69" s="1144">
        <v>152233</v>
      </c>
      <c r="C69" s="1145">
        <v>16339</v>
      </c>
      <c r="D69"/>
      <c r="E69"/>
      <c r="F69"/>
      <c r="G69"/>
      <c r="H69"/>
      <c r="I69"/>
      <c r="J69"/>
      <c r="K69"/>
      <c r="P69"/>
      <c r="Q69"/>
      <c r="R69"/>
      <c r="S69"/>
    </row>
    <row r="70" spans="1:19">
      <c r="A70" s="1143" t="s">
        <v>298</v>
      </c>
      <c r="B70" s="1144">
        <v>3321167</v>
      </c>
      <c r="C70" s="1145">
        <v>671958</v>
      </c>
      <c r="D70"/>
      <c r="E70"/>
      <c r="F70"/>
      <c r="G70"/>
      <c r="H70"/>
      <c r="I70"/>
      <c r="J70"/>
      <c r="K70"/>
      <c r="P70"/>
      <c r="Q70"/>
      <c r="R70"/>
      <c r="S70"/>
    </row>
    <row r="71" spans="1:19">
      <c r="A71" s="1143" t="s">
        <v>152</v>
      </c>
      <c r="B71" s="1144">
        <v>3283425</v>
      </c>
      <c r="C71" s="1145">
        <v>880758</v>
      </c>
      <c r="D71"/>
      <c r="E71"/>
      <c r="F71"/>
      <c r="G71"/>
      <c r="H71"/>
      <c r="I71"/>
      <c r="J71"/>
      <c r="K71"/>
      <c r="P71"/>
      <c r="Q71"/>
      <c r="R71"/>
      <c r="S71"/>
    </row>
    <row r="72" spans="1:19">
      <c r="A72" s="1143" t="s">
        <v>168</v>
      </c>
      <c r="B72" s="1144">
        <v>486034</v>
      </c>
      <c r="C72" s="1145">
        <v>185947</v>
      </c>
      <c r="D72"/>
      <c r="E72"/>
      <c r="F72"/>
      <c r="G72"/>
      <c r="H72"/>
      <c r="I72"/>
      <c r="J72"/>
      <c r="K72"/>
      <c r="P72"/>
      <c r="Q72"/>
      <c r="R72"/>
      <c r="S72"/>
    </row>
    <row r="73" spans="1:19">
      <c r="A73" s="1143" t="s">
        <v>453</v>
      </c>
      <c r="B73" s="1144">
        <v>3561</v>
      </c>
      <c r="C73" s="1145">
        <v>795</v>
      </c>
      <c r="D73"/>
      <c r="E73"/>
      <c r="F73"/>
      <c r="G73"/>
      <c r="H73"/>
      <c r="I73"/>
      <c r="J73"/>
      <c r="K73"/>
    </row>
    <row r="74" spans="1:19">
      <c r="A74" s="1143" t="s">
        <v>162</v>
      </c>
      <c r="B74" s="1144">
        <v>1363871</v>
      </c>
      <c r="C74" s="1145">
        <v>342541</v>
      </c>
      <c r="D74"/>
      <c r="E74"/>
      <c r="F74"/>
      <c r="G74"/>
      <c r="H74"/>
      <c r="I74"/>
      <c r="J74"/>
      <c r="K74"/>
    </row>
    <row r="75" spans="1:19">
      <c r="A75" s="1143" t="s">
        <v>299</v>
      </c>
      <c r="B75" s="1144">
        <v>1229041</v>
      </c>
      <c r="C75" s="1145">
        <v>378620</v>
      </c>
      <c r="D75"/>
      <c r="E75"/>
      <c r="F75"/>
      <c r="G75"/>
      <c r="H75"/>
      <c r="I75"/>
      <c r="J75"/>
      <c r="K75"/>
    </row>
    <row r="76" spans="1:19">
      <c r="A76" s="1143" t="s">
        <v>443</v>
      </c>
      <c r="B76" s="1144">
        <v>286425</v>
      </c>
      <c r="C76" s="1145">
        <v>38876</v>
      </c>
      <c r="D76"/>
      <c r="E76"/>
      <c r="F76"/>
      <c r="G76"/>
      <c r="H76"/>
      <c r="I76"/>
      <c r="J76"/>
      <c r="K76"/>
    </row>
    <row r="77" spans="1:19">
      <c r="A77" s="1143" t="s">
        <v>151</v>
      </c>
      <c r="B77" s="1144">
        <v>2764002</v>
      </c>
      <c r="C77" s="1145">
        <v>662752</v>
      </c>
      <c r="D77"/>
      <c r="E77"/>
      <c r="F77"/>
      <c r="G77"/>
      <c r="H77"/>
      <c r="I77"/>
      <c r="J77"/>
      <c r="K77"/>
    </row>
    <row r="78" spans="1:19">
      <c r="A78" s="1143" t="s">
        <v>396</v>
      </c>
      <c r="B78" s="1144">
        <v>86302</v>
      </c>
      <c r="C78" s="1145">
        <v>24617</v>
      </c>
      <c r="D78"/>
      <c r="E78"/>
      <c r="F78"/>
      <c r="G78"/>
      <c r="H78"/>
      <c r="I78"/>
      <c r="J78"/>
      <c r="K78"/>
    </row>
    <row r="79" spans="1:19">
      <c r="A79" s="1143" t="s">
        <v>160</v>
      </c>
      <c r="B79" s="1144">
        <v>881575</v>
      </c>
      <c r="C79" s="1145">
        <v>254938</v>
      </c>
      <c r="D79"/>
      <c r="E79"/>
      <c r="F79"/>
      <c r="G79"/>
      <c r="H79"/>
      <c r="I79"/>
      <c r="J79"/>
      <c r="K79"/>
    </row>
    <row r="80" spans="1:19">
      <c r="A80" s="1143" t="s">
        <v>156</v>
      </c>
      <c r="B80" s="1144">
        <v>6950441</v>
      </c>
      <c r="C80" s="1145">
        <v>1567289</v>
      </c>
      <c r="D80"/>
      <c r="E80"/>
      <c r="F80"/>
      <c r="G80"/>
      <c r="H80"/>
      <c r="I80"/>
      <c r="J80"/>
      <c r="K80"/>
    </row>
    <row r="81" spans="1:11">
      <c r="A81" s="1143" t="s">
        <v>147</v>
      </c>
      <c r="B81" s="1144">
        <v>27491203</v>
      </c>
      <c r="C81" s="1145">
        <v>7067963</v>
      </c>
      <c r="D81"/>
      <c r="E81"/>
      <c r="F81"/>
      <c r="G81"/>
      <c r="H81"/>
      <c r="I81"/>
      <c r="J81"/>
      <c r="K81"/>
    </row>
    <row r="82" spans="1:11">
      <c r="A82" s="1143" t="s">
        <v>454</v>
      </c>
      <c r="B82" s="1144">
        <v>35645</v>
      </c>
      <c r="C82" s="1145">
        <v>80286</v>
      </c>
      <c r="D82"/>
      <c r="E82"/>
      <c r="F82"/>
      <c r="G82"/>
      <c r="H82"/>
      <c r="I82"/>
      <c r="J82"/>
      <c r="K82"/>
    </row>
    <row r="83" spans="1:11">
      <c r="A83" s="1143" t="s">
        <v>447</v>
      </c>
      <c r="B83" s="1144">
        <v>24655</v>
      </c>
      <c r="C83" s="1145">
        <v>7940</v>
      </c>
      <c r="D83"/>
      <c r="E83"/>
      <c r="F83"/>
      <c r="G83"/>
      <c r="H83"/>
      <c r="I83"/>
      <c r="J83"/>
      <c r="K83"/>
    </row>
    <row r="84" spans="1:11">
      <c r="A84" s="1146" t="s">
        <v>439</v>
      </c>
      <c r="B84" s="1147">
        <v>117257673</v>
      </c>
      <c r="C84" s="1148">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18"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t="s">
        <v>257</v>
      </c>
    </row>
    <row r="2" spans="1:27" ht="18" customHeight="1">
      <c r="A2" s="1525" t="s">
        <v>434</v>
      </c>
      <c r="B2" s="1525"/>
      <c r="C2" s="1525"/>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row>
    <row r="3" spans="1:27" ht="18" customHeight="1">
      <c r="A3" s="1529" t="s">
        <v>435</v>
      </c>
      <c r="B3" s="1529"/>
      <c r="C3" s="1529"/>
      <c r="D3" s="1529"/>
      <c r="E3" s="1529"/>
      <c r="F3" s="1529"/>
      <c r="G3" s="1529"/>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16799.793000000001</v>
      </c>
      <c r="C8" s="564">
        <v>26765</v>
      </c>
      <c r="D8" s="678">
        <v>2.1354267467783576</v>
      </c>
      <c r="E8" s="771"/>
      <c r="F8" s="770" t="s">
        <v>165</v>
      </c>
      <c r="G8" s="564">
        <v>3672.9789999999998</v>
      </c>
      <c r="H8" s="823">
        <v>19665</v>
      </c>
      <c r="I8" s="824">
        <v>2.4615231507140334</v>
      </c>
      <c r="J8" s="606"/>
      <c r="K8" s="689" t="s">
        <v>150</v>
      </c>
      <c r="L8" s="564">
        <v>12447.784</v>
      </c>
      <c r="M8" s="564">
        <v>3577.9850000000001</v>
      </c>
      <c r="N8" s="678">
        <v>3.4789927850452136</v>
      </c>
      <c r="O8" s="606"/>
      <c r="P8" s="689" t="s">
        <v>390</v>
      </c>
      <c r="Q8" s="564">
        <v>5298.9110000000001</v>
      </c>
      <c r="R8" s="564">
        <v>1231.23</v>
      </c>
      <c r="S8" s="678">
        <v>4.3037539696076283</v>
      </c>
    </row>
    <row r="9" spans="1:27" ht="15.75">
      <c r="A9" s="567" t="s">
        <v>165</v>
      </c>
      <c r="B9" s="566">
        <v>9657.0470000000005</v>
      </c>
      <c r="C9" s="566">
        <v>32993</v>
      </c>
      <c r="D9" s="598">
        <v>1.9344526809576827</v>
      </c>
      <c r="E9" s="772"/>
      <c r="F9" s="567" t="s">
        <v>390</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390</v>
      </c>
      <c r="B10" s="566">
        <v>7599.26</v>
      </c>
      <c r="C10" s="566">
        <v>15433</v>
      </c>
      <c r="D10" s="598">
        <v>3.0063836487442379</v>
      </c>
      <c r="E10" s="771"/>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2"/>
      <c r="F11" s="953" t="s">
        <v>270</v>
      </c>
      <c r="G11" s="569">
        <v>6179.9260000000004</v>
      </c>
      <c r="H11" s="993">
        <v>32776</v>
      </c>
      <c r="I11" s="994">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2"/>
      <c r="J12" s="606"/>
      <c r="K12" s="565" t="s">
        <v>390</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2"/>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2"/>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2"/>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2"/>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3" t="s">
        <v>270</v>
      </c>
      <c r="B17" s="569">
        <v>63711.165000000001</v>
      </c>
      <c r="C17" s="569">
        <v>120960</v>
      </c>
      <c r="D17" s="677">
        <v>2.1276033402394301</v>
      </c>
      <c r="E17" s="771"/>
      <c r="J17" s="606"/>
      <c r="K17" s="565" t="s">
        <v>168</v>
      </c>
      <c r="L17" s="566">
        <v>1136.1189999999999</v>
      </c>
      <c r="M17" s="566">
        <v>512.56200000000001</v>
      </c>
      <c r="N17" s="598">
        <v>2.2165494125588707</v>
      </c>
      <c r="O17" s="606"/>
      <c r="P17" s="960" t="s">
        <v>161</v>
      </c>
      <c r="Q17" s="873">
        <v>300.38499999999999</v>
      </c>
      <c r="R17" s="873">
        <v>78.995000000000005</v>
      </c>
      <c r="S17" s="961">
        <v>3.8025824419267038</v>
      </c>
    </row>
    <row r="18" spans="1:19" ht="16.5" thickBot="1">
      <c r="A18"/>
      <c r="B18"/>
      <c r="C18"/>
      <c r="D18"/>
      <c r="E18" s="773"/>
      <c r="F18" s="81"/>
      <c r="G18" s="81"/>
      <c r="H18" s="81"/>
      <c r="K18" s="565" t="s">
        <v>149</v>
      </c>
      <c r="L18" s="566">
        <v>1036.04</v>
      </c>
      <c r="M18" s="566">
        <v>222.76300000000001</v>
      </c>
      <c r="N18" s="598">
        <v>4.6508621270139114</v>
      </c>
      <c r="O18" s="606"/>
      <c r="P18" s="874" t="s">
        <v>270</v>
      </c>
      <c r="Q18" s="569">
        <v>19861.379000000001</v>
      </c>
      <c r="R18" s="569">
        <v>5661.9340000000002</v>
      </c>
      <c r="S18" s="677">
        <v>3.5078789332408324</v>
      </c>
    </row>
    <row r="19" spans="1:19" ht="15.75">
      <c r="A19"/>
      <c r="B19"/>
      <c r="C19"/>
      <c r="D19"/>
      <c r="E19" s="774"/>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4"/>
      <c r="F20" s="81"/>
      <c r="G20" s="81"/>
      <c r="H20" s="81"/>
      <c r="J20" s="606"/>
      <c r="K20" s="565" t="s">
        <v>164</v>
      </c>
      <c r="L20" s="566">
        <v>836.16200000000003</v>
      </c>
      <c r="M20" s="566">
        <v>233.654</v>
      </c>
      <c r="N20" s="598">
        <v>3.5786333638628061</v>
      </c>
      <c r="O20" s="606"/>
      <c r="P20"/>
      <c r="Q20"/>
      <c r="R20"/>
      <c r="S20"/>
    </row>
    <row r="21" spans="1:19" ht="15.75">
      <c r="A21"/>
      <c r="B21"/>
      <c r="C21"/>
      <c r="D21"/>
      <c r="E21" s="775"/>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60" t="s">
        <v>427</v>
      </c>
      <c r="L23" s="873">
        <v>231.68100000000001</v>
      </c>
      <c r="M23" s="873">
        <v>13.083</v>
      </c>
      <c r="N23" s="961">
        <v>17.70855308415501</v>
      </c>
      <c r="P23"/>
      <c r="Q23"/>
      <c r="R23"/>
      <c r="S23"/>
    </row>
    <row r="24" spans="1:19" ht="16.5" thickBot="1">
      <c r="F24" s="81"/>
      <c r="G24" s="81"/>
      <c r="H24" s="81"/>
      <c r="K24" s="874"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591" zoomScale="80" zoomScaleNormal="80" workbookViewId="0">
      <selection activeCell="O626" sqref="O626"/>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612" t="s">
        <v>211</v>
      </c>
      <c r="C5" s="1612"/>
      <c r="D5" s="1612"/>
      <c r="E5" s="1612"/>
      <c r="F5" s="1612"/>
      <c r="G5" s="1612"/>
      <c r="H5" s="1612"/>
      <c r="I5" s="1612"/>
      <c r="J5" s="1612"/>
      <c r="K5" s="1612"/>
      <c r="L5" s="1612"/>
    </row>
    <row r="6" spans="2:13" ht="18">
      <c r="B6" s="611"/>
      <c r="C6" s="611"/>
      <c r="D6" s="611"/>
      <c r="E6" s="611"/>
      <c r="F6" s="401" t="s">
        <v>212</v>
      </c>
      <c r="G6" s="611"/>
      <c r="H6" s="611"/>
      <c r="I6" s="611"/>
      <c r="J6" s="611"/>
      <c r="K6" s="611"/>
      <c r="L6" s="611"/>
    </row>
    <row r="7" spans="2:13" s="402" customFormat="1" ht="15">
      <c r="B7" s="1613" t="s">
        <v>213</v>
      </c>
      <c r="C7" s="1605" t="s">
        <v>22</v>
      </c>
      <c r="D7" s="1605" t="s">
        <v>214</v>
      </c>
      <c r="E7" s="1616" t="s">
        <v>215</v>
      </c>
      <c r="F7" s="1617"/>
      <c r="G7" s="1618"/>
      <c r="H7" s="1619" t="s">
        <v>216</v>
      </c>
      <c r="I7" s="1621" t="s">
        <v>217</v>
      </c>
      <c r="J7" s="1622"/>
      <c r="K7" s="1622"/>
      <c r="L7" s="1613"/>
    </row>
    <row r="8" spans="2:13">
      <c r="B8" s="1614"/>
      <c r="C8" s="1615"/>
      <c r="D8" s="1615"/>
      <c r="E8" s="1607" t="s">
        <v>218</v>
      </c>
      <c r="F8" s="1605" t="s">
        <v>219</v>
      </c>
      <c r="G8" s="1605" t="s">
        <v>220</v>
      </c>
      <c r="H8" s="1620"/>
      <c r="I8" s="1607" t="s">
        <v>221</v>
      </c>
      <c r="J8" s="1607" t="s">
        <v>24</v>
      </c>
      <c r="K8" s="1605" t="s">
        <v>222</v>
      </c>
      <c r="L8" s="1607" t="s">
        <v>223</v>
      </c>
    </row>
    <row r="9" spans="2:13">
      <c r="B9" s="1614"/>
      <c r="C9" s="1615"/>
      <c r="D9" s="1615"/>
      <c r="E9" s="1608"/>
      <c r="F9" s="1615"/>
      <c r="G9" s="1615"/>
      <c r="H9" s="1620"/>
      <c r="I9" s="1608"/>
      <c r="J9" s="1608"/>
      <c r="K9" s="1606"/>
      <c r="L9" s="1608"/>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611"/>
      <c r="O105" s="1611"/>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611"/>
      <c r="O121" s="1611"/>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611"/>
      <c r="O145" s="1611"/>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611"/>
      <c r="O171" s="1611"/>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74" t="s">
        <v>249</v>
      </c>
      <c r="D177" s="1574"/>
      <c r="E177" s="1574"/>
      <c r="F177" s="1574"/>
      <c r="G177" s="1574"/>
      <c r="H177" s="1574"/>
      <c r="I177" s="1574"/>
      <c r="J177" s="1574"/>
      <c r="K177" s="1574"/>
      <c r="L177" s="1603"/>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623" t="s">
        <v>213</v>
      </c>
      <c r="C194" s="1578" t="s">
        <v>22</v>
      </c>
      <c r="D194" s="1578" t="s">
        <v>214</v>
      </c>
      <c r="E194" s="1580" t="s">
        <v>215</v>
      </c>
      <c r="F194" s="1581"/>
      <c r="G194" s="1582"/>
      <c r="H194" s="1583" t="s">
        <v>216</v>
      </c>
      <c r="I194" s="1585" t="s">
        <v>217</v>
      </c>
      <c r="J194" s="1586"/>
      <c r="K194" s="1586"/>
      <c r="L194" s="1625"/>
    </row>
    <row r="195" spans="2:12" ht="12.75" customHeight="1">
      <c r="B195" s="1624"/>
      <c r="C195" s="1579"/>
      <c r="D195" s="1579"/>
      <c r="E195" s="1593" t="s">
        <v>218</v>
      </c>
      <c r="F195" s="1578" t="s">
        <v>219</v>
      </c>
      <c r="G195" s="1578" t="s">
        <v>220</v>
      </c>
      <c r="H195" s="1584"/>
      <c r="I195" s="1593" t="s">
        <v>221</v>
      </c>
      <c r="J195" s="1593" t="s">
        <v>24</v>
      </c>
      <c r="K195" s="1578" t="s">
        <v>222</v>
      </c>
      <c r="L195" s="1609" t="s">
        <v>223</v>
      </c>
    </row>
    <row r="196" spans="2:12" ht="12.75" customHeight="1">
      <c r="B196" s="1624"/>
      <c r="C196" s="1579"/>
      <c r="D196" s="1579"/>
      <c r="E196" s="1600"/>
      <c r="F196" s="1579"/>
      <c r="G196" s="1579"/>
      <c r="H196" s="1584"/>
      <c r="I196" s="1594"/>
      <c r="J196" s="1594"/>
      <c r="K196" s="1595"/>
      <c r="L196" s="1610"/>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74" t="s">
        <v>250</v>
      </c>
      <c r="D199" s="1574"/>
      <c r="E199" s="1574"/>
      <c r="F199" s="1574"/>
      <c r="G199" s="1574"/>
      <c r="H199" s="1574"/>
      <c r="I199" s="1574"/>
      <c r="J199" s="1574"/>
      <c r="K199" s="1574"/>
      <c r="L199" s="1603"/>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87" t="s">
        <v>213</v>
      </c>
      <c r="C234" s="1578" t="s">
        <v>22</v>
      </c>
      <c r="D234" s="1578" t="s">
        <v>214</v>
      </c>
      <c r="E234" s="1580" t="s">
        <v>215</v>
      </c>
      <c r="F234" s="1581"/>
      <c r="G234" s="1582"/>
      <c r="H234" s="1583" t="s">
        <v>216</v>
      </c>
      <c r="I234" s="1580" t="s">
        <v>217</v>
      </c>
      <c r="J234" s="1581"/>
      <c r="K234" s="1581"/>
      <c r="L234" s="1581"/>
    </row>
    <row r="235" spans="2:12">
      <c r="B235" s="1604"/>
      <c r="C235" s="1579"/>
      <c r="D235" s="1579"/>
      <c r="E235" s="1593" t="s">
        <v>218</v>
      </c>
      <c r="F235" s="1578" t="s">
        <v>219</v>
      </c>
      <c r="G235" s="1578" t="s">
        <v>220</v>
      </c>
      <c r="H235" s="1584"/>
      <c r="I235" s="1593" t="s">
        <v>221</v>
      </c>
      <c r="J235" s="1593" t="s">
        <v>24</v>
      </c>
      <c r="K235" s="1578" t="s">
        <v>222</v>
      </c>
      <c r="L235" s="1585" t="s">
        <v>223</v>
      </c>
    </row>
    <row r="236" spans="2:12">
      <c r="B236" s="1604"/>
      <c r="C236" s="1579"/>
      <c r="D236" s="1579"/>
      <c r="E236" s="1600"/>
      <c r="F236" s="1579"/>
      <c r="G236" s="1579"/>
      <c r="H236" s="1584"/>
      <c r="I236" s="1600"/>
      <c r="J236" s="1600"/>
      <c r="K236" s="1579"/>
      <c r="L236" s="1599"/>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97" t="s">
        <v>224</v>
      </c>
      <c r="D239" s="1597"/>
      <c r="E239" s="1597"/>
      <c r="F239" s="1597"/>
      <c r="G239" s="1597"/>
      <c r="H239" s="1597"/>
      <c r="I239" s="1597"/>
      <c r="J239" s="1597"/>
      <c r="K239" s="1597"/>
      <c r="L239" s="1597"/>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74" t="s">
        <v>249</v>
      </c>
      <c r="D256" s="1574"/>
      <c r="E256" s="1574"/>
      <c r="F256" s="1574"/>
      <c r="G256" s="1574"/>
      <c r="H256" s="1574"/>
      <c r="I256" s="1574"/>
      <c r="J256" s="1574"/>
      <c r="K256" s="1574"/>
      <c r="L256" s="1574"/>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601" t="s">
        <v>213</v>
      </c>
      <c r="C273" s="1578" t="s">
        <v>22</v>
      </c>
      <c r="D273" s="1578" t="s">
        <v>214</v>
      </c>
      <c r="E273" s="1580" t="s">
        <v>215</v>
      </c>
      <c r="F273" s="1581"/>
      <c r="G273" s="1582"/>
      <c r="H273" s="1583" t="s">
        <v>216</v>
      </c>
      <c r="I273" s="1585" t="s">
        <v>217</v>
      </c>
      <c r="J273" s="1586"/>
      <c r="K273" s="1586"/>
      <c r="L273" s="1586"/>
    </row>
    <row r="274" spans="2:12" ht="11.25" customHeight="1">
      <c r="B274" s="1602"/>
      <c r="C274" s="1579"/>
      <c r="D274" s="1579"/>
      <c r="E274" s="1593" t="s">
        <v>218</v>
      </c>
      <c r="F274" s="1578" t="s">
        <v>219</v>
      </c>
      <c r="G274" s="1578" t="s">
        <v>220</v>
      </c>
      <c r="H274" s="1584"/>
      <c r="I274" s="1593" t="s">
        <v>221</v>
      </c>
      <c r="J274" s="1593" t="s">
        <v>24</v>
      </c>
      <c r="K274" s="1578" t="s">
        <v>222</v>
      </c>
      <c r="L274" s="1585" t="s">
        <v>223</v>
      </c>
    </row>
    <row r="275" spans="2:12" ht="11.25" customHeight="1">
      <c r="B275" s="1602"/>
      <c r="C275" s="1579"/>
      <c r="D275" s="1579"/>
      <c r="E275" s="1600"/>
      <c r="F275" s="1579"/>
      <c r="G275" s="1579"/>
      <c r="H275" s="1584"/>
      <c r="I275" s="1594"/>
      <c r="J275" s="1594"/>
      <c r="K275" s="1595"/>
      <c r="L275" s="1599"/>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74" t="s">
        <v>250</v>
      </c>
      <c r="D278" s="1574"/>
      <c r="E278" s="1574"/>
      <c r="F278" s="1574"/>
      <c r="G278" s="1574"/>
      <c r="H278" s="1574"/>
      <c r="I278" s="1574"/>
      <c r="J278" s="1574"/>
      <c r="K278" s="1574"/>
      <c r="L278" s="1574"/>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593" t="s">
        <v>213</v>
      </c>
      <c r="C313" s="1578" t="s">
        <v>22</v>
      </c>
      <c r="D313" s="1578" t="s">
        <v>214</v>
      </c>
      <c r="E313" s="1580" t="s">
        <v>215</v>
      </c>
      <c r="F313" s="1581"/>
      <c r="G313" s="1582"/>
      <c r="H313" s="1578" t="s">
        <v>216</v>
      </c>
      <c r="I313" s="1580" t="s">
        <v>217</v>
      </c>
      <c r="J313" s="1581"/>
      <c r="K313" s="1581"/>
      <c r="L313" s="1582"/>
    </row>
    <row r="314" spans="2:12" ht="11.25" customHeight="1">
      <c r="B314" s="1600"/>
      <c r="C314" s="1579"/>
      <c r="D314" s="1579"/>
      <c r="E314" s="1588" t="s">
        <v>254</v>
      </c>
      <c r="F314" s="1591" t="s">
        <v>255</v>
      </c>
      <c r="G314" s="1591" t="s">
        <v>256</v>
      </c>
      <c r="H314" s="1579"/>
      <c r="I314" s="1593" t="s">
        <v>221</v>
      </c>
      <c r="J314" s="1593" t="s">
        <v>24</v>
      </c>
      <c r="K314" s="1578" t="s">
        <v>222</v>
      </c>
      <c r="L314" s="1593" t="s">
        <v>223</v>
      </c>
    </row>
    <row r="315" spans="2:12" ht="11.25" customHeight="1">
      <c r="B315" s="1594"/>
      <c r="C315" s="1595"/>
      <c r="D315" s="1595"/>
      <c r="E315" s="1590"/>
      <c r="F315" s="1592"/>
      <c r="G315" s="1592"/>
      <c r="H315" s="1595"/>
      <c r="I315" s="1594"/>
      <c r="J315" s="1594"/>
      <c r="K315" s="1595"/>
      <c r="L315" s="1594"/>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97" t="s">
        <v>224</v>
      </c>
      <c r="D318" s="1597"/>
      <c r="E318" s="1597"/>
      <c r="F318" s="1597"/>
      <c r="G318" s="1597"/>
      <c r="H318" s="1597"/>
      <c r="I318" s="1597"/>
      <c r="J318" s="1597"/>
      <c r="K318" s="1597"/>
      <c r="L318" s="1598"/>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74" t="s">
        <v>249</v>
      </c>
      <c r="D335" s="1574"/>
      <c r="E335" s="1574"/>
      <c r="F335" s="1574"/>
      <c r="G335" s="1574"/>
      <c r="H335" s="1574"/>
      <c r="I335" s="1574"/>
      <c r="J335" s="1574"/>
      <c r="K335" s="1574"/>
      <c r="L335" s="1575"/>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76" t="s">
        <v>213</v>
      </c>
      <c r="C352" s="1578" t="s">
        <v>22</v>
      </c>
      <c r="D352" s="1578" t="s">
        <v>214</v>
      </c>
      <c r="E352" s="1580" t="s">
        <v>215</v>
      </c>
      <c r="F352" s="1581"/>
      <c r="G352" s="1582"/>
      <c r="H352" s="1583" t="s">
        <v>216</v>
      </c>
      <c r="I352" s="1585" t="s">
        <v>217</v>
      </c>
      <c r="J352" s="1586"/>
      <c r="K352" s="1586"/>
      <c r="L352" s="1587"/>
    </row>
    <row r="353" spans="2:12" ht="11.25" customHeight="1">
      <c r="B353" s="1577"/>
      <c r="C353" s="1579"/>
      <c r="D353" s="1579"/>
      <c r="E353" s="1588" t="s">
        <v>254</v>
      </c>
      <c r="F353" s="1591" t="s">
        <v>255</v>
      </c>
      <c r="G353" s="1591" t="s">
        <v>256</v>
      </c>
      <c r="H353" s="1584"/>
      <c r="I353" s="1593" t="s">
        <v>221</v>
      </c>
      <c r="J353" s="1593" t="s">
        <v>24</v>
      </c>
      <c r="K353" s="1578" t="s">
        <v>222</v>
      </c>
      <c r="L353" s="1593" t="s">
        <v>223</v>
      </c>
    </row>
    <row r="354" spans="2:12" ht="11.25" customHeight="1">
      <c r="B354" s="1577"/>
      <c r="C354" s="1579"/>
      <c r="D354" s="1579"/>
      <c r="E354" s="1589"/>
      <c r="F354" s="1596"/>
      <c r="G354" s="1596"/>
      <c r="H354" s="1584"/>
      <c r="I354" s="1594"/>
      <c r="J354" s="1594"/>
      <c r="K354" s="1595"/>
      <c r="L354" s="1594"/>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74" t="s">
        <v>250</v>
      </c>
      <c r="D357" s="1574"/>
      <c r="E357" s="1574"/>
      <c r="F357" s="1574"/>
      <c r="G357" s="1574"/>
      <c r="H357" s="1574"/>
      <c r="I357" s="1574"/>
      <c r="J357" s="1574"/>
      <c r="K357" s="1574"/>
      <c r="L357" s="1575"/>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46" t="s">
        <v>213</v>
      </c>
      <c r="C393" s="1536" t="s">
        <v>22</v>
      </c>
      <c r="D393" s="1536" t="s">
        <v>214</v>
      </c>
      <c r="E393" s="1538" t="s">
        <v>215</v>
      </c>
      <c r="F393" s="1539"/>
      <c r="G393" s="1540"/>
      <c r="H393" s="1541" t="s">
        <v>216</v>
      </c>
      <c r="I393" s="1538" t="s">
        <v>217</v>
      </c>
      <c r="J393" s="1539"/>
      <c r="K393" s="1539"/>
      <c r="L393" s="1540"/>
    </row>
    <row r="394" spans="2:12" ht="11.25" customHeight="1">
      <c r="B394" s="1547"/>
      <c r="C394" s="1537"/>
      <c r="D394" s="1537"/>
      <c r="E394" s="1570" t="s">
        <v>254</v>
      </c>
      <c r="F394" s="1572" t="s">
        <v>255</v>
      </c>
      <c r="G394" s="1572" t="s">
        <v>256</v>
      </c>
      <c r="H394" s="1542"/>
      <c r="I394" s="1546" t="s">
        <v>221</v>
      </c>
      <c r="J394" s="1546" t="s">
        <v>24</v>
      </c>
      <c r="K394" s="1536" t="s">
        <v>222</v>
      </c>
      <c r="L394" s="1546" t="s">
        <v>223</v>
      </c>
    </row>
    <row r="395" spans="2:12" ht="11.25" customHeight="1">
      <c r="B395" s="1547"/>
      <c r="C395" s="1537"/>
      <c r="D395" s="1537"/>
      <c r="E395" s="1571"/>
      <c r="F395" s="1573"/>
      <c r="G395" s="1573"/>
      <c r="H395" s="1542"/>
      <c r="I395" s="1547"/>
      <c r="J395" s="1547"/>
      <c r="K395" s="1537"/>
      <c r="L395" s="1548"/>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32" t="s">
        <v>224</v>
      </c>
      <c r="D398" s="1532"/>
      <c r="E398" s="1532"/>
      <c r="F398" s="1532"/>
      <c r="G398" s="1532"/>
      <c r="H398" s="1532"/>
      <c r="I398" s="1532"/>
      <c r="J398" s="1532"/>
      <c r="K398" s="1532"/>
      <c r="L398" s="1567"/>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30" t="s">
        <v>249</v>
      </c>
      <c r="D415" s="1530"/>
      <c r="E415" s="1530"/>
      <c r="F415" s="1530"/>
      <c r="G415" s="1530"/>
      <c r="H415" s="1530"/>
      <c r="I415" s="1530"/>
      <c r="J415" s="1530"/>
      <c r="K415" s="1530"/>
      <c r="L415" s="1566"/>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68" t="s">
        <v>213</v>
      </c>
      <c r="C432" s="1536" t="s">
        <v>22</v>
      </c>
      <c r="D432" s="1536" t="s">
        <v>214</v>
      </c>
      <c r="E432" s="1538" t="s">
        <v>215</v>
      </c>
      <c r="F432" s="1539"/>
      <c r="G432" s="1540"/>
      <c r="H432" s="1541" t="s">
        <v>216</v>
      </c>
      <c r="I432" s="1543" t="s">
        <v>217</v>
      </c>
      <c r="J432" s="1544"/>
      <c r="K432" s="1544"/>
      <c r="L432" s="1564"/>
    </row>
    <row r="433" spans="2:12" ht="11.25" customHeight="1">
      <c r="B433" s="1569"/>
      <c r="C433" s="1537"/>
      <c r="D433" s="1537"/>
      <c r="E433" s="1570" t="s">
        <v>254</v>
      </c>
      <c r="F433" s="1572" t="s">
        <v>255</v>
      </c>
      <c r="G433" s="1572" t="s">
        <v>256</v>
      </c>
      <c r="H433" s="1542"/>
      <c r="I433" s="1546" t="s">
        <v>221</v>
      </c>
      <c r="J433" s="1546" t="s">
        <v>24</v>
      </c>
      <c r="K433" s="1536" t="s">
        <v>222</v>
      </c>
      <c r="L433" s="1546" t="s">
        <v>223</v>
      </c>
    </row>
    <row r="434" spans="2:12" ht="11.25" customHeight="1">
      <c r="B434" s="1569"/>
      <c r="C434" s="1537"/>
      <c r="D434" s="1537"/>
      <c r="E434" s="1571"/>
      <c r="F434" s="1573"/>
      <c r="G434" s="1573"/>
      <c r="H434" s="1542"/>
      <c r="I434" s="1548"/>
      <c r="J434" s="1548"/>
      <c r="K434" s="1563"/>
      <c r="L434" s="1548"/>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30" t="s">
        <v>250</v>
      </c>
      <c r="D437" s="1530"/>
      <c r="E437" s="1530"/>
      <c r="F437" s="1530"/>
      <c r="G437" s="1530"/>
      <c r="H437" s="1530"/>
      <c r="I437" s="1530"/>
      <c r="J437" s="1530"/>
      <c r="K437" s="1530"/>
      <c r="L437" s="1566"/>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46" t="s">
        <v>213</v>
      </c>
      <c r="C475" s="1536" t="s">
        <v>22</v>
      </c>
      <c r="D475" s="1536" t="s">
        <v>214</v>
      </c>
      <c r="E475" s="1538" t="s">
        <v>215</v>
      </c>
      <c r="F475" s="1539"/>
      <c r="G475" s="1540"/>
      <c r="H475" s="1541" t="s">
        <v>216</v>
      </c>
      <c r="I475" s="1538" t="s">
        <v>217</v>
      </c>
      <c r="J475" s="1539"/>
      <c r="K475" s="1539"/>
      <c r="L475" s="1540"/>
    </row>
    <row r="476" spans="2:12" ht="11.25" customHeight="1">
      <c r="B476" s="1547"/>
      <c r="C476" s="1537"/>
      <c r="D476" s="1537"/>
      <c r="E476" s="1570" t="s">
        <v>254</v>
      </c>
      <c r="F476" s="1572" t="s">
        <v>255</v>
      </c>
      <c r="G476" s="1572" t="s">
        <v>256</v>
      </c>
      <c r="H476" s="1542"/>
      <c r="I476" s="1546" t="s">
        <v>221</v>
      </c>
      <c r="J476" s="1546" t="s">
        <v>24</v>
      </c>
      <c r="K476" s="1536" t="s">
        <v>222</v>
      </c>
      <c r="L476" s="1546" t="s">
        <v>223</v>
      </c>
    </row>
    <row r="477" spans="2:12" ht="11.25" customHeight="1">
      <c r="B477" s="1547"/>
      <c r="C477" s="1537"/>
      <c r="D477" s="1537"/>
      <c r="E477" s="1571"/>
      <c r="F477" s="1573"/>
      <c r="G477" s="1573"/>
      <c r="H477" s="1542"/>
      <c r="I477" s="1547"/>
      <c r="J477" s="1547"/>
      <c r="K477" s="1537"/>
      <c r="L477" s="1548"/>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32" t="s">
        <v>224</v>
      </c>
      <c r="D480" s="1532"/>
      <c r="E480" s="1532"/>
      <c r="F480" s="1532"/>
      <c r="G480" s="1532"/>
      <c r="H480" s="1532"/>
      <c r="I480" s="1532"/>
      <c r="J480" s="1532"/>
      <c r="K480" s="1532"/>
      <c r="L480" s="1567"/>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6">
        <v>176881</v>
      </c>
      <c r="D491" s="828">
        <v>4941</v>
      </c>
      <c r="E491" s="829">
        <v>1899</v>
      </c>
      <c r="F491" s="829">
        <v>2767</v>
      </c>
      <c r="G491" s="829">
        <v>275</v>
      </c>
      <c r="H491" s="827">
        <v>171940</v>
      </c>
      <c r="I491" s="829">
        <v>28983</v>
      </c>
      <c r="J491" s="829">
        <v>60425</v>
      </c>
      <c r="K491" s="829">
        <v>82532</v>
      </c>
      <c r="L491" s="633"/>
    </row>
    <row r="492" spans="2:12" ht="15">
      <c r="B492" s="759" t="s">
        <v>235</v>
      </c>
      <c r="C492" s="826">
        <v>157650</v>
      </c>
      <c r="D492" s="829">
        <v>4336</v>
      </c>
      <c r="E492" s="829">
        <v>1814</v>
      </c>
      <c r="F492" s="829">
        <v>2017</v>
      </c>
      <c r="G492" s="829">
        <v>505</v>
      </c>
      <c r="H492" s="829">
        <v>153314</v>
      </c>
      <c r="I492" s="829">
        <v>26176</v>
      </c>
      <c r="J492" s="829">
        <v>53316</v>
      </c>
      <c r="K492" s="829">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30" t="s">
        <v>249</v>
      </c>
      <c r="D497" s="1530"/>
      <c r="E497" s="1530"/>
      <c r="F497" s="1530"/>
      <c r="G497" s="1530"/>
      <c r="H497" s="1530"/>
      <c r="I497" s="1530"/>
      <c r="J497" s="1530"/>
      <c r="K497" s="1530"/>
      <c r="L497" s="1566"/>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30">
        <v>51567073</v>
      </c>
      <c r="D508" s="832">
        <v>269087</v>
      </c>
      <c r="E508" s="832">
        <v>66984</v>
      </c>
      <c r="F508" s="832">
        <v>160926</v>
      </c>
      <c r="G508" s="832">
        <v>41177</v>
      </c>
      <c r="H508" s="831">
        <v>51297986</v>
      </c>
      <c r="I508" s="832">
        <v>7715024</v>
      </c>
      <c r="J508" s="832">
        <v>16353050</v>
      </c>
      <c r="K508" s="832">
        <v>27229912</v>
      </c>
      <c r="L508" s="633"/>
    </row>
    <row r="509" spans="2:12" ht="12.75">
      <c r="B509" s="652" t="s">
        <v>235</v>
      </c>
      <c r="C509" s="830">
        <v>46086574</v>
      </c>
      <c r="D509" s="832">
        <v>232053</v>
      </c>
      <c r="E509" s="832">
        <v>58546</v>
      </c>
      <c r="F509" s="832">
        <v>113020</v>
      </c>
      <c r="G509" s="832">
        <v>60487</v>
      </c>
      <c r="H509" s="832">
        <v>45854521</v>
      </c>
      <c r="I509" s="832">
        <v>6971766</v>
      </c>
      <c r="J509" s="832">
        <v>14390917</v>
      </c>
      <c r="K509" s="832">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10"/>
      <c r="C513" s="638"/>
      <c r="D513" s="638"/>
      <c r="E513" s="638"/>
      <c r="F513" s="638"/>
      <c r="G513" s="638"/>
      <c r="H513" s="638"/>
      <c r="I513" s="638"/>
      <c r="J513" s="638"/>
      <c r="K513" s="638"/>
      <c r="L513" s="811"/>
    </row>
    <row r="514" spans="2:12" ht="12.75" customHeight="1">
      <c r="B514" s="1568" t="s">
        <v>213</v>
      </c>
      <c r="C514" s="1536" t="s">
        <v>22</v>
      </c>
      <c r="D514" s="1536" t="s">
        <v>214</v>
      </c>
      <c r="E514" s="1538" t="s">
        <v>215</v>
      </c>
      <c r="F514" s="1539"/>
      <c r="G514" s="1540"/>
      <c r="H514" s="1541" t="s">
        <v>216</v>
      </c>
      <c r="I514" s="1543" t="s">
        <v>217</v>
      </c>
      <c r="J514" s="1544"/>
      <c r="K514" s="1544"/>
      <c r="L514" s="1564"/>
    </row>
    <row r="515" spans="2:12" ht="11.25" customHeight="1">
      <c r="B515" s="1569"/>
      <c r="C515" s="1537"/>
      <c r="D515" s="1537"/>
      <c r="E515" s="1570" t="s">
        <v>254</v>
      </c>
      <c r="F515" s="1572" t="s">
        <v>255</v>
      </c>
      <c r="G515" s="1572" t="s">
        <v>256</v>
      </c>
      <c r="H515" s="1542"/>
      <c r="I515" s="1546" t="s">
        <v>221</v>
      </c>
      <c r="J515" s="1546" t="s">
        <v>24</v>
      </c>
      <c r="K515" s="1536" t="s">
        <v>222</v>
      </c>
      <c r="L515" s="1546" t="s">
        <v>223</v>
      </c>
    </row>
    <row r="516" spans="2:12" ht="11.25" customHeight="1">
      <c r="B516" s="1569"/>
      <c r="C516" s="1537"/>
      <c r="D516" s="1537"/>
      <c r="E516" s="1571"/>
      <c r="F516" s="1573"/>
      <c r="G516" s="1573"/>
      <c r="H516" s="1542"/>
      <c r="I516" s="1548"/>
      <c r="J516" s="1548"/>
      <c r="K516" s="1563"/>
      <c r="L516" s="1548"/>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30" t="s">
        <v>250</v>
      </c>
      <c r="D519" s="1530"/>
      <c r="E519" s="1530"/>
      <c r="F519" s="1530"/>
      <c r="G519" s="1530"/>
      <c r="H519" s="1530"/>
      <c r="I519" s="1530"/>
      <c r="J519" s="1530"/>
      <c r="K519" s="1530"/>
      <c r="L519" s="1566"/>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3">
        <v>103129786</v>
      </c>
      <c r="D530" s="835">
        <v>466381</v>
      </c>
      <c r="E530" s="835">
        <v>115783</v>
      </c>
      <c r="F530" s="835">
        <v>279344</v>
      </c>
      <c r="G530" s="835">
        <v>71254</v>
      </c>
      <c r="H530" s="834">
        <v>102663405</v>
      </c>
      <c r="I530" s="835">
        <v>15418876</v>
      </c>
      <c r="J530" s="835">
        <v>33786806</v>
      </c>
      <c r="K530" s="835">
        <v>53457723</v>
      </c>
      <c r="L530" s="633"/>
    </row>
    <row r="531" spans="2:12" ht="12.75">
      <c r="B531" s="652" t="s">
        <v>235</v>
      </c>
      <c r="C531" s="833">
        <v>92254109</v>
      </c>
      <c r="D531" s="835">
        <v>409307</v>
      </c>
      <c r="E531" s="835">
        <v>101133</v>
      </c>
      <c r="F531" s="835">
        <v>196225</v>
      </c>
      <c r="G531" s="836">
        <v>111949</v>
      </c>
      <c r="H531" s="837">
        <v>91844802</v>
      </c>
      <c r="I531" s="835">
        <v>13938872</v>
      </c>
      <c r="J531" s="835">
        <v>29955939</v>
      </c>
      <c r="K531" s="835">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64" t="s">
        <v>213</v>
      </c>
      <c r="C558" s="1536" t="s">
        <v>22</v>
      </c>
      <c r="D558" s="1536" t="s">
        <v>214</v>
      </c>
      <c r="E558" s="1538" t="s">
        <v>215</v>
      </c>
      <c r="F558" s="1539"/>
      <c r="G558" s="1540"/>
      <c r="H558" s="1541" t="s">
        <v>216</v>
      </c>
      <c r="I558" s="1538" t="s">
        <v>217</v>
      </c>
      <c r="J558" s="1539"/>
      <c r="K558" s="1539"/>
      <c r="L558"/>
    </row>
    <row r="559" spans="2:12" ht="12.75" customHeight="1">
      <c r="B559" s="1565"/>
      <c r="C559" s="1537"/>
      <c r="D559" s="1537"/>
      <c r="E559" s="1546" t="s">
        <v>254</v>
      </c>
      <c r="F559" s="1536" t="s">
        <v>255</v>
      </c>
      <c r="G559" s="1536" t="s">
        <v>256</v>
      </c>
      <c r="H559" s="1542"/>
      <c r="I559" s="1546" t="s">
        <v>221</v>
      </c>
      <c r="J559" s="1546" t="s">
        <v>24</v>
      </c>
      <c r="K559" s="1536" t="s">
        <v>295</v>
      </c>
      <c r="L559"/>
    </row>
    <row r="560" spans="2:12" ht="12.75">
      <c r="B560" s="1565"/>
      <c r="C560" s="1537"/>
      <c r="D560" s="1537"/>
      <c r="E560" s="1547"/>
      <c r="F560" s="1537"/>
      <c r="G560" s="1537"/>
      <c r="H560" s="1542"/>
      <c r="I560" s="1547"/>
      <c r="J560" s="1547"/>
      <c r="K560" s="1537"/>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32" t="s">
        <v>224</v>
      </c>
      <c r="D563" s="1532"/>
      <c r="E563" s="1532"/>
      <c r="F563" s="1532"/>
      <c r="G563" s="1532"/>
      <c r="H563" s="1532"/>
      <c r="I563" s="1532"/>
      <c r="J563" s="1532"/>
      <c r="K563" s="1532"/>
      <c r="L563"/>
    </row>
    <row r="564" spans="2:12" ht="12.75">
      <c r="B564" s="630"/>
      <c r="C564" s="630"/>
      <c r="D564" s="630"/>
      <c r="E564" s="630"/>
      <c r="F564" s="630"/>
      <c r="G564" s="630"/>
      <c r="H564" s="630"/>
      <c r="I564" s="630"/>
      <c r="J564" s="630"/>
      <c r="K564" s="630"/>
      <c r="L564"/>
    </row>
    <row r="565" spans="2:12" ht="15">
      <c r="B565" s="954" t="s">
        <v>225</v>
      </c>
      <c r="C565" s="833">
        <v>160405</v>
      </c>
      <c r="D565" s="833">
        <v>4252</v>
      </c>
      <c r="E565" s="833">
        <v>1993</v>
      </c>
      <c r="F565" s="833">
        <v>1899</v>
      </c>
      <c r="G565" s="833">
        <v>360</v>
      </c>
      <c r="H565" s="833">
        <v>156153</v>
      </c>
      <c r="I565" s="833">
        <v>25576</v>
      </c>
      <c r="J565" s="833">
        <v>49577</v>
      </c>
      <c r="K565" s="833">
        <v>81000</v>
      </c>
      <c r="L565"/>
    </row>
    <row r="566" spans="2:12" ht="15">
      <c r="B566" s="954" t="s">
        <v>226</v>
      </c>
      <c r="C566" s="833">
        <v>118397</v>
      </c>
      <c r="D566" s="833">
        <v>3761</v>
      </c>
      <c r="E566" s="833">
        <v>1965</v>
      </c>
      <c r="F566" s="833">
        <v>1503</v>
      </c>
      <c r="G566" s="833">
        <v>293</v>
      </c>
      <c r="H566" s="833">
        <v>114636</v>
      </c>
      <c r="I566" s="833">
        <v>20407</v>
      </c>
      <c r="J566" s="833">
        <v>32761</v>
      </c>
      <c r="K566" s="833">
        <v>61468</v>
      </c>
      <c r="L566"/>
    </row>
    <row r="567" spans="2:12" ht="15">
      <c r="B567" s="954" t="s">
        <v>227</v>
      </c>
      <c r="C567" s="833">
        <v>154468</v>
      </c>
      <c r="D567" s="835">
        <v>4195</v>
      </c>
      <c r="E567" s="835">
        <v>2254</v>
      </c>
      <c r="F567" s="835">
        <v>1618</v>
      </c>
      <c r="G567" s="836">
        <v>323</v>
      </c>
      <c r="H567" s="833">
        <v>150273</v>
      </c>
      <c r="I567" s="835">
        <v>25918</v>
      </c>
      <c r="J567" s="835">
        <v>43821</v>
      </c>
      <c r="K567" s="835">
        <v>80534</v>
      </c>
      <c r="L567"/>
    </row>
    <row r="568" spans="2:12" ht="15">
      <c r="B568" s="954" t="s">
        <v>228</v>
      </c>
      <c r="C568" s="833">
        <v>147058</v>
      </c>
      <c r="D568" s="833">
        <v>4501</v>
      </c>
      <c r="E568" s="834">
        <v>2298</v>
      </c>
      <c r="F568" s="834">
        <v>1927</v>
      </c>
      <c r="G568" s="833">
        <v>276</v>
      </c>
      <c r="H568" s="833">
        <v>142557</v>
      </c>
      <c r="I568" s="833">
        <v>23715</v>
      </c>
      <c r="J568" s="833">
        <v>40827</v>
      </c>
      <c r="K568" s="833">
        <v>78015</v>
      </c>
      <c r="L568"/>
    </row>
    <row r="569" spans="2:12" ht="15">
      <c r="B569" s="954" t="s">
        <v>229</v>
      </c>
      <c r="C569" s="833">
        <v>161636</v>
      </c>
      <c r="D569" s="955">
        <v>4146</v>
      </c>
      <c r="E569" s="607">
        <v>2119</v>
      </c>
      <c r="F569" s="609">
        <v>1793</v>
      </c>
      <c r="G569" s="609">
        <v>234</v>
      </c>
      <c r="H569" s="955">
        <v>157490</v>
      </c>
      <c r="I569" s="607">
        <v>27516</v>
      </c>
      <c r="J569" s="607">
        <v>43584</v>
      </c>
      <c r="K569" s="609">
        <v>86390</v>
      </c>
      <c r="L569"/>
    </row>
    <row r="570" spans="2:12" ht="15">
      <c r="B570" s="954" t="s">
        <v>230</v>
      </c>
      <c r="C570" s="833">
        <v>148239</v>
      </c>
      <c r="D570" s="833">
        <v>3808</v>
      </c>
      <c r="E570" s="834">
        <v>1579</v>
      </c>
      <c r="F570" s="834">
        <v>1924</v>
      </c>
      <c r="G570" s="833">
        <v>305</v>
      </c>
      <c r="H570" s="833">
        <v>144431</v>
      </c>
      <c r="I570" s="833">
        <v>25807</v>
      </c>
      <c r="J570" s="833">
        <v>41213</v>
      </c>
      <c r="K570" s="833">
        <v>77411</v>
      </c>
      <c r="L570"/>
    </row>
    <row r="571" spans="2:12" ht="15">
      <c r="B571" s="954" t="s">
        <v>231</v>
      </c>
      <c r="C571" s="833">
        <v>164233</v>
      </c>
      <c r="D571" s="828">
        <v>4006</v>
      </c>
      <c r="E571" s="835">
        <v>1618</v>
      </c>
      <c r="F571" s="836">
        <v>2184</v>
      </c>
      <c r="G571" s="836">
        <v>204</v>
      </c>
      <c r="H571" s="833">
        <v>160227</v>
      </c>
      <c r="I571" s="835">
        <v>29167</v>
      </c>
      <c r="J571" s="835">
        <v>48974</v>
      </c>
      <c r="K571" s="835">
        <v>82086</v>
      </c>
      <c r="L571"/>
    </row>
    <row r="572" spans="2:12" ht="15">
      <c r="B572" s="954" t="s">
        <v>232</v>
      </c>
      <c r="C572" s="833">
        <v>158429</v>
      </c>
      <c r="D572" s="828">
        <v>4264</v>
      </c>
      <c r="E572" s="835">
        <v>1814</v>
      </c>
      <c r="F572" s="835">
        <v>2211</v>
      </c>
      <c r="G572" s="836">
        <v>239</v>
      </c>
      <c r="H572" s="833">
        <v>154165</v>
      </c>
      <c r="I572" s="835">
        <v>23293</v>
      </c>
      <c r="J572" s="835">
        <v>45921</v>
      </c>
      <c r="K572" s="835">
        <v>84951</v>
      </c>
      <c r="L572"/>
    </row>
    <row r="573" spans="2:12" ht="15">
      <c r="B573" s="954" t="s">
        <v>233</v>
      </c>
      <c r="C573" s="833">
        <v>165011</v>
      </c>
      <c r="D573" s="833">
        <v>4401</v>
      </c>
      <c r="E573" s="834">
        <v>1788</v>
      </c>
      <c r="F573" s="834">
        <v>2285</v>
      </c>
      <c r="G573" s="833">
        <v>328</v>
      </c>
      <c r="H573" s="833">
        <v>160610</v>
      </c>
      <c r="I573" s="833">
        <v>25702</v>
      </c>
      <c r="J573" s="833">
        <v>48609</v>
      </c>
      <c r="K573" s="833">
        <v>86299</v>
      </c>
      <c r="L573"/>
    </row>
    <row r="574" spans="2:12" ht="15">
      <c r="B574" s="954" t="s">
        <v>234</v>
      </c>
      <c r="C574" s="833">
        <v>175970</v>
      </c>
      <c r="D574" s="828">
        <v>4827</v>
      </c>
      <c r="E574" s="835">
        <v>1922</v>
      </c>
      <c r="F574" s="835">
        <v>2405</v>
      </c>
      <c r="G574" s="835">
        <v>500</v>
      </c>
      <c r="H574" s="834">
        <v>171143</v>
      </c>
      <c r="I574" s="835">
        <v>28318</v>
      </c>
      <c r="J574" s="835">
        <v>60364</v>
      </c>
      <c r="K574" s="835">
        <v>82461</v>
      </c>
      <c r="L574"/>
    </row>
    <row r="575" spans="2:12" ht="15">
      <c r="B575" s="956" t="s">
        <v>235</v>
      </c>
      <c r="C575" s="833">
        <v>158698</v>
      </c>
      <c r="D575" s="835">
        <v>4572</v>
      </c>
      <c r="E575" s="835">
        <v>1754</v>
      </c>
      <c r="F575" s="835">
        <v>2398</v>
      </c>
      <c r="G575" s="835">
        <v>420</v>
      </c>
      <c r="H575" s="835">
        <v>154126</v>
      </c>
      <c r="I575" s="835">
        <v>24642</v>
      </c>
      <c r="J575" s="835">
        <v>50394</v>
      </c>
      <c r="K575" s="835">
        <v>79090</v>
      </c>
      <c r="L575"/>
    </row>
    <row r="576" spans="2:12" ht="15">
      <c r="B576" s="956" t="s">
        <v>236</v>
      </c>
      <c r="C576" s="833">
        <v>143199</v>
      </c>
      <c r="D576" s="835">
        <v>4050</v>
      </c>
      <c r="E576" s="835">
        <v>1792</v>
      </c>
      <c r="F576" s="835">
        <v>1951</v>
      </c>
      <c r="G576" s="835">
        <v>307</v>
      </c>
      <c r="H576" s="835">
        <v>139149</v>
      </c>
      <c r="I576" s="835">
        <v>22028</v>
      </c>
      <c r="J576" s="835">
        <v>43577</v>
      </c>
      <c r="K576" s="835">
        <v>73544</v>
      </c>
      <c r="L576"/>
    </row>
    <row r="577" spans="2:12" ht="15">
      <c r="B577" s="957"/>
      <c r="C577" s="834"/>
      <c r="D577" s="834"/>
      <c r="E577" s="834"/>
      <c r="F577" s="834"/>
      <c r="G577" s="834"/>
      <c r="H577" s="834"/>
      <c r="I577" s="834"/>
      <c r="J577" s="834"/>
      <c r="K577" s="834"/>
      <c r="L577"/>
    </row>
    <row r="578" spans="2:12" ht="12.75">
      <c r="B578" s="958">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30" t="s">
        <v>249</v>
      </c>
      <c r="D580" s="1530"/>
      <c r="E580" s="1530"/>
      <c r="F580" s="1530"/>
      <c r="G580" s="1530"/>
      <c r="H580" s="1530"/>
      <c r="I580" s="1530"/>
      <c r="J580" s="1530"/>
      <c r="K580" s="1530"/>
      <c r="L580"/>
    </row>
    <row r="581" spans="2:12" ht="12.75">
      <c r="B581" s="630"/>
      <c r="C581" s="636"/>
      <c r="D581" s="636"/>
      <c r="E581" s="636"/>
      <c r="F581" s="636"/>
      <c r="G581" s="636"/>
      <c r="H581" s="636"/>
      <c r="I581" s="636"/>
      <c r="J581" s="636"/>
      <c r="K581" s="636"/>
      <c r="L581"/>
    </row>
    <row r="582" spans="2:12" ht="12.75">
      <c r="B582" s="959" t="s">
        <v>225</v>
      </c>
      <c r="C582" s="833">
        <v>49128195</v>
      </c>
      <c r="D582" s="833">
        <v>226689</v>
      </c>
      <c r="E582" s="833">
        <v>68974</v>
      </c>
      <c r="F582" s="833">
        <v>109268</v>
      </c>
      <c r="G582" s="833">
        <v>48447</v>
      </c>
      <c r="H582" s="833">
        <v>48901506</v>
      </c>
      <c r="I582" s="833">
        <v>7017848</v>
      </c>
      <c r="J582" s="833">
        <v>13675018</v>
      </c>
      <c r="K582" s="833">
        <v>28208640</v>
      </c>
      <c r="L582"/>
    </row>
    <row r="583" spans="2:12" ht="12.75">
      <c r="B583" s="959" t="s">
        <v>226</v>
      </c>
      <c r="C583" s="833">
        <v>36008767</v>
      </c>
      <c r="D583" s="833">
        <v>193480</v>
      </c>
      <c r="E583" s="833">
        <v>70783</v>
      </c>
      <c r="F583" s="833">
        <v>85595</v>
      </c>
      <c r="G583" s="833">
        <v>37102</v>
      </c>
      <c r="H583" s="833">
        <v>35815287</v>
      </c>
      <c r="I583" s="833">
        <v>5626521</v>
      </c>
      <c r="J583" s="833">
        <v>9142502</v>
      </c>
      <c r="K583" s="833">
        <v>21046264</v>
      </c>
      <c r="L583"/>
    </row>
    <row r="584" spans="2:12" ht="12.75">
      <c r="B584" s="959" t="s">
        <v>227</v>
      </c>
      <c r="C584" s="833">
        <v>47017379</v>
      </c>
      <c r="D584" s="835">
        <v>213319</v>
      </c>
      <c r="E584" s="835">
        <v>80814</v>
      </c>
      <c r="F584" s="835">
        <v>94000</v>
      </c>
      <c r="G584" s="836">
        <v>38505</v>
      </c>
      <c r="H584" s="833">
        <v>46804060</v>
      </c>
      <c r="I584" s="835">
        <v>7062525</v>
      </c>
      <c r="J584" s="835">
        <v>12295509</v>
      </c>
      <c r="K584" s="835">
        <v>27446026</v>
      </c>
      <c r="L584"/>
    </row>
    <row r="585" spans="2:12" ht="12.75">
      <c r="B585" s="959" t="s">
        <v>228</v>
      </c>
      <c r="C585" s="833">
        <v>45318921</v>
      </c>
      <c r="D585" s="833">
        <v>214619</v>
      </c>
      <c r="E585" s="834">
        <v>78379</v>
      </c>
      <c r="F585" s="834">
        <v>102218</v>
      </c>
      <c r="G585" s="833">
        <v>34022</v>
      </c>
      <c r="H585" s="833">
        <v>45104302</v>
      </c>
      <c r="I585" s="833">
        <v>6540916</v>
      </c>
      <c r="J585" s="833">
        <v>11552622</v>
      </c>
      <c r="K585" s="833">
        <v>27010764</v>
      </c>
      <c r="L585"/>
    </row>
    <row r="586" spans="2:12" ht="12.75">
      <c r="B586" s="959" t="s">
        <v>229</v>
      </c>
      <c r="C586" s="833">
        <v>49995394</v>
      </c>
      <c r="D586" s="607">
        <v>206386</v>
      </c>
      <c r="E586" s="607">
        <v>74601</v>
      </c>
      <c r="F586" s="607">
        <v>100338</v>
      </c>
      <c r="G586" s="607">
        <v>31447</v>
      </c>
      <c r="H586" s="607">
        <v>49789008</v>
      </c>
      <c r="I586" s="607">
        <v>7476937</v>
      </c>
      <c r="J586" s="607">
        <v>12116420</v>
      </c>
      <c r="K586" s="609">
        <v>30195651</v>
      </c>
      <c r="L586"/>
    </row>
    <row r="587" spans="2:12" ht="12.75">
      <c r="B587" s="959" t="s">
        <v>230</v>
      </c>
      <c r="C587" s="833">
        <v>45108919</v>
      </c>
      <c r="D587" s="833">
        <v>202740</v>
      </c>
      <c r="E587" s="834">
        <v>55064</v>
      </c>
      <c r="F587" s="834">
        <v>110221</v>
      </c>
      <c r="G587" s="833">
        <v>37455</v>
      </c>
      <c r="H587" s="833">
        <v>44906179</v>
      </c>
      <c r="I587" s="833">
        <v>6786887</v>
      </c>
      <c r="J587" s="833">
        <v>11328083</v>
      </c>
      <c r="K587" s="833">
        <v>26791209</v>
      </c>
      <c r="L587"/>
    </row>
    <row r="588" spans="2:12" ht="12.75">
      <c r="B588" s="959" t="s">
        <v>231</v>
      </c>
      <c r="C588" s="833">
        <v>47874514</v>
      </c>
      <c r="D588" s="835">
        <v>227478</v>
      </c>
      <c r="E588" s="835">
        <v>59800</v>
      </c>
      <c r="F588" s="835">
        <v>136375</v>
      </c>
      <c r="G588" s="836">
        <v>31303</v>
      </c>
      <c r="H588" s="833">
        <v>47647036</v>
      </c>
      <c r="I588" s="835">
        <v>7592833</v>
      </c>
      <c r="J588" s="835">
        <v>12788320</v>
      </c>
      <c r="K588" s="835">
        <v>27265883</v>
      </c>
      <c r="L588"/>
    </row>
    <row r="589" spans="2:12" ht="12.75">
      <c r="B589" s="959" t="s">
        <v>232</v>
      </c>
      <c r="C589" s="833">
        <v>47480426</v>
      </c>
      <c r="D589" s="835">
        <v>229651</v>
      </c>
      <c r="E589" s="835">
        <v>65516</v>
      </c>
      <c r="F589" s="835">
        <v>130295</v>
      </c>
      <c r="G589" s="836">
        <v>33840</v>
      </c>
      <c r="H589" s="833">
        <v>47250775</v>
      </c>
      <c r="I589" s="835">
        <v>6189426</v>
      </c>
      <c r="J589" s="835">
        <v>12351422</v>
      </c>
      <c r="K589" s="835">
        <v>28709927</v>
      </c>
      <c r="L589"/>
    </row>
    <row r="590" spans="2:12" ht="12.75">
      <c r="B590" s="959" t="s">
        <v>233</v>
      </c>
      <c r="C590" s="833">
        <v>49405724</v>
      </c>
      <c r="D590" s="835">
        <v>240065</v>
      </c>
      <c r="E590" s="835">
        <v>65009</v>
      </c>
      <c r="F590" s="835">
        <v>132898</v>
      </c>
      <c r="G590" s="836">
        <v>42158</v>
      </c>
      <c r="H590" s="833">
        <v>49165659</v>
      </c>
      <c r="I590" s="835">
        <v>6865131</v>
      </c>
      <c r="J590" s="835">
        <v>12986779</v>
      </c>
      <c r="K590" s="835">
        <v>29313749</v>
      </c>
      <c r="L590"/>
    </row>
    <row r="591" spans="2:12" ht="12.75">
      <c r="B591" s="959" t="s">
        <v>234</v>
      </c>
      <c r="C591" s="833">
        <v>52389818</v>
      </c>
      <c r="D591" s="835">
        <v>275406</v>
      </c>
      <c r="E591" s="835">
        <v>68794</v>
      </c>
      <c r="F591" s="835">
        <v>141009</v>
      </c>
      <c r="G591" s="835">
        <v>65603</v>
      </c>
      <c r="H591" s="834">
        <v>52114412</v>
      </c>
      <c r="I591" s="835">
        <v>7666382</v>
      </c>
      <c r="J591" s="835">
        <v>16884614</v>
      </c>
      <c r="K591" s="835">
        <v>27563416</v>
      </c>
      <c r="L591"/>
    </row>
    <row r="592" spans="2:12" ht="12.75">
      <c r="B592" s="959" t="s">
        <v>235</v>
      </c>
      <c r="C592" s="833">
        <v>47669255</v>
      </c>
      <c r="D592" s="835">
        <v>249071</v>
      </c>
      <c r="E592" s="835">
        <v>61984</v>
      </c>
      <c r="F592" s="835">
        <v>132617</v>
      </c>
      <c r="G592" s="835">
        <v>54470</v>
      </c>
      <c r="H592" s="835">
        <v>47420184</v>
      </c>
      <c r="I592" s="835">
        <v>6592748</v>
      </c>
      <c r="J592" s="835">
        <v>13791228</v>
      </c>
      <c r="K592" s="835">
        <v>27036208</v>
      </c>
      <c r="L592"/>
    </row>
    <row r="593" spans="2:12" ht="12.75">
      <c r="B593" s="959" t="s">
        <v>236</v>
      </c>
      <c r="C593" s="833">
        <v>43516517</v>
      </c>
      <c r="D593" s="835">
        <v>220161</v>
      </c>
      <c r="E593" s="835">
        <v>61712</v>
      </c>
      <c r="F593" s="835">
        <v>116252</v>
      </c>
      <c r="G593" s="835">
        <v>42197</v>
      </c>
      <c r="H593" s="835">
        <v>43296356</v>
      </c>
      <c r="I593" s="835">
        <v>5996644</v>
      </c>
      <c r="J593" s="835">
        <v>12021100</v>
      </c>
      <c r="K593" s="835">
        <v>25278612</v>
      </c>
      <c r="L593"/>
    </row>
    <row r="594" spans="2:12" ht="12.75">
      <c r="B594" s="4"/>
      <c r="C594" s="834"/>
      <c r="D594" s="834"/>
      <c r="E594" s="834"/>
      <c r="F594" s="834"/>
      <c r="G594" s="834"/>
      <c r="H594" s="834"/>
      <c r="I594" s="834"/>
      <c r="J594" s="834"/>
      <c r="K594" s="834"/>
      <c r="L594"/>
    </row>
    <row r="595" spans="2:12" ht="12.75">
      <c r="B595" s="958">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61" t="s">
        <v>213</v>
      </c>
      <c r="C597" s="1536" t="s">
        <v>22</v>
      </c>
      <c r="D597" s="1536" t="s">
        <v>214</v>
      </c>
      <c r="E597" s="1538" t="s">
        <v>215</v>
      </c>
      <c r="F597" s="1539"/>
      <c r="G597" s="1540"/>
      <c r="H597" s="1541" t="s">
        <v>216</v>
      </c>
      <c r="I597" s="1543" t="s">
        <v>217</v>
      </c>
      <c r="J597" s="1544"/>
      <c r="K597" s="1544"/>
      <c r="L597"/>
    </row>
    <row r="598" spans="2:12" ht="12.75" customHeight="1">
      <c r="B598" s="1562"/>
      <c r="C598" s="1537"/>
      <c r="D598" s="1537"/>
      <c r="E598" s="1546" t="s">
        <v>254</v>
      </c>
      <c r="F598" s="1536" t="s">
        <v>255</v>
      </c>
      <c r="G598" s="1536" t="s">
        <v>256</v>
      </c>
      <c r="H598" s="1542"/>
      <c r="I598" s="1546" t="s">
        <v>221</v>
      </c>
      <c r="J598" s="1546" t="s">
        <v>24</v>
      </c>
      <c r="K598" s="1536" t="s">
        <v>222</v>
      </c>
      <c r="L598"/>
    </row>
    <row r="599" spans="2:12" ht="12.75" customHeight="1">
      <c r="B599" s="1562"/>
      <c r="C599" s="1537"/>
      <c r="D599" s="1537"/>
      <c r="E599" s="1547"/>
      <c r="F599" s="1537"/>
      <c r="G599" s="1537"/>
      <c r="H599" s="1542"/>
      <c r="I599" s="1548"/>
      <c r="J599" s="1548"/>
      <c r="K599" s="1563"/>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30" t="s">
        <v>250</v>
      </c>
      <c r="D602" s="1530"/>
      <c r="E602" s="1530"/>
      <c r="F602" s="1530"/>
      <c r="G602" s="1530"/>
      <c r="H602" s="1530"/>
      <c r="I602" s="1530"/>
      <c r="J602" s="1530"/>
      <c r="K602" s="1530"/>
      <c r="L602"/>
    </row>
    <row r="603" spans="2:12" ht="12.75">
      <c r="B603" s="81"/>
      <c r="C603" s="641"/>
      <c r="D603" s="641"/>
      <c r="E603" s="641"/>
      <c r="F603" s="641"/>
      <c r="G603" s="641"/>
      <c r="H603" s="641"/>
      <c r="I603" s="641"/>
      <c r="J603" s="641"/>
      <c r="K603" s="641"/>
      <c r="L603"/>
    </row>
    <row r="604" spans="2:12" ht="12.75">
      <c r="B604" s="959" t="s">
        <v>225</v>
      </c>
      <c r="C604" s="833">
        <v>97042744</v>
      </c>
      <c r="D604" s="833">
        <v>397525</v>
      </c>
      <c r="E604" s="833">
        <v>123027</v>
      </c>
      <c r="F604" s="833">
        <v>190820</v>
      </c>
      <c r="G604" s="833">
        <v>83678</v>
      </c>
      <c r="H604" s="833">
        <v>96645219</v>
      </c>
      <c r="I604" s="833">
        <v>13890672</v>
      </c>
      <c r="J604" s="833">
        <v>28529726</v>
      </c>
      <c r="K604" s="833">
        <v>54224821</v>
      </c>
      <c r="L604"/>
    </row>
    <row r="605" spans="2:12" ht="12.75">
      <c r="B605" s="959" t="s">
        <v>226</v>
      </c>
      <c r="C605" s="833">
        <v>71080437</v>
      </c>
      <c r="D605" s="833">
        <v>338786</v>
      </c>
      <c r="E605" s="833">
        <v>123131</v>
      </c>
      <c r="F605" s="833">
        <v>150015</v>
      </c>
      <c r="G605" s="833">
        <v>65640</v>
      </c>
      <c r="H605" s="833">
        <v>70741651</v>
      </c>
      <c r="I605" s="833">
        <v>11152641</v>
      </c>
      <c r="J605" s="833">
        <v>19000308</v>
      </c>
      <c r="K605" s="833">
        <v>40588702</v>
      </c>
      <c r="L605"/>
    </row>
    <row r="606" spans="2:12" ht="12.75">
      <c r="B606" s="959" t="s">
        <v>227</v>
      </c>
      <c r="C606" s="833">
        <v>94326127</v>
      </c>
      <c r="D606" s="835">
        <v>370021</v>
      </c>
      <c r="E606" s="835">
        <v>141070</v>
      </c>
      <c r="F606" s="835">
        <v>162127</v>
      </c>
      <c r="G606" s="836">
        <v>66824</v>
      </c>
      <c r="H606" s="833">
        <v>93956106</v>
      </c>
      <c r="I606" s="835">
        <v>14326353</v>
      </c>
      <c r="J606" s="835">
        <v>25473371</v>
      </c>
      <c r="K606" s="835">
        <v>54156382</v>
      </c>
      <c r="L606"/>
    </row>
    <row r="607" spans="2:12" ht="12.75">
      <c r="B607" s="959" t="s">
        <v>228</v>
      </c>
      <c r="C607" s="833">
        <v>90179542</v>
      </c>
      <c r="D607" s="833">
        <v>377198</v>
      </c>
      <c r="E607" s="834">
        <v>138987</v>
      </c>
      <c r="F607" s="834">
        <v>177400</v>
      </c>
      <c r="G607" s="834">
        <v>60811</v>
      </c>
      <c r="H607" s="833">
        <v>89802344</v>
      </c>
      <c r="I607" s="834">
        <v>13026121</v>
      </c>
      <c r="J607" s="834">
        <v>24019148</v>
      </c>
      <c r="K607" s="834">
        <v>52757075</v>
      </c>
      <c r="L607"/>
    </row>
    <row r="608" spans="2:12" ht="12.75">
      <c r="B608" s="959" t="s">
        <v>229</v>
      </c>
      <c r="C608" s="833">
        <v>98348767</v>
      </c>
      <c r="D608" s="607">
        <v>365543</v>
      </c>
      <c r="E608" s="607">
        <v>134256</v>
      </c>
      <c r="F608" s="607">
        <v>176108</v>
      </c>
      <c r="G608" s="607">
        <v>55179</v>
      </c>
      <c r="H608" s="607">
        <v>97983224</v>
      </c>
      <c r="I608" s="607">
        <v>14778485</v>
      </c>
      <c r="J608" s="607">
        <v>25000492</v>
      </c>
      <c r="K608" s="607">
        <v>58204247</v>
      </c>
      <c r="L608"/>
    </row>
    <row r="609" spans="2:12" ht="12.75">
      <c r="B609" s="959" t="s">
        <v>230</v>
      </c>
      <c r="C609" s="833">
        <v>89668731</v>
      </c>
      <c r="D609" s="833">
        <v>358330</v>
      </c>
      <c r="E609" s="834">
        <v>97987</v>
      </c>
      <c r="F609" s="834">
        <v>193201</v>
      </c>
      <c r="G609" s="834">
        <v>67142</v>
      </c>
      <c r="H609" s="833">
        <v>89310401</v>
      </c>
      <c r="I609" s="834">
        <v>13566128</v>
      </c>
      <c r="J609" s="834">
        <v>23364570</v>
      </c>
      <c r="K609" s="834">
        <v>52379703</v>
      </c>
      <c r="L609"/>
    </row>
    <row r="610" spans="2:12" ht="12.75">
      <c r="B610" s="959" t="s">
        <v>231</v>
      </c>
      <c r="C610" s="833">
        <v>94814223</v>
      </c>
      <c r="D610" s="835">
        <v>399597</v>
      </c>
      <c r="E610" s="835">
        <v>105945</v>
      </c>
      <c r="F610" s="835">
        <v>239181</v>
      </c>
      <c r="G610" s="836">
        <v>54471</v>
      </c>
      <c r="H610" s="833">
        <v>94414626</v>
      </c>
      <c r="I610" s="835">
        <v>15092121</v>
      </c>
      <c r="J610" s="835">
        <v>26639045</v>
      </c>
      <c r="K610" s="835">
        <v>52683460</v>
      </c>
      <c r="L610"/>
    </row>
    <row r="611" spans="2:12" ht="12.75">
      <c r="B611" s="959" t="s">
        <v>232</v>
      </c>
      <c r="C611" s="833">
        <v>94523431</v>
      </c>
      <c r="D611" s="835">
        <v>403191</v>
      </c>
      <c r="E611" s="835">
        <v>115093</v>
      </c>
      <c r="F611" s="835">
        <v>229415</v>
      </c>
      <c r="G611" s="836">
        <v>58683</v>
      </c>
      <c r="H611" s="833">
        <v>94120240</v>
      </c>
      <c r="I611" s="835">
        <v>12344055</v>
      </c>
      <c r="J611" s="835">
        <v>25664712</v>
      </c>
      <c r="K611" s="835">
        <v>56111473</v>
      </c>
      <c r="L611"/>
    </row>
    <row r="612" spans="2:12" ht="12.75">
      <c r="B612" s="959" t="s">
        <v>233</v>
      </c>
      <c r="C612" s="833">
        <v>98036717</v>
      </c>
      <c r="D612" s="833">
        <v>422394</v>
      </c>
      <c r="E612" s="834">
        <v>114069</v>
      </c>
      <c r="F612" s="834">
        <v>234214</v>
      </c>
      <c r="G612" s="834">
        <v>74111</v>
      </c>
      <c r="H612" s="833">
        <v>97614323</v>
      </c>
      <c r="I612" s="834">
        <v>13669245</v>
      </c>
      <c r="J612" s="834">
        <v>26923250</v>
      </c>
      <c r="K612" s="834">
        <v>57021828</v>
      </c>
      <c r="L612"/>
    </row>
    <row r="613" spans="2:12" ht="12.75">
      <c r="B613" s="959" t="s">
        <v>234</v>
      </c>
      <c r="C613" s="833">
        <v>98036717</v>
      </c>
      <c r="D613" s="835">
        <v>422394</v>
      </c>
      <c r="E613" s="835">
        <v>114069</v>
      </c>
      <c r="F613" s="835">
        <v>234214</v>
      </c>
      <c r="G613" s="835">
        <v>74111</v>
      </c>
      <c r="H613" s="834">
        <v>97614323</v>
      </c>
      <c r="I613" s="835">
        <v>13669245</v>
      </c>
      <c r="J613" s="835">
        <v>26923250</v>
      </c>
      <c r="K613" s="835">
        <v>57021828</v>
      </c>
      <c r="L613"/>
    </row>
    <row r="614" spans="2:12" ht="12.75">
      <c r="B614" s="959" t="s">
        <v>235</v>
      </c>
      <c r="C614" s="833">
        <v>93991382</v>
      </c>
      <c r="D614" s="835">
        <v>442529</v>
      </c>
      <c r="E614" s="835">
        <v>110487</v>
      </c>
      <c r="F614" s="835">
        <v>234875</v>
      </c>
      <c r="G614" s="836">
        <v>97167</v>
      </c>
      <c r="H614" s="837">
        <v>93548853</v>
      </c>
      <c r="I614" s="835">
        <v>13082164</v>
      </c>
      <c r="J614" s="835">
        <v>28328455</v>
      </c>
      <c r="K614" s="835">
        <v>52138234</v>
      </c>
      <c r="L614"/>
    </row>
    <row r="615" spans="2:12" ht="12.75">
      <c r="B615" s="959" t="s">
        <v>236</v>
      </c>
      <c r="C615" s="833">
        <v>85303687</v>
      </c>
      <c r="D615" s="835">
        <v>382900</v>
      </c>
      <c r="E615" s="835">
        <v>110310</v>
      </c>
      <c r="F615" s="835">
        <v>202029</v>
      </c>
      <c r="G615" s="836">
        <v>70561</v>
      </c>
      <c r="H615" s="837">
        <v>84920787</v>
      </c>
      <c r="I615" s="835">
        <v>11813818</v>
      </c>
      <c r="J615" s="835">
        <v>24635137</v>
      </c>
      <c r="K615" s="835">
        <v>48471832</v>
      </c>
      <c r="L615"/>
    </row>
    <row r="616" spans="2:12" ht="12.75">
      <c r="B616" s="959"/>
      <c r="C616" s="643"/>
      <c r="D616" s="644"/>
      <c r="E616" s="645"/>
      <c r="F616" s="645"/>
      <c r="G616" s="645"/>
      <c r="H616" s="644"/>
      <c r="I616" s="645"/>
      <c r="J616" s="645"/>
      <c r="K616" s="645"/>
      <c r="L616"/>
    </row>
    <row r="617" spans="2:12" ht="12.75">
      <c r="B617" s="958">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5"/>
      <c r="G619" s="985"/>
      <c r="H619" s="985"/>
      <c r="I619" s="985"/>
      <c r="J619"/>
      <c r="K619"/>
      <c r="L619"/>
    </row>
    <row r="620" spans="2:12" ht="20.25" thickBot="1">
      <c r="B620"/>
      <c r="C620"/>
      <c r="D620"/>
      <c r="E620" s="986"/>
      <c r="F620" s="987" t="s">
        <v>251</v>
      </c>
      <c r="G620" s="987"/>
      <c r="H620" s="987"/>
      <c r="I620" s="987"/>
      <c r="J620" s="988"/>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51" t="s">
        <v>385</v>
      </c>
      <c r="C636" s="1551"/>
      <c r="D636" s="1551"/>
      <c r="E636" s="1551"/>
      <c r="F636" s="1551"/>
      <c r="G636" s="1551"/>
      <c r="H636" s="1551"/>
      <c r="I636" s="1551"/>
      <c r="J636" s="1551"/>
      <c r="K636" s="1551"/>
    </row>
    <row r="637" spans="2:12" ht="18.75" thickBot="1">
      <c r="B637" s="756"/>
      <c r="C637" s="756"/>
      <c r="D637" s="756"/>
      <c r="E637" s="756"/>
      <c r="F637" s="757" t="s">
        <v>212</v>
      </c>
      <c r="G637" s="756"/>
      <c r="H637" s="756"/>
      <c r="I637" s="756"/>
      <c r="J637" s="756"/>
      <c r="K637" s="756"/>
    </row>
    <row r="638" spans="2:12" ht="12.75" customHeight="1">
      <c r="B638" s="1552" t="s">
        <v>213</v>
      </c>
      <c r="C638" s="1554" t="s">
        <v>22</v>
      </c>
      <c r="D638" s="1554" t="s">
        <v>214</v>
      </c>
      <c r="E638" s="1555" t="s">
        <v>215</v>
      </c>
      <c r="F638" s="1556"/>
      <c r="G638" s="1557"/>
      <c r="H638" s="1558" t="s">
        <v>216</v>
      </c>
      <c r="I638" s="1555" t="s">
        <v>217</v>
      </c>
      <c r="J638" s="1556"/>
      <c r="K638" s="1559"/>
    </row>
    <row r="639" spans="2:12" ht="11.25" customHeight="1">
      <c r="B639" s="1553"/>
      <c r="C639" s="1537"/>
      <c r="D639" s="1537"/>
      <c r="E639" s="1546" t="s">
        <v>254</v>
      </c>
      <c r="F639" s="1536" t="s">
        <v>255</v>
      </c>
      <c r="G639" s="1536" t="s">
        <v>256</v>
      </c>
      <c r="H639" s="1542"/>
      <c r="I639" s="1546" t="s">
        <v>221</v>
      </c>
      <c r="J639" s="1546" t="s">
        <v>24</v>
      </c>
      <c r="K639" s="1549" t="s">
        <v>295</v>
      </c>
    </row>
    <row r="640" spans="2:12" ht="11.25" customHeight="1">
      <c r="B640" s="1553"/>
      <c r="C640" s="1537"/>
      <c r="D640" s="1537"/>
      <c r="E640" s="1547"/>
      <c r="F640" s="1537"/>
      <c r="G640" s="1537"/>
      <c r="H640" s="1542"/>
      <c r="I640" s="1547"/>
      <c r="J640" s="1547"/>
      <c r="K640" s="1560"/>
    </row>
    <row r="641" spans="2:11" ht="12.75">
      <c r="B641" s="1076">
        <v>0</v>
      </c>
      <c r="C641" s="627">
        <v>1</v>
      </c>
      <c r="D641" s="627">
        <v>2</v>
      </c>
      <c r="E641" s="628">
        <v>3</v>
      </c>
      <c r="F641" s="628">
        <v>4</v>
      </c>
      <c r="G641" s="627">
        <v>5</v>
      </c>
      <c r="H641" s="627">
        <v>6</v>
      </c>
      <c r="I641" s="627">
        <v>7</v>
      </c>
      <c r="J641" s="627">
        <v>8</v>
      </c>
      <c r="K641" s="1077">
        <v>9</v>
      </c>
    </row>
    <row r="642" spans="2:11" ht="12.75">
      <c r="B642" s="1078"/>
      <c r="C642" s="630"/>
      <c r="D642" s="630"/>
      <c r="E642" s="630"/>
      <c r="F642" s="630"/>
      <c r="G642" s="630"/>
      <c r="H642" s="630"/>
      <c r="I642" s="630"/>
      <c r="J642" s="630"/>
      <c r="K642" s="1079"/>
    </row>
    <row r="643" spans="2:11" ht="14.25">
      <c r="B643" s="1080"/>
      <c r="C643" s="1532" t="s">
        <v>224</v>
      </c>
      <c r="D643" s="1532"/>
      <c r="E643" s="1532"/>
      <c r="F643" s="1532"/>
      <c r="G643" s="1532"/>
      <c r="H643" s="1532"/>
      <c r="I643" s="1532"/>
      <c r="J643" s="1532"/>
      <c r="K643" s="1533"/>
    </row>
    <row r="644" spans="2:11" ht="12.75">
      <c r="B644" s="1078"/>
      <c r="C644" s="630"/>
      <c r="D644" s="630"/>
      <c r="E644" s="630"/>
      <c r="F644" s="630"/>
      <c r="G644" s="630"/>
      <c r="H644" s="630"/>
      <c r="I644" s="630"/>
      <c r="J644" s="630"/>
      <c r="K644" s="1079"/>
    </row>
    <row r="645" spans="2:11" ht="12.75">
      <c r="B645" s="1150" t="s">
        <v>225</v>
      </c>
      <c r="C645" s="1103">
        <f>SUM(D645+H645)</f>
        <v>163247</v>
      </c>
      <c r="D645" s="1103">
        <v>4183</v>
      </c>
      <c r="E645" s="1103">
        <v>1936</v>
      </c>
      <c r="F645" s="1103">
        <v>1878</v>
      </c>
      <c r="G645" s="1103">
        <v>369</v>
      </c>
      <c r="H645" s="1103">
        <v>159064</v>
      </c>
      <c r="I645" s="1103">
        <v>25823</v>
      </c>
      <c r="J645" s="1103">
        <v>47119</v>
      </c>
      <c r="K645" s="1151">
        <v>86122</v>
      </c>
    </row>
    <row r="646" spans="2:11" ht="12.75">
      <c r="B646" s="1150" t="s">
        <v>226</v>
      </c>
      <c r="C646" s="1103">
        <f t="shared" ref="C646:C656" si="48">SUM(D646+H646)</f>
        <v>154797</v>
      </c>
      <c r="D646" s="1103">
        <v>3855</v>
      </c>
      <c r="E646" s="1103">
        <v>1652</v>
      </c>
      <c r="F646" s="1103">
        <v>1884</v>
      </c>
      <c r="G646" s="1103">
        <v>319</v>
      </c>
      <c r="H646" s="1103">
        <v>150942</v>
      </c>
      <c r="I646" s="1103">
        <v>24820</v>
      </c>
      <c r="J646" s="1103">
        <v>41251</v>
      </c>
      <c r="K646" s="1151">
        <v>84871</v>
      </c>
    </row>
    <row r="647" spans="2:11" ht="12.75">
      <c r="B647" s="1150" t="s">
        <v>227</v>
      </c>
      <c r="C647" s="1103">
        <f t="shared" si="48"/>
        <v>151453</v>
      </c>
      <c r="D647" s="1105">
        <v>3672</v>
      </c>
      <c r="E647" s="1105">
        <v>1511</v>
      </c>
      <c r="F647" s="1105">
        <v>1781</v>
      </c>
      <c r="G647" s="1106">
        <v>380</v>
      </c>
      <c r="H647" s="1103">
        <v>147781</v>
      </c>
      <c r="I647" s="1105">
        <v>22185</v>
      </c>
      <c r="J647" s="1105">
        <v>39306</v>
      </c>
      <c r="K647" s="1152">
        <v>86290</v>
      </c>
    </row>
    <row r="648" spans="2:11" ht="12.75">
      <c r="B648" s="1150" t="s">
        <v>228</v>
      </c>
      <c r="C648" s="1103">
        <f>SUM(D648+H648)</f>
        <v>123387</v>
      </c>
      <c r="D648" s="1103">
        <v>2579</v>
      </c>
      <c r="E648" s="1104">
        <v>1048</v>
      </c>
      <c r="F648" s="1104">
        <v>1175</v>
      </c>
      <c r="G648" s="1103">
        <v>356</v>
      </c>
      <c r="H648" s="1103">
        <v>120808</v>
      </c>
      <c r="I648" s="1103">
        <v>18805</v>
      </c>
      <c r="J648" s="1103">
        <v>35098</v>
      </c>
      <c r="K648" s="1151">
        <v>66905</v>
      </c>
    </row>
    <row r="649" spans="2:11" ht="12.75">
      <c r="B649" s="1150" t="s">
        <v>229</v>
      </c>
      <c r="C649" s="1103">
        <f>SUM(D649+H649)</f>
        <v>141955</v>
      </c>
      <c r="D649" s="656">
        <v>3254</v>
      </c>
      <c r="E649" s="1108">
        <v>1374</v>
      </c>
      <c r="F649" s="1098">
        <v>1580</v>
      </c>
      <c r="G649" s="1098">
        <v>300</v>
      </c>
      <c r="H649" s="656">
        <v>138701</v>
      </c>
      <c r="I649" s="1108">
        <v>23058</v>
      </c>
      <c r="J649" s="1108">
        <v>36148</v>
      </c>
      <c r="K649" s="1153">
        <v>79495</v>
      </c>
    </row>
    <row r="650" spans="2:11" ht="12.75">
      <c r="B650" s="1150" t="s">
        <v>230</v>
      </c>
      <c r="C650" s="1103">
        <f t="shared" si="48"/>
        <v>166759</v>
      </c>
      <c r="D650" s="1103">
        <v>3740</v>
      </c>
      <c r="E650" s="1104">
        <v>1503</v>
      </c>
      <c r="F650" s="1104">
        <v>2000</v>
      </c>
      <c r="G650" s="1103">
        <v>237</v>
      </c>
      <c r="H650" s="1103">
        <v>163019</v>
      </c>
      <c r="I650" s="1103">
        <v>27394</v>
      </c>
      <c r="J650" s="1103">
        <v>41041</v>
      </c>
      <c r="K650" s="1151">
        <v>94584</v>
      </c>
    </row>
    <row r="651" spans="2:11" ht="12.75">
      <c r="B651" s="1150" t="s">
        <v>231</v>
      </c>
      <c r="C651" s="1103">
        <f>SUM(D651+H651)</f>
        <v>176233</v>
      </c>
      <c r="D651" s="657">
        <v>4202</v>
      </c>
      <c r="E651" s="1105">
        <v>1869</v>
      </c>
      <c r="F651" s="1106">
        <v>2029</v>
      </c>
      <c r="G651" s="1106">
        <v>304</v>
      </c>
      <c r="H651" s="1103">
        <v>172031</v>
      </c>
      <c r="I651" s="1105">
        <v>31264</v>
      </c>
      <c r="J651" s="1105">
        <v>50784</v>
      </c>
      <c r="K651" s="1152">
        <v>89983</v>
      </c>
    </row>
    <row r="652" spans="2:11" ht="12.75">
      <c r="B652" s="1150" t="s">
        <v>232</v>
      </c>
      <c r="C652" s="1103">
        <f t="shared" si="48"/>
        <v>151920</v>
      </c>
      <c r="D652" s="657">
        <v>4257</v>
      </c>
      <c r="E652" s="1105">
        <v>1568</v>
      </c>
      <c r="F652" s="1105">
        <v>2117</v>
      </c>
      <c r="G652" s="1106">
        <v>572</v>
      </c>
      <c r="H652" s="1103">
        <v>147663</v>
      </c>
      <c r="I652" s="1105">
        <v>24922</v>
      </c>
      <c r="J652" s="1105">
        <v>43850</v>
      </c>
      <c r="K652" s="1152">
        <v>78891</v>
      </c>
    </row>
    <row r="653" spans="2:11" ht="12.75">
      <c r="B653" s="1150" t="s">
        <v>233</v>
      </c>
      <c r="C653" s="1103">
        <f t="shared" si="48"/>
        <v>168873</v>
      </c>
      <c r="D653" s="1103">
        <v>4787</v>
      </c>
      <c r="E653" s="1104">
        <v>2244</v>
      </c>
      <c r="F653" s="1104">
        <v>2284</v>
      </c>
      <c r="G653" s="1103">
        <v>259</v>
      </c>
      <c r="H653" s="1103">
        <v>164086</v>
      </c>
      <c r="I653" s="1103">
        <v>25977</v>
      </c>
      <c r="J653" s="1103">
        <v>49066</v>
      </c>
      <c r="K653" s="1151">
        <v>89043</v>
      </c>
    </row>
    <row r="654" spans="2:11" ht="12.75">
      <c r="B654" s="1154" t="s">
        <v>234</v>
      </c>
      <c r="C654" s="1103">
        <f>SUM(D654+H654)</f>
        <v>167227</v>
      </c>
      <c r="D654" s="657">
        <v>4810</v>
      </c>
      <c r="E654" s="1105">
        <v>2454</v>
      </c>
      <c r="F654" s="1105">
        <v>1999</v>
      </c>
      <c r="G654" s="1105">
        <v>357</v>
      </c>
      <c r="H654" s="1104">
        <v>162417</v>
      </c>
      <c r="I654" s="1105">
        <v>27314</v>
      </c>
      <c r="J654" s="1105">
        <v>55182</v>
      </c>
      <c r="K654" s="1152">
        <v>79921</v>
      </c>
    </row>
    <row r="655" spans="2:11" ht="12.75">
      <c r="B655" s="1155" t="s">
        <v>235</v>
      </c>
      <c r="C655" s="1103">
        <f>SUM(D655+H655)</f>
        <v>137617</v>
      </c>
      <c r="D655" s="1105">
        <v>3779</v>
      </c>
      <c r="E655" s="1105">
        <v>1461</v>
      </c>
      <c r="F655" s="1105">
        <v>1884</v>
      </c>
      <c r="G655" s="1105">
        <v>434</v>
      </c>
      <c r="H655" s="1105">
        <v>133838</v>
      </c>
      <c r="I655" s="1105">
        <v>22269</v>
      </c>
      <c r="J655" s="1105">
        <v>45841</v>
      </c>
      <c r="K655" s="1152">
        <v>65728</v>
      </c>
    </row>
    <row r="656" spans="2:11" ht="12.75">
      <c r="B656" s="1155" t="s">
        <v>236</v>
      </c>
      <c r="C656" s="1103">
        <f t="shared" si="48"/>
        <v>149450</v>
      </c>
      <c r="D656" s="1105">
        <v>4271</v>
      </c>
      <c r="E656" s="1105">
        <v>1935</v>
      </c>
      <c r="F656" s="1105">
        <v>1913</v>
      </c>
      <c r="G656" s="1105">
        <v>423</v>
      </c>
      <c r="H656" s="1105">
        <v>145179</v>
      </c>
      <c r="I656" s="1105">
        <v>23304</v>
      </c>
      <c r="J656" s="1105">
        <v>47671</v>
      </c>
      <c r="K656" s="1152">
        <v>74204</v>
      </c>
    </row>
    <row r="657" spans="2:11" ht="15">
      <c r="B657" s="1156"/>
      <c r="C657" s="1104"/>
      <c r="D657" s="1104"/>
      <c r="E657" s="1104"/>
      <c r="F657" s="1104"/>
      <c r="G657" s="1104"/>
      <c r="H657" s="1104"/>
      <c r="I657" s="1104"/>
      <c r="J657" s="1104"/>
      <c r="K657" s="1157"/>
    </row>
    <row r="658" spans="2:11" ht="12.75">
      <c r="B658" s="1158">
        <v>2020</v>
      </c>
      <c r="C658" s="1097">
        <f t="shared" ref="C658:K658" si="49">SUM(C645:C656)</f>
        <v>1852918</v>
      </c>
      <c r="D658" s="1097">
        <f>SUM(D645:D656)</f>
        <v>47389</v>
      </c>
      <c r="E658" s="1097">
        <f t="shared" si="49"/>
        <v>20555</v>
      </c>
      <c r="F658" s="1097">
        <f t="shared" si="49"/>
        <v>22524</v>
      </c>
      <c r="G658" s="1097">
        <f>SUM(G645:G656)</f>
        <v>4310</v>
      </c>
      <c r="H658" s="1097">
        <f t="shared" si="49"/>
        <v>1805529</v>
      </c>
      <c r="I658" s="1097">
        <f t="shared" si="49"/>
        <v>297135</v>
      </c>
      <c r="J658" s="1097">
        <f t="shared" si="49"/>
        <v>532357</v>
      </c>
      <c r="K658" s="1159">
        <f t="shared" si="49"/>
        <v>976037</v>
      </c>
    </row>
    <row r="659" spans="2:11" ht="12.75">
      <c r="B659" s="1080"/>
      <c r="C659" s="1084"/>
      <c r="D659" s="1084"/>
      <c r="E659" s="1084"/>
      <c r="F659" s="1084"/>
      <c r="G659" s="1084"/>
      <c r="H659" s="1084"/>
      <c r="I659" s="1084"/>
      <c r="J659" s="1084"/>
      <c r="K659" s="1160"/>
    </row>
    <row r="660" spans="2:11" ht="12.75">
      <c r="B660" s="1080"/>
      <c r="C660" s="1530" t="s">
        <v>249</v>
      </c>
      <c r="D660" s="1530"/>
      <c r="E660" s="1530"/>
      <c r="F660" s="1530"/>
      <c r="G660" s="1530"/>
      <c r="H660" s="1530"/>
      <c r="I660" s="1530"/>
      <c r="J660" s="1530"/>
      <c r="K660" s="1531"/>
    </row>
    <row r="661" spans="2:11" ht="12.75">
      <c r="B661" s="1078"/>
      <c r="C661" s="1084"/>
      <c r="D661" s="1084"/>
      <c r="E661" s="1084"/>
      <c r="F661" s="1084"/>
      <c r="G661" s="1084"/>
      <c r="H661" s="1084"/>
      <c r="I661" s="1084"/>
      <c r="J661" s="1084"/>
      <c r="K661" s="1160"/>
    </row>
    <row r="662" spans="2:11" ht="12.75">
      <c r="B662" s="1161" t="s">
        <v>225</v>
      </c>
      <c r="C662" s="1103">
        <f t="shared" ref="C662:C673" si="50">SUM(D662+H662)</f>
        <v>49960551</v>
      </c>
      <c r="D662" s="1103">
        <v>235967</v>
      </c>
      <c r="E662" s="1103">
        <v>69271</v>
      </c>
      <c r="F662" s="1103">
        <v>111895</v>
      </c>
      <c r="G662" s="1103">
        <v>54801</v>
      </c>
      <c r="H662" s="1103">
        <v>49724584</v>
      </c>
      <c r="I662" s="1103">
        <v>7150936</v>
      </c>
      <c r="J662" s="1103">
        <v>13108259</v>
      </c>
      <c r="K662" s="1151">
        <v>29465389</v>
      </c>
    </row>
    <row r="663" spans="2:11" ht="12.75">
      <c r="B663" s="1161" t="s">
        <v>226</v>
      </c>
      <c r="C663" s="1103">
        <f t="shared" si="50"/>
        <v>47617324</v>
      </c>
      <c r="D663" s="1103">
        <v>208840</v>
      </c>
      <c r="E663" s="1103">
        <v>57340</v>
      </c>
      <c r="F663" s="1103">
        <v>107364</v>
      </c>
      <c r="G663" s="1103">
        <v>44136</v>
      </c>
      <c r="H663" s="1103">
        <v>47408484</v>
      </c>
      <c r="I663" s="1103">
        <v>6893452</v>
      </c>
      <c r="J663" s="1103">
        <v>11453223</v>
      </c>
      <c r="K663" s="1151">
        <v>29061809</v>
      </c>
    </row>
    <row r="664" spans="2:11" ht="12.75">
      <c r="B664" s="1161" t="s">
        <v>227</v>
      </c>
      <c r="C664" s="1103">
        <f t="shared" si="50"/>
        <v>45810921</v>
      </c>
      <c r="D664" s="1105">
        <v>212047</v>
      </c>
      <c r="E664" s="1105">
        <v>52722</v>
      </c>
      <c r="F664" s="1105">
        <v>104528</v>
      </c>
      <c r="G664" s="1106">
        <v>54797</v>
      </c>
      <c r="H664" s="1103">
        <v>45598874</v>
      </c>
      <c r="I664" s="1105">
        <v>6206047</v>
      </c>
      <c r="J664" s="1105">
        <v>10978459</v>
      </c>
      <c r="K664" s="1152">
        <v>28414368</v>
      </c>
    </row>
    <row r="665" spans="2:11" ht="12.75">
      <c r="B665" s="1161" t="s">
        <v>228</v>
      </c>
      <c r="C665" s="1103">
        <f t="shared" si="50"/>
        <v>37947488</v>
      </c>
      <c r="D665" s="1103">
        <v>152361</v>
      </c>
      <c r="E665" s="1104">
        <v>38008</v>
      </c>
      <c r="F665" s="1104">
        <v>67675</v>
      </c>
      <c r="G665" s="1103">
        <v>46678</v>
      </c>
      <c r="H665" s="1103">
        <v>37795127</v>
      </c>
      <c r="I665" s="1103">
        <v>5250323</v>
      </c>
      <c r="J665" s="1103">
        <v>9742524</v>
      </c>
      <c r="K665" s="1151">
        <v>22802280</v>
      </c>
    </row>
    <row r="666" spans="2:11" ht="12.75">
      <c r="B666" s="1161" t="s">
        <v>229</v>
      </c>
      <c r="C666" s="1103">
        <f t="shared" si="50"/>
        <v>43850100</v>
      </c>
      <c r="D666" s="1108">
        <v>182406</v>
      </c>
      <c r="E666" s="1108">
        <v>49999</v>
      </c>
      <c r="F666" s="1108">
        <v>89839</v>
      </c>
      <c r="G666" s="1108">
        <v>42568</v>
      </c>
      <c r="H666" s="1108">
        <v>43667694</v>
      </c>
      <c r="I666" s="1108">
        <v>6427358</v>
      </c>
      <c r="J666" s="1108">
        <v>9965046</v>
      </c>
      <c r="K666" s="1153">
        <v>27275290</v>
      </c>
    </row>
    <row r="667" spans="2:11" ht="12.75">
      <c r="B667" s="1161" t="s">
        <v>230</v>
      </c>
      <c r="C667" s="1103">
        <f t="shared" si="50"/>
        <v>52025091</v>
      </c>
      <c r="D667" s="1103">
        <v>205453</v>
      </c>
      <c r="E667" s="1104">
        <v>52679</v>
      </c>
      <c r="F667" s="1104">
        <v>121156</v>
      </c>
      <c r="G667" s="1103">
        <v>31618</v>
      </c>
      <c r="H667" s="1103">
        <v>51819638</v>
      </c>
      <c r="I667" s="1103">
        <v>7514997</v>
      </c>
      <c r="J667" s="1103">
        <v>11510571</v>
      </c>
      <c r="K667" s="1151">
        <v>32794070</v>
      </c>
    </row>
    <row r="668" spans="2:11" ht="12.75">
      <c r="B668" s="1161" t="s">
        <v>231</v>
      </c>
      <c r="C668" s="1103">
        <f t="shared" si="50"/>
        <v>54051147</v>
      </c>
      <c r="D668" s="1105">
        <v>228220</v>
      </c>
      <c r="E668" s="1105">
        <v>67664</v>
      </c>
      <c r="F668" s="1105">
        <v>124553</v>
      </c>
      <c r="G668" s="1106">
        <v>36003</v>
      </c>
      <c r="H668" s="1103">
        <v>53822927</v>
      </c>
      <c r="I668" s="1105">
        <v>8725344</v>
      </c>
      <c r="J668" s="1105">
        <v>14051630</v>
      </c>
      <c r="K668" s="1152">
        <v>31045953</v>
      </c>
    </row>
    <row r="669" spans="2:11" ht="12.75">
      <c r="B669" s="1161" t="s">
        <v>232</v>
      </c>
      <c r="C669" s="1103">
        <f t="shared" si="50"/>
        <v>45879866</v>
      </c>
      <c r="D669" s="1105">
        <v>235692</v>
      </c>
      <c r="E669" s="1105">
        <v>57242</v>
      </c>
      <c r="F669" s="1105">
        <v>115636</v>
      </c>
      <c r="G669" s="1106">
        <v>62814</v>
      </c>
      <c r="H669" s="1103">
        <v>45644174</v>
      </c>
      <c r="I669" s="1105">
        <v>6814064</v>
      </c>
      <c r="J669" s="1105">
        <v>12095543</v>
      </c>
      <c r="K669" s="1152">
        <v>26734567</v>
      </c>
    </row>
    <row r="670" spans="2:11" ht="12.75">
      <c r="B670" s="1161" t="s">
        <v>233</v>
      </c>
      <c r="C670" s="1103">
        <f t="shared" si="50"/>
        <v>50006709</v>
      </c>
      <c r="D670" s="1105">
        <v>255535</v>
      </c>
      <c r="E670" s="1105">
        <v>81414</v>
      </c>
      <c r="F670" s="1105">
        <v>142799</v>
      </c>
      <c r="G670" s="1106">
        <v>31322</v>
      </c>
      <c r="H670" s="1103">
        <v>49751174</v>
      </c>
      <c r="I670" s="1105">
        <v>7098072</v>
      </c>
      <c r="J670" s="1105">
        <v>13203179</v>
      </c>
      <c r="K670" s="1152">
        <v>29449923</v>
      </c>
    </row>
    <row r="671" spans="2:11" ht="12.75">
      <c r="B671" s="1161" t="s">
        <v>234</v>
      </c>
      <c r="C671" s="1103">
        <f>SUM(D671+H671)</f>
        <v>49388258</v>
      </c>
      <c r="D671" s="1105">
        <v>269010</v>
      </c>
      <c r="E671" s="1105">
        <v>93543</v>
      </c>
      <c r="F671" s="1105">
        <v>130959</v>
      </c>
      <c r="G671" s="1105">
        <v>44508</v>
      </c>
      <c r="H671" s="1104">
        <v>49119248</v>
      </c>
      <c r="I671" s="1105">
        <v>7503226</v>
      </c>
      <c r="J671" s="1105">
        <v>14927985</v>
      </c>
      <c r="K671" s="1152">
        <v>26688037</v>
      </c>
    </row>
    <row r="672" spans="2:11" ht="12.75">
      <c r="B672" s="1161" t="s">
        <v>235</v>
      </c>
      <c r="C672" s="1103">
        <f>SUM(D672+H672)</f>
        <v>38901473</v>
      </c>
      <c r="D672" s="1105">
        <v>222167</v>
      </c>
      <c r="E672" s="1105">
        <v>52668</v>
      </c>
      <c r="F672" s="1105">
        <v>117595</v>
      </c>
      <c r="G672" s="1105">
        <v>51904</v>
      </c>
      <c r="H672" s="1104">
        <v>38679306</v>
      </c>
      <c r="I672" s="1105">
        <v>6116907</v>
      </c>
      <c r="J672" s="1105">
        <v>12771724</v>
      </c>
      <c r="K672" s="1152">
        <v>19790675</v>
      </c>
    </row>
    <row r="673" spans="2:14" ht="12.75">
      <c r="B673" s="1161" t="s">
        <v>236</v>
      </c>
      <c r="C673" s="1103">
        <f t="shared" si="50"/>
        <v>44379143</v>
      </c>
      <c r="D673" s="1105">
        <v>235538</v>
      </c>
      <c r="E673" s="1105">
        <v>68088</v>
      </c>
      <c r="F673" s="1105">
        <v>114816</v>
      </c>
      <c r="G673" s="1105">
        <v>52634</v>
      </c>
      <c r="H673" s="1105">
        <v>44143605</v>
      </c>
      <c r="I673" s="1105">
        <v>6396462</v>
      </c>
      <c r="J673" s="1105">
        <v>13181865</v>
      </c>
      <c r="K673" s="1152">
        <v>24565278</v>
      </c>
    </row>
    <row r="674" spans="2:14" ht="12.75">
      <c r="B674" s="1080"/>
      <c r="C674" s="1104"/>
      <c r="D674" s="1104"/>
      <c r="E674" s="1104"/>
      <c r="F674" s="1104"/>
      <c r="G674" s="1104"/>
      <c r="H674" s="1104"/>
      <c r="I674" s="1104"/>
      <c r="J674" s="1104"/>
      <c r="K674" s="1157"/>
    </row>
    <row r="675" spans="2:14" ht="12.75">
      <c r="B675" s="1158">
        <v>2020</v>
      </c>
      <c r="C675" s="1097">
        <f t="shared" ref="C675:K675" si="51">SUM(C662:C673)</f>
        <v>559818071</v>
      </c>
      <c r="D675" s="1097">
        <f t="shared" si="51"/>
        <v>2643236</v>
      </c>
      <c r="E675" s="1097">
        <f t="shared" si="51"/>
        <v>740638</v>
      </c>
      <c r="F675" s="1097">
        <f t="shared" si="51"/>
        <v>1348815</v>
      </c>
      <c r="G675" s="1097">
        <f t="shared" si="51"/>
        <v>553783</v>
      </c>
      <c r="H675" s="1097">
        <f t="shared" si="51"/>
        <v>557174835</v>
      </c>
      <c r="I675" s="1097">
        <f t="shared" si="51"/>
        <v>82097188</v>
      </c>
      <c r="J675" s="1097">
        <f t="shared" si="51"/>
        <v>146990008</v>
      </c>
      <c r="K675" s="1159">
        <f t="shared" si="51"/>
        <v>328087639</v>
      </c>
      <c r="N675" s="400" t="s">
        <v>448</v>
      </c>
    </row>
    <row r="676" spans="2:14" ht="12.75">
      <c r="B676" s="1162"/>
      <c r="C676" s="1085"/>
      <c r="D676" s="1085"/>
      <c r="E676" s="1085"/>
      <c r="F676" s="1085"/>
      <c r="G676" s="1085"/>
      <c r="H676" s="1085"/>
      <c r="I676" s="1085"/>
      <c r="J676" s="1085"/>
      <c r="K676" s="1163"/>
    </row>
    <row r="677" spans="2:14" ht="12.75" customHeight="1">
      <c r="B677" s="1534" t="s">
        <v>213</v>
      </c>
      <c r="C677" s="1536" t="s">
        <v>22</v>
      </c>
      <c r="D677" s="1536" t="s">
        <v>214</v>
      </c>
      <c r="E677" s="1538" t="s">
        <v>215</v>
      </c>
      <c r="F677" s="1539"/>
      <c r="G677" s="1540"/>
      <c r="H677" s="1541" t="s">
        <v>216</v>
      </c>
      <c r="I677" s="1543" t="s">
        <v>217</v>
      </c>
      <c r="J677" s="1544"/>
      <c r="K677" s="1545"/>
    </row>
    <row r="678" spans="2:14" ht="11.25" customHeight="1">
      <c r="B678" s="1535"/>
      <c r="C678" s="1537"/>
      <c r="D678" s="1537"/>
      <c r="E678" s="1546" t="s">
        <v>254</v>
      </c>
      <c r="F678" s="1536" t="s">
        <v>255</v>
      </c>
      <c r="G678" s="1536" t="s">
        <v>256</v>
      </c>
      <c r="H678" s="1542"/>
      <c r="I678" s="1546" t="s">
        <v>221</v>
      </c>
      <c r="J678" s="1546" t="s">
        <v>24</v>
      </c>
      <c r="K678" s="1549" t="s">
        <v>222</v>
      </c>
    </row>
    <row r="679" spans="2:14" ht="11.25" customHeight="1">
      <c r="B679" s="1535"/>
      <c r="C679" s="1537"/>
      <c r="D679" s="1537"/>
      <c r="E679" s="1547"/>
      <c r="F679" s="1537"/>
      <c r="G679" s="1537"/>
      <c r="H679" s="1542"/>
      <c r="I679" s="1548"/>
      <c r="J679" s="1548"/>
      <c r="K679" s="1550"/>
    </row>
    <row r="680" spans="2:14" ht="12.75">
      <c r="B680" s="1076">
        <v>0</v>
      </c>
      <c r="C680" s="1086">
        <v>1</v>
      </c>
      <c r="D680" s="1086">
        <v>2</v>
      </c>
      <c r="E680" s="1087">
        <v>3</v>
      </c>
      <c r="F680" s="1087">
        <v>4</v>
      </c>
      <c r="G680" s="1086">
        <v>5</v>
      </c>
      <c r="H680" s="1086">
        <v>6</v>
      </c>
      <c r="I680" s="1086">
        <v>7</v>
      </c>
      <c r="J680" s="1086">
        <v>8</v>
      </c>
      <c r="K680" s="1164">
        <v>9</v>
      </c>
    </row>
    <row r="681" spans="2:14" ht="12.75">
      <c r="B681" s="1078"/>
      <c r="C681" s="1084"/>
      <c r="D681" s="1084"/>
      <c r="E681" s="1084"/>
      <c r="F681" s="1084"/>
      <c r="G681" s="1084"/>
      <c r="H681" s="1084"/>
      <c r="I681" s="1084"/>
      <c r="J681" s="1084"/>
      <c r="K681" s="1160"/>
    </row>
    <row r="682" spans="2:14" ht="12.75">
      <c r="B682" s="1080"/>
      <c r="C682" s="1530" t="s">
        <v>250</v>
      </c>
      <c r="D682" s="1530"/>
      <c r="E682" s="1530"/>
      <c r="F682" s="1530"/>
      <c r="G682" s="1530"/>
      <c r="H682" s="1530"/>
      <c r="I682" s="1530"/>
      <c r="J682" s="1530"/>
      <c r="K682" s="1531"/>
    </row>
    <row r="683" spans="2:14" ht="12.75">
      <c r="B683" s="1080"/>
      <c r="C683" s="1088"/>
      <c r="D683" s="1088"/>
      <c r="E683" s="1088"/>
      <c r="F683" s="1088"/>
      <c r="G683" s="1088"/>
      <c r="H683" s="1088"/>
      <c r="I683" s="1088"/>
      <c r="J683" s="1088"/>
      <c r="K683" s="1165"/>
    </row>
    <row r="684" spans="2:14" ht="12.75">
      <c r="B684" s="1161" t="s">
        <v>225</v>
      </c>
      <c r="C684" s="1103">
        <f>SUM(D684+H684)</f>
        <v>98406751</v>
      </c>
      <c r="D684" s="1103">
        <v>415255</v>
      </c>
      <c r="E684" s="1103">
        <v>121753</v>
      </c>
      <c r="F684" s="1103">
        <v>197678</v>
      </c>
      <c r="G684" s="1103">
        <v>95824</v>
      </c>
      <c r="H684" s="1103">
        <v>97991496</v>
      </c>
      <c r="I684" s="1103">
        <v>14011279</v>
      </c>
      <c r="J684" s="1103">
        <v>27307209</v>
      </c>
      <c r="K684" s="1151">
        <v>56673008</v>
      </c>
    </row>
    <row r="685" spans="2:14" ht="12.75">
      <c r="B685" s="1161" t="s">
        <v>226</v>
      </c>
      <c r="C685" s="1103">
        <f t="shared" ref="C685:C695" si="52">SUM(D685+H685)</f>
        <v>94273400</v>
      </c>
      <c r="D685" s="1103">
        <v>371528</v>
      </c>
      <c r="E685" s="1103">
        <v>101380</v>
      </c>
      <c r="F685" s="1103">
        <v>190031</v>
      </c>
      <c r="G685" s="1103">
        <v>80117</v>
      </c>
      <c r="H685" s="1103">
        <v>93901872</v>
      </c>
      <c r="I685" s="1103">
        <v>13706847</v>
      </c>
      <c r="J685" s="1103">
        <v>24084327</v>
      </c>
      <c r="K685" s="1151">
        <v>56110698</v>
      </c>
    </row>
    <row r="686" spans="2:14" ht="12.75">
      <c r="B686" s="1161" t="s">
        <v>227</v>
      </c>
      <c r="C686" s="1103">
        <f t="shared" si="52"/>
        <v>89717346</v>
      </c>
      <c r="D686" s="1105">
        <v>372120</v>
      </c>
      <c r="E686" s="1105">
        <v>93526</v>
      </c>
      <c r="F686" s="1105">
        <v>183035</v>
      </c>
      <c r="G686" s="1106">
        <v>95559</v>
      </c>
      <c r="H686" s="1103">
        <v>89345226</v>
      </c>
      <c r="I686" s="1105">
        <v>12115715</v>
      </c>
      <c r="J686" s="1105">
        <v>22514649</v>
      </c>
      <c r="K686" s="1152">
        <v>54714862</v>
      </c>
    </row>
    <row r="687" spans="2:14" ht="12.75">
      <c r="B687" s="1161" t="s">
        <v>228</v>
      </c>
      <c r="C687" s="1103">
        <f t="shared" si="52"/>
        <v>74393739</v>
      </c>
      <c r="D687" s="1103">
        <v>265878</v>
      </c>
      <c r="E687" s="1104">
        <v>66178</v>
      </c>
      <c r="F687" s="1104">
        <v>117616</v>
      </c>
      <c r="G687" s="1104">
        <v>82084</v>
      </c>
      <c r="H687" s="1103">
        <v>74127861</v>
      </c>
      <c r="I687" s="1104">
        <v>10308616</v>
      </c>
      <c r="J687" s="1104">
        <v>20143556</v>
      </c>
      <c r="K687" s="1157">
        <v>43675689</v>
      </c>
    </row>
    <row r="688" spans="2:14" ht="12.75">
      <c r="B688" s="1161" t="s">
        <v>229</v>
      </c>
      <c r="C688" s="1103">
        <f t="shared" si="52"/>
        <v>86208498</v>
      </c>
      <c r="D688" s="1108">
        <v>319898</v>
      </c>
      <c r="E688" s="1108">
        <v>87279</v>
      </c>
      <c r="F688" s="1108">
        <v>156470</v>
      </c>
      <c r="G688" s="1108">
        <v>76149</v>
      </c>
      <c r="H688" s="1108">
        <v>85888600</v>
      </c>
      <c r="I688" s="1108">
        <v>12659354</v>
      </c>
      <c r="J688" s="1108">
        <v>20656790</v>
      </c>
      <c r="K688" s="1153">
        <v>52572456</v>
      </c>
    </row>
    <row r="689" spans="2:12" ht="12.75">
      <c r="B689" s="1161" t="s">
        <v>230</v>
      </c>
      <c r="C689" s="1103">
        <f t="shared" si="52"/>
        <v>101889130</v>
      </c>
      <c r="D689" s="1103">
        <v>360681</v>
      </c>
      <c r="E689" s="1104">
        <v>93221</v>
      </c>
      <c r="F689" s="1104">
        <v>211996</v>
      </c>
      <c r="G689" s="1104">
        <v>55464</v>
      </c>
      <c r="H689" s="1103">
        <v>101528449</v>
      </c>
      <c r="I689" s="1104">
        <v>15174672</v>
      </c>
      <c r="J689" s="1104">
        <v>23731496</v>
      </c>
      <c r="K689" s="1157">
        <v>62622281</v>
      </c>
    </row>
    <row r="690" spans="2:12" ht="12.75">
      <c r="B690" s="1161" t="s">
        <v>231</v>
      </c>
      <c r="C690" s="1103">
        <f>SUM(D690+H690)</f>
        <v>105672362</v>
      </c>
      <c r="D690" s="1105">
        <v>403511</v>
      </c>
      <c r="E690" s="1105">
        <v>119182</v>
      </c>
      <c r="F690" s="1105">
        <v>221232</v>
      </c>
      <c r="G690" s="1106">
        <v>63097</v>
      </c>
      <c r="H690" s="1103">
        <v>105268851</v>
      </c>
      <c r="I690" s="1105">
        <v>17023118</v>
      </c>
      <c r="J690" s="1105">
        <v>28928872</v>
      </c>
      <c r="K690" s="1152">
        <v>59316861</v>
      </c>
    </row>
    <row r="691" spans="2:12" ht="12.75">
      <c r="B691" s="1161" t="s">
        <v>232</v>
      </c>
      <c r="C691" s="1103">
        <f>SUM(D691+H691)</f>
        <v>89888573</v>
      </c>
      <c r="D691" s="1105">
        <v>413288</v>
      </c>
      <c r="E691" s="1105">
        <v>100914</v>
      </c>
      <c r="F691" s="1105">
        <v>202818</v>
      </c>
      <c r="G691" s="1106">
        <v>109556</v>
      </c>
      <c r="H691" s="1103">
        <v>89475285</v>
      </c>
      <c r="I691" s="1105">
        <v>13419764</v>
      </c>
      <c r="J691" s="1105">
        <v>24879574</v>
      </c>
      <c r="K691" s="1152">
        <v>51175947</v>
      </c>
    </row>
    <row r="692" spans="2:12" ht="12.75">
      <c r="B692" s="1161" t="s">
        <v>233</v>
      </c>
      <c r="C692" s="1103">
        <f t="shared" si="52"/>
        <v>98776814</v>
      </c>
      <c r="D692" s="1103">
        <v>449742</v>
      </c>
      <c r="E692" s="1104">
        <v>142399</v>
      </c>
      <c r="F692" s="1104">
        <v>252641</v>
      </c>
      <c r="G692" s="1104">
        <v>54702</v>
      </c>
      <c r="H692" s="1103">
        <v>98327072</v>
      </c>
      <c r="I692" s="1104">
        <v>13985215</v>
      </c>
      <c r="J692" s="1104">
        <v>27586425</v>
      </c>
      <c r="K692" s="1157">
        <v>56755432</v>
      </c>
    </row>
    <row r="693" spans="2:12" ht="12.75">
      <c r="B693" s="1161" t="s">
        <v>234</v>
      </c>
      <c r="C693" s="1103">
        <f t="shared" si="52"/>
        <v>97774164</v>
      </c>
      <c r="D693" s="1105">
        <v>478145</v>
      </c>
      <c r="E693" s="1105">
        <v>164762</v>
      </c>
      <c r="F693" s="1105">
        <v>235023</v>
      </c>
      <c r="G693" s="1105">
        <v>78360</v>
      </c>
      <c r="H693" s="1104">
        <v>97296019</v>
      </c>
      <c r="I693" s="1105">
        <v>14828737</v>
      </c>
      <c r="J693" s="1105">
        <v>31240799</v>
      </c>
      <c r="K693" s="1152">
        <v>51226483</v>
      </c>
    </row>
    <row r="694" spans="2:12" ht="12.75">
      <c r="B694" s="1161" t="s">
        <v>235</v>
      </c>
      <c r="C694" s="1103">
        <f t="shared" si="52"/>
        <v>81593253</v>
      </c>
      <c r="D694" s="1105">
        <v>392463</v>
      </c>
      <c r="E694" s="1105">
        <v>92244</v>
      </c>
      <c r="F694" s="1105">
        <v>209689</v>
      </c>
      <c r="G694" s="1105">
        <v>90530</v>
      </c>
      <c r="H694" s="1104">
        <v>81200790</v>
      </c>
      <c r="I694" s="1105">
        <v>12068851</v>
      </c>
      <c r="J694" s="1105">
        <v>26605968</v>
      </c>
      <c r="K694" s="1152">
        <v>42525971</v>
      </c>
    </row>
    <row r="695" spans="2:12" ht="12.75">
      <c r="B695" s="1161" t="s">
        <v>236</v>
      </c>
      <c r="C695" s="1103">
        <f t="shared" si="52"/>
        <v>87937614</v>
      </c>
      <c r="D695" s="1105">
        <v>416595</v>
      </c>
      <c r="E695" s="1105">
        <v>118762</v>
      </c>
      <c r="F695" s="1105">
        <v>204236</v>
      </c>
      <c r="G695" s="1106">
        <v>93597</v>
      </c>
      <c r="H695" s="1107">
        <v>87521019</v>
      </c>
      <c r="I695" s="1105">
        <v>12604337</v>
      </c>
      <c r="J695" s="1105">
        <v>27520655</v>
      </c>
      <c r="K695" s="1152">
        <v>47396027</v>
      </c>
    </row>
    <row r="696" spans="2:12" ht="12.75">
      <c r="B696" s="1161"/>
      <c r="C696" s="1102"/>
      <c r="D696" s="1099"/>
      <c r="E696" s="1100"/>
      <c r="F696" s="1100"/>
      <c r="G696" s="1100"/>
      <c r="H696" s="1099"/>
      <c r="I696" s="1100"/>
      <c r="J696" s="1100"/>
      <c r="K696" s="1166"/>
    </row>
    <row r="697" spans="2:12" ht="12.75">
      <c r="B697" s="1158">
        <v>2020</v>
      </c>
      <c r="C697" s="1101">
        <f t="shared" ref="C697:K697" si="53">SUM(C684:C695)</f>
        <v>1106531644</v>
      </c>
      <c r="D697" s="1101">
        <f t="shared" si="53"/>
        <v>4659104</v>
      </c>
      <c r="E697" s="1101">
        <f t="shared" si="53"/>
        <v>1301600</v>
      </c>
      <c r="F697" s="1101">
        <f t="shared" si="53"/>
        <v>2382465</v>
      </c>
      <c r="G697" s="1101">
        <f t="shared" si="53"/>
        <v>975039</v>
      </c>
      <c r="H697" s="1101">
        <f t="shared" si="53"/>
        <v>1101872540</v>
      </c>
      <c r="I697" s="1101">
        <f t="shared" si="53"/>
        <v>161906505</v>
      </c>
      <c r="J697" s="1101">
        <f t="shared" si="53"/>
        <v>305200320</v>
      </c>
      <c r="K697" s="1167">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80"/>
      <c r="C700" s="1096"/>
      <c r="D700" s="1096"/>
      <c r="E700" s="1168"/>
      <c r="F700" s="1169" t="s">
        <v>251</v>
      </c>
      <c r="G700" s="1169"/>
      <c r="H700" s="1169"/>
      <c r="I700" s="1169"/>
      <c r="J700" s="1170"/>
      <c r="K700" s="1171"/>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2">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3">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3">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3">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3">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3">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3">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3">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3">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3">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3">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75">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51" t="s">
        <v>449</v>
      </c>
      <c r="C715" s="1551"/>
      <c r="D715" s="1551"/>
      <c r="E715" s="1551"/>
      <c r="F715" s="1551"/>
      <c r="G715" s="1551"/>
      <c r="H715" s="1551"/>
      <c r="I715" s="1551"/>
      <c r="J715" s="1551"/>
      <c r="K715" s="1551"/>
      <c r="L715"/>
    </row>
    <row r="716" spans="2:12" ht="18.75" thickBot="1">
      <c r="B716" s="1139"/>
      <c r="C716" s="1139"/>
      <c r="D716" s="1139"/>
      <c r="E716" s="1139"/>
      <c r="F716" s="757" t="s">
        <v>212</v>
      </c>
      <c r="G716" s="1139"/>
      <c r="H716" s="1139"/>
      <c r="I716" s="1139"/>
      <c r="J716" s="1139"/>
      <c r="K716" s="1139"/>
    </row>
    <row r="717" spans="2:12" ht="12.75">
      <c r="B717" s="1552" t="s">
        <v>213</v>
      </c>
      <c r="C717" s="1554" t="s">
        <v>22</v>
      </c>
      <c r="D717" s="1554" t="s">
        <v>214</v>
      </c>
      <c r="E717" s="1555" t="s">
        <v>215</v>
      </c>
      <c r="F717" s="1556"/>
      <c r="G717" s="1557"/>
      <c r="H717" s="1558" t="s">
        <v>216</v>
      </c>
      <c r="I717" s="1555" t="s">
        <v>217</v>
      </c>
      <c r="J717" s="1556"/>
      <c r="K717" s="1559"/>
    </row>
    <row r="718" spans="2:12">
      <c r="B718" s="1553"/>
      <c r="C718" s="1537"/>
      <c r="D718" s="1537"/>
      <c r="E718" s="1546" t="s">
        <v>254</v>
      </c>
      <c r="F718" s="1536" t="s">
        <v>255</v>
      </c>
      <c r="G718" s="1536" t="s">
        <v>256</v>
      </c>
      <c r="H718" s="1542"/>
      <c r="I718" s="1546" t="s">
        <v>221</v>
      </c>
      <c r="J718" s="1546" t="s">
        <v>24</v>
      </c>
      <c r="K718" s="1549" t="s">
        <v>295</v>
      </c>
    </row>
    <row r="719" spans="2:12" ht="17.25" customHeight="1">
      <c r="B719" s="1553"/>
      <c r="C719" s="1537"/>
      <c r="D719" s="1537"/>
      <c r="E719" s="1547"/>
      <c r="F719" s="1537"/>
      <c r="G719" s="1537"/>
      <c r="H719" s="1542"/>
      <c r="I719" s="1547"/>
      <c r="J719" s="1547"/>
      <c r="K719" s="1560"/>
    </row>
    <row r="720" spans="2:12" ht="12.75">
      <c r="B720" s="1076">
        <v>0</v>
      </c>
      <c r="C720" s="627">
        <v>1</v>
      </c>
      <c r="D720" s="627">
        <v>2</v>
      </c>
      <c r="E720" s="628">
        <v>3</v>
      </c>
      <c r="F720" s="628">
        <v>4</v>
      </c>
      <c r="G720" s="627">
        <v>5</v>
      </c>
      <c r="H720" s="627">
        <v>6</v>
      </c>
      <c r="I720" s="627">
        <v>7</v>
      </c>
      <c r="J720" s="627">
        <v>8</v>
      </c>
      <c r="K720" s="1077">
        <v>9</v>
      </c>
    </row>
    <row r="721" spans="2:11" ht="12.75">
      <c r="B721" s="1078"/>
      <c r="C721" s="630"/>
      <c r="D721" s="630"/>
      <c r="E721" s="630"/>
      <c r="F721" s="630"/>
      <c r="G721" s="630"/>
      <c r="H721" s="630"/>
      <c r="I721" s="630"/>
      <c r="J721" s="630"/>
      <c r="K721" s="1079"/>
    </row>
    <row r="722" spans="2:11" ht="14.25">
      <c r="B722" s="1080"/>
      <c r="C722" s="1532" t="s">
        <v>224</v>
      </c>
      <c r="D722" s="1532"/>
      <c r="E722" s="1532"/>
      <c r="F722" s="1532"/>
      <c r="G722" s="1532"/>
      <c r="H722" s="1532"/>
      <c r="I722" s="1532"/>
      <c r="J722" s="1532"/>
      <c r="K722" s="1533"/>
    </row>
    <row r="723" spans="2:11" ht="13.5" thickBot="1">
      <c r="B723" s="1078"/>
      <c r="C723" s="630"/>
      <c r="D723" s="630"/>
      <c r="E723" s="630"/>
      <c r="F723" s="630"/>
      <c r="G723" s="630"/>
      <c r="H723" s="630"/>
      <c r="I723" s="630"/>
      <c r="J723" s="630"/>
      <c r="K723" s="1079"/>
    </row>
    <row r="724" spans="2:11" ht="12.75">
      <c r="B724" s="1368" t="s">
        <v>225</v>
      </c>
      <c r="C724" s="1369">
        <f>SUM(D724+H724)</f>
        <v>131487</v>
      </c>
      <c r="D724" s="1369">
        <v>4212</v>
      </c>
      <c r="E724" s="1369">
        <v>1884</v>
      </c>
      <c r="F724" s="1369">
        <v>1881</v>
      </c>
      <c r="G724" s="1369">
        <v>447</v>
      </c>
      <c r="H724" s="1369">
        <v>127275</v>
      </c>
      <c r="I724" s="1369">
        <v>20665</v>
      </c>
      <c r="J724" s="1369">
        <v>40603</v>
      </c>
      <c r="K724" s="1370">
        <v>66007</v>
      </c>
    </row>
    <row r="725" spans="2:11" ht="12.75">
      <c r="B725" s="1150" t="s">
        <v>226</v>
      </c>
      <c r="C725" s="1103">
        <f t="shared" ref="C725:C735" si="64">SUM(D725+H725)</f>
        <v>139761</v>
      </c>
      <c r="D725" s="1103">
        <v>4061</v>
      </c>
      <c r="E725" s="1103">
        <v>2090</v>
      </c>
      <c r="F725" s="1103">
        <v>1541</v>
      </c>
      <c r="G725" s="1103">
        <v>430</v>
      </c>
      <c r="H725" s="1103">
        <v>135700</v>
      </c>
      <c r="I725" s="1103">
        <v>22172</v>
      </c>
      <c r="J725" s="1103">
        <v>39787</v>
      </c>
      <c r="K725" s="1151">
        <v>73741</v>
      </c>
    </row>
    <row r="726" spans="2:11" ht="12.75">
      <c r="B726" s="1150" t="s">
        <v>227</v>
      </c>
      <c r="C726" s="1103">
        <f t="shared" si="64"/>
        <v>169682</v>
      </c>
      <c r="D726" s="1105">
        <v>5140</v>
      </c>
      <c r="E726" s="1105">
        <v>2472</v>
      </c>
      <c r="F726" s="1105">
        <v>2072</v>
      </c>
      <c r="G726" s="1106">
        <v>596</v>
      </c>
      <c r="H726" s="1103">
        <v>164542</v>
      </c>
      <c r="I726" s="1105">
        <v>28740</v>
      </c>
      <c r="J726" s="1105">
        <v>46840</v>
      </c>
      <c r="K726" s="1152">
        <v>88962</v>
      </c>
    </row>
    <row r="727" spans="2:11" ht="12.75">
      <c r="B727" s="1150" t="s">
        <v>228</v>
      </c>
      <c r="C727" s="1103">
        <f>SUM(D727+H727)</f>
        <v>147812</v>
      </c>
      <c r="D727" s="1103">
        <v>3534</v>
      </c>
      <c r="E727" s="1104">
        <v>1611</v>
      </c>
      <c r="F727" s="1104">
        <v>1644</v>
      </c>
      <c r="G727" s="1103">
        <v>279</v>
      </c>
      <c r="H727" s="1103">
        <v>144278</v>
      </c>
      <c r="I727" s="1103">
        <v>24602</v>
      </c>
      <c r="J727" s="1103">
        <v>37994</v>
      </c>
      <c r="K727" s="1151">
        <v>81682</v>
      </c>
    </row>
    <row r="728" spans="2:11" ht="12.75">
      <c r="B728" s="1150" t="s">
        <v>229</v>
      </c>
      <c r="C728" s="1103">
        <f>SUM(D728+H728)</f>
        <v>152123</v>
      </c>
      <c r="D728" s="656">
        <v>3693</v>
      </c>
      <c r="E728" s="1108">
        <v>1713</v>
      </c>
      <c r="F728" s="1098">
        <v>1740</v>
      </c>
      <c r="G728" s="1098">
        <v>240</v>
      </c>
      <c r="H728" s="656">
        <v>148430</v>
      </c>
      <c r="I728" s="1108">
        <v>26209</v>
      </c>
      <c r="J728" s="1108">
        <v>40210</v>
      </c>
      <c r="K728" s="1153">
        <v>82011</v>
      </c>
    </row>
    <row r="729" spans="2:11" ht="12.75">
      <c r="B729" s="1150" t="s">
        <v>230</v>
      </c>
      <c r="C729" s="1103">
        <f t="shared" si="64"/>
        <v>0</v>
      </c>
      <c r="D729" s="1103"/>
      <c r="E729" s="1104"/>
      <c r="F729" s="1104"/>
      <c r="G729" s="1103"/>
      <c r="H729" s="1103"/>
      <c r="I729" s="1103"/>
      <c r="J729" s="1103"/>
      <c r="K729" s="1151"/>
    </row>
    <row r="730" spans="2:11" ht="12.75">
      <c r="B730" s="1150" t="s">
        <v>231</v>
      </c>
      <c r="C730" s="1103">
        <f>SUM(D730+H730)</f>
        <v>0</v>
      </c>
      <c r="D730" s="657"/>
      <c r="E730" s="1105"/>
      <c r="F730" s="1106"/>
      <c r="G730" s="1106"/>
      <c r="H730" s="1103"/>
      <c r="I730" s="1105"/>
      <c r="J730" s="1105"/>
      <c r="K730" s="1152"/>
    </row>
    <row r="731" spans="2:11" ht="12.75">
      <c r="B731" s="1150" t="s">
        <v>232</v>
      </c>
      <c r="C731" s="1103">
        <f t="shared" si="64"/>
        <v>0</v>
      </c>
      <c r="D731" s="657"/>
      <c r="E731" s="1105"/>
      <c r="F731" s="1105"/>
      <c r="G731" s="1106"/>
      <c r="H731" s="1103"/>
      <c r="I731" s="1105"/>
      <c r="J731" s="1105"/>
      <c r="K731" s="1152"/>
    </row>
    <row r="732" spans="2:11" ht="12.75">
      <c r="B732" s="1150" t="s">
        <v>233</v>
      </c>
      <c r="C732" s="1103">
        <f t="shared" si="64"/>
        <v>0</v>
      </c>
      <c r="D732" s="1103"/>
      <c r="E732" s="1104"/>
      <c r="F732" s="1104"/>
      <c r="G732" s="1103"/>
      <c r="H732" s="1103"/>
      <c r="I732" s="1103"/>
      <c r="J732" s="1103"/>
      <c r="K732" s="1151"/>
    </row>
    <row r="733" spans="2:11" ht="12.75">
      <c r="B733" s="1154" t="s">
        <v>234</v>
      </c>
      <c r="C733" s="1103">
        <f>SUM(D733+H733)</f>
        <v>0</v>
      </c>
      <c r="D733" s="657"/>
      <c r="E733" s="1105"/>
      <c r="F733" s="1105"/>
      <c r="G733" s="1105"/>
      <c r="H733" s="1104"/>
      <c r="I733" s="1105"/>
      <c r="J733" s="1105"/>
      <c r="K733" s="1152"/>
    </row>
    <row r="734" spans="2:11" ht="12.75">
      <c r="B734" s="1155" t="s">
        <v>235</v>
      </c>
      <c r="C734" s="1103">
        <f>SUM(D734+H734)</f>
        <v>0</v>
      </c>
      <c r="D734" s="1105"/>
      <c r="E734" s="1105"/>
      <c r="F734" s="1105"/>
      <c r="G734" s="1105"/>
      <c r="H734" s="1105"/>
      <c r="I734" s="1105"/>
      <c r="J734" s="1105"/>
      <c r="K734" s="1152"/>
    </row>
    <row r="735" spans="2:11" ht="12.75">
      <c r="B735" s="1155" t="s">
        <v>236</v>
      </c>
      <c r="C735" s="1103">
        <f t="shared" si="64"/>
        <v>0</v>
      </c>
      <c r="D735" s="1105"/>
      <c r="E735" s="1105"/>
      <c r="F735" s="1105"/>
      <c r="G735" s="1105"/>
      <c r="H735" s="1105"/>
      <c r="I735" s="1105"/>
      <c r="J735" s="1105"/>
      <c r="K735" s="1152"/>
    </row>
    <row r="736" spans="2:11" ht="15">
      <c r="B736" s="1156"/>
      <c r="C736" s="1104"/>
      <c r="D736" s="1104"/>
      <c r="E736" s="1104"/>
      <c r="F736" s="1104"/>
      <c r="G736" s="1104"/>
      <c r="H736" s="1104"/>
      <c r="I736" s="1104"/>
      <c r="J736" s="1104"/>
      <c r="K736" s="1157"/>
    </row>
    <row r="737" spans="2:11" ht="12.75">
      <c r="B737" s="1158">
        <v>2021</v>
      </c>
      <c r="C737" s="1097">
        <f t="shared" ref="C737:K737" si="65">SUM(C724:C735)</f>
        <v>740865</v>
      </c>
      <c r="D737" s="1097">
        <f>SUM(D724:D735)</f>
        <v>20640</v>
      </c>
      <c r="E737" s="1097">
        <f t="shared" si="65"/>
        <v>9770</v>
      </c>
      <c r="F737" s="1097">
        <f t="shared" si="65"/>
        <v>8878</v>
      </c>
      <c r="G737" s="1097">
        <f>SUM(G724:G735)</f>
        <v>1992</v>
      </c>
      <c r="H737" s="1097">
        <f t="shared" si="65"/>
        <v>720225</v>
      </c>
      <c r="I737" s="1097">
        <f t="shared" si="65"/>
        <v>122388</v>
      </c>
      <c r="J737" s="1097">
        <f t="shared" si="65"/>
        <v>205434</v>
      </c>
      <c r="K737" s="1159">
        <f t="shared" si="65"/>
        <v>392403</v>
      </c>
    </row>
    <row r="738" spans="2:11" ht="12.75">
      <c r="B738" s="1080"/>
      <c r="C738" s="1084"/>
      <c r="D738" s="1084"/>
      <c r="E738" s="1084"/>
      <c r="F738" s="1084"/>
      <c r="G738" s="1084"/>
      <c r="H738" s="1084"/>
      <c r="I738" s="1084"/>
      <c r="J738" s="1084"/>
      <c r="K738" s="1160"/>
    </row>
    <row r="739" spans="2:11" ht="12.75">
      <c r="B739" s="1080"/>
      <c r="C739" s="1530" t="s">
        <v>249</v>
      </c>
      <c r="D739" s="1530"/>
      <c r="E739" s="1530"/>
      <c r="F739" s="1530"/>
      <c r="G739" s="1530"/>
      <c r="H739" s="1530"/>
      <c r="I739" s="1530"/>
      <c r="J739" s="1530"/>
      <c r="K739" s="1531"/>
    </row>
    <row r="740" spans="2:11" ht="12.75">
      <c r="B740" s="1078"/>
      <c r="C740" s="1084"/>
      <c r="D740" s="1084"/>
      <c r="E740" s="1084"/>
      <c r="F740" s="1084"/>
      <c r="G740" s="1084"/>
      <c r="H740" s="1084"/>
      <c r="I740" s="1084"/>
      <c r="J740" s="1084"/>
      <c r="K740" s="1160"/>
    </row>
    <row r="741" spans="2:11" ht="12.75">
      <c r="B741" s="1161" t="s">
        <v>225</v>
      </c>
      <c r="C741" s="1103">
        <f t="shared" ref="C741:C752" si="66">SUM(D741+H741)</f>
        <v>39741341</v>
      </c>
      <c r="D741" s="1103">
        <v>237362</v>
      </c>
      <c r="E741" s="1103">
        <v>66223</v>
      </c>
      <c r="F741" s="1103">
        <v>109472</v>
      </c>
      <c r="G741" s="1103">
        <v>61667</v>
      </c>
      <c r="H741" s="1103">
        <v>39503979</v>
      </c>
      <c r="I741" s="1103">
        <v>5747629</v>
      </c>
      <c r="J741" s="1103">
        <v>11340717</v>
      </c>
      <c r="K741" s="1151">
        <v>22415633</v>
      </c>
    </row>
    <row r="742" spans="2:11" ht="12.75">
      <c r="B742" s="1161" t="s">
        <v>226</v>
      </c>
      <c r="C742" s="1103">
        <f t="shared" si="66"/>
        <v>42585604</v>
      </c>
      <c r="D742" s="1103">
        <v>225646</v>
      </c>
      <c r="E742" s="1103">
        <v>74893</v>
      </c>
      <c r="F742" s="1103">
        <v>91386</v>
      </c>
      <c r="G742" s="1103">
        <v>59367</v>
      </c>
      <c r="H742" s="1103">
        <v>42359958</v>
      </c>
      <c r="I742" s="1103">
        <v>6173809</v>
      </c>
      <c r="J742" s="1103">
        <v>11233624</v>
      </c>
      <c r="K742" s="1151">
        <v>24952525</v>
      </c>
    </row>
    <row r="743" spans="2:11" ht="12.75">
      <c r="B743" s="1161" t="s">
        <v>227</v>
      </c>
      <c r="C743" s="1103">
        <f t="shared" si="66"/>
        <v>51669516</v>
      </c>
      <c r="D743" s="1105">
        <v>269170</v>
      </c>
      <c r="E743" s="1105">
        <v>75705</v>
      </c>
      <c r="F743" s="1105">
        <v>120949</v>
      </c>
      <c r="G743" s="1106">
        <v>72516</v>
      </c>
      <c r="H743" s="1103">
        <v>51400346</v>
      </c>
      <c r="I743" s="1105">
        <v>8040952</v>
      </c>
      <c r="J743" s="1105">
        <v>13263981</v>
      </c>
      <c r="K743" s="1152">
        <v>30095413</v>
      </c>
    </row>
    <row r="744" spans="2:11" ht="12.75">
      <c r="B744" s="1161" t="s">
        <v>228</v>
      </c>
      <c r="C744" s="1103">
        <f t="shared" si="66"/>
        <v>46021458</v>
      </c>
      <c r="D744" s="1103">
        <v>203453</v>
      </c>
      <c r="E744" s="1104">
        <v>56947</v>
      </c>
      <c r="F744" s="1104">
        <v>106856</v>
      </c>
      <c r="G744" s="1103">
        <v>39650</v>
      </c>
      <c r="H744" s="1103">
        <v>45818005</v>
      </c>
      <c r="I744" s="1103">
        <v>6937605</v>
      </c>
      <c r="J744" s="1103">
        <v>10743705</v>
      </c>
      <c r="K744" s="1151">
        <v>28136695</v>
      </c>
    </row>
    <row r="745" spans="2:11" ht="12.75">
      <c r="B745" s="1161" t="s">
        <v>229</v>
      </c>
      <c r="C745" s="1103">
        <f t="shared" si="66"/>
        <v>46571427</v>
      </c>
      <c r="D745" s="1108">
        <v>212169</v>
      </c>
      <c r="E745" s="1108">
        <v>64706</v>
      </c>
      <c r="F745" s="1108">
        <v>114698</v>
      </c>
      <c r="G745" s="1108">
        <v>32765</v>
      </c>
      <c r="H745" s="1108">
        <v>46359258</v>
      </c>
      <c r="I745" s="1108">
        <v>7426484</v>
      </c>
      <c r="J745" s="1108">
        <v>11153429</v>
      </c>
      <c r="K745" s="1153">
        <v>27779345</v>
      </c>
    </row>
    <row r="746" spans="2:11" ht="12.75">
      <c r="B746" s="1161" t="s">
        <v>230</v>
      </c>
      <c r="C746" s="1103">
        <f t="shared" si="66"/>
        <v>0</v>
      </c>
      <c r="D746" s="1103"/>
      <c r="E746" s="1104"/>
      <c r="F746" s="1104"/>
      <c r="G746" s="1103"/>
      <c r="H746" s="1103"/>
      <c r="I746" s="1103"/>
      <c r="J746" s="1103"/>
      <c r="K746" s="1151"/>
    </row>
    <row r="747" spans="2:11" ht="12.75">
      <c r="B747" s="1161" t="s">
        <v>231</v>
      </c>
      <c r="C747" s="1103">
        <f t="shared" si="66"/>
        <v>0</v>
      </c>
      <c r="D747" s="1105"/>
      <c r="E747" s="1105"/>
      <c r="F747" s="1105"/>
      <c r="G747" s="1106"/>
      <c r="H747" s="1103"/>
      <c r="I747" s="1105"/>
      <c r="J747" s="1105"/>
      <c r="K747" s="1152"/>
    </row>
    <row r="748" spans="2:11" ht="12.75">
      <c r="B748" s="1161" t="s">
        <v>232</v>
      </c>
      <c r="C748" s="1103">
        <f t="shared" si="66"/>
        <v>0</v>
      </c>
      <c r="D748" s="1105"/>
      <c r="E748" s="1105"/>
      <c r="F748" s="1105"/>
      <c r="G748" s="1106"/>
      <c r="H748" s="1103"/>
      <c r="I748" s="1105"/>
      <c r="J748" s="1105"/>
      <c r="K748" s="1152"/>
    </row>
    <row r="749" spans="2:11" ht="12.75">
      <c r="B749" s="1161" t="s">
        <v>233</v>
      </c>
      <c r="C749" s="1103">
        <f t="shared" si="66"/>
        <v>0</v>
      </c>
      <c r="D749" s="1105"/>
      <c r="E749" s="1105"/>
      <c r="F749" s="1105"/>
      <c r="G749" s="1106"/>
      <c r="H749" s="1103"/>
      <c r="I749" s="1105"/>
      <c r="J749" s="1105"/>
      <c r="K749" s="1152"/>
    </row>
    <row r="750" spans="2:11" ht="12.75">
      <c r="B750" s="1161" t="s">
        <v>234</v>
      </c>
      <c r="C750" s="1103">
        <f>SUM(D750+H750)</f>
        <v>0</v>
      </c>
      <c r="D750" s="1105"/>
      <c r="E750" s="1105"/>
      <c r="F750" s="1105"/>
      <c r="G750" s="1105"/>
      <c r="H750" s="1104"/>
      <c r="I750" s="1105"/>
      <c r="J750" s="1105"/>
      <c r="K750" s="1152"/>
    </row>
    <row r="751" spans="2:11" ht="12.75">
      <c r="B751" s="1161" t="s">
        <v>235</v>
      </c>
      <c r="C751" s="1103">
        <f>SUM(D751+H751)</f>
        <v>0</v>
      </c>
      <c r="D751" s="1105"/>
      <c r="E751" s="1105"/>
      <c r="F751" s="1105"/>
      <c r="G751" s="1105"/>
      <c r="H751" s="1104"/>
      <c r="I751" s="1105"/>
      <c r="J751" s="1105"/>
      <c r="K751" s="1152"/>
    </row>
    <row r="752" spans="2:11" ht="12.75">
      <c r="B752" s="1161" t="s">
        <v>236</v>
      </c>
      <c r="C752" s="1103">
        <f t="shared" si="66"/>
        <v>0</v>
      </c>
      <c r="D752" s="1105"/>
      <c r="E752" s="1105"/>
      <c r="F752" s="1105"/>
      <c r="G752" s="1105"/>
      <c r="H752" s="1105"/>
      <c r="I752" s="1105"/>
      <c r="J752" s="1105"/>
      <c r="K752" s="1152"/>
    </row>
    <row r="753" spans="2:11" ht="12.75">
      <c r="B753" s="1080"/>
      <c r="C753" s="1104"/>
      <c r="D753" s="1104"/>
      <c r="E753" s="1104"/>
      <c r="F753" s="1104"/>
      <c r="G753" s="1104"/>
      <c r="H753" s="1104"/>
      <c r="I753" s="1104"/>
      <c r="J753" s="1104"/>
      <c r="K753" s="1157"/>
    </row>
    <row r="754" spans="2:11" ht="12.75">
      <c r="B754" s="1158">
        <v>2021</v>
      </c>
      <c r="C754" s="1097">
        <f t="shared" ref="C754:K754" si="67">SUM(C741:C752)</f>
        <v>226589346</v>
      </c>
      <c r="D754" s="1097">
        <f t="shared" si="67"/>
        <v>1147800</v>
      </c>
      <c r="E754" s="1097">
        <f t="shared" si="67"/>
        <v>338474</v>
      </c>
      <c r="F754" s="1097">
        <f t="shared" si="67"/>
        <v>543361</v>
      </c>
      <c r="G754" s="1097">
        <f t="shared" si="67"/>
        <v>265965</v>
      </c>
      <c r="H754" s="1097">
        <f t="shared" si="67"/>
        <v>225441546</v>
      </c>
      <c r="I754" s="1097">
        <f t="shared" si="67"/>
        <v>34326479</v>
      </c>
      <c r="J754" s="1097">
        <f t="shared" si="67"/>
        <v>57735456</v>
      </c>
      <c r="K754" s="1159">
        <f t="shared" si="67"/>
        <v>133379611</v>
      </c>
    </row>
    <row r="755" spans="2:11" ht="12.75">
      <c r="B755" s="1162"/>
      <c r="C755" s="1085"/>
      <c r="D755" s="1085"/>
      <c r="E755" s="1085"/>
      <c r="F755" s="1085"/>
      <c r="G755" s="1085"/>
      <c r="H755" s="1085"/>
      <c r="I755" s="1085"/>
      <c r="J755" s="1085"/>
      <c r="K755" s="1163"/>
    </row>
    <row r="756" spans="2:11" ht="12.75" customHeight="1">
      <c r="B756" s="1534" t="s">
        <v>213</v>
      </c>
      <c r="C756" s="1536" t="s">
        <v>22</v>
      </c>
      <c r="D756" s="1536" t="s">
        <v>214</v>
      </c>
      <c r="E756" s="1538" t="s">
        <v>215</v>
      </c>
      <c r="F756" s="1539"/>
      <c r="G756" s="1540"/>
      <c r="H756" s="1541" t="s">
        <v>216</v>
      </c>
      <c r="I756" s="1543" t="s">
        <v>217</v>
      </c>
      <c r="J756" s="1544"/>
      <c r="K756" s="1545"/>
    </row>
    <row r="757" spans="2:11" ht="11.25" customHeight="1">
      <c r="B757" s="1535"/>
      <c r="C757" s="1537"/>
      <c r="D757" s="1537"/>
      <c r="E757" s="1546" t="s">
        <v>254</v>
      </c>
      <c r="F757" s="1536" t="s">
        <v>255</v>
      </c>
      <c r="G757" s="1536" t="s">
        <v>256</v>
      </c>
      <c r="H757" s="1542"/>
      <c r="I757" s="1546" t="s">
        <v>221</v>
      </c>
      <c r="J757" s="1546" t="s">
        <v>24</v>
      </c>
      <c r="K757" s="1549" t="s">
        <v>222</v>
      </c>
    </row>
    <row r="758" spans="2:11" ht="11.25" customHeight="1">
      <c r="B758" s="1535"/>
      <c r="C758" s="1537"/>
      <c r="D758" s="1537"/>
      <c r="E758" s="1547"/>
      <c r="F758" s="1537"/>
      <c r="G758" s="1537"/>
      <c r="H758" s="1542"/>
      <c r="I758" s="1548"/>
      <c r="J758" s="1548"/>
      <c r="K758" s="1550"/>
    </row>
    <row r="759" spans="2:11" ht="12.75">
      <c r="B759" s="1076">
        <v>0</v>
      </c>
      <c r="C759" s="1086">
        <v>1</v>
      </c>
      <c r="D759" s="1086">
        <v>2</v>
      </c>
      <c r="E759" s="1087">
        <v>3</v>
      </c>
      <c r="F759" s="1087">
        <v>4</v>
      </c>
      <c r="G759" s="1086">
        <v>5</v>
      </c>
      <c r="H759" s="1086">
        <v>6</v>
      </c>
      <c r="I759" s="1086">
        <v>7</v>
      </c>
      <c r="J759" s="1086">
        <v>8</v>
      </c>
      <c r="K759" s="1164">
        <v>9</v>
      </c>
    </row>
    <row r="760" spans="2:11" ht="12.75">
      <c r="B760" s="1078"/>
      <c r="C760" s="1084"/>
      <c r="D760" s="1084"/>
      <c r="E760" s="1084"/>
      <c r="F760" s="1084"/>
      <c r="G760" s="1084"/>
      <c r="H760" s="1084"/>
      <c r="I760" s="1084"/>
      <c r="J760" s="1084"/>
      <c r="K760" s="1160"/>
    </row>
    <row r="761" spans="2:11" ht="12.75">
      <c r="B761" s="1080"/>
      <c r="C761" s="1530" t="s">
        <v>250</v>
      </c>
      <c r="D761" s="1530"/>
      <c r="E761" s="1530"/>
      <c r="F761" s="1530"/>
      <c r="G761" s="1530"/>
      <c r="H761" s="1530"/>
      <c r="I761" s="1530"/>
      <c r="J761" s="1530"/>
      <c r="K761" s="1531"/>
    </row>
    <row r="762" spans="2:11" ht="12.75">
      <c r="B762" s="1080"/>
      <c r="C762" s="1088"/>
      <c r="D762" s="1088"/>
      <c r="E762" s="1088"/>
      <c r="F762" s="1088"/>
      <c r="G762" s="1088"/>
      <c r="H762" s="1088"/>
      <c r="I762" s="1088"/>
      <c r="J762" s="1088"/>
      <c r="K762" s="1165"/>
    </row>
    <row r="763" spans="2:11" ht="12.75">
      <c r="B763" s="1161" t="s">
        <v>225</v>
      </c>
      <c r="C763" s="1103">
        <f>SUM(D763+H763)</f>
        <v>78109600</v>
      </c>
      <c r="D763" s="1103">
        <v>415757</v>
      </c>
      <c r="E763" s="1103">
        <v>115249</v>
      </c>
      <c r="F763" s="1103">
        <v>192404</v>
      </c>
      <c r="G763" s="1103">
        <v>108104</v>
      </c>
      <c r="H763" s="1103">
        <v>77693843</v>
      </c>
      <c r="I763" s="1103">
        <v>11243403</v>
      </c>
      <c r="J763" s="1103">
        <v>23582450</v>
      </c>
      <c r="K763" s="1151">
        <v>42867990</v>
      </c>
    </row>
    <row r="764" spans="2:11" ht="12.75">
      <c r="B764" s="1161" t="s">
        <v>226</v>
      </c>
      <c r="C764" s="1103">
        <f t="shared" ref="C764:C774" si="68">SUM(D764+H764)</f>
        <v>84091107</v>
      </c>
      <c r="D764" s="1103">
        <v>393972</v>
      </c>
      <c r="E764" s="1103">
        <v>130879</v>
      </c>
      <c r="F764" s="1103">
        <v>159588</v>
      </c>
      <c r="G764" s="1103">
        <v>103505</v>
      </c>
      <c r="H764" s="1103">
        <v>83697135</v>
      </c>
      <c r="I764" s="1103">
        <v>12177076</v>
      </c>
      <c r="J764" s="1103">
        <v>23317616</v>
      </c>
      <c r="K764" s="1151">
        <v>48202443</v>
      </c>
    </row>
    <row r="765" spans="2:11" ht="12.75">
      <c r="B765" s="1161" t="s">
        <v>227</v>
      </c>
      <c r="C765" s="1103">
        <f t="shared" si="68"/>
        <v>102461148</v>
      </c>
      <c r="D765" s="1105">
        <v>472364</v>
      </c>
      <c r="E765" s="1105">
        <v>133618</v>
      </c>
      <c r="F765" s="1105">
        <v>212699</v>
      </c>
      <c r="G765" s="1106">
        <v>126047</v>
      </c>
      <c r="H765" s="1103">
        <v>101988784</v>
      </c>
      <c r="I765" s="1105">
        <v>15849028</v>
      </c>
      <c r="J765" s="1105">
        <v>27673719</v>
      </c>
      <c r="K765" s="1152">
        <v>58466037</v>
      </c>
    </row>
    <row r="766" spans="2:11" ht="12.75">
      <c r="B766" s="1161" t="s">
        <v>228</v>
      </c>
      <c r="C766" s="1103">
        <f t="shared" si="68"/>
        <v>89783783</v>
      </c>
      <c r="D766" s="1103">
        <v>360230</v>
      </c>
      <c r="E766" s="1104">
        <v>100047</v>
      </c>
      <c r="F766" s="1104">
        <v>192268</v>
      </c>
      <c r="G766" s="1104">
        <v>67915</v>
      </c>
      <c r="H766" s="1103">
        <v>89423553</v>
      </c>
      <c r="I766" s="1104">
        <v>13563784</v>
      </c>
      <c r="J766" s="1104">
        <v>22215821</v>
      </c>
      <c r="K766" s="1157">
        <v>53643948</v>
      </c>
    </row>
    <row r="767" spans="2:11" ht="12.75">
      <c r="B767" s="1161" t="s">
        <v>229</v>
      </c>
      <c r="C767" s="1103">
        <f t="shared" si="68"/>
        <v>91368131</v>
      </c>
      <c r="D767" s="1108">
        <v>376395</v>
      </c>
      <c r="E767" s="1108">
        <v>114763</v>
      </c>
      <c r="F767" s="1108">
        <v>205460</v>
      </c>
      <c r="G767" s="1108">
        <v>56172</v>
      </c>
      <c r="H767" s="1108">
        <v>90991736</v>
      </c>
      <c r="I767" s="1108">
        <v>14560960</v>
      </c>
      <c r="J767" s="1108">
        <v>23348822</v>
      </c>
      <c r="K767" s="1153">
        <v>53081954</v>
      </c>
    </row>
    <row r="768" spans="2:11" ht="12.75">
      <c r="B768" s="1161" t="s">
        <v>230</v>
      </c>
      <c r="C768" s="1103">
        <f t="shared" si="68"/>
        <v>0</v>
      </c>
      <c r="D768" s="1103"/>
      <c r="E768" s="1104"/>
      <c r="F768" s="1104"/>
      <c r="G768" s="1104"/>
      <c r="H768" s="1103"/>
      <c r="I768" s="1104"/>
      <c r="J768" s="1104"/>
      <c r="K768" s="1157"/>
    </row>
    <row r="769" spans="2:11" ht="12.75">
      <c r="B769" s="1161" t="s">
        <v>231</v>
      </c>
      <c r="C769" s="1103">
        <f>SUM(D769+H769)</f>
        <v>0</v>
      </c>
      <c r="D769" s="1105"/>
      <c r="E769" s="1105"/>
      <c r="F769" s="1105"/>
      <c r="G769" s="1106"/>
      <c r="H769" s="1103"/>
      <c r="I769" s="1105"/>
      <c r="J769" s="1105"/>
      <c r="K769" s="1152"/>
    </row>
    <row r="770" spans="2:11" ht="12.75">
      <c r="B770" s="1161" t="s">
        <v>232</v>
      </c>
      <c r="C770" s="1103">
        <f>SUM(D770+H770)</f>
        <v>0</v>
      </c>
      <c r="D770" s="1105"/>
      <c r="E770" s="1105"/>
      <c r="F770" s="1105"/>
      <c r="G770" s="1106"/>
      <c r="H770" s="1103"/>
      <c r="I770" s="1105"/>
      <c r="J770" s="1105"/>
      <c r="K770" s="1152"/>
    </row>
    <row r="771" spans="2:11" ht="12.75">
      <c r="B771" s="1161" t="s">
        <v>233</v>
      </c>
      <c r="C771" s="1103">
        <f t="shared" si="68"/>
        <v>0</v>
      </c>
      <c r="D771" s="1103"/>
      <c r="E771" s="1104"/>
      <c r="F771" s="1104"/>
      <c r="G771" s="1104"/>
      <c r="H771" s="1103"/>
      <c r="I771" s="1104"/>
      <c r="J771" s="1104"/>
      <c r="K771" s="1157"/>
    </row>
    <row r="772" spans="2:11" ht="12.75">
      <c r="B772" s="1161" t="s">
        <v>234</v>
      </c>
      <c r="C772" s="1103">
        <f t="shared" si="68"/>
        <v>0</v>
      </c>
      <c r="D772" s="1105"/>
      <c r="E772" s="1105"/>
      <c r="F772" s="1105"/>
      <c r="G772" s="1105"/>
      <c r="H772" s="1104"/>
      <c r="I772" s="1105"/>
      <c r="J772" s="1105"/>
      <c r="K772" s="1152"/>
    </row>
    <row r="773" spans="2:11" ht="12.75">
      <c r="B773" s="1161" t="s">
        <v>235</v>
      </c>
      <c r="C773" s="1103">
        <f t="shared" si="68"/>
        <v>0</v>
      </c>
      <c r="D773" s="1105"/>
      <c r="E773" s="1105"/>
      <c r="F773" s="1105"/>
      <c r="G773" s="1105"/>
      <c r="H773" s="1104"/>
      <c r="I773" s="1105"/>
      <c r="J773" s="1105"/>
      <c r="K773" s="1152"/>
    </row>
    <row r="774" spans="2:11" ht="12.75">
      <c r="B774" s="1161" t="s">
        <v>236</v>
      </c>
      <c r="C774" s="1103">
        <f t="shared" si="68"/>
        <v>0</v>
      </c>
      <c r="D774" s="1105"/>
      <c r="E774" s="1105"/>
      <c r="F774" s="1105"/>
      <c r="G774" s="1106"/>
      <c r="H774" s="1107"/>
      <c r="I774" s="1105"/>
      <c r="J774" s="1105"/>
      <c r="K774" s="1152"/>
    </row>
    <row r="775" spans="2:11" ht="12.75">
      <c r="B775" s="1161"/>
      <c r="C775" s="1102"/>
      <c r="D775" s="1099"/>
      <c r="E775" s="1100"/>
      <c r="F775" s="1100"/>
      <c r="G775" s="1100"/>
      <c r="H775" s="1099"/>
      <c r="I775" s="1100"/>
      <c r="J775" s="1100"/>
      <c r="K775" s="1166"/>
    </row>
    <row r="776" spans="2:11" ht="13.5" thickBot="1">
      <c r="B776" s="1371">
        <v>2021</v>
      </c>
      <c r="C776" s="1372">
        <f t="shared" ref="C776:K776" si="69">SUM(C763:C774)</f>
        <v>445813769</v>
      </c>
      <c r="D776" s="1372">
        <f t="shared" si="69"/>
        <v>2018718</v>
      </c>
      <c r="E776" s="1372">
        <f t="shared" si="69"/>
        <v>594556</v>
      </c>
      <c r="F776" s="1372">
        <f t="shared" si="69"/>
        <v>962419</v>
      </c>
      <c r="G776" s="1372">
        <f t="shared" si="69"/>
        <v>461743</v>
      </c>
      <c r="H776" s="1372">
        <f t="shared" si="69"/>
        <v>443795051</v>
      </c>
      <c r="I776" s="1372">
        <f t="shared" si="69"/>
        <v>67394251</v>
      </c>
      <c r="J776" s="1372">
        <f t="shared" si="69"/>
        <v>120138428</v>
      </c>
      <c r="K776" s="1373">
        <f t="shared" si="69"/>
        <v>256262372</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80"/>
      <c r="C779" s="1096"/>
      <c r="D779" s="1096"/>
      <c r="E779" s="1168"/>
      <c r="F779" s="1169" t="s">
        <v>251</v>
      </c>
      <c r="G779" s="1169"/>
      <c r="H779" s="1169"/>
      <c r="I779" s="1169"/>
      <c r="J779" s="1170"/>
      <c r="K779" s="1171"/>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2">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3">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3">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3">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3">
        <f t="shared" si="71"/>
        <v>647.25407567277557</v>
      </c>
    </row>
    <row r="785" spans="2:11" ht="15.75">
      <c r="B785" s="496" t="s">
        <v>230</v>
      </c>
      <c r="C785" s="526" t="e">
        <f t="shared" ref="C785:K785" si="72">C768/C729</f>
        <v>#DIV/0!</v>
      </c>
      <c r="D785" s="526" t="e">
        <f t="shared" si="72"/>
        <v>#DIV/0!</v>
      </c>
      <c r="E785" s="526" t="e">
        <f t="shared" si="72"/>
        <v>#DIV/0!</v>
      </c>
      <c r="F785" s="526" t="e">
        <f t="shared" si="72"/>
        <v>#DIV/0!</v>
      </c>
      <c r="G785" s="526" t="e">
        <f t="shared" si="72"/>
        <v>#DIV/0!</v>
      </c>
      <c r="H785" s="526" t="e">
        <f t="shared" si="72"/>
        <v>#DIV/0!</v>
      </c>
      <c r="I785" s="526" t="e">
        <f t="shared" si="72"/>
        <v>#DIV/0!</v>
      </c>
      <c r="J785" s="526" t="e">
        <f t="shared" si="72"/>
        <v>#DIV/0!</v>
      </c>
      <c r="K785" s="1033" t="e">
        <f t="shared" si="72"/>
        <v>#DIV/0!</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3"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3"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3"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3"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3"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75"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9" workbookViewId="0">
      <selection activeCell="T46" sqref="T46"/>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26" t="s">
        <v>392</v>
      </c>
      <c r="B1" s="1626"/>
      <c r="C1" s="1626"/>
      <c r="D1" s="1626"/>
      <c r="E1" s="1626"/>
      <c r="F1" s="1626"/>
      <c r="G1" s="1626"/>
      <c r="H1" s="1626"/>
      <c r="I1" s="1626"/>
      <c r="J1" s="1626"/>
      <c r="K1" s="1626"/>
      <c r="L1" s="1626"/>
      <c r="M1" s="1626"/>
      <c r="N1" s="1626"/>
    </row>
    <row r="2" spans="1:20" ht="13.5" thickBot="1">
      <c r="B2" s="847"/>
      <c r="C2" s="847"/>
      <c r="D2" s="847"/>
      <c r="E2" s="847"/>
      <c r="F2" s="847"/>
      <c r="G2" s="848" t="s">
        <v>290</v>
      </c>
      <c r="H2" s="847"/>
      <c r="I2" s="847"/>
      <c r="J2" s="847"/>
      <c r="K2" s="847"/>
      <c r="L2" s="847"/>
      <c r="M2" s="847"/>
      <c r="N2" s="847"/>
    </row>
    <row r="3" spans="1:20" ht="14.25" thickBot="1">
      <c r="A3" s="849" t="s">
        <v>291</v>
      </c>
      <c r="B3" s="850" t="s">
        <v>175</v>
      </c>
      <c r="C3" s="850" t="s">
        <v>176</v>
      </c>
      <c r="D3" s="850" t="s">
        <v>177</v>
      </c>
      <c r="E3" s="850" t="s">
        <v>178</v>
      </c>
      <c r="F3" s="850" t="s">
        <v>179</v>
      </c>
      <c r="G3" s="850" t="s">
        <v>180</v>
      </c>
      <c r="H3" s="850" t="s">
        <v>181</v>
      </c>
      <c r="I3" s="850" t="s">
        <v>182</v>
      </c>
      <c r="J3" s="850" t="s">
        <v>183</v>
      </c>
      <c r="K3" s="850" t="s">
        <v>184</v>
      </c>
      <c r="L3" s="850" t="s">
        <v>185</v>
      </c>
      <c r="M3" s="850" t="s">
        <v>186</v>
      </c>
      <c r="N3" s="850" t="s">
        <v>193</v>
      </c>
    </row>
    <row r="4" spans="1:20" ht="13.5">
      <c r="A4" s="851">
        <v>2004</v>
      </c>
      <c r="B4" s="852">
        <v>299.39999999999998</v>
      </c>
      <c r="C4" s="852">
        <v>296.39999999999998</v>
      </c>
      <c r="D4" s="852">
        <v>293.7</v>
      </c>
      <c r="E4" s="852">
        <v>293.5</v>
      </c>
      <c r="F4" s="852">
        <v>293.5</v>
      </c>
      <c r="G4" s="852">
        <v>291.60000000000002</v>
      </c>
      <c r="H4" s="852">
        <v>290.2</v>
      </c>
      <c r="I4" s="852">
        <v>286.3</v>
      </c>
      <c r="J4" s="852">
        <v>285.39999999999998</v>
      </c>
      <c r="K4" s="852">
        <v>285.10000000000002</v>
      </c>
      <c r="L4" s="852">
        <v>291.2</v>
      </c>
      <c r="M4" s="852">
        <v>297.8</v>
      </c>
      <c r="N4" s="853">
        <v>291.3</v>
      </c>
    </row>
    <row r="5" spans="1:20" ht="13.5">
      <c r="A5" s="854">
        <v>2005</v>
      </c>
      <c r="B5" s="855">
        <v>304.10000000000002</v>
      </c>
      <c r="C5" s="855">
        <v>308.10000000000002</v>
      </c>
      <c r="D5" s="855">
        <v>308.2</v>
      </c>
      <c r="E5" s="855">
        <v>310.89999999999998</v>
      </c>
      <c r="F5" s="855">
        <v>309.89999999999998</v>
      </c>
      <c r="G5" s="855">
        <v>309.10000000000002</v>
      </c>
      <c r="H5" s="855">
        <v>307</v>
      </c>
      <c r="I5" s="855">
        <v>300.60000000000002</v>
      </c>
      <c r="J5" s="855">
        <v>303.3</v>
      </c>
      <c r="K5" s="855">
        <v>304.3</v>
      </c>
      <c r="L5" s="855">
        <v>311.8</v>
      </c>
      <c r="M5" s="855">
        <v>315.5</v>
      </c>
      <c r="N5" s="856">
        <v>307.60000000000002</v>
      </c>
    </row>
    <row r="6" spans="1:20" ht="13.5">
      <c r="A6" s="854">
        <v>2006</v>
      </c>
      <c r="B6" s="855">
        <v>317.10000000000002</v>
      </c>
      <c r="C6" s="855">
        <v>319.89999999999998</v>
      </c>
      <c r="D6" s="855">
        <v>324</v>
      </c>
      <c r="E6" s="855">
        <v>319.5</v>
      </c>
      <c r="F6" s="855">
        <v>325.8</v>
      </c>
      <c r="G6" s="855">
        <v>323.8</v>
      </c>
      <c r="H6" s="855">
        <v>312.8</v>
      </c>
      <c r="I6" s="855">
        <v>313</v>
      </c>
      <c r="J6" s="855">
        <v>315.2</v>
      </c>
      <c r="K6" s="855">
        <v>311.2</v>
      </c>
      <c r="L6" s="855">
        <v>316.2</v>
      </c>
      <c r="M6" s="855">
        <v>321.8</v>
      </c>
      <c r="N6" s="856">
        <v>318.7</v>
      </c>
    </row>
    <row r="7" spans="1:20" ht="13.5">
      <c r="A7" s="854">
        <v>2007</v>
      </c>
      <c r="B7" s="855">
        <v>325.7</v>
      </c>
      <c r="C7" s="855">
        <v>327.9</v>
      </c>
      <c r="D7" s="855">
        <v>329.1</v>
      </c>
      <c r="E7" s="855">
        <v>329.9</v>
      </c>
      <c r="F7" s="855">
        <v>328.7</v>
      </c>
      <c r="G7" s="855">
        <v>330</v>
      </c>
      <c r="H7" s="855">
        <v>327.9</v>
      </c>
      <c r="I7" s="855">
        <v>324</v>
      </c>
      <c r="J7" s="855">
        <v>329.3</v>
      </c>
      <c r="K7" s="855">
        <v>312.8</v>
      </c>
      <c r="L7" s="855">
        <v>317.5</v>
      </c>
      <c r="M7" s="855">
        <v>319</v>
      </c>
      <c r="N7" s="856">
        <v>325.39999999999998</v>
      </c>
    </row>
    <row r="8" spans="1:20" ht="13.5">
      <c r="A8" s="854">
        <v>2008</v>
      </c>
      <c r="B8" s="855">
        <v>326.5</v>
      </c>
      <c r="C8" s="855">
        <v>327</v>
      </c>
      <c r="D8" s="855">
        <v>324.5</v>
      </c>
      <c r="E8" s="855">
        <v>322.60000000000002</v>
      </c>
      <c r="F8" s="855">
        <v>325.7</v>
      </c>
      <c r="G8" s="855">
        <v>323.8</v>
      </c>
      <c r="H8" s="855">
        <v>317</v>
      </c>
      <c r="I8" s="855">
        <v>314.39999999999998</v>
      </c>
      <c r="J8" s="855">
        <v>314.60000000000002</v>
      </c>
      <c r="K8" s="855">
        <v>310.5</v>
      </c>
      <c r="L8" s="855">
        <v>315.10000000000002</v>
      </c>
      <c r="M8" s="855">
        <v>321.7</v>
      </c>
      <c r="N8" s="856">
        <v>320.39999999999998</v>
      </c>
    </row>
    <row r="9" spans="1:20" ht="13.5">
      <c r="A9" s="854">
        <v>2009</v>
      </c>
      <c r="B9" s="855">
        <v>322.2</v>
      </c>
      <c r="C9" s="855">
        <v>324.3</v>
      </c>
      <c r="D9" s="855">
        <v>325.89999999999998</v>
      </c>
      <c r="E9" s="855">
        <v>324.2</v>
      </c>
      <c r="F9" s="855">
        <v>325.3</v>
      </c>
      <c r="G9" s="855">
        <v>324.5</v>
      </c>
      <c r="H9" s="855">
        <v>323.3</v>
      </c>
      <c r="I9" s="855">
        <v>316.2</v>
      </c>
      <c r="J9" s="855">
        <v>320.10000000000002</v>
      </c>
      <c r="K9" s="855">
        <v>320</v>
      </c>
      <c r="L9" s="855">
        <v>324.5</v>
      </c>
      <c r="M9" s="855">
        <v>330</v>
      </c>
      <c r="N9" s="857">
        <v>323.60000000000002</v>
      </c>
    </row>
    <row r="10" spans="1:20" ht="13.5">
      <c r="A10" s="854">
        <v>2010</v>
      </c>
      <c r="B10" s="855">
        <v>333.4</v>
      </c>
      <c r="C10" s="855">
        <v>341.3</v>
      </c>
      <c r="D10" s="855">
        <v>335.1</v>
      </c>
      <c r="E10" s="855">
        <v>343.1</v>
      </c>
      <c r="F10" s="855">
        <v>346.2</v>
      </c>
      <c r="G10" s="855">
        <v>345.9</v>
      </c>
      <c r="H10" s="855">
        <v>340.4</v>
      </c>
      <c r="I10" s="855">
        <v>336.9</v>
      </c>
      <c r="J10" s="855">
        <v>334.2</v>
      </c>
      <c r="K10" s="855">
        <v>325.7</v>
      </c>
      <c r="L10" s="855">
        <v>326.39999999999998</v>
      </c>
      <c r="M10" s="855">
        <v>326.3</v>
      </c>
      <c r="N10" s="857">
        <v>335.8</v>
      </c>
    </row>
    <row r="11" spans="1:20" ht="13.5">
      <c r="A11" s="854">
        <v>2011</v>
      </c>
      <c r="B11" s="855">
        <v>325.60000000000002</v>
      </c>
      <c r="C11" s="855">
        <v>323.5</v>
      </c>
      <c r="D11" s="855">
        <v>322.8</v>
      </c>
      <c r="E11" s="855">
        <v>323</v>
      </c>
      <c r="F11" s="855">
        <v>326.89999999999998</v>
      </c>
      <c r="G11" s="855">
        <v>323.39999999999998</v>
      </c>
      <c r="H11" s="855">
        <v>321.10000000000002</v>
      </c>
      <c r="I11" s="855">
        <v>317.7</v>
      </c>
      <c r="J11" s="855">
        <v>313</v>
      </c>
      <c r="K11" s="855">
        <v>312.89999999999998</v>
      </c>
      <c r="L11" s="855">
        <v>315.60000000000002</v>
      </c>
      <c r="M11" s="855">
        <v>322.10000000000002</v>
      </c>
      <c r="N11" s="857">
        <v>320.7</v>
      </c>
    </row>
    <row r="12" spans="1:20" ht="13.5">
      <c r="A12" s="858">
        <v>2012</v>
      </c>
      <c r="B12" s="859">
        <v>324.89999999999998</v>
      </c>
      <c r="C12" s="859">
        <v>327.2</v>
      </c>
      <c r="D12" s="859">
        <v>329</v>
      </c>
      <c r="E12" s="859">
        <v>329.8</v>
      </c>
      <c r="F12" s="859">
        <v>334.6</v>
      </c>
      <c r="G12" s="859">
        <v>336.3</v>
      </c>
      <c r="H12" s="859">
        <v>330.7</v>
      </c>
      <c r="I12" s="859">
        <v>326.3</v>
      </c>
      <c r="J12" s="859">
        <v>325.7</v>
      </c>
      <c r="K12" s="859">
        <v>322</v>
      </c>
      <c r="L12" s="859">
        <v>327.2</v>
      </c>
      <c r="M12" s="859">
        <v>330.6</v>
      </c>
      <c r="N12" s="860">
        <v>328.9</v>
      </c>
    </row>
    <row r="13" spans="1:20" ht="13.5">
      <c r="A13" s="858">
        <v>2013</v>
      </c>
      <c r="B13" s="859">
        <v>334</v>
      </c>
      <c r="C13" s="859">
        <v>336.5</v>
      </c>
      <c r="D13" s="859">
        <v>334.9</v>
      </c>
      <c r="E13" s="859">
        <v>338</v>
      </c>
      <c r="F13" s="859">
        <v>338.8</v>
      </c>
      <c r="G13" s="859">
        <v>343</v>
      </c>
      <c r="H13" s="859">
        <v>338.6</v>
      </c>
      <c r="I13" s="859">
        <v>334</v>
      </c>
      <c r="J13" s="859">
        <v>329.8</v>
      </c>
      <c r="K13" s="859">
        <v>328.9</v>
      </c>
      <c r="L13" s="859">
        <v>331</v>
      </c>
      <c r="M13" s="859">
        <v>333.1</v>
      </c>
      <c r="N13" s="860">
        <v>335.2</v>
      </c>
      <c r="Q13"/>
      <c r="R13"/>
      <c r="S13"/>
      <c r="T13"/>
    </row>
    <row r="14" spans="1:20" ht="13.5">
      <c r="A14" s="858">
        <v>2014</v>
      </c>
      <c r="B14" s="859">
        <v>335.3</v>
      </c>
      <c r="C14" s="859">
        <v>339.5</v>
      </c>
      <c r="D14" s="859">
        <v>336</v>
      </c>
      <c r="E14" s="859">
        <v>338.1</v>
      </c>
      <c r="F14" s="859">
        <v>336</v>
      </c>
      <c r="G14" s="859">
        <v>336.1</v>
      </c>
      <c r="H14" s="859">
        <v>331.4</v>
      </c>
      <c r="I14" s="859">
        <v>332.4</v>
      </c>
      <c r="J14" s="859">
        <v>327.3</v>
      </c>
      <c r="K14" s="859">
        <v>326.3</v>
      </c>
      <c r="L14" s="859">
        <v>328.5</v>
      </c>
      <c r="M14" s="859">
        <v>340.6</v>
      </c>
      <c r="N14" s="860">
        <v>333.6</v>
      </c>
      <c r="Q14"/>
      <c r="R14"/>
      <c r="S14"/>
      <c r="T14"/>
    </row>
    <row r="15" spans="1:20" ht="13.5">
      <c r="A15" s="861">
        <v>2015</v>
      </c>
      <c r="B15" s="862">
        <v>336</v>
      </c>
      <c r="C15" s="862">
        <v>338.9</v>
      </c>
      <c r="D15" s="862">
        <v>339.7</v>
      </c>
      <c r="E15" s="862">
        <v>340.8</v>
      </c>
      <c r="F15" s="862">
        <v>346.1</v>
      </c>
      <c r="G15" s="862">
        <v>343.9</v>
      </c>
      <c r="H15" s="862">
        <v>339.4</v>
      </c>
      <c r="I15" s="862">
        <v>334</v>
      </c>
      <c r="J15" s="862">
        <v>332.9</v>
      </c>
      <c r="K15" s="862">
        <v>331.2</v>
      </c>
      <c r="L15" s="862">
        <v>332.8</v>
      </c>
      <c r="M15" s="862">
        <v>335.4</v>
      </c>
      <c r="N15" s="863">
        <v>337.6</v>
      </c>
      <c r="Q15"/>
      <c r="R15"/>
      <c r="S15"/>
      <c r="T15"/>
    </row>
    <row r="16" spans="1:20" ht="13.5">
      <c r="A16" s="861">
        <v>2016</v>
      </c>
      <c r="B16" s="862">
        <v>335.2</v>
      </c>
      <c r="C16" s="862">
        <v>337.7</v>
      </c>
      <c r="D16" s="862">
        <v>338.5</v>
      </c>
      <c r="E16" s="862">
        <v>340.3</v>
      </c>
      <c r="F16" s="862">
        <v>345.4</v>
      </c>
      <c r="G16" s="862">
        <v>342.5</v>
      </c>
      <c r="H16" s="862">
        <v>339.1</v>
      </c>
      <c r="I16" s="862">
        <v>336.7</v>
      </c>
      <c r="J16" s="862">
        <v>336</v>
      </c>
      <c r="K16" s="862">
        <v>338.1</v>
      </c>
      <c r="L16" s="862">
        <v>339.8</v>
      </c>
      <c r="M16" s="862">
        <v>343.5</v>
      </c>
      <c r="N16" s="863">
        <v>339.5</v>
      </c>
      <c r="Q16"/>
      <c r="R16"/>
      <c r="S16"/>
      <c r="T16"/>
    </row>
    <row r="17" spans="1:20" ht="13.5">
      <c r="A17" s="861">
        <v>2017</v>
      </c>
      <c r="B17" s="862">
        <v>343.84877560849145</v>
      </c>
      <c r="C17" s="862">
        <v>344.01260355448568</v>
      </c>
      <c r="D17" s="862">
        <v>345.08323788722237</v>
      </c>
      <c r="E17" s="862">
        <v>349.4260933003689</v>
      </c>
      <c r="F17" s="862">
        <v>351.85998819252393</v>
      </c>
      <c r="G17" s="862">
        <v>351.12109667545815</v>
      </c>
      <c r="H17" s="862">
        <v>346.75726994620067</v>
      </c>
      <c r="I17" s="862">
        <v>344.85589941972938</v>
      </c>
      <c r="J17" s="862">
        <v>342.09908231074832</v>
      </c>
      <c r="K17" s="862">
        <v>340.25607000681453</v>
      </c>
      <c r="L17" s="862">
        <v>343.96423731809307</v>
      </c>
      <c r="M17" s="862">
        <v>345.17611667491775</v>
      </c>
      <c r="N17" s="863">
        <v>345.73613890143946</v>
      </c>
      <c r="Q17"/>
      <c r="R17"/>
      <c r="S17"/>
      <c r="T17"/>
    </row>
    <row r="18" spans="1:20" ht="13.5">
      <c r="A18" s="861">
        <v>2018</v>
      </c>
      <c r="B18" s="862">
        <v>328.68883172082138</v>
      </c>
      <c r="C18" s="862">
        <v>335.33083028686195</v>
      </c>
      <c r="D18" s="862">
        <v>339.13477331184731</v>
      </c>
      <c r="E18" s="862">
        <v>352.1288362407397</v>
      </c>
      <c r="F18" s="862">
        <v>354.40806226015781</v>
      </c>
      <c r="G18" s="862">
        <v>352.31798629918734</v>
      </c>
      <c r="H18" s="862">
        <v>349.02563708344542</v>
      </c>
      <c r="I18" s="862">
        <v>347.00933631012759</v>
      </c>
      <c r="J18" s="862">
        <v>345.11329021489684</v>
      </c>
      <c r="K18" s="862">
        <v>347.11988043981063</v>
      </c>
      <c r="L18" s="862">
        <v>349.40972512323503</v>
      </c>
      <c r="M18" s="862">
        <v>350.98601398601369</v>
      </c>
      <c r="N18" s="863">
        <v>345.25543478260863</v>
      </c>
      <c r="Q18"/>
      <c r="R18"/>
      <c r="S18"/>
      <c r="T18"/>
    </row>
    <row r="19" spans="1:20" ht="13.5">
      <c r="A19" s="998">
        <v>2019</v>
      </c>
      <c r="B19" s="999">
        <v>354.37491656654714</v>
      </c>
      <c r="C19" s="999">
        <v>356.43838796545651</v>
      </c>
      <c r="D19" s="999">
        <v>357.2969949465724</v>
      </c>
      <c r="E19" s="999">
        <v>357.47446683623537</v>
      </c>
      <c r="F19" s="999">
        <v>361.2054005838466</v>
      </c>
      <c r="G19" s="999">
        <v>357.93540852897377</v>
      </c>
      <c r="H19" s="999">
        <v>354.2490676912646</v>
      </c>
      <c r="I19" s="999">
        <v>353.13528487554794</v>
      </c>
      <c r="J19" s="999">
        <v>352.05841293166753</v>
      </c>
      <c r="K19" s="999">
        <v>345</v>
      </c>
      <c r="L19" s="999">
        <v>349.6</v>
      </c>
      <c r="M19" s="999">
        <v>354.4</v>
      </c>
      <c r="N19" s="1000">
        <v>354.2</v>
      </c>
    </row>
    <row r="20" spans="1:20" ht="13.5">
      <c r="A20" s="998">
        <v>2020</v>
      </c>
      <c r="B20" s="999">
        <v>354.8</v>
      </c>
      <c r="C20" s="999">
        <v>355</v>
      </c>
      <c r="D20" s="999">
        <v>356.13</v>
      </c>
      <c r="E20" s="999">
        <v>354.02</v>
      </c>
      <c r="F20" s="999">
        <v>356.2</v>
      </c>
      <c r="G20" s="999">
        <v>358.1</v>
      </c>
      <c r="H20" s="999">
        <v>352.8</v>
      </c>
      <c r="I20" s="999">
        <v>350.8</v>
      </c>
      <c r="J20" s="999">
        <v>346.7</v>
      </c>
      <c r="K20" s="999">
        <v>345</v>
      </c>
      <c r="L20" s="999">
        <v>347.8</v>
      </c>
      <c r="M20" s="999">
        <v>347.4</v>
      </c>
      <c r="N20" s="1000">
        <v>352.3</v>
      </c>
    </row>
    <row r="21" spans="1:20" ht="14.25" thickBot="1">
      <c r="A21" s="864">
        <v>2021</v>
      </c>
      <c r="B21" s="865">
        <v>350.5</v>
      </c>
      <c r="C21" s="865">
        <v>354.1</v>
      </c>
      <c r="D21" s="865">
        <v>354.1</v>
      </c>
      <c r="E21" s="865">
        <v>354.4</v>
      </c>
      <c r="F21" s="865">
        <v>353.4</v>
      </c>
      <c r="G21" s="865"/>
      <c r="H21" s="865"/>
      <c r="I21" s="865"/>
      <c r="J21" s="865"/>
      <c r="K21" s="865"/>
      <c r="L21" s="865"/>
      <c r="M21" s="865"/>
      <c r="N21" s="866"/>
    </row>
    <row r="22" spans="1:20">
      <c r="Q22"/>
      <c r="R22"/>
      <c r="S22"/>
      <c r="T22"/>
    </row>
    <row r="23" spans="1:20" ht="13.5" thickBot="1">
      <c r="B23" s="847"/>
      <c r="C23" s="847"/>
      <c r="D23" s="847"/>
      <c r="E23" s="847"/>
      <c r="F23" s="847"/>
      <c r="G23" s="867" t="s">
        <v>292</v>
      </c>
      <c r="H23" s="847"/>
      <c r="I23" s="847"/>
      <c r="J23" s="847"/>
      <c r="K23" s="847"/>
      <c r="L23" s="847"/>
      <c r="M23" s="847"/>
      <c r="N23" s="868"/>
      <c r="Q23"/>
      <c r="R23"/>
      <c r="S23"/>
      <c r="T23"/>
    </row>
    <row r="24" spans="1:20" ht="14.25" thickBot="1">
      <c r="A24" s="849" t="s">
        <v>291</v>
      </c>
      <c r="B24" s="850" t="s">
        <v>175</v>
      </c>
      <c r="C24" s="850" t="s">
        <v>176</v>
      </c>
      <c r="D24" s="850" t="s">
        <v>177</v>
      </c>
      <c r="E24" s="850" t="s">
        <v>178</v>
      </c>
      <c r="F24" s="850" t="s">
        <v>179</v>
      </c>
      <c r="G24" s="850" t="s">
        <v>180</v>
      </c>
      <c r="H24" s="850" t="s">
        <v>181</v>
      </c>
      <c r="I24" s="850" t="s">
        <v>182</v>
      </c>
      <c r="J24" s="850" t="s">
        <v>183</v>
      </c>
      <c r="K24" s="850" t="s">
        <v>184</v>
      </c>
      <c r="L24" s="850" t="s">
        <v>185</v>
      </c>
      <c r="M24" s="850" t="s">
        <v>186</v>
      </c>
      <c r="N24" s="850" t="s">
        <v>193</v>
      </c>
      <c r="Q24"/>
      <c r="R24"/>
      <c r="S24"/>
      <c r="T24"/>
    </row>
    <row r="25" spans="1:20" ht="13.5">
      <c r="A25" s="851">
        <v>2004</v>
      </c>
      <c r="B25" s="852">
        <v>272.2</v>
      </c>
      <c r="C25" s="852">
        <v>271.5</v>
      </c>
      <c r="D25" s="852">
        <v>272</v>
      </c>
      <c r="E25" s="852">
        <v>273.10000000000002</v>
      </c>
      <c r="F25" s="852">
        <v>267.2</v>
      </c>
      <c r="G25" s="852">
        <v>269.60000000000002</v>
      </c>
      <c r="H25" s="852">
        <v>261.5</v>
      </c>
      <c r="I25" s="852">
        <v>261.39999999999998</v>
      </c>
      <c r="J25" s="852">
        <v>264.8</v>
      </c>
      <c r="K25" s="852">
        <v>267</v>
      </c>
      <c r="L25" s="852">
        <v>266.39999999999998</v>
      </c>
      <c r="M25" s="852">
        <v>271.3</v>
      </c>
      <c r="N25" s="853">
        <v>267.3</v>
      </c>
      <c r="Q25"/>
      <c r="R25"/>
      <c r="S25"/>
      <c r="T25"/>
    </row>
    <row r="26" spans="1:20" ht="13.5">
      <c r="A26" s="854">
        <v>2005</v>
      </c>
      <c r="B26" s="855">
        <v>272.10000000000002</v>
      </c>
      <c r="C26" s="855">
        <v>274.8</v>
      </c>
      <c r="D26" s="855">
        <v>271.8</v>
      </c>
      <c r="E26" s="855">
        <v>273.39999999999998</v>
      </c>
      <c r="F26" s="855">
        <v>271</v>
      </c>
      <c r="G26" s="855">
        <v>266.39999999999998</v>
      </c>
      <c r="H26" s="855">
        <v>264.60000000000002</v>
      </c>
      <c r="I26" s="855">
        <v>261.10000000000002</v>
      </c>
      <c r="J26" s="855">
        <v>266.60000000000002</v>
      </c>
      <c r="K26" s="855">
        <v>272.5</v>
      </c>
      <c r="L26" s="855">
        <v>270.60000000000002</v>
      </c>
      <c r="M26" s="855">
        <v>272.39999999999998</v>
      </c>
      <c r="N26" s="856">
        <v>269.2</v>
      </c>
      <c r="Q26"/>
      <c r="R26"/>
      <c r="S26"/>
      <c r="T26"/>
    </row>
    <row r="27" spans="1:20" ht="13.5">
      <c r="A27" s="854">
        <v>2006</v>
      </c>
      <c r="B27" s="855">
        <v>275.10000000000002</v>
      </c>
      <c r="C27" s="855">
        <v>273.39999999999998</v>
      </c>
      <c r="D27" s="855">
        <v>273.39999999999998</v>
      </c>
      <c r="E27" s="855">
        <v>272.89999999999998</v>
      </c>
      <c r="F27" s="855">
        <v>270.39999999999998</v>
      </c>
      <c r="G27" s="855">
        <v>264.2</v>
      </c>
      <c r="H27" s="855">
        <v>260.2</v>
      </c>
      <c r="I27" s="855">
        <v>258.10000000000002</v>
      </c>
      <c r="J27" s="855">
        <v>263.5</v>
      </c>
      <c r="K27" s="855">
        <v>263.89999999999998</v>
      </c>
      <c r="L27" s="855">
        <v>264.89999999999998</v>
      </c>
      <c r="M27" s="855">
        <v>266.89999999999998</v>
      </c>
      <c r="N27" s="856">
        <v>267.5</v>
      </c>
      <c r="Q27"/>
      <c r="R27"/>
      <c r="S27"/>
      <c r="T27"/>
    </row>
    <row r="28" spans="1:20" ht="13.5">
      <c r="A28" s="854">
        <v>2007</v>
      </c>
      <c r="B28" s="855">
        <v>274.10000000000002</v>
      </c>
      <c r="C28" s="855">
        <v>274.89999999999998</v>
      </c>
      <c r="D28" s="855">
        <v>274</v>
      </c>
      <c r="E28" s="855">
        <v>272.3</v>
      </c>
      <c r="F28" s="855">
        <v>271.89999999999998</v>
      </c>
      <c r="G28" s="855">
        <v>269.2</v>
      </c>
      <c r="H28" s="855">
        <v>267.89999999999998</v>
      </c>
      <c r="I28" s="855">
        <v>264.60000000000002</v>
      </c>
      <c r="J28" s="855">
        <v>266</v>
      </c>
      <c r="K28" s="855">
        <v>268.8</v>
      </c>
      <c r="L28" s="855">
        <v>269.10000000000002</v>
      </c>
      <c r="M28" s="855">
        <v>271.60000000000002</v>
      </c>
      <c r="N28" s="856">
        <v>270.2</v>
      </c>
      <c r="Q28"/>
      <c r="R28"/>
      <c r="S28"/>
      <c r="T28"/>
    </row>
    <row r="29" spans="1:20" ht="13.5">
      <c r="A29" s="854">
        <v>2008</v>
      </c>
      <c r="B29" s="855">
        <v>273.89999999999998</v>
      </c>
      <c r="C29" s="855">
        <v>274.89999999999998</v>
      </c>
      <c r="D29" s="855">
        <v>273.8</v>
      </c>
      <c r="E29" s="855">
        <v>270</v>
      </c>
      <c r="F29" s="855">
        <v>271.89999999999998</v>
      </c>
      <c r="G29" s="855">
        <v>270.5</v>
      </c>
      <c r="H29" s="855">
        <v>268.60000000000002</v>
      </c>
      <c r="I29" s="855">
        <v>265</v>
      </c>
      <c r="J29" s="855">
        <v>266.5</v>
      </c>
      <c r="K29" s="855">
        <v>266.60000000000002</v>
      </c>
      <c r="L29" s="855">
        <v>269.7</v>
      </c>
      <c r="M29" s="855">
        <v>274.60000000000002</v>
      </c>
      <c r="N29" s="856">
        <v>270.3</v>
      </c>
      <c r="Q29"/>
      <c r="R29"/>
      <c r="S29"/>
      <c r="T29"/>
    </row>
    <row r="30" spans="1:20" ht="13.5">
      <c r="A30" s="854">
        <v>2009</v>
      </c>
      <c r="B30" s="855">
        <v>276.8</v>
      </c>
      <c r="C30" s="855">
        <v>274.3</v>
      </c>
      <c r="D30" s="855">
        <v>276.39999999999998</v>
      </c>
      <c r="E30" s="855">
        <v>273.60000000000002</v>
      </c>
      <c r="F30" s="855">
        <v>273.8</v>
      </c>
      <c r="G30" s="855">
        <v>272.10000000000002</v>
      </c>
      <c r="H30" s="855">
        <v>268.60000000000002</v>
      </c>
      <c r="I30" s="855">
        <v>266.8</v>
      </c>
      <c r="J30" s="855">
        <v>269.5</v>
      </c>
      <c r="K30" s="855">
        <v>271.39999999999998</v>
      </c>
      <c r="L30" s="855">
        <v>275.60000000000002</v>
      </c>
      <c r="M30" s="855">
        <v>277.10000000000002</v>
      </c>
      <c r="N30" s="857">
        <v>272.8</v>
      </c>
      <c r="Q30"/>
      <c r="R30"/>
      <c r="S30"/>
      <c r="T30"/>
    </row>
    <row r="31" spans="1:20" ht="13.5">
      <c r="A31" s="854">
        <v>2010</v>
      </c>
      <c r="B31" s="855">
        <v>278.5</v>
      </c>
      <c r="C31" s="855">
        <v>282.10000000000002</v>
      </c>
      <c r="D31" s="855">
        <v>281.7</v>
      </c>
      <c r="E31" s="855">
        <v>280.5</v>
      </c>
      <c r="F31" s="855">
        <v>280.89999999999998</v>
      </c>
      <c r="G31" s="855">
        <v>279</v>
      </c>
      <c r="H31" s="855">
        <v>275</v>
      </c>
      <c r="I31" s="855">
        <v>272.89999999999998</v>
      </c>
      <c r="J31" s="855">
        <v>275.5</v>
      </c>
      <c r="K31" s="855">
        <v>275.10000000000002</v>
      </c>
      <c r="L31" s="855">
        <v>275</v>
      </c>
      <c r="M31" s="855">
        <v>277.5</v>
      </c>
      <c r="N31" s="857">
        <v>277.8</v>
      </c>
      <c r="Q31"/>
      <c r="R31"/>
      <c r="S31"/>
      <c r="T31"/>
    </row>
    <row r="32" spans="1:20" ht="13.5">
      <c r="A32" s="854">
        <v>2011</v>
      </c>
      <c r="B32" s="855">
        <v>280.2</v>
      </c>
      <c r="C32" s="855">
        <v>279.3</v>
      </c>
      <c r="D32" s="855">
        <v>279.5</v>
      </c>
      <c r="E32" s="855">
        <v>281.39999999999998</v>
      </c>
      <c r="F32" s="855">
        <v>279.7</v>
      </c>
      <c r="G32" s="855">
        <v>275.89999999999998</v>
      </c>
      <c r="H32" s="855">
        <v>274.2</v>
      </c>
      <c r="I32" s="855">
        <v>268.2</v>
      </c>
      <c r="J32" s="855">
        <v>259.3</v>
      </c>
      <c r="K32" s="855">
        <v>260.89999999999998</v>
      </c>
      <c r="L32" s="855">
        <v>262.89999999999998</v>
      </c>
      <c r="M32" s="855">
        <v>267.2</v>
      </c>
      <c r="N32" s="857">
        <v>271.2</v>
      </c>
      <c r="Q32"/>
      <c r="R32"/>
      <c r="S32"/>
      <c r="T32"/>
    </row>
    <row r="33" spans="1:20" s="847" customFormat="1" ht="13.5">
      <c r="A33" s="858">
        <v>2012</v>
      </c>
      <c r="B33" s="859">
        <v>270.2</v>
      </c>
      <c r="C33" s="859">
        <v>267.8</v>
      </c>
      <c r="D33" s="859">
        <v>269.60000000000002</v>
      </c>
      <c r="E33" s="859">
        <v>266.2</v>
      </c>
      <c r="F33" s="859">
        <v>265.3</v>
      </c>
      <c r="G33" s="859">
        <v>265.10000000000002</v>
      </c>
      <c r="H33" s="859">
        <v>259.10000000000002</v>
      </c>
      <c r="I33" s="859">
        <v>258.3</v>
      </c>
      <c r="J33" s="859">
        <v>258.89999999999998</v>
      </c>
      <c r="K33" s="859">
        <v>261.60000000000002</v>
      </c>
      <c r="L33" s="859">
        <v>263.2</v>
      </c>
      <c r="M33" s="859">
        <v>267</v>
      </c>
      <c r="N33" s="860">
        <v>264</v>
      </c>
      <c r="Q33"/>
      <c r="R33"/>
      <c r="S33"/>
      <c r="T33"/>
    </row>
    <row r="34" spans="1:20" s="847" customFormat="1" ht="13.5">
      <c r="A34" s="858">
        <v>2013</v>
      </c>
      <c r="B34" s="859">
        <v>269.39999999999998</v>
      </c>
      <c r="C34" s="859">
        <v>271.89999999999998</v>
      </c>
      <c r="D34" s="859">
        <v>270.60000000000002</v>
      </c>
      <c r="E34" s="859">
        <v>270.89999999999998</v>
      </c>
      <c r="F34" s="859">
        <v>266.89999999999998</v>
      </c>
      <c r="G34" s="859">
        <v>265.89999999999998</v>
      </c>
      <c r="H34" s="859">
        <v>262.5</v>
      </c>
      <c r="I34" s="859">
        <v>259.3</v>
      </c>
      <c r="J34" s="859">
        <v>261.2</v>
      </c>
      <c r="K34" s="859">
        <v>263.10000000000002</v>
      </c>
      <c r="L34" s="859">
        <v>265.5</v>
      </c>
      <c r="M34" s="859">
        <v>270.2</v>
      </c>
      <c r="N34" s="860">
        <v>266.10000000000002</v>
      </c>
      <c r="Q34"/>
      <c r="R34"/>
      <c r="S34"/>
      <c r="T34"/>
    </row>
    <row r="35" spans="1:20" s="847" customFormat="1" ht="13.5">
      <c r="A35" s="858">
        <v>2014</v>
      </c>
      <c r="B35" s="859">
        <v>273</v>
      </c>
      <c r="C35" s="859">
        <v>274.60000000000002</v>
      </c>
      <c r="D35" s="859">
        <v>271.8</v>
      </c>
      <c r="E35" s="859">
        <v>270.39999999999998</v>
      </c>
      <c r="F35" s="859">
        <v>268.39999999999998</v>
      </c>
      <c r="G35" s="859">
        <v>268.60000000000002</v>
      </c>
      <c r="H35" s="859">
        <v>264.5</v>
      </c>
      <c r="I35" s="859">
        <v>259.7</v>
      </c>
      <c r="J35" s="859">
        <v>261.60000000000002</v>
      </c>
      <c r="K35" s="859">
        <v>263.39999999999998</v>
      </c>
      <c r="L35" s="859">
        <v>264.39999999999998</v>
      </c>
      <c r="M35" s="859">
        <v>264.8</v>
      </c>
      <c r="N35" s="860">
        <v>267</v>
      </c>
      <c r="Q35"/>
      <c r="R35"/>
      <c r="S35"/>
      <c r="T35"/>
    </row>
    <row r="36" spans="1:20" s="847" customFormat="1" ht="13.5">
      <c r="A36" s="861">
        <v>2015</v>
      </c>
      <c r="B36" s="862">
        <v>270.5</v>
      </c>
      <c r="C36" s="862">
        <v>271.5</v>
      </c>
      <c r="D36" s="862">
        <v>272.60000000000002</v>
      </c>
      <c r="E36" s="862">
        <v>270.89999999999998</v>
      </c>
      <c r="F36" s="862">
        <v>273.3</v>
      </c>
      <c r="G36" s="862">
        <v>272</v>
      </c>
      <c r="H36" s="862">
        <v>267.8</v>
      </c>
      <c r="I36" s="862">
        <v>262.10000000000002</v>
      </c>
      <c r="J36" s="862">
        <v>261.39999999999998</v>
      </c>
      <c r="K36" s="862">
        <v>264.5</v>
      </c>
      <c r="L36" s="862">
        <v>266.60000000000002</v>
      </c>
      <c r="M36" s="862">
        <v>268.10000000000002</v>
      </c>
      <c r="N36" s="863">
        <v>267.89999999999998</v>
      </c>
      <c r="Q36"/>
      <c r="R36"/>
      <c r="S36"/>
      <c r="T36"/>
    </row>
    <row r="37" spans="1:20" ht="13.5">
      <c r="A37" s="861">
        <v>2016</v>
      </c>
      <c r="B37" s="862">
        <v>270.10000000000002</v>
      </c>
      <c r="C37" s="862">
        <v>272.10000000000002</v>
      </c>
      <c r="D37" s="862">
        <v>268.7</v>
      </c>
      <c r="E37" s="862">
        <v>267.7</v>
      </c>
      <c r="F37" s="862">
        <v>266.10000000000002</v>
      </c>
      <c r="G37" s="862">
        <v>263.60000000000002</v>
      </c>
      <c r="H37" s="862">
        <v>259.10000000000002</v>
      </c>
      <c r="I37" s="862">
        <v>256.7</v>
      </c>
      <c r="J37" s="862">
        <v>259.60000000000002</v>
      </c>
      <c r="K37" s="862">
        <v>263.8</v>
      </c>
      <c r="L37" s="862">
        <v>267.10000000000002</v>
      </c>
      <c r="M37" s="862">
        <v>271.10000000000002</v>
      </c>
      <c r="N37" s="863">
        <v>265.2</v>
      </c>
    </row>
    <row r="38" spans="1:20" ht="13.5">
      <c r="A38" s="861">
        <v>2017</v>
      </c>
      <c r="B38" s="862">
        <v>272.88640213541373</v>
      </c>
      <c r="C38" s="862">
        <v>276.25085307594861</v>
      </c>
      <c r="D38" s="862">
        <v>274.85711246631678</v>
      </c>
      <c r="E38" s="862">
        <v>274.82589285714283</v>
      </c>
      <c r="F38" s="862">
        <v>275.79789937320038</v>
      </c>
      <c r="G38" s="862">
        <v>275.68322171001125</v>
      </c>
      <c r="H38" s="862">
        <v>271.12366069701773</v>
      </c>
      <c r="I38" s="862">
        <v>265.89233861961111</v>
      </c>
      <c r="J38" s="862">
        <v>268.51868601734992</v>
      </c>
      <c r="K38" s="862">
        <v>269.27624185210152</v>
      </c>
      <c r="L38" s="862">
        <v>272.87214014486779</v>
      </c>
      <c r="M38" s="862">
        <v>275.60365369340764</v>
      </c>
      <c r="N38" s="863">
        <v>272.59345923219968</v>
      </c>
    </row>
    <row r="39" spans="1:20" ht="13.5">
      <c r="A39" s="861">
        <v>2018</v>
      </c>
      <c r="B39" s="862">
        <v>271.81169536218374</v>
      </c>
      <c r="C39" s="862">
        <v>271.62933094384721</v>
      </c>
      <c r="D39" s="862">
        <v>275.82298136645966</v>
      </c>
      <c r="E39" s="862">
        <v>276.47664184157117</v>
      </c>
      <c r="F39" s="862">
        <v>276.53879641485253</v>
      </c>
      <c r="G39" s="862">
        <v>273.5957050315024</v>
      </c>
      <c r="H39" s="862">
        <v>267.18371383829231</v>
      </c>
      <c r="I39" s="862">
        <v>262.45748745224398</v>
      </c>
      <c r="J39" s="862">
        <v>265.66096423017115</v>
      </c>
      <c r="K39" s="862">
        <v>270.12991512212</v>
      </c>
      <c r="L39" s="862">
        <v>273.99583766909478</v>
      </c>
      <c r="M39" s="862">
        <v>277.44326025733028</v>
      </c>
      <c r="N39" s="863">
        <v>271.5347702055667</v>
      </c>
    </row>
    <row r="40" spans="1:20" ht="13.5">
      <c r="A40" s="998">
        <v>2019</v>
      </c>
      <c r="B40" s="999">
        <v>281.27826336739287</v>
      </c>
      <c r="C40" s="999">
        <v>284.30536717690359</v>
      </c>
      <c r="D40" s="999">
        <v>286.22046450702811</v>
      </c>
      <c r="E40" s="999">
        <v>290.8767352564733</v>
      </c>
      <c r="F40" s="999">
        <v>285.31500572737696</v>
      </c>
      <c r="G40" s="999">
        <v>281.29946839929153</v>
      </c>
      <c r="H40" s="999">
        <v>274.8623926185175</v>
      </c>
      <c r="I40" s="999">
        <v>271.9152332887009</v>
      </c>
      <c r="J40" s="999">
        <v>273.41321243523339</v>
      </c>
      <c r="K40" s="999">
        <v>276.3</v>
      </c>
      <c r="L40" s="999">
        <v>279.2</v>
      </c>
      <c r="M40" s="999">
        <v>286.5</v>
      </c>
      <c r="N40" s="1000">
        <v>286.2</v>
      </c>
    </row>
    <row r="41" spans="1:20" ht="13.5">
      <c r="A41" s="998">
        <v>2020</v>
      </c>
      <c r="B41" s="999">
        <v>286.2</v>
      </c>
      <c r="C41" s="999">
        <v>288.2</v>
      </c>
      <c r="D41" s="999">
        <v>287.13</v>
      </c>
      <c r="E41" s="999">
        <v>286.24</v>
      </c>
      <c r="F41" s="999">
        <v>285.8</v>
      </c>
      <c r="G41" s="999">
        <v>286</v>
      </c>
      <c r="H41" s="999">
        <v>280.5</v>
      </c>
      <c r="I41" s="999">
        <v>277.2</v>
      </c>
      <c r="J41" s="999">
        <v>277.2</v>
      </c>
      <c r="K41" s="999">
        <v>277.7</v>
      </c>
      <c r="L41" s="999">
        <v>281.60000000000002</v>
      </c>
      <c r="M41" s="999">
        <v>284.8</v>
      </c>
      <c r="N41" s="1000">
        <v>282.8</v>
      </c>
    </row>
    <row r="42" spans="1:20" ht="14.25" thickBot="1">
      <c r="A42" s="864">
        <v>2021</v>
      </c>
      <c r="B42" s="865">
        <v>288.3</v>
      </c>
      <c r="C42" s="865">
        <v>294.5</v>
      </c>
      <c r="D42" s="865">
        <v>289.10000000000002</v>
      </c>
      <c r="E42" s="865">
        <v>288.5</v>
      </c>
      <c r="F42" s="865">
        <v>287.5</v>
      </c>
      <c r="G42" s="865"/>
      <c r="H42" s="865"/>
      <c r="I42" s="865"/>
      <c r="J42" s="865"/>
      <c r="K42" s="865"/>
      <c r="L42" s="865"/>
      <c r="M42" s="865"/>
      <c r="N42" s="866"/>
    </row>
    <row r="43" spans="1:20" ht="13.5" thickBot="1">
      <c r="B43" s="847"/>
      <c r="C43" s="847"/>
      <c r="D43" s="847"/>
      <c r="E43" s="847"/>
      <c r="F43" s="847"/>
      <c r="G43" s="867" t="s">
        <v>293</v>
      </c>
      <c r="H43" s="847"/>
      <c r="I43" s="847"/>
      <c r="J43" s="847"/>
      <c r="K43" s="847"/>
      <c r="L43" s="847"/>
      <c r="M43" s="847"/>
      <c r="N43" s="868"/>
    </row>
    <row r="44" spans="1:20" ht="14.25" thickBot="1">
      <c r="A44" s="849" t="s">
        <v>291</v>
      </c>
      <c r="B44" s="850" t="s">
        <v>175</v>
      </c>
      <c r="C44" s="850" t="s">
        <v>176</v>
      </c>
      <c r="D44" s="850" t="s">
        <v>177</v>
      </c>
      <c r="E44" s="850" t="s">
        <v>178</v>
      </c>
      <c r="F44" s="850" t="s">
        <v>179</v>
      </c>
      <c r="G44" s="850" t="s">
        <v>180</v>
      </c>
      <c r="H44" s="850" t="s">
        <v>181</v>
      </c>
      <c r="I44" s="850" t="s">
        <v>182</v>
      </c>
      <c r="J44" s="850" t="s">
        <v>183</v>
      </c>
      <c r="K44" s="850" t="s">
        <v>184</v>
      </c>
      <c r="L44" s="850" t="s">
        <v>185</v>
      </c>
      <c r="M44" s="850" t="s">
        <v>186</v>
      </c>
      <c r="N44" s="850" t="s">
        <v>193</v>
      </c>
    </row>
    <row r="45" spans="1:20" ht="13.5">
      <c r="A45" s="851">
        <v>2004</v>
      </c>
      <c r="B45" s="852">
        <v>240.7</v>
      </c>
      <c r="C45" s="852">
        <v>241.7</v>
      </c>
      <c r="D45" s="852">
        <v>243.7</v>
      </c>
      <c r="E45" s="852">
        <v>237.7</v>
      </c>
      <c r="F45" s="852">
        <v>240.8</v>
      </c>
      <c r="G45" s="852">
        <v>241.5</v>
      </c>
      <c r="H45" s="852">
        <v>243.3</v>
      </c>
      <c r="I45" s="852">
        <v>237.1</v>
      </c>
      <c r="J45" s="852">
        <v>241.6</v>
      </c>
      <c r="K45" s="852">
        <v>238.8</v>
      </c>
      <c r="L45" s="852">
        <v>245.7</v>
      </c>
      <c r="M45" s="852">
        <v>249.9</v>
      </c>
      <c r="N45" s="853">
        <v>242.4</v>
      </c>
    </row>
    <row r="46" spans="1:20" ht="13.5">
      <c r="A46" s="854">
        <v>2005</v>
      </c>
      <c r="B46" s="855">
        <v>253.1</v>
      </c>
      <c r="C46" s="855">
        <v>256.89999999999998</v>
      </c>
      <c r="D46" s="855">
        <v>255</v>
      </c>
      <c r="E46" s="855">
        <v>253.3</v>
      </c>
      <c r="F46" s="855">
        <v>253</v>
      </c>
      <c r="G46" s="855">
        <v>252.2</v>
      </c>
      <c r="H46" s="855">
        <v>251.1</v>
      </c>
      <c r="I46" s="855">
        <v>247.9</v>
      </c>
      <c r="J46" s="855">
        <v>246.7</v>
      </c>
      <c r="K46" s="855">
        <v>249.2</v>
      </c>
      <c r="L46" s="855">
        <v>250.4</v>
      </c>
      <c r="M46" s="855">
        <v>256.2</v>
      </c>
      <c r="N46" s="856">
        <v>251.9</v>
      </c>
    </row>
    <row r="47" spans="1:20" ht="13.5">
      <c r="A47" s="854">
        <v>2006</v>
      </c>
      <c r="B47" s="855">
        <v>257.8</v>
      </c>
      <c r="C47" s="855">
        <v>258.60000000000002</v>
      </c>
      <c r="D47" s="855">
        <v>259.39999999999998</v>
      </c>
      <c r="E47" s="855">
        <v>256.39999999999998</v>
      </c>
      <c r="F47" s="855">
        <v>257.60000000000002</v>
      </c>
      <c r="G47" s="855">
        <v>256.10000000000002</v>
      </c>
      <c r="H47" s="855">
        <v>250.4</v>
      </c>
      <c r="I47" s="855">
        <v>248.4</v>
      </c>
      <c r="J47" s="855">
        <v>249.2</v>
      </c>
      <c r="K47" s="855">
        <v>246.2</v>
      </c>
      <c r="L47" s="855">
        <v>246.3</v>
      </c>
      <c r="M47" s="855">
        <v>251</v>
      </c>
      <c r="N47" s="856">
        <v>253.1</v>
      </c>
    </row>
    <row r="48" spans="1:20" ht="13.5">
      <c r="A48" s="854">
        <v>2007</v>
      </c>
      <c r="B48" s="855">
        <v>257</v>
      </c>
      <c r="C48" s="855">
        <v>258.60000000000002</v>
      </c>
      <c r="D48" s="855">
        <v>258.5</v>
      </c>
      <c r="E48" s="855">
        <v>260.5</v>
      </c>
      <c r="F48" s="855">
        <v>258.8</v>
      </c>
      <c r="G48" s="855">
        <v>257.5</v>
      </c>
      <c r="H48" s="855">
        <v>254.5</v>
      </c>
      <c r="I48" s="855">
        <v>250.9</v>
      </c>
      <c r="J48" s="855">
        <v>249.3</v>
      </c>
      <c r="K48" s="855">
        <v>246.9</v>
      </c>
      <c r="L48" s="855">
        <v>251.1</v>
      </c>
      <c r="M48" s="855">
        <v>253</v>
      </c>
      <c r="N48" s="856">
        <v>254.3</v>
      </c>
    </row>
    <row r="49" spans="1:14" ht="13.5">
      <c r="A49" s="854">
        <v>2008</v>
      </c>
      <c r="B49" s="855">
        <v>260</v>
      </c>
      <c r="C49" s="855">
        <v>259.7</v>
      </c>
      <c r="D49" s="855">
        <v>256.5</v>
      </c>
      <c r="E49" s="855">
        <v>253.2</v>
      </c>
      <c r="F49" s="855">
        <v>257.89999999999998</v>
      </c>
      <c r="G49" s="855">
        <v>255.5</v>
      </c>
      <c r="H49" s="855">
        <v>249</v>
      </c>
      <c r="I49" s="855">
        <v>247.1</v>
      </c>
      <c r="J49" s="855">
        <v>246.8</v>
      </c>
      <c r="K49" s="855">
        <v>243.8</v>
      </c>
      <c r="L49" s="855">
        <v>247.6</v>
      </c>
      <c r="M49" s="855">
        <v>252.5</v>
      </c>
      <c r="N49" s="856">
        <v>252.2</v>
      </c>
    </row>
    <row r="50" spans="1:14" ht="13.5">
      <c r="A50" s="854">
        <v>2009</v>
      </c>
      <c r="B50" s="855">
        <v>254.8</v>
      </c>
      <c r="C50" s="855">
        <v>256.39999999999998</v>
      </c>
      <c r="D50" s="855">
        <v>258.2</v>
      </c>
      <c r="E50" s="855">
        <v>257.39999999999998</v>
      </c>
      <c r="F50" s="855">
        <v>257.39999999999998</v>
      </c>
      <c r="G50" s="855">
        <v>255.2</v>
      </c>
      <c r="H50" s="855">
        <v>253.6</v>
      </c>
      <c r="I50" s="855">
        <v>250.6</v>
      </c>
      <c r="J50" s="855">
        <v>251.8</v>
      </c>
      <c r="K50" s="855">
        <v>252.9</v>
      </c>
      <c r="L50" s="855">
        <v>255.6</v>
      </c>
      <c r="M50" s="855">
        <v>260.8</v>
      </c>
      <c r="N50" s="856">
        <v>255.4</v>
      </c>
    </row>
    <row r="51" spans="1:14" ht="13.5">
      <c r="A51" s="854">
        <v>2010</v>
      </c>
      <c r="B51" s="855">
        <v>261.8</v>
      </c>
      <c r="C51" s="855">
        <v>267.39999999999998</v>
      </c>
      <c r="D51" s="855">
        <v>265.7</v>
      </c>
      <c r="E51" s="855">
        <v>267.89999999999998</v>
      </c>
      <c r="F51" s="855">
        <v>268.8</v>
      </c>
      <c r="G51" s="855">
        <v>266.89999999999998</v>
      </c>
      <c r="H51" s="855">
        <v>264.39999999999998</v>
      </c>
      <c r="I51" s="855">
        <v>259.89999999999998</v>
      </c>
      <c r="J51" s="855">
        <v>258.10000000000002</v>
      </c>
      <c r="K51" s="855">
        <v>254.5</v>
      </c>
      <c r="L51" s="855">
        <v>258.10000000000002</v>
      </c>
      <c r="M51" s="855">
        <v>262.5</v>
      </c>
      <c r="N51" s="856">
        <v>262.8</v>
      </c>
    </row>
    <row r="52" spans="1:14" ht="13.5">
      <c r="A52" s="854">
        <v>2011</v>
      </c>
      <c r="B52" s="855">
        <v>262.7</v>
      </c>
      <c r="C52" s="855">
        <v>262.60000000000002</v>
      </c>
      <c r="D52" s="855">
        <v>262.2</v>
      </c>
      <c r="E52" s="855">
        <v>261.5</v>
      </c>
      <c r="F52" s="855">
        <v>261.2</v>
      </c>
      <c r="G52" s="855">
        <v>258</v>
      </c>
      <c r="H52" s="855">
        <v>256.2</v>
      </c>
      <c r="I52" s="855">
        <v>251.1</v>
      </c>
      <c r="J52" s="855">
        <v>250.5</v>
      </c>
      <c r="K52" s="855">
        <v>251.1</v>
      </c>
      <c r="L52" s="855">
        <v>253.3</v>
      </c>
      <c r="M52" s="855">
        <v>259.5</v>
      </c>
      <c r="N52" s="856">
        <v>257.2</v>
      </c>
    </row>
    <row r="53" spans="1:14" ht="13.5">
      <c r="A53" s="854">
        <v>2012</v>
      </c>
      <c r="B53" s="855">
        <v>263.39999999999998</v>
      </c>
      <c r="C53" s="855">
        <v>263.8</v>
      </c>
      <c r="D53" s="855">
        <v>264</v>
      </c>
      <c r="E53" s="855">
        <v>262.5</v>
      </c>
      <c r="F53" s="855">
        <v>265.3</v>
      </c>
      <c r="G53" s="855">
        <v>262.2</v>
      </c>
      <c r="H53" s="855">
        <v>260.3</v>
      </c>
      <c r="I53" s="855">
        <v>256</v>
      </c>
      <c r="J53" s="855">
        <v>256.2</v>
      </c>
      <c r="K53" s="855">
        <v>257.60000000000002</v>
      </c>
      <c r="L53" s="855">
        <v>260.7</v>
      </c>
      <c r="M53" s="855">
        <v>263.5</v>
      </c>
      <c r="N53" s="856">
        <v>261.3</v>
      </c>
    </row>
    <row r="54" spans="1:14" ht="13.5">
      <c r="A54" s="854">
        <v>2013</v>
      </c>
      <c r="B54" s="855">
        <v>263.7</v>
      </c>
      <c r="C54" s="855">
        <v>268.2</v>
      </c>
      <c r="D54" s="855">
        <v>266.3</v>
      </c>
      <c r="E54" s="855">
        <v>267.2</v>
      </c>
      <c r="F54" s="855">
        <v>267</v>
      </c>
      <c r="G54" s="855">
        <v>269.39999999999998</v>
      </c>
      <c r="H54" s="855">
        <v>265.3</v>
      </c>
      <c r="I54" s="855">
        <v>261.7</v>
      </c>
      <c r="J54" s="855">
        <v>261.2</v>
      </c>
      <c r="K54" s="855">
        <v>259.89999999999998</v>
      </c>
      <c r="L54" s="855">
        <v>263.3</v>
      </c>
      <c r="M54" s="855">
        <v>265.8</v>
      </c>
      <c r="N54" s="856">
        <v>264.8</v>
      </c>
    </row>
    <row r="55" spans="1:14" ht="13.5">
      <c r="A55" s="858">
        <v>2014</v>
      </c>
      <c r="B55" s="855">
        <v>267.7</v>
      </c>
      <c r="C55" s="855">
        <v>270.8</v>
      </c>
      <c r="D55" s="855">
        <v>267.3</v>
      </c>
      <c r="E55" s="855">
        <v>267.2</v>
      </c>
      <c r="F55" s="855">
        <v>267.7</v>
      </c>
      <c r="G55" s="855">
        <v>267.39999999999998</v>
      </c>
      <c r="H55" s="855">
        <v>264.89999999999998</v>
      </c>
      <c r="I55" s="855">
        <v>263.3</v>
      </c>
      <c r="J55" s="855">
        <v>260.39999999999998</v>
      </c>
      <c r="K55" s="855">
        <v>262</v>
      </c>
      <c r="L55" s="855">
        <v>263.3</v>
      </c>
      <c r="M55" s="855">
        <v>267.89999999999998</v>
      </c>
      <c r="N55" s="856">
        <v>265.7</v>
      </c>
    </row>
    <row r="56" spans="1:14" ht="13.5">
      <c r="A56" s="861">
        <v>2015</v>
      </c>
      <c r="B56" s="869">
        <v>270.89999999999998</v>
      </c>
      <c r="C56" s="869">
        <v>271.7</v>
      </c>
      <c r="D56" s="869">
        <v>270.89999999999998</v>
      </c>
      <c r="E56" s="869">
        <v>272.5</v>
      </c>
      <c r="F56" s="869">
        <v>274.8</v>
      </c>
      <c r="G56" s="869">
        <v>275.7</v>
      </c>
      <c r="H56" s="869">
        <v>272.39999999999998</v>
      </c>
      <c r="I56" s="869">
        <v>268.60000000000002</v>
      </c>
      <c r="J56" s="869">
        <v>266.3</v>
      </c>
      <c r="K56" s="869">
        <v>266.10000000000002</v>
      </c>
      <c r="L56" s="869">
        <v>268.7</v>
      </c>
      <c r="M56" s="869">
        <v>270.39999999999998</v>
      </c>
      <c r="N56" s="870">
        <v>270.5</v>
      </c>
    </row>
    <row r="57" spans="1:14" ht="13.5">
      <c r="A57" s="861">
        <v>2016</v>
      </c>
      <c r="B57" s="869">
        <v>271.7</v>
      </c>
      <c r="C57" s="869">
        <v>271.89999999999998</v>
      </c>
      <c r="D57" s="869">
        <v>270.2</v>
      </c>
      <c r="E57" s="869">
        <v>272.2</v>
      </c>
      <c r="F57" s="869">
        <v>275.5</v>
      </c>
      <c r="G57" s="869">
        <v>274.2</v>
      </c>
      <c r="H57" s="869">
        <v>270.5</v>
      </c>
      <c r="I57" s="869">
        <v>268.7</v>
      </c>
      <c r="J57" s="869">
        <v>268</v>
      </c>
      <c r="K57" s="869">
        <v>270</v>
      </c>
      <c r="L57" s="869">
        <v>273.2</v>
      </c>
      <c r="M57" s="869">
        <v>276.5</v>
      </c>
      <c r="N57" s="870">
        <v>271.8</v>
      </c>
    </row>
    <row r="58" spans="1:14" ht="13.5">
      <c r="A58" s="861">
        <v>2017</v>
      </c>
      <c r="B58" s="869">
        <v>276.69926282533487</v>
      </c>
      <c r="C58" s="869">
        <v>276.47892871209154</v>
      </c>
      <c r="D58" s="869">
        <v>278.22339935513622</v>
      </c>
      <c r="E58" s="869">
        <v>279.34229084700496</v>
      </c>
      <c r="F58" s="869">
        <v>281.69560720701139</v>
      </c>
      <c r="G58" s="869">
        <v>282.87137778735314</v>
      </c>
      <c r="H58" s="869">
        <v>277.47576558713354</v>
      </c>
      <c r="I58" s="869">
        <v>274.10388337620998</v>
      </c>
      <c r="J58" s="869">
        <v>273.58284883720944</v>
      </c>
      <c r="K58" s="869">
        <v>274.03936753791561</v>
      </c>
      <c r="L58" s="869">
        <v>275.29776603686923</v>
      </c>
      <c r="M58" s="869">
        <v>280.80114332380572</v>
      </c>
      <c r="N58" s="863">
        <v>277.62487398742144</v>
      </c>
    </row>
    <row r="59" spans="1:14" ht="13.5">
      <c r="A59" s="861">
        <v>2018</v>
      </c>
      <c r="B59" s="862">
        <v>279.54637865311327</v>
      </c>
      <c r="C59" s="862">
        <v>282.17688062735988</v>
      </c>
      <c r="D59" s="862">
        <v>283.66516998075673</v>
      </c>
      <c r="E59" s="862">
        <v>284.39577732607717</v>
      </c>
      <c r="F59" s="862">
        <v>286.91837000390598</v>
      </c>
      <c r="G59" s="862">
        <v>286.16812790097981</v>
      </c>
      <c r="H59" s="862">
        <v>281.7233466698047</v>
      </c>
      <c r="I59" s="862">
        <v>279.00896414342645</v>
      </c>
      <c r="J59" s="862">
        <v>276.36222177119254</v>
      </c>
      <c r="K59" s="862">
        <v>278.71065267650755</v>
      </c>
      <c r="L59" s="862">
        <v>284.00026838432649</v>
      </c>
      <c r="M59" s="862">
        <v>284.93782985955824</v>
      </c>
      <c r="N59" s="863">
        <v>282.28926615670917</v>
      </c>
    </row>
    <row r="60" spans="1:14" ht="13.5">
      <c r="A60" s="998">
        <v>2019</v>
      </c>
      <c r="B60" s="999">
        <v>287.03444832750858</v>
      </c>
      <c r="C60" s="999">
        <v>289.1459538749898</v>
      </c>
      <c r="D60" s="999">
        <v>288.5072199817875</v>
      </c>
      <c r="E60" s="999">
        <v>290.10412746204969</v>
      </c>
      <c r="F60" s="999">
        <v>292.71949231485786</v>
      </c>
      <c r="G60" s="999">
        <v>289.1722528130237</v>
      </c>
      <c r="H60" s="999">
        <v>284.60732456803191</v>
      </c>
      <c r="I60" s="999">
        <v>281.83476394849748</v>
      </c>
      <c r="J60" s="999">
        <v>281.74347936186393</v>
      </c>
      <c r="K60" s="999">
        <v>280</v>
      </c>
      <c r="L60" s="999">
        <v>283.39999999999998</v>
      </c>
      <c r="M60" s="999">
        <v>281.7</v>
      </c>
      <c r="N60" s="1000">
        <v>280.2</v>
      </c>
    </row>
    <row r="61" spans="1:14" ht="13.5">
      <c r="A61" s="998">
        <v>2020</v>
      </c>
      <c r="B61" s="999">
        <v>288.10000000000002</v>
      </c>
      <c r="C61" s="999">
        <v>289.7</v>
      </c>
      <c r="D61" s="999">
        <v>291.47000000000003</v>
      </c>
      <c r="E61" s="999">
        <v>290.86</v>
      </c>
      <c r="F61" s="999">
        <v>294.3</v>
      </c>
      <c r="G61" s="999">
        <v>295</v>
      </c>
      <c r="H61" s="999">
        <v>291.7</v>
      </c>
      <c r="I61" s="999">
        <v>288</v>
      </c>
      <c r="J61" s="999">
        <v>285</v>
      </c>
      <c r="K61" s="999">
        <v>289.7</v>
      </c>
      <c r="L61" s="999">
        <v>286</v>
      </c>
      <c r="M61" s="999">
        <v>288.2</v>
      </c>
      <c r="N61" s="1000">
        <v>289.89999999999998</v>
      </c>
    </row>
    <row r="62" spans="1:14" ht="14.25" thickBot="1">
      <c r="A62" s="864">
        <v>2021</v>
      </c>
      <c r="B62" s="865">
        <v>291.3</v>
      </c>
      <c r="C62" s="865">
        <v>293.10000000000002</v>
      </c>
      <c r="D62" s="865">
        <v>291.60000000000002</v>
      </c>
      <c r="E62" s="865">
        <v>294.10000000000002</v>
      </c>
      <c r="F62" s="865">
        <v>295.60000000000002</v>
      </c>
      <c r="G62" s="865"/>
      <c r="H62" s="865"/>
      <c r="I62" s="865"/>
      <c r="J62" s="865"/>
      <c r="K62" s="865"/>
      <c r="L62" s="865"/>
      <c r="M62" s="865"/>
      <c r="N62" s="866"/>
    </row>
    <row r="63" spans="1:14">
      <c r="I63" s="847"/>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46" zoomScale="75" workbookViewId="0">
      <selection activeCell="A203" sqref="A203:XFD203"/>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28" t="s">
        <v>376</v>
      </c>
      <c r="B2" s="1628"/>
      <c r="C2" s="1628"/>
      <c r="D2" s="1628"/>
      <c r="E2" s="1628"/>
      <c r="F2" s="1628"/>
      <c r="G2" s="1628"/>
      <c r="H2" s="1628"/>
      <c r="I2" s="1628"/>
      <c r="J2" s="1628"/>
      <c r="K2" s="1628"/>
      <c r="L2" s="1628"/>
      <c r="M2" s="1628"/>
    </row>
    <row r="3" spans="1:29" ht="12.75" hidden="1" customHeight="1">
      <c r="A3" s="1628"/>
      <c r="B3" s="1628"/>
      <c r="C3" s="1628"/>
      <c r="D3" s="1628"/>
      <c r="E3" s="1628"/>
      <c r="F3" s="1628"/>
      <c r="G3" s="1628"/>
      <c r="H3" s="1628"/>
      <c r="I3" s="1628"/>
      <c r="J3" s="1628"/>
      <c r="K3" s="1628"/>
      <c r="L3" s="1628"/>
      <c r="M3" s="1628"/>
    </row>
    <row r="4" spans="1:29" ht="12.75" hidden="1" customHeight="1">
      <c r="A4" s="1628"/>
      <c r="B4" s="1628"/>
      <c r="C4" s="1628"/>
      <c r="D4" s="1628"/>
      <c r="E4" s="1628"/>
      <c r="F4" s="1628"/>
      <c r="G4" s="1628"/>
      <c r="H4" s="1628"/>
      <c r="I4" s="1628"/>
      <c r="J4" s="1628"/>
      <c r="K4" s="1628"/>
      <c r="L4" s="1628"/>
      <c r="M4" s="1628"/>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627" t="s">
        <v>172</v>
      </c>
      <c r="R7" s="1627"/>
      <c r="S7" s="1627"/>
      <c r="T7" s="1002"/>
      <c r="U7" s="101">
        <v>2003</v>
      </c>
      <c r="V7" s="1627" t="s">
        <v>173</v>
      </c>
      <c r="W7" s="1629"/>
      <c r="X7" s="1002"/>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627" t="s">
        <v>172</v>
      </c>
      <c r="Q16" s="1627"/>
      <c r="R16" s="1627"/>
      <c r="S16" s="1627"/>
      <c r="T16" s="102"/>
      <c r="U16" s="101">
        <v>2004</v>
      </c>
      <c r="V16" s="1627" t="s">
        <v>173</v>
      </c>
      <c r="W16" s="1627"/>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627" t="s">
        <v>172</v>
      </c>
      <c r="Q25" s="1627"/>
      <c r="R25" s="1627"/>
      <c r="S25" s="1627"/>
      <c r="T25" s="102"/>
      <c r="U25" s="101">
        <v>2005</v>
      </c>
      <c r="V25" s="1627" t="s">
        <v>173</v>
      </c>
      <c r="W25" s="1627"/>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627" t="s">
        <v>172</v>
      </c>
      <c r="Q34" s="1627"/>
      <c r="R34" s="1627"/>
      <c r="S34" s="1627"/>
      <c r="T34" s="102"/>
      <c r="U34" s="101">
        <v>2006</v>
      </c>
      <c r="V34" s="1627" t="s">
        <v>173</v>
      </c>
      <c r="W34" s="1627"/>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627" t="s">
        <v>172</v>
      </c>
      <c r="Q43" s="1627"/>
      <c r="R43" s="1627"/>
      <c r="S43" s="1627"/>
      <c r="T43" s="102"/>
      <c r="U43" s="101">
        <v>2007</v>
      </c>
      <c r="V43" s="1627" t="s">
        <v>173</v>
      </c>
      <c r="W43" s="1627"/>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627" t="s">
        <v>172</v>
      </c>
      <c r="Q52" s="1627"/>
      <c r="R52" s="1627"/>
      <c r="S52" s="1627"/>
      <c r="T52" s="102"/>
      <c r="U52" s="101">
        <v>2008</v>
      </c>
      <c r="V52" s="1627" t="s">
        <v>173</v>
      </c>
      <c r="W52" s="1627"/>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627" t="s">
        <v>172</v>
      </c>
      <c r="Q61" s="1627"/>
      <c r="R61" s="1627"/>
      <c r="S61" s="1627"/>
      <c r="T61" s="102"/>
      <c r="U61" s="101">
        <v>2009</v>
      </c>
      <c r="V61" s="1627" t="s">
        <v>173</v>
      </c>
      <c r="W61" s="1627"/>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627" t="s">
        <v>172</v>
      </c>
      <c r="Q70" s="1627"/>
      <c r="R70" s="1627"/>
      <c r="S70" s="1627"/>
      <c r="T70" s="102"/>
      <c r="U70" s="101">
        <v>2010</v>
      </c>
      <c r="V70" s="1627" t="s">
        <v>173</v>
      </c>
      <c r="W70" s="1627"/>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627" t="s">
        <v>172</v>
      </c>
      <c r="Q79" s="1627"/>
      <c r="R79" s="1627"/>
      <c r="S79" s="1627"/>
      <c r="T79" s="102"/>
      <c r="U79" s="101">
        <v>2011</v>
      </c>
      <c r="V79" s="1627" t="s">
        <v>173</v>
      </c>
      <c r="W79" s="1627"/>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627" t="s">
        <v>172</v>
      </c>
      <c r="Q88" s="1627"/>
      <c r="R88" s="1627"/>
      <c r="S88" s="1627"/>
      <c r="T88" s="102"/>
      <c r="U88" s="101">
        <v>2012</v>
      </c>
      <c r="V88" s="1627" t="s">
        <v>173</v>
      </c>
      <c r="W88" s="1627"/>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627" t="s">
        <v>172</v>
      </c>
      <c r="Q97" s="1627"/>
      <c r="R97" s="1627"/>
      <c r="S97" s="1627"/>
      <c r="T97" s="102"/>
      <c r="U97" s="101">
        <v>2013</v>
      </c>
      <c r="V97" s="1627" t="s">
        <v>173</v>
      </c>
      <c r="W97" s="1627"/>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627" t="s">
        <v>172</v>
      </c>
      <c r="Q106" s="1627"/>
      <c r="R106" s="1627"/>
      <c r="S106" s="1627"/>
      <c r="T106" s="102"/>
      <c r="U106" s="101">
        <v>2014</v>
      </c>
      <c r="V106" s="1627" t="s">
        <v>173</v>
      </c>
      <c r="W106" s="1627"/>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627" t="s">
        <v>172</v>
      </c>
      <c r="Q116" s="1627"/>
      <c r="R116" s="1627"/>
      <c r="S116" s="1627"/>
      <c r="T116" s="102"/>
      <c r="U116" s="101">
        <v>2015</v>
      </c>
      <c r="V116" s="1627" t="s">
        <v>173</v>
      </c>
      <c r="W116" s="1627"/>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627" t="s">
        <v>172</v>
      </c>
      <c r="Q126" s="1627"/>
      <c r="R126" s="1627"/>
      <c r="S126" s="1627"/>
      <c r="T126" s="102"/>
      <c r="U126" s="101">
        <v>2016</v>
      </c>
      <c r="V126" s="1627" t="s">
        <v>173</v>
      </c>
      <c r="W126" s="1627"/>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627" t="s">
        <v>172</v>
      </c>
      <c r="Q136" s="1627"/>
      <c r="R136" s="1627"/>
      <c r="S136" s="1627"/>
      <c r="T136" s="102"/>
      <c r="U136" s="101">
        <v>2017</v>
      </c>
      <c r="V136" s="1627" t="s">
        <v>173</v>
      </c>
      <c r="W136" s="1627"/>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6"/>
    </row>
    <row r="146" spans="1:34" ht="16.5" thickBot="1">
      <c r="A146" s="101">
        <v>2018</v>
      </c>
      <c r="B146" s="102"/>
      <c r="C146" s="102"/>
      <c r="D146" s="102"/>
      <c r="E146" s="102"/>
      <c r="F146" s="102"/>
      <c r="G146" s="102"/>
      <c r="H146" s="102"/>
      <c r="I146" s="102"/>
      <c r="J146" s="102"/>
      <c r="K146" s="102"/>
      <c r="L146" s="103" t="s">
        <v>171</v>
      </c>
      <c r="M146" s="102"/>
      <c r="N146" s="135"/>
      <c r="O146" s="101">
        <v>2018</v>
      </c>
      <c r="P146" s="1627" t="s">
        <v>172</v>
      </c>
      <c r="Q146" s="1627"/>
      <c r="R146" s="1627"/>
      <c r="S146" s="1627"/>
      <c r="T146" s="102"/>
      <c r="U146" s="101">
        <v>2018</v>
      </c>
      <c r="V146" s="1627" t="s">
        <v>173</v>
      </c>
      <c r="W146" s="1627"/>
      <c r="X146" s="102"/>
      <c r="Y146" s="187">
        <v>2018</v>
      </c>
      <c r="Z146" s="102"/>
      <c r="AA146" s="122"/>
      <c r="AB146" s="81"/>
      <c r="AC146"/>
      <c r="AD146" s="876"/>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627" t="s">
        <v>172</v>
      </c>
      <c r="Q156" s="1627"/>
      <c r="R156" s="1627"/>
      <c r="S156" s="1627"/>
      <c r="T156" s="102"/>
      <c r="U156" s="101">
        <v>2019</v>
      </c>
      <c r="V156" s="1627" t="s">
        <v>173</v>
      </c>
      <c r="W156" s="1627"/>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9">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6"/>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6"/>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6"/>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6"/>
      <c r="AE164" s="81"/>
      <c r="AF164" s="81"/>
      <c r="AG164" s="81"/>
      <c r="AH164" s="81"/>
    </row>
    <row r="165" spans="1:34">
      <c r="AA165" s="81"/>
      <c r="AB165"/>
      <c r="AC165"/>
      <c r="AD165" s="876"/>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627" t="s">
        <v>172</v>
      </c>
      <c r="Q166" s="1627"/>
      <c r="R166" s="1627"/>
      <c r="S166" s="1627"/>
      <c r="T166" s="102"/>
      <c r="U166" s="101">
        <v>2020</v>
      </c>
      <c r="V166" s="1627" t="s">
        <v>173</v>
      </c>
      <c r="W166" s="1627"/>
      <c r="X166" s="102"/>
      <c r="Y166" s="187">
        <v>2021</v>
      </c>
      <c r="Z166" s="102"/>
      <c r="AA166" s="81"/>
      <c r="AB166"/>
      <c r="AC166"/>
      <c r="AD166" s="876"/>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s="81"/>
      <c r="AF167" s="81"/>
      <c r="AG167" s="81"/>
      <c r="AH167" s="81"/>
    </row>
    <row r="168" spans="1:34" ht="13.5" thickBot="1">
      <c r="A168" s="212" t="s">
        <v>194</v>
      </c>
      <c r="B168" s="1027">
        <v>12293.668</v>
      </c>
      <c r="C168" s="1027">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9">
        <v>12170.057750049617</v>
      </c>
      <c r="AA168" s="81"/>
      <c r="AB168"/>
      <c r="AC168"/>
      <c r="AD168" s="81"/>
      <c r="AE168" s="81"/>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8">
        <v>12953.451999999999</v>
      </c>
      <c r="C170" s="1028">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8">
        <v>12820.403</v>
      </c>
      <c r="C171" s="1028">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8"/>
      <c r="C172" s="1029"/>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8">
        <v>10382.365</v>
      </c>
      <c r="C173" s="1028">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30">
        <v>13188.183000000001</v>
      </c>
      <c r="C174" s="1030">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627" t="s">
        <v>172</v>
      </c>
      <c r="Q176" s="1627"/>
      <c r="R176" s="1627"/>
      <c r="S176" s="1627"/>
      <c r="T176" s="102"/>
      <c r="U176" s="101">
        <v>2021</v>
      </c>
      <c r="V176" s="1627" t="s">
        <v>173</v>
      </c>
      <c r="W176" s="1627"/>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27">
        <v>13099.017951399237</v>
      </c>
      <c r="C178" s="1027">
        <v>13307.78858635882</v>
      </c>
      <c r="D178" s="147">
        <v>13238.317612811576</v>
      </c>
      <c r="E178" s="147">
        <v>13807.347551681361</v>
      </c>
      <c r="F178" s="147">
        <v>13948.773938291319</v>
      </c>
      <c r="G178" s="147">
        <v>14461.00340152424</v>
      </c>
      <c r="H178" s="147"/>
      <c r="I178" s="147"/>
      <c r="J178" s="167"/>
      <c r="K178" s="147"/>
      <c r="L178" s="147"/>
      <c r="M178" s="148"/>
      <c r="N178" s="135"/>
      <c r="O178" s="120" t="s">
        <v>194</v>
      </c>
      <c r="P178" s="177">
        <v>13219.214117844795</v>
      </c>
      <c r="Q178" s="147">
        <v>14116.294493597934</v>
      </c>
      <c r="R178" s="147"/>
      <c r="S178" s="148"/>
      <c r="T178" s="102"/>
      <c r="U178" s="120" t="s">
        <v>194</v>
      </c>
      <c r="V178" s="177">
        <v>13685.040317531191</v>
      </c>
      <c r="W178" s="148"/>
      <c r="X178" s="102"/>
      <c r="Y178" s="120" t="s">
        <v>194</v>
      </c>
      <c r="Z178" s="989"/>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c r="I179" s="151"/>
      <c r="J179" s="198"/>
      <c r="K179" s="151"/>
      <c r="L179" s="151"/>
      <c r="M179" s="153"/>
      <c r="N179" s="135"/>
      <c r="O179" s="114" t="s">
        <v>199</v>
      </c>
      <c r="P179" s="220">
        <v>12850.977640449442</v>
      </c>
      <c r="Q179" s="170">
        <v>13696.712101930989</v>
      </c>
      <c r="R179" s="170"/>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28">
        <v>14233.837381686944</v>
      </c>
      <c r="C180" s="1028">
        <v>14350.900896684501</v>
      </c>
      <c r="D180" s="158">
        <v>14067.897655256656</v>
      </c>
      <c r="E180" s="158">
        <v>14670.253576655356</v>
      </c>
      <c r="F180" s="158">
        <v>14787.481530115097</v>
      </c>
      <c r="G180" s="158">
        <v>15275.210714213275</v>
      </c>
      <c r="H180" s="158"/>
      <c r="I180" s="158"/>
      <c r="J180" s="158"/>
      <c r="K180" s="158"/>
      <c r="L180" s="158"/>
      <c r="M180" s="127"/>
      <c r="N180" s="135"/>
      <c r="O180" s="114" t="s">
        <v>195</v>
      </c>
      <c r="P180" s="203">
        <v>14207.350828177994</v>
      </c>
      <c r="Q180" s="158">
        <v>14962.617200163584</v>
      </c>
      <c r="R180" s="158"/>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8">
        <v>14226.385547626593</v>
      </c>
      <c r="C181" s="1028">
        <v>14299.191515290229</v>
      </c>
      <c r="D181" s="158">
        <v>13991.300512971718</v>
      </c>
      <c r="E181" s="158">
        <v>14655.922859268447</v>
      </c>
      <c r="F181" s="158">
        <v>14814.46153340644</v>
      </c>
      <c r="G181" s="158">
        <v>15261.833099361414</v>
      </c>
      <c r="H181" s="158"/>
      <c r="I181" s="158"/>
      <c r="J181" s="158"/>
      <c r="K181" s="158"/>
      <c r="L181" s="158"/>
      <c r="M181" s="127"/>
      <c r="N181" s="135"/>
      <c r="O181" s="114" t="s">
        <v>196</v>
      </c>
      <c r="P181" s="203">
        <v>14157.411038158896</v>
      </c>
      <c r="Q181" s="158">
        <v>14933.71989257982</v>
      </c>
      <c r="R181" s="158"/>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8"/>
      <c r="C182" s="1029"/>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8">
        <v>10785.338573682167</v>
      </c>
      <c r="C183" s="1028">
        <v>11016.617874284919</v>
      </c>
      <c r="D183" s="158">
        <v>11437.705938088196</v>
      </c>
      <c r="E183" s="158">
        <v>11725.521266017138</v>
      </c>
      <c r="F183" s="158">
        <v>11981.721187626732</v>
      </c>
      <c r="G183" s="158">
        <v>12387.476553330009</v>
      </c>
      <c r="H183" s="158"/>
      <c r="I183" s="158"/>
      <c r="J183" s="158"/>
      <c r="K183" s="158"/>
      <c r="L183" s="158"/>
      <c r="M183" s="127"/>
      <c r="N183" s="135"/>
      <c r="O183" s="114" t="s">
        <v>79</v>
      </c>
      <c r="P183" s="203">
        <v>11111.677338883243</v>
      </c>
      <c r="Q183" s="158">
        <v>12060.827749542888</v>
      </c>
      <c r="R183" s="158"/>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30">
        <v>13610.506172235782</v>
      </c>
      <c r="C184" s="1030">
        <v>13809.675623791112</v>
      </c>
      <c r="D184" s="161">
        <v>13711.642486022662</v>
      </c>
      <c r="E184" s="161">
        <v>14163.993257034979</v>
      </c>
      <c r="F184" s="161">
        <v>14239.310346798155</v>
      </c>
      <c r="G184" s="161">
        <v>14632.573842803024</v>
      </c>
      <c r="H184" s="161"/>
      <c r="I184" s="158"/>
      <c r="J184" s="158"/>
      <c r="K184" s="161"/>
      <c r="L184" s="161"/>
      <c r="M184" s="128"/>
      <c r="N184" s="135"/>
      <c r="O184" s="109" t="s">
        <v>198</v>
      </c>
      <c r="P184" s="205">
        <v>13712.704069861622</v>
      </c>
      <c r="Q184" s="161">
        <v>14379.765867792499</v>
      </c>
      <c r="R184" s="161"/>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0</v>
      </c>
      <c r="I357" s="283">
        <f t="shared" si="164"/>
        <v>0</v>
      </c>
      <c r="J357" s="283">
        <f t="shared" si="164"/>
        <v>0</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0</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0</v>
      </c>
      <c r="I358" s="283">
        <f t="shared" si="164"/>
        <v>0</v>
      </c>
      <c r="J358" s="283">
        <f t="shared" si="164"/>
        <v>0</v>
      </c>
      <c r="K358" s="283">
        <f t="shared" si="164"/>
        <v>0</v>
      </c>
      <c r="L358" s="283">
        <f t="shared" si="164"/>
        <v>0</v>
      </c>
      <c r="M358" s="284">
        <f t="shared" si="165"/>
        <v>0</v>
      </c>
      <c r="O358" s="289" t="s">
        <v>199</v>
      </c>
      <c r="P358" s="282">
        <f t="shared" si="166"/>
        <v>12.598997686715141</v>
      </c>
      <c r="Q358" s="283">
        <f t="shared" si="166"/>
        <v>13.428149119540185</v>
      </c>
      <c r="R358" s="283">
        <f t="shared" si="166"/>
        <v>0</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0</v>
      </c>
      <c r="I359" s="283">
        <f t="shared" si="164"/>
        <v>0</v>
      </c>
      <c r="J359" s="283">
        <f t="shared" si="164"/>
        <v>0</v>
      </c>
      <c r="K359" s="283">
        <f t="shared" si="164"/>
        <v>0</v>
      </c>
      <c r="L359" s="283">
        <f t="shared" si="164"/>
        <v>0</v>
      </c>
      <c r="M359" s="284">
        <f t="shared" si="165"/>
        <v>0</v>
      </c>
      <c r="O359" s="296" t="s">
        <v>195</v>
      </c>
      <c r="P359" s="282">
        <f t="shared" si="166"/>
        <v>13.928775321743132</v>
      </c>
      <c r="Q359" s="283">
        <f t="shared" si="166"/>
        <v>14.669232549179984</v>
      </c>
      <c r="R359" s="283">
        <f t="shared" si="166"/>
        <v>0</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0</v>
      </c>
      <c r="I360" s="283">
        <f t="shared" si="164"/>
        <v>0</v>
      </c>
      <c r="J360" s="283">
        <f t="shared" si="164"/>
        <v>0</v>
      </c>
      <c r="K360" s="283">
        <f t="shared" si="164"/>
        <v>0</v>
      </c>
      <c r="L360" s="283">
        <f t="shared" si="164"/>
        <v>0</v>
      </c>
      <c r="M360" s="284">
        <f t="shared" si="165"/>
        <v>0</v>
      </c>
      <c r="O360" s="296" t="s">
        <v>196</v>
      </c>
      <c r="P360" s="282">
        <f t="shared" si="166"/>
        <v>13.879814743293036</v>
      </c>
      <c r="Q360" s="283">
        <f t="shared" si="166"/>
        <v>14.64090185547041</v>
      </c>
      <c r="R360" s="283">
        <f t="shared" si="166"/>
        <v>0</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0</v>
      </c>
      <c r="I362" s="283">
        <f t="shared" si="164"/>
        <v>0</v>
      </c>
      <c r="J362" s="283">
        <f t="shared" si="164"/>
        <v>0</v>
      </c>
      <c r="K362" s="283">
        <f t="shared" si="164"/>
        <v>0</v>
      </c>
      <c r="L362" s="283">
        <f t="shared" si="164"/>
        <v>0</v>
      </c>
      <c r="M362" s="284">
        <f t="shared" si="165"/>
        <v>0</v>
      </c>
      <c r="O362" s="296" t="s">
        <v>79</v>
      </c>
      <c r="P362" s="282">
        <f t="shared" si="166"/>
        <v>10.893801312630629</v>
      </c>
      <c r="Q362" s="283">
        <f t="shared" si="166"/>
        <v>11.8243409309244</v>
      </c>
      <c r="R362" s="283">
        <f t="shared" si="166"/>
        <v>0</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0</v>
      </c>
      <c r="I363" s="283">
        <f t="shared" si="164"/>
        <v>0</v>
      </c>
      <c r="J363" s="283">
        <f t="shared" si="164"/>
        <v>0</v>
      </c>
      <c r="K363" s="283">
        <f t="shared" si="164"/>
        <v>0</v>
      </c>
      <c r="L363" s="283">
        <f t="shared" si="164"/>
        <v>0</v>
      </c>
      <c r="M363" s="284">
        <f t="shared" si="165"/>
        <v>0</v>
      </c>
      <c r="O363" s="303" t="s">
        <v>198</v>
      </c>
      <c r="P363" s="282">
        <f t="shared" si="166"/>
        <v>13.44382751947218</v>
      </c>
      <c r="Q363" s="283">
        <f t="shared" si="166"/>
        <v>14.097809674306372</v>
      </c>
      <c r="R363" s="283">
        <f t="shared" si="166"/>
        <v>0</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0</v>
      </c>
      <c r="I532" s="374">
        <f t="shared" si="260"/>
        <v>0</v>
      </c>
      <c r="J532" s="374">
        <f t="shared" si="260"/>
        <v>0</v>
      </c>
      <c r="K532" s="374">
        <f t="shared" si="260"/>
        <v>0</v>
      </c>
      <c r="L532" s="374">
        <f t="shared" si="260"/>
        <v>0</v>
      </c>
      <c r="M532" s="376">
        <f t="shared" si="260"/>
        <v>0</v>
      </c>
      <c r="N532" s="313"/>
      <c r="O532" s="355" t="s">
        <v>194</v>
      </c>
      <c r="P532" s="328">
        <f>P357*0.518</f>
        <v>6.7132871696505916</v>
      </c>
      <c r="Q532" s="328">
        <f>Q357*0.518</f>
        <v>7.1688632820428726</v>
      </c>
      <c r="R532" s="328">
        <f>R357*0.518</f>
        <v>0</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0</v>
      </c>
      <c r="I533" s="378">
        <f t="shared" si="261"/>
        <v>0</v>
      </c>
      <c r="J533" s="378">
        <f t="shared" si="261"/>
        <v>0</v>
      </c>
      <c r="K533" s="378">
        <f t="shared" si="261"/>
        <v>0</v>
      </c>
      <c r="L533" s="378">
        <f t="shared" si="261"/>
        <v>0</v>
      </c>
      <c r="M533" s="378">
        <f t="shared" si="261"/>
        <v>0</v>
      </c>
      <c r="N533" s="313"/>
      <c r="O533" s="359" t="s">
        <v>199</v>
      </c>
      <c r="P533" s="334">
        <f>P358*0.539</f>
        <v>6.7908597531394612</v>
      </c>
      <c r="Q533" s="334">
        <f>Q358*0.539</f>
        <v>7.2377723754321606</v>
      </c>
      <c r="R533" s="334">
        <f>R358*0.539</f>
        <v>0</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0</v>
      </c>
      <c r="I534" s="369">
        <f t="shared" si="262"/>
        <v>0</v>
      </c>
      <c r="J534" s="369">
        <f t="shared" si="262"/>
        <v>0</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0</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0</v>
      </c>
      <c r="I535" s="369">
        <f t="shared" si="264"/>
        <v>0</v>
      </c>
      <c r="J535" s="369">
        <f t="shared" si="264"/>
        <v>0</v>
      </c>
      <c r="K535" s="369">
        <f t="shared" si="264"/>
        <v>0</v>
      </c>
      <c r="L535" s="369">
        <f t="shared" si="264"/>
        <v>0</v>
      </c>
      <c r="M535" s="369">
        <f t="shared" si="264"/>
        <v>0</v>
      </c>
      <c r="N535" s="313"/>
      <c r="O535" s="330" t="s">
        <v>196</v>
      </c>
      <c r="P535" s="331">
        <f t="shared" si="263"/>
        <v>7.3979412581751882</v>
      </c>
      <c r="Q535" s="331">
        <f t="shared" si="263"/>
        <v>7.8036006889657292</v>
      </c>
      <c r="R535" s="331">
        <f t="shared" si="263"/>
        <v>0</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0</v>
      </c>
      <c r="I537" s="369">
        <f t="shared" si="266"/>
        <v>0</v>
      </c>
      <c r="J537" s="369">
        <f t="shared" si="266"/>
        <v>0</v>
      </c>
      <c r="K537" s="369">
        <f t="shared" si="266"/>
        <v>0</v>
      </c>
      <c r="L537" s="369">
        <f>L362*0.521</f>
        <v>0</v>
      </c>
      <c r="M537" s="369">
        <f>M362*0.487</f>
        <v>0</v>
      </c>
      <c r="N537" s="313"/>
      <c r="O537" s="330" t="s">
        <v>79</v>
      </c>
      <c r="P537" s="331">
        <f>P362*0.487</f>
        <v>5.3052812392511157</v>
      </c>
      <c r="Q537" s="331">
        <f>Q362*0.487</f>
        <v>5.7584540333601826</v>
      </c>
      <c r="R537" s="331">
        <f>R362*0.487</f>
        <v>0</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0</v>
      </c>
      <c r="I538" s="381">
        <f t="shared" si="267"/>
        <v>0</v>
      </c>
      <c r="J538" s="381">
        <f t="shared" si="267"/>
        <v>0</v>
      </c>
      <c r="K538" s="381">
        <f t="shared" si="267"/>
        <v>0</v>
      </c>
      <c r="L538" s="369">
        <f>L363*0.487</f>
        <v>0</v>
      </c>
      <c r="M538" s="381">
        <f>M363*0.518</f>
        <v>0</v>
      </c>
      <c r="N538" s="313"/>
      <c r="O538" s="338" t="s">
        <v>198</v>
      </c>
      <c r="P538" s="339">
        <f>P363*0.518</f>
        <v>6.9639026550865895</v>
      </c>
      <c r="Q538" s="339">
        <f>Q363*0.518</f>
        <v>7.3026654112907012</v>
      </c>
      <c r="R538" s="339">
        <f>R363*0.518</f>
        <v>0</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T28" sqref="T28"/>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626" t="s">
        <v>369</v>
      </c>
      <c r="B4" s="1626"/>
      <c r="C4" s="1626"/>
      <c r="D4" s="1626"/>
      <c r="E4" s="1626"/>
      <c r="F4" s="1626"/>
      <c r="G4" s="1626"/>
      <c r="H4" s="1626"/>
      <c r="I4" s="1626"/>
      <c r="J4" s="1626"/>
      <c r="K4" s="1626"/>
      <c r="L4" s="1626"/>
      <c r="M4" s="1626"/>
      <c r="N4" s="1626"/>
    </row>
    <row r="6" spans="1:14" ht="16.5" thickBot="1">
      <c r="C6" s="962"/>
      <c r="E6" s="963"/>
      <c r="F6" s="964"/>
    </row>
    <row r="7" spans="1:14" ht="15.75" thickBot="1">
      <c r="A7" s="965" t="s">
        <v>300</v>
      </c>
      <c r="B7" s="966" t="s">
        <v>301</v>
      </c>
      <c r="C7" s="967" t="s">
        <v>302</v>
      </c>
      <c r="D7" s="967" t="s">
        <v>303</v>
      </c>
      <c r="E7" s="967" t="s">
        <v>304</v>
      </c>
      <c r="F7" s="967" t="s">
        <v>305</v>
      </c>
      <c r="G7" s="967" t="s">
        <v>306</v>
      </c>
      <c r="H7" s="967" t="s">
        <v>307</v>
      </c>
      <c r="I7" s="967" t="s">
        <v>308</v>
      </c>
      <c r="J7" s="967" t="s">
        <v>309</v>
      </c>
      <c r="K7" s="967" t="s">
        <v>310</v>
      </c>
      <c r="L7" s="967" t="s">
        <v>311</v>
      </c>
      <c r="M7" s="968" t="s">
        <v>312</v>
      </c>
    </row>
    <row r="8" spans="1:14" ht="16.5" thickBot="1">
      <c r="A8" s="969" t="s">
        <v>313</v>
      </c>
      <c r="B8" s="970"/>
      <c r="C8" s="970"/>
      <c r="D8" s="970"/>
      <c r="E8" s="970"/>
      <c r="F8" s="970"/>
      <c r="G8" s="970"/>
      <c r="H8" s="970"/>
      <c r="I8" s="970"/>
      <c r="J8" s="970"/>
      <c r="K8" s="970"/>
      <c r="L8" s="970"/>
      <c r="M8" s="971"/>
    </row>
    <row r="9" spans="1:14" ht="15.75">
      <c r="A9" s="1135" t="s">
        <v>314</v>
      </c>
      <c r="B9" s="1136">
        <v>10065.14920330695</v>
      </c>
      <c r="C9" s="1137">
        <v>10080.396827870052</v>
      </c>
      <c r="D9" s="1137">
        <v>10168.392423032492</v>
      </c>
      <c r="E9" s="1137">
        <v>10383.660897394942</v>
      </c>
      <c r="F9" s="1137">
        <v>10601.02602540495</v>
      </c>
      <c r="G9" s="1137">
        <v>10681.538024962125</v>
      </c>
      <c r="H9" s="1137">
        <v>10293.315596828763</v>
      </c>
      <c r="I9" s="1137">
        <v>10595.183348072431</v>
      </c>
      <c r="J9" s="1137">
        <v>10984.585741483217</v>
      </c>
      <c r="K9" s="1137">
        <v>10966.946248088372</v>
      </c>
      <c r="L9" s="1137">
        <v>11097.939953548594</v>
      </c>
      <c r="M9" s="1138">
        <v>11146.365363995808</v>
      </c>
    </row>
    <row r="10" spans="1:14" ht="15.75">
      <c r="A10" s="972" t="s">
        <v>315</v>
      </c>
      <c r="B10" s="1016">
        <v>11132.805994345952</v>
      </c>
      <c r="C10" s="1017">
        <v>11233.336791819034</v>
      </c>
      <c r="D10" s="1017">
        <v>11549.323679081062</v>
      </c>
      <c r="E10" s="1017">
        <v>11779.076383839585</v>
      </c>
      <c r="F10" s="1017">
        <v>11597.36140191531</v>
      </c>
      <c r="G10" s="1017">
        <v>11706.808799822491</v>
      </c>
      <c r="H10" s="1017">
        <v>11199.573228816986</v>
      </c>
      <c r="I10" s="1017">
        <v>11073.620546924885</v>
      </c>
      <c r="J10" s="1017">
        <v>10919.998910676999</v>
      </c>
      <c r="K10" s="1017">
        <v>11083.771594849599</v>
      </c>
      <c r="L10" s="1017">
        <v>10697.446356089269</v>
      </c>
      <c r="M10" s="1018">
        <v>10922.845842494447</v>
      </c>
    </row>
    <row r="11" spans="1:14" ht="15.75">
      <c r="A11" s="1001" t="s">
        <v>316</v>
      </c>
      <c r="B11" s="1019">
        <v>10779.101139240223</v>
      </c>
      <c r="C11" s="1020">
        <v>10525.243839466166</v>
      </c>
      <c r="D11" s="1020">
        <v>10838.862022210526</v>
      </c>
      <c r="E11" s="1020">
        <v>10900.833594134192</v>
      </c>
      <c r="F11" s="1020">
        <v>10972.865021548203</v>
      </c>
      <c r="G11" s="1020">
        <v>10778.598012388826</v>
      </c>
      <c r="H11" s="1020">
        <v>10178.357608292003</v>
      </c>
      <c r="I11" s="1020">
        <v>10258.950000000001</v>
      </c>
      <c r="J11" s="1020">
        <v>10307.35</v>
      </c>
      <c r="K11" s="1020">
        <v>10339.77</v>
      </c>
      <c r="L11" s="1020">
        <v>10345.82</v>
      </c>
      <c r="M11" s="1021">
        <v>10371.826999999999</v>
      </c>
    </row>
    <row r="12" spans="1:14" ht="15.75">
      <c r="A12" s="1001">
        <v>2020</v>
      </c>
      <c r="B12" s="1019">
        <v>10388.681</v>
      </c>
      <c r="C12" s="1020">
        <v>10670.97</v>
      </c>
      <c r="D12" s="1020">
        <v>10665.460999999999</v>
      </c>
      <c r="E12" s="1020">
        <v>9957.9719999999998</v>
      </c>
      <c r="F12" s="1020">
        <v>9862.2099999999991</v>
      </c>
      <c r="G12" s="1020">
        <v>10291.19</v>
      </c>
      <c r="H12" s="1020">
        <v>10302.44</v>
      </c>
      <c r="I12" s="1020">
        <v>10213</v>
      </c>
      <c r="J12" s="1020">
        <v>10437</v>
      </c>
      <c r="K12" s="1020">
        <v>10396.290000000001</v>
      </c>
      <c r="L12" s="1020">
        <v>10067</v>
      </c>
      <c r="M12" s="1021">
        <v>10319.477999999999</v>
      </c>
    </row>
    <row r="13" spans="1:14" ht="16.5" thickBot="1">
      <c r="A13" s="973">
        <v>2021</v>
      </c>
      <c r="B13" s="1022">
        <v>10398</v>
      </c>
      <c r="C13" s="1023">
        <v>10453.127</v>
      </c>
      <c r="D13" s="1023">
        <v>10670.55</v>
      </c>
      <c r="E13" s="1023">
        <v>10847</v>
      </c>
      <c r="F13" s="1023">
        <v>11012</v>
      </c>
      <c r="G13" s="1023">
        <v>11287.946</v>
      </c>
      <c r="H13" s="1023"/>
      <c r="I13" s="1023"/>
      <c r="J13" s="1024"/>
      <c r="K13" s="1023"/>
      <c r="L13" s="1023"/>
      <c r="M13" s="1025"/>
    </row>
    <row r="15" spans="1:14" ht="16.5" thickBot="1">
      <c r="A15" s="969" t="s">
        <v>317</v>
      </c>
      <c r="B15" s="970"/>
      <c r="C15" s="970"/>
      <c r="D15" s="970"/>
      <c r="E15" s="970"/>
      <c r="F15" s="970"/>
      <c r="G15" s="970"/>
      <c r="H15" s="970"/>
      <c r="I15" s="970"/>
      <c r="J15" s="970"/>
      <c r="K15" s="970"/>
      <c r="L15" s="970"/>
      <c r="M15" s="971"/>
    </row>
    <row r="16" spans="1:14" ht="15.75">
      <c r="A16" s="1135" t="s">
        <v>314</v>
      </c>
      <c r="B16" s="1136">
        <v>13077.710337994744</v>
      </c>
      <c r="C16" s="1137">
        <v>12903.073525758837</v>
      </c>
      <c r="D16" s="1137">
        <v>12698.931145933877</v>
      </c>
      <c r="E16" s="1137">
        <v>12657.588856436963</v>
      </c>
      <c r="F16" s="1137">
        <v>12717.112689021023</v>
      </c>
      <c r="G16" s="1137">
        <v>12734.575070390658</v>
      </c>
      <c r="H16" s="1137">
        <v>12584.73701594032</v>
      </c>
      <c r="I16" s="1137">
        <v>12999.206672696655</v>
      </c>
      <c r="J16" s="1137">
        <v>13326.129323653522</v>
      </c>
      <c r="K16" s="1137">
        <v>13558.078274143218</v>
      </c>
      <c r="L16" s="1137">
        <v>13767.296305638371</v>
      </c>
      <c r="M16" s="1138">
        <v>13967.765524559227</v>
      </c>
    </row>
    <row r="17" spans="1:18" ht="15.75">
      <c r="A17" s="972" t="s">
        <v>315</v>
      </c>
      <c r="B17" s="1016">
        <v>13863.291293383541</v>
      </c>
      <c r="C17" s="1017">
        <v>13743.276622380532</v>
      </c>
      <c r="D17" s="1017">
        <v>13723.137993721932</v>
      </c>
      <c r="E17" s="1017">
        <v>13676.483392698095</v>
      </c>
      <c r="F17" s="1017">
        <v>13897.183799781353</v>
      </c>
      <c r="G17" s="1017">
        <v>13819.293352302531</v>
      </c>
      <c r="H17" s="1017">
        <v>13646.185847959312</v>
      </c>
      <c r="I17" s="1017">
        <v>13665.272297680553</v>
      </c>
      <c r="J17" s="1017">
        <v>13574.108658165709</v>
      </c>
      <c r="K17" s="1017">
        <v>13788.120289112323</v>
      </c>
      <c r="L17" s="1017">
        <v>13662.087019707555</v>
      </c>
      <c r="M17" s="1018">
        <v>13626.144742652335</v>
      </c>
    </row>
    <row r="18" spans="1:18" ht="15.75">
      <c r="A18" s="1001" t="s">
        <v>316</v>
      </c>
      <c r="B18" s="1019">
        <v>13645.090499529209</v>
      </c>
      <c r="C18" s="1020">
        <v>13282.733991297373</v>
      </c>
      <c r="D18" s="1020">
        <v>13143.170864206666</v>
      </c>
      <c r="E18" s="1020">
        <v>12928.022364758031</v>
      </c>
      <c r="F18" s="1020">
        <v>12944.684877391548</v>
      </c>
      <c r="G18" s="1020">
        <v>12448.358236205486</v>
      </c>
      <c r="H18" s="1020">
        <v>12124.260986050436</v>
      </c>
      <c r="I18" s="1020">
        <v>12505.99</v>
      </c>
      <c r="J18" s="1020">
        <v>12412.7</v>
      </c>
      <c r="K18" s="1020">
        <v>12447.57</v>
      </c>
      <c r="L18" s="1020">
        <v>12852.25</v>
      </c>
      <c r="M18" s="1021">
        <v>12965.558000000001</v>
      </c>
    </row>
    <row r="19" spans="1:18" ht="15.75">
      <c r="A19" s="1001">
        <v>2020</v>
      </c>
      <c r="B19" s="1019">
        <v>12890.187</v>
      </c>
      <c r="C19" s="1020">
        <v>12798.79</v>
      </c>
      <c r="D19" s="1020">
        <v>12923.992</v>
      </c>
      <c r="E19" s="1020">
        <v>12783.698</v>
      </c>
      <c r="F19" s="1020">
        <v>12556.07</v>
      </c>
      <c r="G19" s="1020">
        <v>12505.63</v>
      </c>
      <c r="H19" s="1020">
        <v>12371</v>
      </c>
      <c r="I19" s="1020">
        <v>12752</v>
      </c>
      <c r="J19" s="1020">
        <v>13005</v>
      </c>
      <c r="K19" s="1020">
        <v>13157.57</v>
      </c>
      <c r="L19" s="1020">
        <v>13347.61</v>
      </c>
      <c r="M19" s="1021">
        <v>13744.629000000001</v>
      </c>
    </row>
    <row r="20" spans="1:18" ht="16.5" thickBot="1">
      <c r="A20" s="973">
        <v>2021</v>
      </c>
      <c r="B20" s="1022">
        <v>13694</v>
      </c>
      <c r="C20" s="1023">
        <v>13743.79</v>
      </c>
      <c r="D20" s="1023">
        <v>13486.798000000001</v>
      </c>
      <c r="E20" s="1023">
        <v>13623</v>
      </c>
      <c r="F20" s="1023">
        <v>13728</v>
      </c>
      <c r="G20" s="1023">
        <v>14111.507</v>
      </c>
      <c r="H20" s="1023"/>
      <c r="I20" s="1023"/>
      <c r="J20" s="1024"/>
      <c r="K20" s="1023"/>
      <c r="L20" s="1023"/>
      <c r="M20" s="1025"/>
    </row>
    <row r="21" spans="1:18">
      <c r="P21"/>
      <c r="Q21"/>
      <c r="R21"/>
    </row>
    <row r="22" spans="1:18">
      <c r="P22"/>
      <c r="Q22"/>
      <c r="R22"/>
    </row>
    <row r="23" spans="1:18" ht="15.75">
      <c r="A23" s="1626" t="s">
        <v>370</v>
      </c>
      <c r="B23" s="1626"/>
      <c r="C23" s="1626"/>
      <c r="D23" s="1626"/>
      <c r="E23" s="1626"/>
      <c r="F23" s="1626"/>
      <c r="G23" s="1626"/>
      <c r="H23" s="1626"/>
      <c r="I23" s="1626"/>
      <c r="J23" s="1626"/>
      <c r="K23" s="1626"/>
      <c r="L23" s="1626"/>
      <c r="M23" s="1626"/>
      <c r="N23" s="1626"/>
      <c r="P23"/>
      <c r="Q23"/>
      <c r="R23"/>
    </row>
    <row r="24" spans="1:18" ht="13.5" thickBot="1">
      <c r="P24"/>
      <c r="Q24"/>
      <c r="R24"/>
    </row>
    <row r="25" spans="1:18" ht="15.75" thickBot="1">
      <c r="A25" s="965" t="s">
        <v>300</v>
      </c>
      <c r="B25" s="966" t="s">
        <v>301</v>
      </c>
      <c r="C25" s="967" t="s">
        <v>302</v>
      </c>
      <c r="D25" s="967" t="s">
        <v>303</v>
      </c>
      <c r="E25" s="967" t="s">
        <v>304</v>
      </c>
      <c r="F25" s="967" t="s">
        <v>305</v>
      </c>
      <c r="G25" s="967" t="s">
        <v>306</v>
      </c>
      <c r="H25" s="967" t="s">
        <v>307</v>
      </c>
      <c r="I25" s="967" t="s">
        <v>308</v>
      </c>
      <c r="J25" s="967" t="s">
        <v>309</v>
      </c>
      <c r="K25" s="967" t="s">
        <v>310</v>
      </c>
      <c r="L25" s="967" t="s">
        <v>311</v>
      </c>
      <c r="M25" s="968" t="s">
        <v>312</v>
      </c>
    </row>
    <row r="26" spans="1:18" ht="16.5" thickBot="1">
      <c r="A26" s="975" t="s">
        <v>318</v>
      </c>
      <c r="B26" s="976"/>
      <c r="C26" s="976"/>
      <c r="D26" s="976"/>
      <c r="E26" s="976"/>
      <c r="F26" s="976"/>
      <c r="G26" s="976"/>
      <c r="H26" s="976"/>
      <c r="I26" s="976"/>
      <c r="J26" s="976"/>
      <c r="K26" s="976"/>
      <c r="L26" s="976"/>
      <c r="M26" s="977"/>
    </row>
    <row r="27" spans="1:18" ht="15.75">
      <c r="A27" s="974" t="s">
        <v>314</v>
      </c>
      <c r="B27" s="1013">
        <v>27851.705456255884</v>
      </c>
      <c r="C27" s="1014">
        <v>27123.64730249999</v>
      </c>
      <c r="D27" s="1014">
        <v>26582.674622279141</v>
      </c>
      <c r="E27" s="1014">
        <v>27784.630848493467</v>
      </c>
      <c r="F27" s="1014">
        <v>29598.213320045077</v>
      </c>
      <c r="G27" s="1014">
        <v>28787.621133339711</v>
      </c>
      <c r="H27" s="1014">
        <v>29300.536472176766</v>
      </c>
      <c r="I27" s="1014">
        <v>30504.441266437731</v>
      </c>
      <c r="J27" s="1014">
        <v>30498.821648031102</v>
      </c>
      <c r="K27" s="1014">
        <v>28648.548081830173</v>
      </c>
      <c r="L27" s="1014">
        <v>27467.131642772347</v>
      </c>
      <c r="M27" s="1015">
        <v>27778.199839529283</v>
      </c>
    </row>
    <row r="28" spans="1:18" ht="15.75">
      <c r="A28" s="972" t="s">
        <v>315</v>
      </c>
      <c r="B28" s="1016">
        <v>25833.94075375775</v>
      </c>
      <c r="C28" s="1017">
        <v>25340.374581887783</v>
      </c>
      <c r="D28" s="1017">
        <v>26641.953903275295</v>
      </c>
      <c r="E28" s="1017">
        <v>26658.495362448899</v>
      </c>
      <c r="F28" s="1017">
        <v>28853.883794903919</v>
      </c>
      <c r="G28" s="1017">
        <v>29543.034993483714</v>
      </c>
      <c r="H28" s="1017">
        <v>28801.681986809574</v>
      </c>
      <c r="I28" s="1017">
        <v>28392.787205244891</v>
      </c>
      <c r="J28" s="1017">
        <v>28466.022011387158</v>
      </c>
      <c r="K28" s="1017">
        <v>27616.704977122507</v>
      </c>
      <c r="L28" s="1017">
        <v>26839.808929233062</v>
      </c>
      <c r="M28" s="1018">
        <v>27141.214844955597</v>
      </c>
    </row>
    <row r="29" spans="1:18" ht="15.75">
      <c r="A29" s="1001" t="s">
        <v>316</v>
      </c>
      <c r="B29" s="1019">
        <v>25776.336953005964</v>
      </c>
      <c r="C29" s="1020">
        <v>23649.071175292673</v>
      </c>
      <c r="D29" s="1020">
        <v>24244.69587026758</v>
      </c>
      <c r="E29" s="1020">
        <v>25502.655897270379</v>
      </c>
      <c r="F29" s="1020">
        <v>25923.582065295945</v>
      </c>
      <c r="G29" s="1020">
        <v>27055.720758505297</v>
      </c>
      <c r="H29" s="1020">
        <v>29655.713761194031</v>
      </c>
      <c r="I29" s="1020">
        <v>30642.32</v>
      </c>
      <c r="J29" s="1020">
        <v>30399.279999999999</v>
      </c>
      <c r="K29" s="1020">
        <v>31237.96</v>
      </c>
      <c r="L29" s="1020">
        <v>24570.28</v>
      </c>
      <c r="M29" s="1021">
        <v>24086.651999999998</v>
      </c>
    </row>
    <row r="30" spans="1:18" ht="15.75">
      <c r="A30" s="1001">
        <v>2020</v>
      </c>
      <c r="B30" s="1019">
        <v>24209.279999999999</v>
      </c>
      <c r="C30" s="1020">
        <v>23642.53</v>
      </c>
      <c r="D30" s="1020">
        <v>20911.437000000002</v>
      </c>
      <c r="E30" s="1020">
        <v>17388.701000000001</v>
      </c>
      <c r="F30" s="1020">
        <v>18760.21</v>
      </c>
      <c r="G30" s="1020">
        <v>26428.68</v>
      </c>
      <c r="H30" s="1020">
        <v>26919</v>
      </c>
      <c r="I30" s="1020">
        <v>30003</v>
      </c>
      <c r="J30" s="1020">
        <v>29393</v>
      </c>
      <c r="K30" s="1020">
        <v>24818.12</v>
      </c>
      <c r="L30" s="1020">
        <v>20329.59</v>
      </c>
      <c r="M30" s="1021">
        <v>25794</v>
      </c>
    </row>
    <row r="31" spans="1:18" ht="16.5" thickBot="1">
      <c r="A31" s="973">
        <v>2021</v>
      </c>
      <c r="B31" s="1022">
        <v>26085</v>
      </c>
      <c r="C31" s="1023">
        <v>23426.741999999998</v>
      </c>
      <c r="D31" s="1023">
        <v>31132.74</v>
      </c>
      <c r="E31" s="1023">
        <v>29199.13</v>
      </c>
      <c r="F31" s="1023">
        <v>28211.43</v>
      </c>
      <c r="G31" s="1023">
        <v>31559.022000000001</v>
      </c>
      <c r="H31" s="1023"/>
      <c r="I31" s="1023"/>
      <c r="J31" s="1024"/>
      <c r="K31" s="1023"/>
      <c r="L31" s="1023"/>
      <c r="M31" s="1025"/>
    </row>
    <row r="32" spans="1:18" ht="16.5" thickBot="1">
      <c r="A32" s="969" t="s">
        <v>321</v>
      </c>
      <c r="B32" s="970"/>
      <c r="C32" s="970"/>
      <c r="D32" s="970"/>
      <c r="E32" s="970"/>
      <c r="F32" s="970"/>
      <c r="G32" s="970"/>
      <c r="H32" s="970"/>
      <c r="I32" s="970"/>
      <c r="J32" s="970"/>
      <c r="K32" s="970"/>
      <c r="L32" s="970"/>
      <c r="M32" s="971"/>
    </row>
    <row r="33" spans="1:13" ht="15.75">
      <c r="A33" s="1135" t="s">
        <v>314</v>
      </c>
      <c r="B33" s="1136">
        <v>21663.966949699432</v>
      </c>
      <c r="C33" s="1137">
        <v>21525.397673001702</v>
      </c>
      <c r="D33" s="1137">
        <v>21115.733438107225</v>
      </c>
      <c r="E33" s="1137">
        <v>21302.128362253105</v>
      </c>
      <c r="F33" s="1137">
        <v>21200.291742224468</v>
      </c>
      <c r="G33" s="1137">
        <v>20822.118697379927</v>
      </c>
      <c r="H33" s="1137">
        <v>20206.889065246851</v>
      </c>
      <c r="I33" s="1137">
        <v>20948.119652057965</v>
      </c>
      <c r="J33" s="1137">
        <v>21116.098043152244</v>
      </c>
      <c r="K33" s="1137">
        <v>21873.281641223013</v>
      </c>
      <c r="L33" s="1137">
        <v>21354.087891290288</v>
      </c>
      <c r="M33" s="1138">
        <v>22297.314513329471</v>
      </c>
    </row>
    <row r="34" spans="1:13" ht="15.75">
      <c r="A34" s="972" t="s">
        <v>315</v>
      </c>
      <c r="B34" s="1016">
        <v>21402.312901691836</v>
      </c>
      <c r="C34" s="1017">
        <v>21211.519078437537</v>
      </c>
      <c r="D34" s="1017">
        <v>21982.387355191033</v>
      </c>
      <c r="E34" s="1017">
        <v>21460.556994517105</v>
      </c>
      <c r="F34" s="1017">
        <v>22185.677427629282</v>
      </c>
      <c r="G34" s="1017">
        <v>21834.028071648627</v>
      </c>
      <c r="H34" s="1017">
        <v>21564.632920196203</v>
      </c>
      <c r="I34" s="1017">
        <v>21295.617981644409</v>
      </c>
      <c r="J34" s="1017">
        <v>20755.561440894948</v>
      </c>
      <c r="K34" s="1017">
        <v>20670.700563797891</v>
      </c>
      <c r="L34" s="1017">
        <v>21400.192230924309</v>
      </c>
      <c r="M34" s="1018">
        <v>22220.298261284093</v>
      </c>
    </row>
    <row r="35" spans="1:13" ht="15.75">
      <c r="A35" s="1001" t="s">
        <v>316</v>
      </c>
      <c r="B35" s="1019">
        <v>21710.465139517379</v>
      </c>
      <c r="C35" s="1020">
        <v>21462.727974698573</v>
      </c>
      <c r="D35" s="1020">
        <v>21517.060154219016</v>
      </c>
      <c r="E35" s="1020">
        <v>21946.164324302244</v>
      </c>
      <c r="F35" s="1020">
        <v>21378.921701744526</v>
      </c>
      <c r="G35" s="1020">
        <v>21331.314775808616</v>
      </c>
      <c r="H35" s="1020">
        <v>20629.234211361087</v>
      </c>
      <c r="I35" s="1020">
        <v>22365.58</v>
      </c>
      <c r="J35" s="1020">
        <v>22334.37</v>
      </c>
      <c r="K35" s="1020">
        <v>21397.7</v>
      </c>
      <c r="L35" s="1020">
        <v>21495.15</v>
      </c>
      <c r="M35" s="1021">
        <v>21850.143</v>
      </c>
    </row>
    <row r="36" spans="1:13" ht="15.75">
      <c r="A36" s="1001">
        <v>2020</v>
      </c>
      <c r="B36" s="1019">
        <v>21970.524000000001</v>
      </c>
      <c r="C36" s="1020">
        <v>22113.47</v>
      </c>
      <c r="D36" s="1020">
        <v>22176.83</v>
      </c>
      <c r="E36" s="1020">
        <v>22601.621999999999</v>
      </c>
      <c r="F36" s="1020">
        <v>21531.78</v>
      </c>
      <c r="G36" s="1020">
        <v>22298.91</v>
      </c>
      <c r="H36" s="1020">
        <v>22148</v>
      </c>
      <c r="I36" s="1020">
        <v>21174</v>
      </c>
      <c r="J36" s="1020">
        <v>21958.95</v>
      </c>
      <c r="K36" s="1020">
        <v>22332.32</v>
      </c>
      <c r="L36" s="1020">
        <v>22496.45</v>
      </c>
      <c r="M36" s="1021">
        <v>24268.09</v>
      </c>
    </row>
    <row r="37" spans="1:13" ht="16.5" thickBot="1">
      <c r="A37" s="973">
        <v>2021</v>
      </c>
      <c r="B37" s="1022">
        <v>23537</v>
      </c>
      <c r="C37" s="1023">
        <v>23987.297999999999</v>
      </c>
      <c r="D37" s="1023">
        <v>25008.2</v>
      </c>
      <c r="E37" s="1023">
        <v>25529.7</v>
      </c>
      <c r="F37" s="1023">
        <v>26093.87</v>
      </c>
      <c r="G37" s="1023">
        <v>26164.330999999998</v>
      </c>
      <c r="H37" s="1023"/>
      <c r="I37" s="1023"/>
      <c r="J37" s="1024"/>
      <c r="K37" s="1023"/>
      <c r="L37" s="1023"/>
      <c r="M37" s="1025"/>
    </row>
    <row r="49" spans="19:19">
      <c r="S49" s="81" t="s">
        <v>319</v>
      </c>
    </row>
  </sheetData>
  <mergeCells count="2">
    <mergeCell ref="A4:N4"/>
    <mergeCell ref="A23: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Ceny_sprzed_ćwierci</vt:lpstr>
      <vt:lpstr>Ceny_sprzed_elem</vt:lpstr>
      <vt:lpstr>Ceny_bydła_żyw_handel_hurt</vt:lpstr>
      <vt:lpstr>Ceny_zakupu_sieci handlowe</vt:lpstr>
      <vt:lpstr>Ceny_ UE kat. ACZ</vt:lpstr>
      <vt:lpstr>Ceny_UE bydła żywego</vt:lpstr>
      <vt:lpstr>Handel-zagr. I-V_2021</vt:lpstr>
      <vt:lpstr>Eksport I-V_2021</vt:lpstr>
      <vt:lpstr>Import I-V_2021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Olechowicz Magdalena</cp:lastModifiedBy>
  <cp:lastPrinted>2019-09-12T10:05:47Z</cp:lastPrinted>
  <dcterms:created xsi:type="dcterms:W3CDTF">2005-01-11T09:21:45Z</dcterms:created>
  <dcterms:modified xsi:type="dcterms:W3CDTF">2021-08-12T10:37:59Z</dcterms:modified>
</cp:coreProperties>
</file>