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22_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II_2021" sheetId="65" r:id="rId12"/>
    <sheet name="Eksport I-III_2021" sheetId="66" r:id="rId13"/>
    <sheet name="Import I-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<sst xmlns="http://schemas.openxmlformats.org/spreadsheetml/2006/main" count="6376" uniqueCount="516">
  <si>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</si>
  <si>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</si>
  <si>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</si>
  <si>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</si>
  <si>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</si>
  <si>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</si>
  <si>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</si>
  <si>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</si>
  <si>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</si>
  <si>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</si>
  <si>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</si>
  <si>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</si>
  <si>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</si>
  <si>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</si>
  <si>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</si>
  <si>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</si>
  <si>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</si>
  <si>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</si>
  <si>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</si>
  <si>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</si>
  <si>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</si>
  <si>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</si>
  <si>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</si>
  <si>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</si>
  <si>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</si>
  <si>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</si>
  <si>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</si>
  <si>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</si>
  <si>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</si>
  <si>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</si>
  <si>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</si>
  <si>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</si>
  <si>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</si>
  <si>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</si>
  <si>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</si>
  <si>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</si>
  <si>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</si>
  <si>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</si>
  <si>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</si>
  <si>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</si>
  <si>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</si>
  <si>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</si>
  <si>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</si>
  <si>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</si>
  <si>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</si>
  <si>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</si>
  <si>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</si>
  <si>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</si>
  <si>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</si>
  <si>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</si>
  <si>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</si>
  <si>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</si>
  <si>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</si>
  <si>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</si>
  <si>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</si>
  <si>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</si>
  <si>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</si>
  <si>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</si>
  <si>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</si>
  <si>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</si>
  <si>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</si>
  <si>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</si>
  <si>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</si>
  <si>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</si>
  <si>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</si>
  <si>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</si>
  <si>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</si>
  <si>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</si>
  <si>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</si>
  <si>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</si>
  <si>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</si>
  <si>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</si>
  <si>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</si>
  <si>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</si>
  <si>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</si>
  <si>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</si>
  <si>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</si>
  <si>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</si>
  <si>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</si>
  <si>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</si>
  <si>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</si>
  <si>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</si>
  <si>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</si>
  <si>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</si>
  <si>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</si>
  <si>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</si>
  <si>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</si>
  <si>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</si>
  <si>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</si>
  <si>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</si>
  <si>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</si>
  <si>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</si>
  <si>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</si>
  <si>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</si>
  <si>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</si>
  <si>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</si>
  <si>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</si>
  <si>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</si>
  <si>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</si>
  <si>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</si>
  <si>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</si>
  <si>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</si>
  <si>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</si>
  <si>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</si>
  <si>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</si>
  <si>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</si>
  <si>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</si>
  <si>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</si>
  <si>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</si>
  <si>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</si>
  <si>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</si>
  <si>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</si>
  <si>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</si>
  <si>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</si>
  <si>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</si>
  <si>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</si>
  <si>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</si>
  <si>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</si>
  <si>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</si>
  <si>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</si>
  <si>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</si>
  <si>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</si>
  <si>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</si>
  <si>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</si>
  <si>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</si>
  <si>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</si>
  <si>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</si>
  <si>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</si>
  <si>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</si>
  <si>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</si>
  <si>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</si>
  <si>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</si>
  <si>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</si>
  <si>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</si>
  <si>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</si>
  <si>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</si>
  <si>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</si>
  <si>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</si>
  <si>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</si>
  <si>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</si>
  <si>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</si>
  <si>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</si>
  <si>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</si>
  <si>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</si>
  <si>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</si>
  <si>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</si>
  <si>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</si>
  <si>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</si>
  <si>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</si>
  <si>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</si>
  <si>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</si>
  <si>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</si>
  <si>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</si>
  <si>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</si>
  <si>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</si>
  <si>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</si>
  <si>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</si>
  <si>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</si>
  <si>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</si>
  <si>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</si>
  <si>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</si>
  <si>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</si>
  <si>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</si>
  <si>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</si>
  <si>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</si>
  <si>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</si>
  <si>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</si>
  <si>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</si>
  <si>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</si>
  <si>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</si>
  <si>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</si>
  <si>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</si>
  <si>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</si>
  <si>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</si>
  <si>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</si>
  <si>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</si>
  <si>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</si>
  <si>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</si>
  <si>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</si>
  <si>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</si>
  <si>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</si>
  <si>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</si>
  <si>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</si>
  <si>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</si>
  <si>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</si>
  <si>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</si>
  <si>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</si>
  <si>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</si>
  <si>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</si>
  <si>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</si>
  <si>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</si>
  <si>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</si>
  <si>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</si>
  <si>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</si>
  <si>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</si>
  <si>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</si>
  <si>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</si>
  <si>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</si>
  <si>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</si>
  <si>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</si>
  <si>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</si>
  <si>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</si>
  <si>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</si>
  <si>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</si>
  <si>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</si>
  <si>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</si>
  <si>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</si>
  <si>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</si>
  <si>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</si>
  <si>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</si>
  <si>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</si>
  <si>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</si>
  <si>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</si>
  <si>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</si>
  <si>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</si>
  <si>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</si>
  <si>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</si>
  <si>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</si>
  <si>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</si>
  <si>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</si>
  <si>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</si>
  <si>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</si>
  <si>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</si>
  <si>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</si>
  <si>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</si>
  <si>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</si>
  <si>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</si>
  <si>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</si>
  <si>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</si>
  <si>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</si>
  <si>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</si>
  <si>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</si>
  <si>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</si>
  <si>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</si>
  <si>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</si>
  <si>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</si>
  <si>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</si>
  <si>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</si>
  <si>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</si>
  <si>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</si>
  <si>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</si>
  <si>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</si>
  <si>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</si>
  <si>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</si>
  <si>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</si>
  <si>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</si>
  <si>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</si>
  <si>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</si>
  <si>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</si>
  <si>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</si>
  <si>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</si>
  <si>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</si>
  <si>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</si>
  <si>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</si>
  <si>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</si>
  <si>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</si>
  <si>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</si>
  <si>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</si>
  <si>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</si>
  <si>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</si>
  <si>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</si>
  <si>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</si>
  <si>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</si>
  <si>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</si>
  <si>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</si>
  <si>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</si>
  <si>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</si>
  <si>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</si>
  <si>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</si>
  <si>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</si>
  <si>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</si>
  <si>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</si>
  <si>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</si>
  <si>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</si>
  <si>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</si>
  <si>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</si>
  <si>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</si>
  <si>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</si>
  <si>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</si>
  <si>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</si>
  <si>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</si>
  <si>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</si>
  <si>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</si>
  <si>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</si>
  <si>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</si>
  <si>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</si>
  <si>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</si>
  <si>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</si>
  <si>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</si>
  <si>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</si>
  <si>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</si>
  <si>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</si>
  <si>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</si>
  <si>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</si>
  <si>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</si>
  <si>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</si>
  <si>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</si>
  <si>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</si>
  <si>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</si>
  <si>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</si>
  <si>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</si>
  <si>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</si>
  <si>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</si>
  <si>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</si>
  <si>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</si>
  <si>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</si>
  <si>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</si>
  <si>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</si>
  <si>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</si>
  <si>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</si>
  <si>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</si>
  <si>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</si>
  <si>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</si>
  <si>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</si>
  <si>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</si>
  <si>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</si>
  <si>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</si>
  <si>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</si>
  <si>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</si>
  <si>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</si>
  <si>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</si>
  <si>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</si>
  <si>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</si>
  <si>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</si>
  <si>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</si>
  <si>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</si>
  <si>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</si>
  <si>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</si>
  <si>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</si>
  <si>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</si>
  <si>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</si>
  <si>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</si>
  <si>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</si>
  <si>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</si>
  <si>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</si>
  <si>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</si>
  <si>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</si>
  <si>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</si>
  <si>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</si>
  <si>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</si>
  <si>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</si>
  <si>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</si>
  <si>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</si>
  <si>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</si>
  <si>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</si>
  <si>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</si>
  <si>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</si>
  <si>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</si>
  <si>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</si>
  <si>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</si>
  <si>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</si>
  <si>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</si>
  <si>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</si>
  <si>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</si>
  <si>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</si>
  <si>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</si>
  <si>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</si>
  <si>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</si>
  <si>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</si>
  <si>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</si>
  <si>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</si>
  <si>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</si>
  <si>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</si>
  <si>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</si>
  <si>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</si>
  <si>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</si>
  <si>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</si>
  <si>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</si>
  <si>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</si>
  <si>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</si>
  <si>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</si>
  <si>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</si>
  <si>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</si>
  <si>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</si>
  <si>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</si>
  <si>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</si>
  <si>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</si>
  <si>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</si>
  <si>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</si>
  <si>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</si>
  <si>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</si>
  <si>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</si>
  <si>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</si>
  <si>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</si>
  <si>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</si>
  <si>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</si>
  <si>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</si>
  <si>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</si>
  <si>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</si>
  <si>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</si>
  <si>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</si>
  <si>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</si>
  <si>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</si>
  <si>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</si>
  <si>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</si>
  <si>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</si>
  <si>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</si>
  <si>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</si>
  <si>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</si>
  <si>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</si>
  <si>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</si>
  <si>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</si>
  <si>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</si>
  <si>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</si>
  <si>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</si>
  <si>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</si>
  <si>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</si>
  <si>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</si>
  <si>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</si>
  <si>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</si>
  <si>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</si>
  <si>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</si>
  <si>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</si>
  <si>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</si>
  <si>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</si>
  <si>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</si>
  <si>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</si>
  <si>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</si>
  <si>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</si>
  <si>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</si>
  <si>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</si>
  <si>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</si>
  <si>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</si>
  <si>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</si>
  <si>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</si>
  <si>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</si>
  <si>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</si>
  <si>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</si>
  <si>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</si>
  <si>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</si>
  <si>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</si>
  <si>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</si>
  <si>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</si>
  <si>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</si>
  <si>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</si>
  <si>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</si>
  <si>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</si>
  <si>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</si>
  <si>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</si>
  <si>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</si>
  <si>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</si>
  <si>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</si>
  <si>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</si>
  <si>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</si>
  <si>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</si>
  <si>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</si>
  <si>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</si>
  <si>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</si>
  <si>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</si>
  <si>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</si>
  <si>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</si>
  <si>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</si>
  <si>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</si>
  <si>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</si>
  <si>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</si>
  <si>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</si>
  <si>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</si>
  <si>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</si>
  <si>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</si>
  <si>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</si>
  <si>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</si>
  <si>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</si>
  <si>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</si>
  <si>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</si>
  <si>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</si>
  <si>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</si>
  <si>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</si>
  <si>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</si>
  <si>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</si>
  <si>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</si>
  <si>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</si>
  <si>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</si>
  <si>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</si>
  <si>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</si>
  <si>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</si>
  <si>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</si>
  <si>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</si>
  <si>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</si>
  <si>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</si>
  <si>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</si>
  <si>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</si>
  <si>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</si>
  <si>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</si>
  <si>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</si>
  <si>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</si>
  <si>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</si>
  <si>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</si>
  <si>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</si>
  <si>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</si>
  <si>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</si>
  <si>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</si>
  <si>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</si>
  <si>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</si>
  <si>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</si>
  <si>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</si>
  <si>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</si>
  <si>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Prices not received - Same prices as last week : EL</t>
  </si>
  <si>
    <t>OKRES: I-III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</si>
  <si>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I-III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</si>
  <si>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I-III 2021 r. (dane wstępne) </t>
    </r>
    <r>
      <rPr>
        <b/>
        <sz val="11"/>
        <rFont val="Times New Roman"/>
        <family val="1"/>
        <charset val="238"/>
      </rPr>
      <t xml:space="preserve">w porównaniu do I-III 2020 r. </t>
    </r>
    <r>
      <rPr>
        <i/>
        <sz val="11"/>
        <rFont val="Times New Roman"/>
        <family val="1"/>
        <charset val="238"/>
      </rPr>
      <t>(wg wstępnych danych Min. Finansów).</t>
    </r>
  </si>
  <si>
    <t>I-III 2021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</si>
  <si>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I-III 2021 r.</t>
    </r>
    <r>
      <rPr>
        <b/>
        <sz val="14"/>
        <color indexed="8"/>
        <rFont val="Arial"/>
        <family val="2"/>
        <charset val="238"/>
      </rPr>
      <t xml:space="preserve"> (dane wstępne)</t>
    </r>
  </si>
  <si>
    <t>zmiana w stos. do I-III 2020r. (%)</t>
  </si>
  <si>
    <t>I-III 2020 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</si>
  <si>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I-III 2021 r. (dane wstępne)  </t>
    </r>
    <r>
      <rPr>
        <b/>
        <sz val="11"/>
        <rFont val="Times New Roman"/>
        <family val="1"/>
        <charset val="238"/>
      </rPr>
      <t>w porównaniu do I-III 2020 r.  (</t>
    </r>
    <r>
      <rPr>
        <i/>
        <sz val="11"/>
        <rFont val="Times New Roman"/>
        <family val="1"/>
        <charset val="238"/>
      </rPr>
      <t>wg wstępnych danych Min. Finansów</t>
    </r>
    <r>
      <rPr>
        <b/>
        <sz val="11"/>
        <rFont val="Times New Roman"/>
        <family val="1"/>
        <charset val="238"/>
      </rPr>
      <t>).</t>
    </r>
  </si>
  <si>
    <t>2021-05-23</t>
  </si>
  <si>
    <t>30.05.2021</t>
  </si>
  <si>
    <t>24.05.2021 - 30.05.2021</t>
  </si>
  <si>
    <t>10.06.2021 r.</t>
  </si>
  <si>
    <t>NR 22/2021</t>
  </si>
  <si>
    <t>Notowania z okresu: 31.05 -06.06.2021r.</t>
  </si>
  <si>
    <t>2021-06-06</t>
  </si>
  <si>
    <t>06.06.2021</t>
  </si>
  <si>
    <r>
      <t xml:space="preserve">Tablica 5. Średnie ceny sprzedaży netto (bez VAT) elementów mięsa wołowego wg makroregionów: </t>
    </r>
    <r>
      <rPr>
        <b/>
        <sz val="14"/>
        <color rgb="FF0000FF"/>
        <rFont val="Times New Roman CE"/>
        <charset val="238"/>
      </rPr>
      <t>31.05 - 06.06.2021</t>
    </r>
  </si>
  <si>
    <t>10.06.2021</t>
  </si>
  <si>
    <t>Week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</si>
</sst>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43"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0" fillId="0" borderId="0"/>
    <xf numFmtId="0" fontId="20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6" fillId="0" borderId="0"/>
    <xf numFmtId="43" fontId="58" fillId="0" borderId="0" applyFont="0" applyFill="0" applyBorder="0" applyAlignment="0" applyProtection="0"/>
    <xf numFmtId="43" fontId="58" fillId="0" borderId="0" applyFont="0" applyFill="0" applyBorder="0" applyAlignment="0" applyProtection="0"/>
    <xf numFmtId="0" fontId="20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5">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8" fillId="0" borderId="21" xfId="0" applyNumberFormat="1" applyFont="1" applyFill="1" applyBorder="1"/>
    <xf numFmtId="165" fontId="168" fillId="0" borderId="29" xfId="0" applyNumberFormat="1" applyFont="1" applyFill="1" applyBorder="1"/>
    <xf numFmtId="165" fontId="171" fillId="0" borderId="21" xfId="0" quotePrefix="1" applyNumberFormat="1" applyFont="1" applyFill="1" applyBorder="1" applyAlignment="1">
      <alignment horizontal="center"/>
    </xf>
    <xf numFmtId="165" fontId="168" fillId="0" borderId="23" xfId="0" applyNumberFormat="1" applyFont="1" applyFill="1" applyBorder="1"/>
    <xf numFmtId="165" fontId="171" fillId="0" borderId="15" xfId="0" quotePrefix="1" applyNumberFormat="1" applyFont="1" applyFill="1" applyBorder="1" applyAlignment="1">
      <alignment horizontal="center"/>
    </xf>
    <xf numFmtId="165" fontId="171" fillId="0" borderId="29" xfId="0" applyNumberFormat="1" applyFont="1" applyFill="1" applyBorder="1"/>
    <xf numFmtId="165" fontId="168" fillId="0" borderId="30" xfId="0" applyNumberFormat="1" applyFont="1" applyFill="1" applyBorder="1"/>
    <xf numFmtId="165" fontId="171" fillId="0" borderId="28" xfId="0" applyNumberFormat="1" applyFont="1" applyFill="1" applyBorder="1"/>
    <xf numFmtId="3" fontId="173" fillId="3" borderId="0" xfId="188" applyNumberFormat="1" applyFont="1" applyFill="1"/>
    <xf numFmtId="0" fontId="174"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0" fillId="0" borderId="19" xfId="0" applyNumberFormat="1" applyFont="1" applyFill="1" applyBorder="1" applyAlignment="1">
      <alignment horizontal="centerContinuous" vertical="center" wrapText="1"/>
    </xf>
    <xf numFmtId="165" fontId="170"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7" fillId="0" borderId="0" xfId="0" applyFont="1" applyAlignment="1">
      <alignment vertical="center"/>
    </xf>
    <xf numFmtId="0" fontId="0" fillId="0" borderId="0" xfId="0" applyAlignment="1">
      <alignment vertical="center"/>
    </xf>
    <xf numFmtId="0" fontId="178"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1"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1" fillId="4" borderId="29" xfId="0" applyNumberFormat="1" applyFont="1" applyFill="1" applyBorder="1"/>
    <xf numFmtId="165" fontId="168" fillId="4" borderId="29" xfId="0" applyNumberFormat="1" applyFont="1" applyFill="1" applyBorder="1"/>
    <xf numFmtId="165" fontId="168" fillId="4" borderId="30" xfId="0" applyNumberFormat="1" applyFont="1" applyFill="1" applyBorder="1"/>
    <xf numFmtId="165" fontId="171" fillId="4" borderId="28" xfId="0" applyNumberFormat="1" applyFont="1" applyFill="1" applyBorder="1"/>
    <xf numFmtId="2" fontId="170"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6"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6" fillId="0" borderId="0" xfId="0" applyFont="1" applyAlignment="1">
      <alignment horizontal="justify" vertical="center"/>
    </xf>
    <xf numFmtId="0" fontId="172" fillId="4" borderId="45" xfId="0" applyFont="1" applyFill="1" applyBorder="1" applyAlignment="1">
      <alignment horizontal="center" vertical="center" wrapText="1"/>
    </xf>
    <xf numFmtId="0" fontId="172"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0"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0" fillId="0" borderId="19" xfId="0" applyNumberFormat="1" applyFont="1" applyFill="1" applyBorder="1" applyAlignment="1">
      <alignment horizontal="centerContinuous" vertical="center" wrapText="1"/>
    </xf>
    <xf numFmtId="49" fontId="170" fillId="0" borderId="7" xfId="0" applyNumberFormat="1" applyFont="1" applyFill="1" applyBorder="1" applyAlignment="1">
      <alignment horizontal="centerContinuous" vertical="center" wrapText="1"/>
    </xf>
    <xf numFmtId="3" fontId="4" fillId="0" borderId="0" xfId="188" applyNumberFormat="1"/>
    <xf numFmtId="0" fontId="182"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2" fillId="0" borderId="37" xfId="0" applyFont="1" applyFill="1" applyBorder="1" applyAlignment="1">
      <alignment horizontal="center" vertical="center" wrapText="1"/>
    </xf>
    <xf numFmtId="0" fontId="172"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4" fillId="0" borderId="23" xfId="0" applyFont="1" applyBorder="1" applyAlignment="1">
      <alignment horizontal="center" vertical="center" wrapText="1"/>
    </xf>
    <xf numFmtId="0" fontId="184"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7"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7" fillId="0" borderId="33" xfId="0" applyFont="1" applyFill="1" applyBorder="1"/>
    <xf numFmtId="0" fontId="0" fillId="0" borderId="33" xfId="0" applyBorder="1"/>
    <xf numFmtId="2" fontId="180" fillId="60" borderId="18" xfId="0" applyNumberFormat="1" applyFont="1" applyFill="1" applyBorder="1" applyAlignment="1"/>
    <xf numFmtId="3" fontId="34" fillId="60" borderId="1" xfId="0" applyNumberFormat="1" applyFont="1" applyFill="1" applyBorder="1"/>
    <xf numFmtId="2" fontId="180" fillId="60" borderId="20" xfId="0" applyNumberFormat="1" applyFont="1" applyFill="1" applyBorder="1" applyAlignment="1"/>
    <xf numFmtId="2" fontId="180"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3" fillId="0" borderId="93" xfId="0" applyFont="1" applyBorder="1" applyAlignment="1">
      <alignment horizontal="center" vertical="center" wrapText="1"/>
    </xf>
    <xf numFmtId="0" fontId="183"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89"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0"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0" fillId="0" borderId="79" xfId="0" applyFont="1" applyBorder="1" applyAlignment="1">
      <alignment horizontal="left" indent="1"/>
    </xf>
    <xf numFmtId="0" fontId="190" fillId="0" borderId="80" xfId="0" applyFont="1" applyBorder="1" applyAlignment="1">
      <alignment horizontal="left" indent="1"/>
    </xf>
    <xf numFmtId="0" fontId="190" fillId="0" borderId="81" xfId="0" applyFont="1" applyBorder="1" applyAlignment="1">
      <alignment horizontal="left" indent="1"/>
    </xf>
    <xf numFmtId="0" fontId="190"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2" fillId="0" borderId="0" xfId="0" applyFont="1"/>
    <xf numFmtId="0" fontId="201" fillId="0" borderId="0" xfId="51" applyFont="1" applyAlignment="1">
      <alignment horizontal="center"/>
    </xf>
    <xf numFmtId="0" fontId="186"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0"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8"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5" fillId="0" borderId="0" xfId="0" applyFont="1" applyFill="1"/>
    <xf numFmtId="0" fontId="7" fillId="0" borderId="0" xfId="0" applyFont="1" applyFill="1"/>
    <xf numFmtId="0" fontId="179"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6" fillId="0" borderId="0" xfId="0" applyFont="1" applyFill="1"/>
    <xf numFmtId="0" fontId="43" fillId="0" borderId="0" xfId="0" applyFont="1" applyFill="1"/>
    <xf numFmtId="0" fontId="44" fillId="0" borderId="0" xfId="0" applyFont="1" applyFill="1"/>
    <xf numFmtId="0" fontId="56" fillId="0" borderId="0" xfId="0" applyFont="1" applyFill="1"/>
    <xf numFmtId="0" fontId="169"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23"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0" fillId="0" borderId="0" xfId="0" applyFont="1"/>
    <xf numFmtId="0" fontId="211" fillId="0" borderId="0" xfId="0" applyFont="1"/>
    <xf numFmtId="0" fontId="210" fillId="0" borderId="0" xfId="0" applyFont="1" applyAlignment="1">
      <alignment vertical="center"/>
    </xf>
    <xf numFmtId="0" fontId="212" fillId="64" borderId="32" xfId="0" applyFont="1" applyFill="1" applyBorder="1" applyAlignment="1">
      <alignment horizontal="left" vertical="center"/>
    </xf>
    <xf numFmtId="0" fontId="212" fillId="64" borderId="33" xfId="0" applyFont="1" applyFill="1" applyBorder="1" applyAlignment="1">
      <alignment horizontal="center" vertical="center"/>
    </xf>
    <xf numFmtId="0" fontId="212" fillId="64" borderId="9" xfId="0" applyFont="1" applyFill="1" applyBorder="1" applyAlignment="1">
      <alignment horizontal="center" vertical="center"/>
    </xf>
    <xf numFmtId="0" fontId="191" fillId="60" borderId="2" xfId="0" applyFont="1" applyFill="1" applyBorder="1" applyAlignment="1">
      <alignment vertical="center"/>
    </xf>
    <xf numFmtId="0" fontId="213" fillId="60" borderId="16" xfId="0" applyFont="1" applyFill="1" applyBorder="1" applyAlignment="1">
      <alignment horizontal="center" vertical="center"/>
    </xf>
    <xf numFmtId="0" fontId="213" fillId="60" borderId="55" xfId="0" applyFont="1" applyFill="1" applyBorder="1" applyAlignment="1">
      <alignment horizontal="center" vertical="center"/>
    </xf>
    <xf numFmtId="0" fontId="213" fillId="60" borderId="56" xfId="0" applyFont="1" applyFill="1" applyBorder="1" applyAlignment="1">
      <alignment horizontal="center" vertical="center"/>
    </xf>
    <xf numFmtId="0" fontId="213" fillId="64" borderId="65" xfId="0" applyFont="1" applyFill="1" applyBorder="1" applyAlignment="1">
      <alignment horizontal="center" vertical="center"/>
    </xf>
    <xf numFmtId="0" fontId="214" fillId="60" borderId="34" xfId="0" applyFont="1" applyFill="1" applyBorder="1"/>
    <xf numFmtId="0" fontId="191" fillId="60" borderId="96" xfId="0" applyFont="1" applyFill="1" applyBorder="1"/>
    <xf numFmtId="0" fontId="191" fillId="60" borderId="97" xfId="0" applyFont="1" applyFill="1" applyBorder="1"/>
    <xf numFmtId="0" fontId="191" fillId="60" borderId="98" xfId="0" applyFont="1" applyFill="1" applyBorder="1"/>
    <xf numFmtId="0" fontId="213" fillId="64" borderId="100" xfId="0" applyFont="1" applyFill="1" applyBorder="1" applyAlignment="1">
      <alignment horizontal="right"/>
    </xf>
    <xf numFmtId="0" fontId="191" fillId="60" borderId="34" xfId="0" applyFont="1" applyFill="1" applyBorder="1" applyAlignment="1">
      <alignment horizontal="right"/>
    </xf>
    <xf numFmtId="0" fontId="216" fillId="0" borderId="0" xfId="0" applyFont="1"/>
    <xf numFmtId="0" fontId="217"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0" fillId="60" borderId="50" xfId="0" applyFont="1" applyFill="1" applyBorder="1" applyAlignment="1">
      <alignment horizontal="right"/>
    </xf>
    <xf numFmtId="0" fontId="212" fillId="64" borderId="32" xfId="0" applyFont="1" applyFill="1" applyBorder="1" applyAlignment="1">
      <alignment horizontal="center" vertical="center"/>
    </xf>
    <xf numFmtId="0" fontId="213" fillId="64" borderId="96" xfId="0" applyFont="1" applyFill="1" applyBorder="1" applyAlignment="1">
      <alignment horizontal="right"/>
    </xf>
    <xf numFmtId="0" fontId="224" fillId="0" borderId="0" xfId="0" applyFont="1"/>
    <xf numFmtId="0" fontId="190"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1" fillId="0" borderId="0" xfId="51" applyFont="1" applyBorder="1" applyAlignment="1">
      <alignment horizontal="center"/>
    </xf>
    <xf numFmtId="0" fontId="186"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3" fillId="64" borderId="110" xfId="101" applyNumberFormat="1" applyFont="1" applyFill="1" applyBorder="1"/>
    <xf numFmtId="2" fontId="213" fillId="64" borderId="111" xfId="101" applyNumberFormat="1" applyFont="1" applyFill="1" applyBorder="1"/>
    <xf numFmtId="2" fontId="213" fillId="64" borderId="112" xfId="101" applyNumberFormat="1" applyFont="1" applyFill="1" applyBorder="1"/>
    <xf numFmtId="2" fontId="213" fillId="64" borderId="104" xfId="101" applyNumberFormat="1" applyFont="1" applyFill="1" applyBorder="1"/>
    <xf numFmtId="2" fontId="215" fillId="60" borderId="10" xfId="101" applyNumberFormat="1" applyFont="1" applyFill="1" applyBorder="1"/>
    <xf numFmtId="4" fontId="215" fillId="60" borderId="52" xfId="101" applyNumberFormat="1" applyFont="1" applyFill="1" applyBorder="1"/>
    <xf numFmtId="4" fontId="215" fillId="60" borderId="49" xfId="101" applyNumberFormat="1" applyFont="1" applyFill="1" applyBorder="1"/>
    <xf numFmtId="4" fontId="215" fillId="64" borderId="38" xfId="101" applyNumberFormat="1" applyFont="1" applyFill="1" applyBorder="1"/>
    <xf numFmtId="177" fontId="217" fillId="60" borderId="10" xfId="101" applyNumberFormat="1" applyFont="1" applyFill="1" applyBorder="1"/>
    <xf numFmtId="177" fontId="217" fillId="60" borderId="52" xfId="101" applyNumberFormat="1" applyFont="1" applyFill="1" applyBorder="1"/>
    <xf numFmtId="177" fontId="218" fillId="60" borderId="52" xfId="101" applyNumberFormat="1" applyFont="1" applyFill="1" applyBorder="1"/>
    <xf numFmtId="177" fontId="218" fillId="60" borderId="49" xfId="101" applyNumberFormat="1" applyFont="1" applyFill="1" applyBorder="1"/>
    <xf numFmtId="177" fontId="217" fillId="64" borderId="38" xfId="101" applyNumberFormat="1" applyFont="1" applyFill="1" applyBorder="1"/>
    <xf numFmtId="1" fontId="217" fillId="60" borderId="10" xfId="0" applyNumberFormat="1" applyFont="1" applyFill="1" applyBorder="1"/>
    <xf numFmtId="1" fontId="217" fillId="60" borderId="52" xfId="0" applyNumberFormat="1" applyFont="1" applyFill="1" applyBorder="1"/>
    <xf numFmtId="1" fontId="217" fillId="60" borderId="49" xfId="0" applyNumberFormat="1" applyFont="1" applyFill="1" applyBorder="1"/>
    <xf numFmtId="1" fontId="217" fillId="64" borderId="38" xfId="0" applyNumberFormat="1" applyFont="1" applyFill="1" applyBorder="1"/>
    <xf numFmtId="2" fontId="220" fillId="60" borderId="10" xfId="0" applyNumberFormat="1" applyFont="1" applyFill="1" applyBorder="1"/>
    <xf numFmtId="2" fontId="220" fillId="60" borderId="52" xfId="0" applyNumberFormat="1" applyFont="1" applyFill="1" applyBorder="1"/>
    <xf numFmtId="2" fontId="220" fillId="60" borderId="49" xfId="0" applyNumberFormat="1" applyFont="1" applyFill="1" applyBorder="1"/>
    <xf numFmtId="2" fontId="220" fillId="64" borderId="38" xfId="0" applyNumberFormat="1" applyFont="1" applyFill="1" applyBorder="1"/>
    <xf numFmtId="0" fontId="191" fillId="60" borderId="113" xfId="0" applyFont="1" applyFill="1" applyBorder="1"/>
    <xf numFmtId="0" fontId="191" fillId="60" borderId="114" xfId="0" applyFont="1" applyFill="1" applyBorder="1"/>
    <xf numFmtId="0" fontId="191" fillId="64" borderId="115" xfId="0" applyFont="1" applyFill="1" applyBorder="1"/>
    <xf numFmtId="2" fontId="220" fillId="60" borderId="26" xfId="0" applyNumberFormat="1" applyFont="1" applyFill="1" applyBorder="1"/>
    <xf numFmtId="2" fontId="220" fillId="60" borderId="43" xfId="0" applyNumberFormat="1" applyFont="1" applyFill="1" applyBorder="1"/>
    <xf numFmtId="2" fontId="220" fillId="60" borderId="116" xfId="0" applyNumberFormat="1" applyFont="1" applyFill="1" applyBorder="1"/>
    <xf numFmtId="2" fontId="220" fillId="64" borderId="40" xfId="0" applyNumberFormat="1" applyFont="1" applyFill="1" applyBorder="1"/>
    <xf numFmtId="0" fontId="191" fillId="60" borderId="0" xfId="0" applyFont="1" applyFill="1"/>
    <xf numFmtId="0" fontId="191" fillId="60" borderId="52" xfId="0" applyFont="1" applyFill="1" applyBorder="1"/>
    <xf numFmtId="4" fontId="191" fillId="60" borderId="52" xfId="0" applyNumberFormat="1" applyFont="1" applyFill="1" applyBorder="1"/>
    <xf numFmtId="4" fontId="191" fillId="60" borderId="49" xfId="0" applyNumberFormat="1" applyFont="1" applyFill="1" applyBorder="1"/>
    <xf numFmtId="4" fontId="191" fillId="64" borderId="38" xfId="0" applyNumberFormat="1" applyFont="1" applyFill="1" applyBorder="1"/>
    <xf numFmtId="177" fontId="217" fillId="60" borderId="49" xfId="101" applyNumberFormat="1" applyFont="1" applyFill="1" applyBorder="1"/>
    <xf numFmtId="2" fontId="217" fillId="60" borderId="52" xfId="0" applyNumberFormat="1" applyFont="1" applyFill="1" applyBorder="1"/>
    <xf numFmtId="2" fontId="221" fillId="64" borderId="111" xfId="101" applyNumberFormat="1" applyFont="1" applyFill="1" applyBorder="1"/>
    <xf numFmtId="2" fontId="222" fillId="64" borderId="111" xfId="101" applyNumberFormat="1" applyFont="1" applyFill="1" applyBorder="1"/>
    <xf numFmtId="2" fontId="215" fillId="60" borderId="52" xfId="101" applyNumberFormat="1" applyFont="1" applyFill="1" applyBorder="1"/>
    <xf numFmtId="0" fontId="213" fillId="64" borderId="27" xfId="0" applyFont="1" applyFill="1" applyBorder="1" applyAlignment="1">
      <alignment horizontal="center" vertical="center"/>
    </xf>
    <xf numFmtId="0" fontId="213" fillId="64" borderId="117" xfId="0" applyFont="1" applyFill="1" applyBorder="1"/>
    <xf numFmtId="0" fontId="213" fillId="64" borderId="118" xfId="0" applyFont="1" applyFill="1" applyBorder="1"/>
    <xf numFmtId="2" fontId="213" fillId="64" borderId="118" xfId="0" applyNumberFormat="1" applyFont="1" applyFill="1" applyBorder="1"/>
    <xf numFmtId="4" fontId="191" fillId="60" borderId="10" xfId="0" applyNumberFormat="1" applyFont="1" applyFill="1" applyBorder="1"/>
    <xf numFmtId="4" fontId="191" fillId="64" borderId="37" xfId="0" applyNumberFormat="1" applyFont="1" applyFill="1" applyBorder="1"/>
    <xf numFmtId="177" fontId="223" fillId="64" borderId="37" xfId="101" applyNumberFormat="1" applyFont="1" applyFill="1" applyBorder="1"/>
    <xf numFmtId="1" fontId="217" fillId="64" borderId="37" xfId="0" applyNumberFormat="1" applyFont="1" applyFill="1" applyBorder="1"/>
    <xf numFmtId="2" fontId="220"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0" fillId="60" borderId="0" xfId="0" applyFont="1" applyFill="1"/>
    <xf numFmtId="0" fontId="231" fillId="0" borderId="0" xfId="0" applyFont="1" applyAlignment="1">
      <alignment vertical="center"/>
    </xf>
    <xf numFmtId="0" fontId="232" fillId="0" borderId="0" xfId="0" applyFont="1"/>
    <xf numFmtId="0" fontId="232" fillId="0" borderId="0" xfId="0" applyFont="1" applyAlignment="1">
      <alignment horizontal="right"/>
    </xf>
    <xf numFmtId="178" fontId="233" fillId="0" borderId="0" xfId="0" applyNumberFormat="1" applyFont="1"/>
    <xf numFmtId="0" fontId="211" fillId="0" borderId="0" xfId="0" applyFont="1" applyFill="1"/>
    <xf numFmtId="0" fontId="204" fillId="0" borderId="0" xfId="97" applyFont="1"/>
    <xf numFmtId="43" fontId="195"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7" fillId="66" borderId="0" xfId="96" applyFont="1" applyFill="1" applyAlignment="1" applyProtection="1">
      <alignment horizontal="left" vertical="center" indent="1"/>
      <protection locked="0"/>
    </xf>
    <xf numFmtId="2" fontId="228" fillId="66" borderId="0" xfId="96" applyNumberFormat="1" applyFont="1" applyFill="1" applyAlignment="1" applyProtection="1">
      <alignment vertical="center"/>
      <protection locked="0"/>
    </xf>
    <xf numFmtId="2" fontId="228" fillId="66" borderId="0" xfId="96" applyNumberFormat="1" applyFont="1" applyFill="1" applyAlignment="1" applyProtection="1">
      <alignment vertical="center"/>
    </xf>
    <xf numFmtId="0" fontId="229" fillId="66" borderId="0" xfId="96" applyFont="1" applyFill="1" applyAlignment="1" applyProtection="1">
      <alignment horizontal="right" vertical="center" indent="1"/>
      <protection locked="0"/>
    </xf>
    <xf numFmtId="0" fontId="58" fillId="0" borderId="0" xfId="96"/>
    <xf numFmtId="0" fontId="210" fillId="0" borderId="0" xfId="96" applyFont="1"/>
    <xf numFmtId="0" fontId="227" fillId="60" borderId="0" xfId="96" applyFont="1" applyFill="1" applyAlignment="1" applyProtection="1">
      <alignment horizontal="left" vertical="center" indent="1"/>
      <protection locked="0"/>
    </xf>
    <xf numFmtId="2" fontId="228" fillId="60" borderId="0" xfId="96" applyNumberFormat="1" applyFont="1" applyFill="1" applyAlignment="1" applyProtection="1">
      <alignment vertical="center"/>
      <protection locked="0"/>
    </xf>
    <xf numFmtId="2" fontId="228" fillId="60" borderId="0" xfId="96" applyNumberFormat="1" applyFont="1" applyFill="1" applyAlignment="1" applyProtection="1">
      <alignment vertical="center"/>
    </xf>
    <xf numFmtId="0" fontId="229" fillId="60" borderId="0" xfId="96" applyFont="1" applyFill="1" applyAlignment="1" applyProtection="1">
      <alignment horizontal="right" vertical="center" indent="1"/>
      <protection locked="0"/>
    </xf>
    <xf numFmtId="16" fontId="230" fillId="0" borderId="0" xfId="96" applyNumberFormat="1" applyFont="1" applyAlignment="1">
      <alignment horizontal="right" vertical="top"/>
    </xf>
    <xf numFmtId="0" fontId="58" fillId="60" borderId="0" xfId="96" applyFill="1"/>
    <xf numFmtId="0" fontId="210" fillId="60" borderId="0" xfId="96" applyFont="1" applyFill="1"/>
    <xf numFmtId="0" fontId="235" fillId="60" borderId="0" xfId="96" applyFont="1" applyFill="1"/>
    <xf numFmtId="0" fontId="236" fillId="0" borderId="0" xfId="96" applyFont="1" applyAlignment="1">
      <alignment vertical="center"/>
    </xf>
    <xf numFmtId="2" fontId="237" fillId="0" borderId="0" xfId="96" applyNumberFormat="1" applyFont="1" applyAlignment="1" applyProtection="1">
      <alignment vertical="center"/>
      <protection locked="0"/>
    </xf>
    <xf numFmtId="2" fontId="228" fillId="0" borderId="0" xfId="96" applyNumberFormat="1" applyFont="1" applyAlignment="1" applyProtection="1">
      <alignment vertical="center"/>
      <protection locked="0"/>
    </xf>
    <xf numFmtId="2" fontId="228" fillId="0" borderId="0" xfId="96" applyNumberFormat="1" applyFont="1" applyAlignment="1" applyProtection="1">
      <alignment vertical="center"/>
    </xf>
    <xf numFmtId="2" fontId="228" fillId="0" borderId="0" xfId="96" applyNumberFormat="1" applyFont="1" applyFill="1" applyAlignment="1" applyProtection="1">
      <alignment vertical="center"/>
      <protection locked="0"/>
    </xf>
    <xf numFmtId="0" fontId="238" fillId="0" borderId="0" xfId="96" applyFont="1"/>
    <xf numFmtId="0" fontId="97" fillId="0" borderId="0" xfId="97"/>
    <xf numFmtId="0" fontId="230" fillId="0" borderId="0" xfId="96" applyFont="1" applyAlignment="1">
      <alignment horizontal="right" vertical="top"/>
    </xf>
    <xf numFmtId="0" fontId="204" fillId="0" borderId="0" xfId="97" applyFont="1" applyFill="1"/>
    <xf numFmtId="0" fontId="191" fillId="0" borderId="0" xfId="97" applyFont="1" applyFill="1"/>
    <xf numFmtId="0" fontId="97" fillId="0" borderId="0" xfId="97" applyFill="1"/>
    <xf numFmtId="0" fontId="58" fillId="0" borderId="0" xfId="96" applyFill="1" applyAlignment="1">
      <alignment vertical="center"/>
    </xf>
    <xf numFmtId="0" fontId="239" fillId="0" borderId="0" xfId="96" applyFont="1" applyFill="1" applyAlignment="1">
      <alignment horizontal="right"/>
    </xf>
    <xf numFmtId="180" fontId="224" fillId="0" borderId="0" xfId="96" applyNumberFormat="1" applyFont="1" applyFill="1" applyAlignment="1">
      <alignment horizontal="right"/>
    </xf>
    <xf numFmtId="0" fontId="58" fillId="0" borderId="0" xfId="96" applyFill="1"/>
    <xf numFmtId="0" fontId="239" fillId="0" borderId="0" xfId="96" applyFont="1" applyFill="1" applyAlignment="1">
      <alignment horizontal="right" vertical="top"/>
    </xf>
    <xf numFmtId="180" fontId="224" fillId="0" borderId="0" xfId="96" applyNumberFormat="1" applyFont="1" applyFill="1" applyAlignment="1">
      <alignment horizontal="right" vertical="top"/>
    </xf>
    <xf numFmtId="0" fontId="191" fillId="0" borderId="0" xfId="96" applyFont="1" applyAlignment="1">
      <alignment vertical="center"/>
    </xf>
    <xf numFmtId="0" fontId="191" fillId="0" borderId="0" xfId="97" applyFont="1"/>
    <xf numFmtId="0" fontId="191" fillId="60" borderId="0" xfId="96" applyFont="1" applyFill="1" applyBorder="1" applyAlignment="1">
      <alignment horizontal="center" vertical="center"/>
    </xf>
    <xf numFmtId="0" fontId="191" fillId="60" borderId="0" xfId="96" applyFont="1" applyFill="1" applyBorder="1" applyAlignment="1">
      <alignment vertical="center"/>
    </xf>
    <xf numFmtId="0" fontId="193" fillId="60" borderId="0" xfId="96" applyFont="1" applyFill="1" applyBorder="1" applyAlignment="1">
      <alignment vertical="center"/>
    </xf>
    <xf numFmtId="0" fontId="192" fillId="64" borderId="0" xfId="96" quotePrefix="1" applyFont="1" applyFill="1" applyBorder="1" applyAlignment="1">
      <alignment horizontal="center" vertical="center"/>
    </xf>
    <xf numFmtId="0" fontId="195"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protection locked="0"/>
    </xf>
    <xf numFmtId="0" fontId="195" fillId="64" borderId="0" xfId="96" applyFont="1" applyFill="1" applyBorder="1" applyAlignment="1">
      <alignment horizontal="center"/>
    </xf>
    <xf numFmtId="0" fontId="192" fillId="64" borderId="0" xfId="96" applyFont="1" applyFill="1" applyBorder="1" applyAlignment="1" applyProtection="1">
      <alignment horizontal="center"/>
      <protection locked="0"/>
    </xf>
    <xf numFmtId="0" fontId="195" fillId="64" borderId="0" xfId="96" applyFont="1" applyFill="1" applyBorder="1" applyAlignment="1" applyProtection="1">
      <alignment horizontal="center" vertical="top"/>
      <protection locked="0"/>
    </xf>
    <xf numFmtId="0" fontId="196" fillId="64" borderId="0" xfId="96" applyFont="1" applyFill="1" applyBorder="1" applyAlignment="1" applyProtection="1">
      <alignment horizontal="center" vertical="top"/>
      <protection locked="0"/>
    </xf>
    <xf numFmtId="0" fontId="195" fillId="60"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top"/>
    </xf>
    <xf numFmtId="0" fontId="192" fillId="64" borderId="0" xfId="96" applyFont="1" applyFill="1" applyBorder="1" applyAlignment="1" applyProtection="1">
      <alignment horizontal="center" vertical="top"/>
      <protection locked="0"/>
    </xf>
    <xf numFmtId="2" fontId="195" fillId="60" borderId="2" xfId="96" applyNumberFormat="1" applyFont="1" applyFill="1" applyBorder="1" applyAlignment="1" applyProtection="1">
      <alignment horizontal="center" vertical="center"/>
      <protection locked="0"/>
    </xf>
    <xf numFmtId="2" fontId="195" fillId="60" borderId="3" xfId="96" applyNumberFormat="1" applyFont="1" applyFill="1" applyBorder="1" applyAlignment="1" applyProtection="1">
      <alignment horizontal="center" vertical="center"/>
      <protection locked="0"/>
    </xf>
    <xf numFmtId="2" fontId="195" fillId="60" borderId="3" xfId="96" applyNumberFormat="1" applyFont="1" applyFill="1" applyBorder="1" applyAlignment="1">
      <alignment horizontal="center" vertical="center"/>
    </xf>
    <xf numFmtId="2" fontId="195" fillId="64" borderId="3" xfId="96" applyNumberFormat="1" applyFont="1" applyFill="1" applyBorder="1" applyAlignment="1" applyProtection="1">
      <alignment horizontal="center" vertical="center"/>
      <protection locked="0"/>
    </xf>
    <xf numFmtId="171" fontId="197" fillId="0" borderId="3" xfId="99" applyNumberFormat="1" applyFont="1" applyFill="1" applyBorder="1" applyAlignment="1" applyProtection="1">
      <alignment horizontal="center" vertical="center"/>
      <protection locked="0"/>
    </xf>
    <xf numFmtId="172" fontId="198" fillId="0" borderId="4" xfId="99" applyNumberFormat="1" applyFont="1" applyFill="1" applyBorder="1" applyAlignment="1" applyProtection="1">
      <alignment horizontal="center" vertical="center"/>
      <protection locked="0"/>
    </xf>
    <xf numFmtId="2" fontId="194" fillId="64" borderId="2" xfId="96" applyNumberFormat="1" applyFont="1" applyFill="1" applyBorder="1" applyAlignment="1">
      <alignment horizontal="center" vertical="center"/>
    </xf>
    <xf numFmtId="0" fontId="240" fillId="0" borderId="0" xfId="96" applyFont="1"/>
    <xf numFmtId="2" fontId="195" fillId="60" borderId="0" xfId="96" applyNumberFormat="1" applyFont="1" applyFill="1" applyBorder="1" applyAlignment="1" applyProtection="1">
      <alignment horizontal="center" vertical="center"/>
      <protection locked="0"/>
    </xf>
    <xf numFmtId="0" fontId="191" fillId="60" borderId="0" xfId="96" applyFont="1" applyFill="1" applyAlignment="1">
      <alignment vertical="center"/>
    </xf>
    <xf numFmtId="173" fontId="193" fillId="60" borderId="0" xfId="99" applyNumberFormat="1" applyFont="1" applyFill="1" applyAlignment="1">
      <alignment vertical="center"/>
    </xf>
    <xf numFmtId="173" fontId="191" fillId="60" borderId="0" xfId="99" applyNumberFormat="1" applyFont="1" applyFill="1" applyAlignment="1">
      <alignment vertical="center"/>
    </xf>
    <xf numFmtId="2" fontId="194" fillId="60" borderId="0" xfId="96" applyNumberFormat="1" applyFont="1" applyFill="1" applyBorder="1" applyAlignment="1">
      <alignment horizontal="center" vertical="center"/>
    </xf>
    <xf numFmtId="10" fontId="199" fillId="60" borderId="33" xfId="96" applyNumberFormat="1" applyFont="1" applyFill="1" applyBorder="1" applyAlignment="1">
      <alignment horizontal="center" vertical="center"/>
    </xf>
    <xf numFmtId="0" fontId="195" fillId="60" borderId="0" xfId="96" applyFont="1" applyFill="1" applyBorder="1" applyAlignment="1">
      <alignment horizontal="center" vertical="center"/>
    </xf>
    <xf numFmtId="10" fontId="195"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73" fontId="195" fillId="60" borderId="0" xfId="99" applyNumberFormat="1" applyFont="1" applyFill="1" applyBorder="1" applyAlignment="1">
      <alignment horizontal="center" vertical="center"/>
    </xf>
    <xf numFmtId="169" fontId="191" fillId="60" borderId="0" xfId="96" applyNumberFormat="1" applyFont="1" applyFill="1" applyBorder="1" applyAlignment="1">
      <alignment horizontal="center" vertical="center"/>
    </xf>
    <xf numFmtId="173" fontId="196" fillId="64" borderId="0" xfId="99" applyNumberFormat="1" applyFont="1" applyFill="1" applyBorder="1" applyAlignment="1" applyProtection="1">
      <alignment horizontal="center" vertical="center"/>
      <protection locked="0"/>
    </xf>
    <xf numFmtId="0" fontId="191" fillId="64" borderId="0" xfId="96" applyFont="1" applyFill="1" applyBorder="1" applyAlignment="1">
      <alignment horizontal="center" vertical="center"/>
    </xf>
    <xf numFmtId="173" fontId="191" fillId="64" borderId="0" xfId="99" applyNumberFormat="1" applyFont="1" applyFill="1" applyBorder="1" applyAlignment="1">
      <alignment horizontal="center" vertical="center"/>
    </xf>
    <xf numFmtId="0" fontId="194" fillId="64" borderId="36" xfId="96" applyFont="1" applyFill="1" applyBorder="1" applyAlignment="1" applyProtection="1">
      <alignment horizontal="center" vertical="center"/>
      <protection locked="0"/>
    </xf>
    <xf numFmtId="2" fontId="195" fillId="60" borderId="96" xfId="96" applyNumberFormat="1" applyFont="1" applyFill="1" applyBorder="1" applyAlignment="1">
      <alignment horizontal="center" vertical="center"/>
    </xf>
    <xf numFmtId="2" fontId="195" fillId="60" borderId="97" xfId="96" applyNumberFormat="1" applyFont="1" applyFill="1" applyBorder="1" applyAlignment="1">
      <alignment horizontal="center" vertical="center"/>
    </xf>
    <xf numFmtId="2" fontId="195" fillId="64" borderId="97" xfId="96" applyNumberFormat="1" applyFont="1" applyFill="1" applyBorder="1" applyAlignment="1">
      <alignment horizontal="center" vertical="center"/>
    </xf>
    <xf numFmtId="171" fontId="195" fillId="60" borderId="97" xfId="99" applyNumberFormat="1" applyFont="1" applyFill="1" applyBorder="1" applyAlignment="1">
      <alignment horizontal="center" vertical="center"/>
    </xf>
    <xf numFmtId="174" fontId="195" fillId="60" borderId="98" xfId="99" applyNumberFormat="1" applyFont="1" applyFill="1" applyBorder="1" applyAlignment="1">
      <alignment horizontal="center" vertical="center"/>
    </xf>
    <xf numFmtId="169" fontId="195" fillId="60" borderId="0" xfId="96" applyNumberFormat="1" applyFont="1" applyFill="1" applyBorder="1" applyAlignment="1" applyProtection="1">
      <alignment horizontal="center" vertical="center"/>
      <protection locked="0"/>
    </xf>
    <xf numFmtId="173" fontId="195" fillId="60" borderId="98" xfId="99" applyNumberFormat="1" applyFont="1" applyFill="1" applyBorder="1" applyAlignment="1">
      <alignment horizontal="center" vertical="center"/>
    </xf>
    <xf numFmtId="2" fontId="195" fillId="64" borderId="99" xfId="96" applyNumberFormat="1" applyFont="1" applyFill="1" applyBorder="1" applyAlignment="1">
      <alignment horizontal="center" vertical="center"/>
    </xf>
    <xf numFmtId="0" fontId="191" fillId="60" borderId="0" xfId="96" applyFont="1" applyFill="1"/>
    <xf numFmtId="171" fontId="195" fillId="60" borderId="96" xfId="99" applyNumberFormat="1" applyFont="1" applyFill="1" applyBorder="1" applyAlignment="1">
      <alignment horizontal="center" vertical="center"/>
    </xf>
    <xf numFmtId="0" fontId="191" fillId="0" borderId="0" xfId="96" applyFont="1"/>
    <xf numFmtId="0" fontId="194" fillId="64" borderId="38" xfId="96" applyFont="1" applyFill="1" applyBorder="1" applyAlignment="1" applyProtection="1">
      <alignment horizontal="center" vertical="center"/>
      <protection locked="0"/>
    </xf>
    <xf numFmtId="2" fontId="195" fillId="60" borderId="100" xfId="96" applyNumberFormat="1" applyFont="1" applyFill="1" applyBorder="1" applyAlignment="1">
      <alignment horizontal="center" vertical="center"/>
    </xf>
    <xf numFmtId="2" fontId="195" fillId="60" borderId="101" xfId="96" applyNumberFormat="1" applyFont="1" applyFill="1" applyBorder="1" applyAlignment="1">
      <alignment horizontal="center" vertical="center"/>
    </xf>
    <xf numFmtId="2" fontId="195" fillId="64" borderId="101" xfId="96" applyNumberFormat="1" applyFont="1" applyFill="1" applyBorder="1" applyAlignment="1">
      <alignment horizontal="center" vertical="center"/>
    </xf>
    <xf numFmtId="171" fontId="195" fillId="60" borderId="101" xfId="99" applyNumberFormat="1" applyFont="1" applyFill="1" applyBorder="1" applyAlignment="1">
      <alignment horizontal="center" vertical="center"/>
    </xf>
    <xf numFmtId="174" fontId="196" fillId="60" borderId="102" xfId="99" applyNumberFormat="1" applyFont="1" applyFill="1" applyBorder="1" applyAlignment="1">
      <alignment horizontal="center" vertical="center"/>
    </xf>
    <xf numFmtId="173" fontId="196" fillId="60" borderId="102" xfId="99" applyNumberFormat="1" applyFont="1" applyFill="1" applyBorder="1" applyAlignment="1">
      <alignment horizontal="center" vertical="center"/>
    </xf>
    <xf numFmtId="2" fontId="195" fillId="64" borderId="103" xfId="96" applyNumberFormat="1" applyFont="1" applyFill="1" applyBorder="1" applyAlignment="1">
      <alignment horizontal="center" vertical="center"/>
    </xf>
    <xf numFmtId="171" fontId="195" fillId="60" borderId="100" xfId="99" applyNumberFormat="1" applyFont="1" applyFill="1" applyBorder="1" applyAlignment="1">
      <alignment horizontal="center" vertical="center"/>
    </xf>
    <xf numFmtId="2" fontId="195" fillId="64" borderId="104" xfId="96" applyNumberFormat="1" applyFont="1" applyFill="1" applyBorder="1" applyAlignment="1">
      <alignment horizontal="center" vertical="center"/>
    </xf>
    <xf numFmtId="2" fontId="195" fillId="60" borderId="100" xfId="96" applyNumberFormat="1" applyFont="1" applyFill="1" applyBorder="1" applyAlignment="1" applyProtection="1">
      <alignment horizontal="center" vertical="center"/>
      <protection locked="0"/>
    </xf>
    <xf numFmtId="2" fontId="195" fillId="60" borderId="101" xfId="96" applyNumberFormat="1" applyFont="1" applyFill="1" applyBorder="1" applyAlignment="1" applyProtection="1">
      <alignment horizontal="center" vertical="center"/>
      <protection locked="0"/>
    </xf>
    <xf numFmtId="2" fontId="195" fillId="64" borderId="101" xfId="96" applyNumberFormat="1" applyFont="1" applyFill="1" applyBorder="1" applyAlignment="1" applyProtection="1">
      <alignment horizontal="center" vertical="center"/>
      <protection locked="0"/>
    </xf>
    <xf numFmtId="169" fontId="195" fillId="60" borderId="0" xfId="96" applyNumberFormat="1" applyFont="1" applyFill="1" applyBorder="1" applyAlignment="1">
      <alignment horizontal="center" vertical="center"/>
    </xf>
    <xf numFmtId="175" fontId="195" fillId="60" borderId="101" xfId="99" applyNumberFormat="1" applyFont="1" applyFill="1" applyBorder="1" applyAlignment="1">
      <alignment horizontal="center" vertical="center"/>
    </xf>
    <xf numFmtId="0" fontId="194" fillId="64" borderId="40" xfId="96" applyFont="1" applyFill="1" applyBorder="1" applyAlignment="1" applyProtection="1">
      <alignment horizontal="center" vertical="center"/>
      <protection locked="0"/>
    </xf>
    <xf numFmtId="2" fontId="195" fillId="60" borderId="105" xfId="96" applyNumberFormat="1" applyFont="1" applyFill="1" applyBorder="1" applyAlignment="1">
      <alignment horizontal="center" vertical="center"/>
    </xf>
    <xf numFmtId="2" fontId="195" fillId="60" borderId="106" xfId="96" applyNumberFormat="1" applyFont="1" applyFill="1" applyBorder="1" applyAlignment="1">
      <alignment horizontal="center" vertical="center"/>
    </xf>
    <xf numFmtId="2" fontId="195" fillId="64" borderId="106" xfId="96" applyNumberFormat="1" applyFont="1" applyFill="1" applyBorder="1" applyAlignment="1">
      <alignment horizontal="center" vertical="center"/>
    </xf>
    <xf numFmtId="171" fontId="195" fillId="60" borderId="106" xfId="99" applyNumberFormat="1" applyFont="1" applyFill="1" applyBorder="1" applyAlignment="1">
      <alignment horizontal="center" vertical="center"/>
    </xf>
    <xf numFmtId="174" fontId="196" fillId="60" borderId="107" xfId="99" applyNumberFormat="1" applyFont="1" applyFill="1" applyBorder="1" applyAlignment="1">
      <alignment horizontal="center" vertical="center"/>
    </xf>
    <xf numFmtId="173" fontId="196" fillId="60" borderId="107" xfId="99" applyNumberFormat="1" applyFont="1" applyFill="1" applyBorder="1" applyAlignment="1">
      <alignment horizontal="center" vertical="center"/>
    </xf>
    <xf numFmtId="2" fontId="195" fillId="64" borderId="108" xfId="96" applyNumberFormat="1" applyFont="1" applyFill="1" applyBorder="1" applyAlignment="1">
      <alignment horizontal="center" vertical="center"/>
    </xf>
    <xf numFmtId="171" fontId="195" fillId="60" borderId="105" xfId="99" applyNumberFormat="1" applyFont="1" applyFill="1" applyBorder="1" applyAlignment="1">
      <alignment horizontal="center" vertical="center"/>
    </xf>
    <xf numFmtId="0" fontId="192" fillId="0" borderId="0" xfId="96" applyFont="1" applyFill="1" applyBorder="1" applyAlignment="1" applyProtection="1">
      <alignment horizontal="left" vertical="center"/>
      <protection locked="0"/>
    </xf>
    <xf numFmtId="0" fontId="241" fillId="0" borderId="0" xfId="96" applyFont="1" applyAlignment="1">
      <alignment vertical="center"/>
    </xf>
    <xf numFmtId="165" fontId="34" fillId="60" borderId="29" xfId="0" quotePrefix="1" applyNumberFormat="1" applyFont="1" applyFill="1" applyBorder="1" applyAlignment="1">
      <alignment horizontal="center"/>
    </xf>
    <xf numFmtId="165" fontId="14" fillId="0" borderId="61" xfId="0" quotePrefix="1" applyNumberFormat="1" applyFont="1" applyFill="1" applyBorder="1"/>
    <xf numFmtId="3" fontId="14" fillId="2" borderId="46" xfId="0" quotePrefix="1" applyNumberFormat="1" applyFont="1" applyFill="1" applyBorder="1"/>
    <xf numFmtId="2" fontId="14" fillId="0" borderId="58" xfId="0" quotePrefix="1" applyNumberFormat="1" applyFont="1" applyFill="1" applyBorder="1"/>
    <xf numFmtId="0" fontId="21" fillId="0" borderId="16" xfId="0" applyFont="1" applyBorder="1"/>
    <xf numFmtId="3" fontId="86" fillId="60" borderId="55" xfId="0" applyNumberFormat="1" applyFont="1" applyFill="1" applyBorder="1" applyAlignment="1"/>
    <xf numFmtId="165" fontId="171" fillId="60" borderId="55" xfId="0" applyNumberFormat="1" applyFont="1" applyFill="1" applyBorder="1" applyAlignment="1">
      <alignment horizontal="center"/>
    </xf>
    <xf numFmtId="165" fontId="171" fillId="60" borderId="27" xfId="0" applyNumberFormat="1" applyFont="1" applyFill="1" applyBorder="1" applyAlignment="1">
      <alignment horizontal="center"/>
    </xf>
    <xf numFmtId="3" fontId="13" fillId="60" borderId="52" xfId="0" applyNumberFormat="1" applyFont="1" applyFill="1" applyBorder="1" applyAlignment="1"/>
    <xf numFmtId="165" fontId="171" fillId="60" borderId="44" xfId="0" quotePrefix="1" applyNumberFormat="1" applyFont="1" applyFill="1" applyBorder="1" applyAlignment="1">
      <alignment horizontal="center"/>
    </xf>
    <xf numFmtId="165" fontId="171" fillId="60" borderId="45" xfId="0" applyNumberFormat="1" applyFont="1" applyFill="1" applyBorder="1" applyAlignment="1">
      <alignment horizontal="center"/>
    </xf>
    <xf numFmtId="3" fontId="13" fillId="60" borderId="46" xfId="0" applyNumberFormat="1" applyFont="1" applyFill="1" applyBorder="1" applyAlignment="1"/>
    <xf numFmtId="165" fontId="171" fillId="60" borderId="46" xfId="0" applyNumberFormat="1" applyFont="1" applyFill="1" applyBorder="1" applyAlignment="1">
      <alignment horizontal="center"/>
    </xf>
    <xf numFmtId="165" fontId="171" fillId="60" borderId="29" xfId="0" applyNumberFormat="1" applyFont="1" applyFill="1" applyBorder="1" applyAlignment="1">
      <alignment horizontal="center"/>
    </xf>
    <xf numFmtId="3" fontId="13" fillId="60" borderId="51" xfId="0" applyNumberFormat="1" applyFont="1" applyFill="1" applyBorder="1" applyAlignment="1"/>
    <xf numFmtId="165" fontId="171" fillId="60" borderId="51" xfId="0" applyNumberFormat="1" applyFont="1" applyFill="1" applyBorder="1" applyAlignment="1">
      <alignment horizontal="center"/>
    </xf>
    <xf numFmtId="165" fontId="171" fillId="60" borderId="30" xfId="0" applyNumberFormat="1" applyFont="1" applyFill="1" applyBorder="1" applyAlignment="1">
      <alignment horizontal="center"/>
    </xf>
    <xf numFmtId="165" fontId="14" fillId="0" borderId="29" xfId="0" quotePrefix="1" applyNumberFormat="1" applyFont="1" applyFill="1" applyBorder="1"/>
    <xf numFmtId="165" fontId="14" fillId="0" borderId="47" xfId="0" quotePrefix="1" applyNumberFormat="1" applyFont="1" applyFill="1" applyBorder="1"/>
    <xf numFmtId="165" fontId="14" fillId="0" borderId="62" xfId="0" quotePrefix="1" applyNumberFormat="1" applyFont="1" applyFill="1" applyBorder="1"/>
    <xf numFmtId="2" fontId="14" fillId="0" borderId="63" xfId="0" quotePrefix="1" applyNumberFormat="1" applyFont="1" applyFill="1" applyBorder="1"/>
    <xf numFmtId="165" fontId="5" fillId="0" borderId="62" xfId="0" quotePrefix="1" applyNumberFormat="1" applyFont="1" applyFill="1" applyBorder="1"/>
    <xf numFmtId="3" fontId="14" fillId="0" borderId="46" xfId="0" quotePrefix="1" applyNumberFormat="1" applyFont="1" applyBorder="1"/>
    <xf numFmtId="0" fontId="204" fillId="64" borderId="0" xfId="96" applyFont="1" applyFill="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6"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5"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4" fillId="0" borderId="31" xfId="0" applyFont="1" applyBorder="1" applyAlignment="1">
      <alignment horizontal="center" vertical="center" wrapText="1"/>
    </xf>
    <xf numFmtId="0" fontId="184"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7" fillId="0" borderId="0" xfId="0" applyFont="1" applyFill="1" applyAlignment="1">
      <alignment horizontal="center" vertical="center" wrapText="1"/>
    </xf>
    <xf numFmtId="179" fontId="224" fillId="0" borderId="0" xfId="96" applyNumberFormat="1" applyFont="1" applyFill="1" applyAlignment="1">
      <alignment horizontal="right" vertical="center"/>
    </xf>
    <xf numFmtId="0" fontId="204" fillId="64" borderId="0" xfId="96" applyFont="1" applyFill="1" applyAlignment="1">
      <alignment horizontal="center" vertical="center"/>
    </xf>
    <xf numFmtId="0" fontId="194" fillId="60" borderId="2" xfId="96" applyFont="1" applyFill="1" applyBorder="1" applyAlignment="1" applyProtection="1">
      <alignment horizontal="center" vertical="center"/>
      <protection locked="0"/>
    </xf>
    <xf numFmtId="0" fontId="194" fillId="60" borderId="3" xfId="96" applyFont="1" applyFill="1" applyBorder="1" applyAlignment="1" applyProtection="1">
      <alignment horizontal="center" vertical="center"/>
      <protection locked="0"/>
    </xf>
    <xf numFmtId="0" fontId="194" fillId="60" borderId="4" xfId="96" applyFont="1" applyFill="1" applyBorder="1" applyAlignment="1" applyProtection="1">
      <alignment horizontal="center" vertical="center"/>
      <protection locked="0"/>
    </xf>
    <xf numFmtId="0" fontId="194" fillId="60" borderId="2" xfId="96" applyFont="1" applyFill="1" applyBorder="1" applyAlignment="1">
      <alignment horizontal="center" vertical="center"/>
    </xf>
    <xf numFmtId="0" fontId="194" fillId="60" borderId="3" xfId="96" applyFont="1" applyFill="1" applyBorder="1" applyAlignment="1">
      <alignment horizontal="center" vertical="center"/>
    </xf>
    <xf numFmtId="0" fontId="194" fillId="60" borderId="4" xfId="96" applyFont="1" applyFill="1" applyBorder="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41" xfId="96" applyFont="1" applyFill="1" applyBorder="1" applyAlignment="1" applyProtection="1">
      <alignment horizontal="center" vertical="center"/>
      <protection locked="0"/>
    </xf>
    <xf numFmtId="0" fontId="195" fillId="64" borderId="33"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195" fillId="64" borderId="41" xfId="96" applyFont="1" applyFill="1" applyBorder="1" applyAlignment="1">
      <alignment horizontal="center" vertical="center"/>
    </xf>
    <xf numFmtId="0" fontId="234"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5" fillId="0" borderId="0" xfId="188" applyFont="1" applyAlignment="1">
      <alignment horizontal="center" vertical="center" wrapText="1"/>
    </xf>
    <xf numFmtId="0" fontId="107" fillId="0" borderId="41" xfId="188" applyFont="1" applyBorder="1" applyAlignment="1">
      <alignment horizontal="center"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11" name="Obraz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526415</xdr:colOff>
      <xdr:row>41</xdr:row>
      <xdr:rowOff>83185</xdr:rowOff>
    </xdr:to>
    <xdr:pic>
      <xdr:nvPicPr>
        <xdr:cNvPr id="13" name="Obraz 1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3400425"/>
          <a:ext cx="6012815" cy="32931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28" sqref="E28"/>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508</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509</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510</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4" t="s">
        <v>87</v>
      </c>
      <c r="B1" s="1434"/>
      <c r="C1" s="1434"/>
      <c r="D1" s="1434"/>
      <c r="E1" s="1434"/>
      <c r="F1" s="1434"/>
      <c r="G1" s="1434"/>
      <c r="H1" s="1434"/>
      <c r="I1" s="1434"/>
      <c r="J1" s="1434"/>
      <c r="K1" s="1434"/>
      <c r="L1" s="1434"/>
      <c r="M1" s="122"/>
    </row>
    <row r="2" spans="1:18" s="106" customFormat="1" ht="27" thickBot="1">
      <c r="A2" s="993"/>
      <c r="B2" s="994"/>
      <c r="C2" s="995"/>
      <c r="D2" s="995"/>
      <c r="E2" s="996" t="s">
        <v>8</v>
      </c>
      <c r="F2" s="1160"/>
      <c r="G2" s="995"/>
      <c r="H2" s="995"/>
      <c r="I2" s="995"/>
      <c r="J2" s="995"/>
      <c r="K2" s="995"/>
      <c r="L2" s="997"/>
      <c r="M2" s="5"/>
    </row>
    <row r="3" spans="1:18" s="106" customFormat="1" ht="39" customHeight="1" thickBot="1">
      <c r="A3" s="742"/>
      <c r="B3" s="1440" t="s">
        <v>98</v>
      </c>
      <c r="C3" s="1441"/>
      <c r="D3" s="1441"/>
      <c r="E3" s="1441"/>
      <c r="F3" s="1441"/>
      <c r="G3" s="1442"/>
      <c r="H3" s="1436" t="s">
        <v>71</v>
      </c>
      <c r="I3" s="1437"/>
      <c r="J3" s="1443" t="s">
        <v>287</v>
      </c>
      <c r="K3" s="1438" t="s">
        <v>72</v>
      </c>
      <c r="L3" s="1439"/>
      <c r="M3" s="5"/>
    </row>
    <row r="4" spans="1:18" s="106" customFormat="1" ht="31.5">
      <c r="A4" s="743" t="s">
        <v>73</v>
      </c>
      <c r="B4" s="990" t="s">
        <v>74</v>
      </c>
      <c r="C4" s="118" t="s">
        <v>75</v>
      </c>
      <c r="D4" s="118" t="s">
        <v>76</v>
      </c>
      <c r="E4" s="1161"/>
      <c r="F4" s="1162" t="s">
        <v>423</v>
      </c>
      <c r="G4" s="1163"/>
      <c r="H4" s="989" t="s">
        <v>77</v>
      </c>
      <c r="I4" s="613" t="s">
        <v>90</v>
      </c>
      <c r="J4" s="1444"/>
      <c r="K4" s="107" t="s">
        <v>70</v>
      </c>
      <c r="L4" s="612" t="s">
        <v>80</v>
      </c>
      <c r="M4" s="5"/>
      <c r="O4" s="5"/>
    </row>
    <row r="5" spans="1:18" s="106" customFormat="1" ht="21" customHeight="1" thickBot="1">
      <c r="A5" s="744"/>
      <c r="B5" s="1056" t="s">
        <v>511</v>
      </c>
      <c r="C5" s="1057" t="s">
        <v>511</v>
      </c>
      <c r="D5" s="1057" t="s">
        <v>511</v>
      </c>
      <c r="E5" s="943" t="s">
        <v>125</v>
      </c>
      <c r="F5" s="1158" t="s">
        <v>422</v>
      </c>
      <c r="G5" s="944" t="s">
        <v>78</v>
      </c>
      <c r="H5" s="1058" t="s">
        <v>511</v>
      </c>
      <c r="I5" s="741" t="s">
        <v>89</v>
      </c>
      <c r="J5" s="824"/>
      <c r="K5" s="1057" t="s">
        <v>511</v>
      </c>
      <c r="L5" s="931" t="s">
        <v>79</v>
      </c>
      <c r="M5" s="5"/>
    </row>
    <row r="6" spans="1:18" s="106" customFormat="1" ht="28.5" customHeight="1" thickBot="1">
      <c r="A6" s="64" t="s">
        <v>22</v>
      </c>
      <c r="B6" s="724">
        <v>7.2898308868855475</v>
      </c>
      <c r="C6" s="725">
        <v>14073.032600165148</v>
      </c>
      <c r="D6" s="725">
        <v>14354.493252168451</v>
      </c>
      <c r="E6" s="937">
        <v>1.2903162592403232</v>
      </c>
      <c r="F6" s="1159">
        <v>4.246571492978898</v>
      </c>
      <c r="G6" s="945">
        <v>19.696763254308205</v>
      </c>
      <c r="H6" s="726">
        <v>325.49109992923968</v>
      </c>
      <c r="I6" s="937">
        <v>0.17552492016484272</v>
      </c>
      <c r="J6" s="726">
        <v>-30.455465033626773</v>
      </c>
      <c r="K6" s="727">
        <v>100</v>
      </c>
      <c r="L6" s="932" t="s">
        <v>23</v>
      </c>
    </row>
    <row r="7" spans="1:18" s="106" customFormat="1" ht="25.5" customHeight="1">
      <c r="A7" s="812" t="s">
        <v>102</v>
      </c>
      <c r="B7" s="877">
        <v>7.6320115583710422</v>
      </c>
      <c r="C7" s="878">
        <v>14159.57617508542</v>
      </c>
      <c r="D7" s="878">
        <v>14442.767698587129</v>
      </c>
      <c r="E7" s="946">
        <v>10.590147230985231</v>
      </c>
      <c r="F7" s="938">
        <v>11.855936467047579</v>
      </c>
      <c r="G7" s="947">
        <v>31.838389120012195</v>
      </c>
      <c r="H7" s="728">
        <v>265.45833333333337</v>
      </c>
      <c r="I7" s="938">
        <v>12.017188510985463</v>
      </c>
      <c r="J7" s="729">
        <v>20</v>
      </c>
      <c r="K7" s="729">
        <v>0.18869407972324867</v>
      </c>
      <c r="L7" s="933">
        <v>7.9338729512739625E-2</v>
      </c>
    </row>
    <row r="8" spans="1:18" s="106" customFormat="1" ht="24" customHeight="1">
      <c r="A8" s="813" t="s">
        <v>103</v>
      </c>
      <c r="B8" s="879">
        <v>7.9497570902354378</v>
      </c>
      <c r="C8" s="730">
        <v>14915.116491998944</v>
      </c>
      <c r="D8" s="730">
        <v>15213.418821838923</v>
      </c>
      <c r="E8" s="948">
        <v>1.7959432544976925</v>
      </c>
      <c r="F8" s="940">
        <v>4.0528642569356954</v>
      </c>
      <c r="G8" s="731">
        <v>21.426645816727159</v>
      </c>
      <c r="H8" s="732">
        <v>354.46312946170173</v>
      </c>
      <c r="I8" s="939">
        <v>0.1766578806294449</v>
      </c>
      <c r="J8" s="733">
        <v>-27.581388850076848</v>
      </c>
      <c r="K8" s="733">
        <v>40.750058966899914</v>
      </c>
      <c r="L8" s="934">
        <v>1.6172468940692468</v>
      </c>
      <c r="R8" s="5"/>
    </row>
    <row r="9" spans="1:18" s="106" customFormat="1" ht="24" customHeight="1">
      <c r="A9" s="813" t="s">
        <v>104</v>
      </c>
      <c r="B9" s="879">
        <v>7.9560914604112654</v>
      </c>
      <c r="C9" s="730">
        <v>14927.000863811003</v>
      </c>
      <c r="D9" s="730">
        <v>15225.540881087223</v>
      </c>
      <c r="E9" s="948">
        <v>1.2608468368728789</v>
      </c>
      <c r="F9" s="940">
        <v>3.8473771697868342</v>
      </c>
      <c r="G9" s="731">
        <v>22.71350682523887</v>
      </c>
      <c r="H9" s="734">
        <v>382.50434782608693</v>
      </c>
      <c r="I9" s="940">
        <v>-1.5883659661745466</v>
      </c>
      <c r="J9" s="735">
        <v>-28.004471771939631</v>
      </c>
      <c r="K9" s="735">
        <v>10.126582278481013</v>
      </c>
      <c r="L9" s="935">
        <v>0.34474620215097929</v>
      </c>
    </row>
    <row r="10" spans="1:18" s="106" customFormat="1" ht="24" customHeight="1">
      <c r="A10" s="813" t="s">
        <v>105</v>
      </c>
      <c r="B10" s="991" t="s">
        <v>99</v>
      </c>
      <c r="C10" s="800" t="s">
        <v>99</v>
      </c>
      <c r="D10" s="800" t="s">
        <v>99</v>
      </c>
      <c r="E10" s="941" t="s">
        <v>99</v>
      </c>
      <c r="F10" s="941" t="s">
        <v>99</v>
      </c>
      <c r="G10" s="992" t="s">
        <v>99</v>
      </c>
      <c r="H10" s="1301" t="s">
        <v>99</v>
      </c>
      <c r="I10" s="941" t="s">
        <v>99</v>
      </c>
      <c r="J10" s="736" t="s">
        <v>99</v>
      </c>
      <c r="K10" s="1240" t="s">
        <v>99</v>
      </c>
      <c r="L10" s="1408" t="s">
        <v>99</v>
      </c>
    </row>
    <row r="11" spans="1:18" s="106" customFormat="1" ht="24" customHeight="1">
      <c r="A11" s="813" t="s">
        <v>97</v>
      </c>
      <c r="B11" s="879">
        <v>5.80734715437465</v>
      </c>
      <c r="C11" s="730">
        <v>11924.737483315503</v>
      </c>
      <c r="D11" s="730">
        <v>12163.232232981813</v>
      </c>
      <c r="E11" s="948">
        <v>-0.52608093430003111</v>
      </c>
      <c r="F11" s="940">
        <v>3.5089953886291365</v>
      </c>
      <c r="G11" s="731">
        <v>20.734494982617438</v>
      </c>
      <c r="H11" s="734">
        <v>283.58928154205609</v>
      </c>
      <c r="I11" s="940">
        <v>-0.45804756905088928</v>
      </c>
      <c r="J11" s="735">
        <v>-33.059628543499507</v>
      </c>
      <c r="K11" s="735">
        <v>26.920355373850146</v>
      </c>
      <c r="L11" s="935">
        <v>-1.0472754424875461</v>
      </c>
    </row>
    <row r="12" spans="1:18" s="106" customFormat="1" ht="24" customHeight="1" thickBot="1">
      <c r="A12" s="814" t="s">
        <v>106</v>
      </c>
      <c r="B12" s="880">
        <v>7.3630189350327617</v>
      </c>
      <c r="C12" s="737">
        <v>14214.322268403015</v>
      </c>
      <c r="D12" s="737">
        <v>14498.608713771077</v>
      </c>
      <c r="E12" s="949">
        <v>0.71768662339498435</v>
      </c>
      <c r="F12" s="942">
        <v>2.2119846067540325</v>
      </c>
      <c r="G12" s="738">
        <v>14.849467314811893</v>
      </c>
      <c r="H12" s="739">
        <v>297.39021428571425</v>
      </c>
      <c r="I12" s="942">
        <v>-0.10365290747792413</v>
      </c>
      <c r="J12" s="740">
        <v>-33.444259567387682</v>
      </c>
      <c r="K12" s="740">
        <v>22.014309301045678</v>
      </c>
      <c r="L12" s="936">
        <v>-0.98858861573490131</v>
      </c>
    </row>
    <row r="13" spans="1:18" s="106" customFormat="1" ht="15">
      <c r="A13" s="875"/>
      <c r="B13" s="876"/>
    </row>
    <row r="14" spans="1:18" s="106" customFormat="1" ht="46.5" customHeight="1">
      <c r="A14" s="1435" t="s">
        <v>394</v>
      </c>
      <c r="B14" s="1435"/>
      <c r="C14" s="1435"/>
      <c r="D14" s="1435"/>
      <c r="E14" s="1435"/>
      <c r="F14" s="1435"/>
      <c r="G14" s="1435"/>
      <c r="H14" s="1435"/>
      <c r="I14" s="1435"/>
      <c r="J14" s="1435"/>
      <c r="K14" s="1435"/>
      <c r="L14" s="1435"/>
    </row>
    <row r="15" spans="1:18" s="106" customFormat="1" ht="33.75" customHeight="1">
      <c r="A15" s="1435" t="s">
        <v>467</v>
      </c>
      <c r="B15" s="1435"/>
      <c r="C15" s="1435"/>
      <c r="D15" s="1435"/>
      <c r="E15" s="1435"/>
      <c r="F15" s="1435"/>
      <c r="G15" s="1435"/>
      <c r="H15" s="1435"/>
      <c r="I15" s="1435"/>
      <c r="J15" s="1435"/>
      <c r="K15" s="1435"/>
      <c r="L15" s="1435"/>
    </row>
    <row r="16" spans="1:18" s="106" customFormat="1">
      <c r="A16" s="1435" t="s">
        <v>143</v>
      </c>
      <c r="B16" s="1435"/>
      <c r="C16" s="1435"/>
      <c r="D16" s="1435"/>
      <c r="E16" s="1435"/>
      <c r="F16" s="1435"/>
      <c r="G16" s="1435"/>
      <c r="H16" s="1435"/>
      <c r="I16" s="1435"/>
      <c r="J16" s="1435"/>
      <c r="K16" s="1435"/>
      <c r="L16" s="1435"/>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AA6" sqref="AA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P32" sqref="P32"/>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5" t="s">
        <v>86</v>
      </c>
      <c r="B1" s="1445"/>
      <c r="C1" s="1445"/>
      <c r="D1" s="1445"/>
      <c r="E1" s="1445"/>
      <c r="F1" s="1445"/>
      <c r="G1" s="1445"/>
      <c r="H1" s="1445"/>
      <c r="I1" s="1445"/>
      <c r="J1" s="1445"/>
      <c r="K1" s="117"/>
    </row>
    <row r="2" spans="1:11" ht="19.5" thickBot="1">
      <c r="A2" s="1459" t="s">
        <v>311</v>
      </c>
      <c r="B2" s="1460"/>
      <c r="C2" s="1460"/>
      <c r="D2" s="1460"/>
      <c r="E2" s="1460"/>
      <c r="F2" s="1460"/>
      <c r="G2" s="1460"/>
      <c r="H2" s="1460"/>
      <c r="I2" s="1460"/>
      <c r="J2" s="1461"/>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9" t="s">
        <v>511</v>
      </c>
      <c r="C5" s="1120" t="s">
        <v>511</v>
      </c>
      <c r="D5" s="1120" t="s">
        <v>511</v>
      </c>
      <c r="E5" s="756" t="s">
        <v>70</v>
      </c>
      <c r="F5" s="851" t="s">
        <v>511</v>
      </c>
      <c r="G5" s="757" t="s">
        <v>93</v>
      </c>
      <c r="H5" s="758" t="s">
        <v>89</v>
      </c>
      <c r="I5" s="851" t="s">
        <v>511</v>
      </c>
      <c r="J5" s="759" t="s">
        <v>79</v>
      </c>
    </row>
    <row r="6" spans="1:11" ht="16.5" thickBot="1">
      <c r="A6" s="1023" t="s">
        <v>306</v>
      </c>
      <c r="B6" s="1024"/>
      <c r="C6" s="1024"/>
      <c r="D6" s="1024"/>
      <c r="E6" s="1024"/>
      <c r="F6" s="1024"/>
      <c r="G6" s="1024"/>
      <c r="H6" s="1024"/>
      <c r="I6" s="760"/>
      <c r="J6" s="761"/>
    </row>
    <row r="7" spans="1:11" ht="15.75" thickBot="1">
      <c r="A7" s="1128" t="s">
        <v>22</v>
      </c>
      <c r="B7" s="1121">
        <v>7.4994930551004</v>
      </c>
      <c r="C7" s="762">
        <v>14477.785820657142</v>
      </c>
      <c r="D7" s="763">
        <v>14767.341537070284</v>
      </c>
      <c r="E7" s="764">
        <v>2.2739464623498811</v>
      </c>
      <c r="F7" s="765">
        <v>332.34518255578092</v>
      </c>
      <c r="G7" s="764">
        <v>0.64839947009936427</v>
      </c>
      <c r="H7" s="764">
        <v>-38.451935081148562</v>
      </c>
      <c r="I7" s="764">
        <v>100</v>
      </c>
      <c r="J7" s="766" t="s">
        <v>23</v>
      </c>
    </row>
    <row r="8" spans="1:11" ht="15">
      <c r="A8" s="1129" t="s">
        <v>102</v>
      </c>
      <c r="B8" s="1122">
        <v>7.5514972715686275</v>
      </c>
      <c r="C8" s="767">
        <v>14010.199019607842</v>
      </c>
      <c r="D8" s="768">
        <v>14290.403</v>
      </c>
      <c r="E8" s="769">
        <v>23.19015737617174</v>
      </c>
      <c r="F8" s="770">
        <v>256.7</v>
      </c>
      <c r="G8" s="771">
        <v>17.572519083969457</v>
      </c>
      <c r="H8" s="771">
        <v>-50</v>
      </c>
      <c r="I8" s="771">
        <v>0.10141987829614604</v>
      </c>
      <c r="J8" s="772">
        <v>-2.3424066772518126E-2</v>
      </c>
    </row>
    <row r="9" spans="1:11" ht="15">
      <c r="A9" s="1130" t="s">
        <v>103</v>
      </c>
      <c r="B9" s="1123">
        <v>8.0873627492387445</v>
      </c>
      <c r="C9" s="773">
        <v>15173.288460110214</v>
      </c>
      <c r="D9" s="774">
        <v>15476.754229312419</v>
      </c>
      <c r="E9" s="775">
        <v>2.8736506300328939</v>
      </c>
      <c r="F9" s="776">
        <v>355.22585438335807</v>
      </c>
      <c r="G9" s="777">
        <v>0.1739377131882022</v>
      </c>
      <c r="H9" s="777">
        <v>-34.469328140214216</v>
      </c>
      <c r="I9" s="777">
        <v>45.503718728870858</v>
      </c>
      <c r="J9" s="778">
        <v>2.7654748670314859</v>
      </c>
    </row>
    <row r="10" spans="1:11" ht="15">
      <c r="A10" s="1130" t="s">
        <v>104</v>
      </c>
      <c r="B10" s="1123">
        <v>7.9718742420212241</v>
      </c>
      <c r="C10" s="773">
        <v>14956.612086343759</v>
      </c>
      <c r="D10" s="774">
        <v>15255.744328070634</v>
      </c>
      <c r="E10" s="775">
        <v>1.3712681129021711</v>
      </c>
      <c r="F10" s="776">
        <v>389.61763848396492</v>
      </c>
      <c r="G10" s="777">
        <v>-1.3067348318972667</v>
      </c>
      <c r="H10" s="777">
        <v>-38.695263628239502</v>
      </c>
      <c r="I10" s="777">
        <v>11.595672751859365</v>
      </c>
      <c r="J10" s="778">
        <v>-4.6025125793569543E-2</v>
      </c>
    </row>
    <row r="11" spans="1:11" ht="15">
      <c r="A11" s="1130" t="s">
        <v>105</v>
      </c>
      <c r="B11" s="1124" t="s">
        <v>99</v>
      </c>
      <c r="C11" s="773" t="s">
        <v>99</v>
      </c>
      <c r="D11" s="774" t="s">
        <v>99</v>
      </c>
      <c r="E11" s="775" t="s">
        <v>99</v>
      </c>
      <c r="F11" s="776" t="s">
        <v>99</v>
      </c>
      <c r="G11" s="777" t="s">
        <v>99</v>
      </c>
      <c r="H11" s="777" t="s">
        <v>99</v>
      </c>
      <c r="I11" s="777" t="s">
        <v>99</v>
      </c>
      <c r="J11" s="778" t="s">
        <v>99</v>
      </c>
    </row>
    <row r="12" spans="1:11" ht="15">
      <c r="A12" s="1130" t="s">
        <v>97</v>
      </c>
      <c r="B12" s="1123">
        <v>5.9517943499795614</v>
      </c>
      <c r="C12" s="773">
        <v>12221.343634454952</v>
      </c>
      <c r="D12" s="774">
        <v>12465.77050714405</v>
      </c>
      <c r="E12" s="775">
        <v>-0.37062300938096665</v>
      </c>
      <c r="F12" s="776">
        <v>282.16559055118108</v>
      </c>
      <c r="G12" s="777">
        <v>-0.32598734023544368</v>
      </c>
      <c r="H12" s="777">
        <v>-42.114858705560621</v>
      </c>
      <c r="I12" s="777">
        <v>21.467207572684245</v>
      </c>
      <c r="J12" s="778">
        <v>-1.3584270507031881</v>
      </c>
    </row>
    <row r="13" spans="1:11" ht="15.75" thickBot="1">
      <c r="A13" s="1131" t="s">
        <v>106</v>
      </c>
      <c r="B13" s="1125">
        <v>7.5214654604858744</v>
      </c>
      <c r="C13" s="779">
        <v>14520.203591671572</v>
      </c>
      <c r="D13" s="780">
        <v>14810.607663505003</v>
      </c>
      <c r="E13" s="781">
        <v>2.0022533374248703</v>
      </c>
      <c r="F13" s="782">
        <v>303.26299524564183</v>
      </c>
      <c r="G13" s="783">
        <v>1.3951699379337819</v>
      </c>
      <c r="H13" s="783">
        <v>-42.08352455254704</v>
      </c>
      <c r="I13" s="783">
        <v>21.331981068289384</v>
      </c>
      <c r="J13" s="784">
        <v>-1.3375986237622186</v>
      </c>
    </row>
    <row r="14" spans="1:11" ht="16.5" thickBot="1">
      <c r="A14" s="1023" t="s">
        <v>303</v>
      </c>
      <c r="B14" s="1024"/>
      <c r="C14" s="1024"/>
      <c r="D14" s="1024"/>
      <c r="E14" s="1024"/>
      <c r="F14" s="1024"/>
      <c r="G14" s="1024"/>
      <c r="H14" s="1024"/>
      <c r="I14" s="760"/>
      <c r="J14" s="761"/>
    </row>
    <row r="15" spans="1:11" ht="15.75" thickBot="1">
      <c r="A15" s="1128" t="s">
        <v>22</v>
      </c>
      <c r="B15" s="1126">
        <v>7.2255296022761195</v>
      </c>
      <c r="C15" s="785">
        <v>13948.898846092894</v>
      </c>
      <c r="D15" s="786">
        <v>14227.876823014753</v>
      </c>
      <c r="E15" s="764">
        <v>0.93161989294530889</v>
      </c>
      <c r="F15" s="764">
        <v>320.3027081581161</v>
      </c>
      <c r="G15" s="764">
        <v>0.62278610936266376</v>
      </c>
      <c r="H15" s="764">
        <v>-21.40401903754627</v>
      </c>
      <c r="I15" s="764">
        <v>100</v>
      </c>
      <c r="J15" s="766" t="s">
        <v>23</v>
      </c>
    </row>
    <row r="16" spans="1:11" ht="15">
      <c r="A16" s="1129" t="s">
        <v>102</v>
      </c>
      <c r="B16" s="1122">
        <v>7.6576824717249234</v>
      </c>
      <c r="C16" s="767">
        <v>14207.203101530469</v>
      </c>
      <c r="D16" s="768">
        <v>14491.347163561079</v>
      </c>
      <c r="E16" s="769">
        <v>-2.502986586382606</v>
      </c>
      <c r="F16" s="770">
        <v>268.36111111111109</v>
      </c>
      <c r="G16" s="771">
        <v>1.2635672321536144</v>
      </c>
      <c r="H16" s="771">
        <v>125</v>
      </c>
      <c r="I16" s="787">
        <v>0.3027754415475189</v>
      </c>
      <c r="J16" s="772">
        <v>0.19701129559299749</v>
      </c>
    </row>
    <row r="17" spans="1:10" ht="15">
      <c r="A17" s="1130" t="s">
        <v>103</v>
      </c>
      <c r="B17" s="1123">
        <v>7.8635200241612644</v>
      </c>
      <c r="C17" s="773">
        <v>14753.32087084665</v>
      </c>
      <c r="D17" s="774">
        <v>15048.387288263582</v>
      </c>
      <c r="E17" s="775">
        <v>0.87106918798433208</v>
      </c>
      <c r="F17" s="776">
        <v>352.4150485436893</v>
      </c>
      <c r="G17" s="777">
        <v>0.38343086697046408</v>
      </c>
      <c r="H17" s="777">
        <v>-18.165402672444923</v>
      </c>
      <c r="I17" s="777">
        <v>38.116063919259886</v>
      </c>
      <c r="J17" s="778">
        <v>1.5084489007511621</v>
      </c>
    </row>
    <row r="18" spans="1:10" ht="15">
      <c r="A18" s="1130" t="s">
        <v>104</v>
      </c>
      <c r="B18" s="1123">
        <v>7.9511926420478574</v>
      </c>
      <c r="C18" s="773">
        <v>14917.8098349866</v>
      </c>
      <c r="D18" s="774">
        <v>15216.166031686333</v>
      </c>
      <c r="E18" s="775">
        <v>0.81698849197765988</v>
      </c>
      <c r="F18" s="776">
        <v>373.80773286467485</v>
      </c>
      <c r="G18" s="777">
        <v>-0.37573317278029805</v>
      </c>
      <c r="H18" s="777">
        <v>-5.7947019867549665</v>
      </c>
      <c r="I18" s="777">
        <v>9.5710681244743476</v>
      </c>
      <c r="J18" s="778">
        <v>1.5858751049079807</v>
      </c>
    </row>
    <row r="19" spans="1:10" ht="15">
      <c r="A19" s="1130" t="s">
        <v>105</v>
      </c>
      <c r="B19" s="1124" t="s">
        <v>99</v>
      </c>
      <c r="C19" s="773" t="s">
        <v>99</v>
      </c>
      <c r="D19" s="774" t="s">
        <v>99</v>
      </c>
      <c r="E19" s="775" t="s">
        <v>99</v>
      </c>
      <c r="F19" s="776" t="s">
        <v>99</v>
      </c>
      <c r="G19" s="777" t="s">
        <v>99</v>
      </c>
      <c r="H19" s="777" t="s">
        <v>99</v>
      </c>
      <c r="I19" s="777" t="s">
        <v>99</v>
      </c>
      <c r="J19" s="778" t="s">
        <v>99</v>
      </c>
    </row>
    <row r="20" spans="1:10" ht="15">
      <c r="A20" s="1130" t="s">
        <v>97</v>
      </c>
      <c r="B20" s="1123">
        <v>5.8873557040895363</v>
      </c>
      <c r="C20" s="773">
        <v>12089.026086426153</v>
      </c>
      <c r="D20" s="774">
        <v>12330.806608154677</v>
      </c>
      <c r="E20" s="775">
        <v>0.19232054645055432</v>
      </c>
      <c r="F20" s="776">
        <v>284.57886083382272</v>
      </c>
      <c r="G20" s="777">
        <v>0.25009924248335258</v>
      </c>
      <c r="H20" s="777">
        <v>-27.562739259889408</v>
      </c>
      <c r="I20" s="777">
        <v>28.64592094196804</v>
      </c>
      <c r="J20" s="778">
        <v>-2.4355174504169419</v>
      </c>
    </row>
    <row r="21" spans="1:10" ht="15.75" thickBot="1">
      <c r="A21" s="1131" t="s">
        <v>106</v>
      </c>
      <c r="B21" s="1125">
        <v>7.2918328651527036</v>
      </c>
      <c r="C21" s="779">
        <v>14076.897423074717</v>
      </c>
      <c r="D21" s="780">
        <v>14358.435371536212</v>
      </c>
      <c r="E21" s="781">
        <v>-0.35946430236615218</v>
      </c>
      <c r="F21" s="782">
        <v>290.46954643628504</v>
      </c>
      <c r="G21" s="783">
        <v>-1.3663251979280429</v>
      </c>
      <c r="H21" s="783">
        <v>-24.139814309120698</v>
      </c>
      <c r="I21" s="783">
        <v>23.364171572750212</v>
      </c>
      <c r="J21" s="784">
        <v>-0.8425973325908771</v>
      </c>
    </row>
    <row r="22" spans="1:10" ht="16.5" thickBot="1">
      <c r="A22" s="1023" t="s">
        <v>307</v>
      </c>
      <c r="B22" s="1024"/>
      <c r="C22" s="1024"/>
      <c r="D22" s="1024"/>
      <c r="E22" s="1024"/>
      <c r="F22" s="1024"/>
      <c r="G22" s="1024"/>
      <c r="H22" s="1024"/>
      <c r="I22" s="760"/>
      <c r="J22" s="761"/>
    </row>
    <row r="23" spans="1:10" ht="15.75" thickBot="1">
      <c r="A23" s="1128" t="s">
        <v>22</v>
      </c>
      <c r="B23" s="1126">
        <v>6.2028716183038366</v>
      </c>
      <c r="C23" s="785">
        <v>11974.65563379119</v>
      </c>
      <c r="D23" s="786">
        <v>12214.148746467014</v>
      </c>
      <c r="E23" s="764">
        <v>-0.82059843894671802</v>
      </c>
      <c r="F23" s="764">
        <v>313.96402298850575</v>
      </c>
      <c r="G23" s="764">
        <v>-3.0571867323427679</v>
      </c>
      <c r="H23" s="764">
        <v>-22.735346358792185</v>
      </c>
      <c r="I23" s="764">
        <v>100</v>
      </c>
      <c r="J23" s="766" t="s">
        <v>23</v>
      </c>
    </row>
    <row r="24" spans="1:10" ht="15">
      <c r="A24" s="1129" t="s">
        <v>102</v>
      </c>
      <c r="B24" s="1127" t="s">
        <v>99</v>
      </c>
      <c r="C24" s="767" t="s">
        <v>99</v>
      </c>
      <c r="D24" s="768" t="s">
        <v>99</v>
      </c>
      <c r="E24" s="769" t="s">
        <v>99</v>
      </c>
      <c r="F24" s="770" t="s">
        <v>99</v>
      </c>
      <c r="G24" s="771" t="s">
        <v>99</v>
      </c>
      <c r="H24" s="787" t="s">
        <v>99</v>
      </c>
      <c r="I24" s="787" t="s">
        <v>99</v>
      </c>
      <c r="J24" s="794" t="s">
        <v>99</v>
      </c>
    </row>
    <row r="25" spans="1:10" ht="15">
      <c r="A25" s="1130" t="s">
        <v>103</v>
      </c>
      <c r="B25" s="1124">
        <v>7.1893098338834376</v>
      </c>
      <c r="C25" s="773">
        <v>13488.38617989388</v>
      </c>
      <c r="D25" s="774">
        <v>13758.153903491757</v>
      </c>
      <c r="E25" s="775">
        <v>-0.28735558409237832</v>
      </c>
      <c r="F25" s="776">
        <v>366.56933333333336</v>
      </c>
      <c r="G25" s="777">
        <v>-1.0306664622471384</v>
      </c>
      <c r="H25" s="777">
        <v>-19.642857142857142</v>
      </c>
      <c r="I25" s="980">
        <v>25.862068965517242</v>
      </c>
      <c r="J25" s="981">
        <v>0.99528388558828951</v>
      </c>
    </row>
    <row r="26" spans="1:10" ht="15">
      <c r="A26" s="1130" t="s">
        <v>104</v>
      </c>
      <c r="B26" s="1123">
        <v>7.7045797592558962</v>
      </c>
      <c r="C26" s="773">
        <v>14455.12149954202</v>
      </c>
      <c r="D26" s="774">
        <v>14744.22392953286</v>
      </c>
      <c r="E26" s="775">
        <v>2.8400832573031112</v>
      </c>
      <c r="F26" s="776">
        <v>382.71818181818185</v>
      </c>
      <c r="G26" s="777">
        <v>-6.2062768280184741</v>
      </c>
      <c r="H26" s="777">
        <v>-50</v>
      </c>
      <c r="I26" s="777">
        <v>3.7931034482758621</v>
      </c>
      <c r="J26" s="778">
        <v>-2.0683530348502481</v>
      </c>
    </row>
    <row r="27" spans="1:10" ht="15">
      <c r="A27" s="1130" t="s">
        <v>105</v>
      </c>
      <c r="B27" s="1124" t="s">
        <v>99</v>
      </c>
      <c r="C27" s="773" t="s">
        <v>99</v>
      </c>
      <c r="D27" s="774" t="s">
        <v>99</v>
      </c>
      <c r="E27" s="775" t="s">
        <v>99</v>
      </c>
      <c r="F27" s="776" t="s">
        <v>99</v>
      </c>
      <c r="G27" s="777" t="s">
        <v>99</v>
      </c>
      <c r="H27" s="777" t="s">
        <v>99</v>
      </c>
      <c r="I27" s="777" t="s">
        <v>99</v>
      </c>
      <c r="J27" s="778" t="s">
        <v>99</v>
      </c>
    </row>
    <row r="28" spans="1:10" ht="15">
      <c r="A28" s="1130" t="s">
        <v>97</v>
      </c>
      <c r="B28" s="1124">
        <v>5.1003124900082701</v>
      </c>
      <c r="C28" s="773">
        <v>10472.920924041622</v>
      </c>
      <c r="D28" s="774">
        <v>10682.379342522454</v>
      </c>
      <c r="E28" s="775">
        <v>-1.6863917573893061</v>
      </c>
      <c r="F28" s="776">
        <v>283.94390243902444</v>
      </c>
      <c r="G28" s="777">
        <v>-4.1024481635889689</v>
      </c>
      <c r="H28" s="777">
        <v>-20.87719298245614</v>
      </c>
      <c r="I28" s="777">
        <v>51.839080459770116</v>
      </c>
      <c r="J28" s="778">
        <v>1.2174108327718969</v>
      </c>
    </row>
    <row r="29" spans="1:10" ht="15.75" thickBot="1">
      <c r="A29" s="1131" t="s">
        <v>106</v>
      </c>
      <c r="B29" s="1125">
        <v>6.5771867330065348</v>
      </c>
      <c r="C29" s="779">
        <v>12697.271685340802</v>
      </c>
      <c r="D29" s="780">
        <v>12951.217119047618</v>
      </c>
      <c r="E29" s="781">
        <v>0.60132427330355875</v>
      </c>
      <c r="F29" s="782">
        <v>310.44844720496894</v>
      </c>
      <c r="G29" s="783">
        <v>-0.10285741619691427</v>
      </c>
      <c r="H29" s="783">
        <v>-23.333333333333332</v>
      </c>
      <c r="I29" s="783">
        <v>18.505747126436781</v>
      </c>
      <c r="J29" s="784">
        <v>-0.14434168350993204</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47" t="s">
        <v>60</v>
      </c>
      <c r="C33" s="1448"/>
      <c r="D33" s="1448"/>
      <c r="E33" s="1448"/>
      <c r="F33" s="1448"/>
      <c r="G33" s="1448"/>
      <c r="H33" s="1449"/>
    </row>
    <row r="34" spans="1:8" ht="15.75">
      <c r="A34" s="607" t="s">
        <v>63</v>
      </c>
      <c r="B34" s="1453" t="s">
        <v>64</v>
      </c>
      <c r="C34" s="1454"/>
      <c r="D34" s="1454"/>
      <c r="E34" s="1454"/>
      <c r="F34" s="1454"/>
      <c r="G34" s="1454"/>
      <c r="H34" s="1455"/>
    </row>
    <row r="35" spans="1:8" ht="15.75">
      <c r="A35" s="604" t="s">
        <v>65</v>
      </c>
      <c r="B35" s="1450" t="s">
        <v>66</v>
      </c>
      <c r="C35" s="1451"/>
      <c r="D35" s="1451"/>
      <c r="E35" s="1451"/>
      <c r="F35" s="1451"/>
      <c r="G35" s="1451"/>
      <c r="H35" s="1452"/>
    </row>
    <row r="36" spans="1:8" ht="16.5" thickBot="1">
      <c r="A36" s="605" t="s">
        <v>67</v>
      </c>
      <c r="B36" s="1456" t="s">
        <v>62</v>
      </c>
      <c r="C36" s="1457"/>
      <c r="D36" s="1457"/>
      <c r="E36" s="1457"/>
      <c r="F36" s="1457"/>
      <c r="G36" s="1457"/>
      <c r="H36" s="1458"/>
    </row>
    <row r="37" spans="1:8">
      <c r="A37" s="1446"/>
      <c r="B37" s="1446"/>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65" zoomScale="90" zoomScaleNormal="90" workbookViewId="0">
      <selection activeCell="L304" sqref="L304"/>
    </sheetView>
  </sheetViews>
  <sheetFormatPr defaultRowHeight="12.75"/>
  <cols>
    <col min="1" max="1" width="20.140625" style="106" customWidth="1"/>
    <col min="2" max="2" width="10" style="106" customWidth="1"/>
    <col min="3" max="3" width="9.7109375" style="106" customWidth="1"/>
    <col min="4" max="4" width="12" style="106" customWidth="1"/>
    <col min="5" max="5" width="10.7109375" style="106" customWidth="1"/>
    <col min="6" max="6" width="9" style="106" customWidth="1"/>
    <col min="7" max="7" width="10.7109375" style="106" customWidth="1"/>
    <col min="8" max="8" width="10.28515625" style="106" customWidth="1"/>
    <col min="9" max="9" width="10.42578125" style="106" customWidth="1"/>
    <col min="10" max="10" width="9.140625" style="106"/>
    <col min="11" max="11" width="10.5703125" style="106" customWidth="1"/>
    <col min="12" max="12" width="10.42578125" style="106" customWidth="1"/>
    <col min="13" max="256" width="9.140625" style="106"/>
    <col min="257" max="257" width="20.140625" style="106" customWidth="1"/>
    <col min="258" max="258" width="10" style="106" customWidth="1"/>
    <col min="259" max="259" width="9.7109375" style="106" customWidth="1"/>
    <col min="260" max="260" width="12" style="106" customWidth="1"/>
    <col min="261" max="261" width="10.7109375" style="106" customWidth="1"/>
    <col min="262" max="262" width="9" style="106" customWidth="1"/>
    <col min="263" max="263" width="10.7109375" style="106" customWidth="1"/>
    <col min="264" max="264" width="10.28515625" style="106" customWidth="1"/>
    <col min="265" max="265" width="10.42578125" style="106" customWidth="1"/>
    <col min="266" max="266" width="9.140625" style="106"/>
    <col min="267" max="267" width="10.5703125" style="106" customWidth="1"/>
    <col min="268" max="268" width="10.42578125" style="106" customWidth="1"/>
    <col min="269" max="512" width="9.140625" style="106"/>
    <col min="513" max="513" width="20.140625" style="106" customWidth="1"/>
    <col min="514" max="514" width="10" style="106" customWidth="1"/>
    <col min="515" max="515" width="9.7109375" style="106" customWidth="1"/>
    <col min="516" max="516" width="12" style="106" customWidth="1"/>
    <col min="517" max="517" width="10.7109375" style="106" customWidth="1"/>
    <col min="518" max="518" width="9" style="106" customWidth="1"/>
    <col min="519" max="519" width="10.7109375" style="106" customWidth="1"/>
    <col min="520" max="520" width="10.28515625" style="106" customWidth="1"/>
    <col min="521" max="521" width="10.42578125" style="106" customWidth="1"/>
    <col min="522" max="522" width="9.140625" style="106"/>
    <col min="523" max="523" width="10.5703125" style="106" customWidth="1"/>
    <col min="524" max="524" width="10.42578125" style="106" customWidth="1"/>
    <col min="525" max="768" width="9.140625" style="106"/>
    <col min="769" max="769" width="20.140625" style="106" customWidth="1"/>
    <col min="770" max="770" width="10" style="106" customWidth="1"/>
    <col min="771" max="771" width="9.7109375" style="106" customWidth="1"/>
    <col min="772" max="772" width="12" style="106" customWidth="1"/>
    <col min="773" max="773" width="10.7109375" style="106" customWidth="1"/>
    <col min="774" max="774" width="9" style="106" customWidth="1"/>
    <col min="775" max="775" width="10.7109375" style="106" customWidth="1"/>
    <col min="776" max="776" width="10.28515625" style="106" customWidth="1"/>
    <col min="777" max="777" width="10.42578125" style="106" customWidth="1"/>
    <col min="778" max="778" width="9.140625" style="106"/>
    <col min="779" max="779" width="10.5703125" style="106" customWidth="1"/>
    <col min="780" max="780" width="10.42578125" style="106" customWidth="1"/>
    <col min="781" max="1024" width="9.140625" style="106"/>
    <col min="1025" max="1025" width="20.140625" style="106" customWidth="1"/>
    <col min="1026" max="1026" width="10" style="106" customWidth="1"/>
    <col min="1027" max="1027" width="9.7109375" style="106" customWidth="1"/>
    <col min="1028" max="1028" width="12" style="106" customWidth="1"/>
    <col min="1029" max="1029" width="10.7109375" style="106" customWidth="1"/>
    <col min="1030" max="1030" width="9" style="106" customWidth="1"/>
    <col min="1031" max="1031" width="10.7109375" style="106" customWidth="1"/>
    <col min="1032" max="1032" width="10.28515625" style="106" customWidth="1"/>
    <col min="1033" max="1033" width="10.42578125" style="106" customWidth="1"/>
    <col min="1034" max="1034" width="9.140625" style="106"/>
    <col min="1035" max="1035" width="10.5703125" style="106" customWidth="1"/>
    <col min="1036" max="1036" width="10.42578125" style="106" customWidth="1"/>
    <col min="1037" max="1280" width="9.140625" style="106"/>
    <col min="1281" max="1281" width="20.140625" style="106" customWidth="1"/>
    <col min="1282" max="1282" width="10" style="106" customWidth="1"/>
    <col min="1283" max="1283" width="9.7109375" style="106" customWidth="1"/>
    <col min="1284" max="1284" width="12" style="106" customWidth="1"/>
    <col min="1285" max="1285" width="10.7109375" style="106" customWidth="1"/>
    <col min="1286" max="1286" width="9" style="106" customWidth="1"/>
    <col min="1287" max="1287" width="10.7109375" style="106" customWidth="1"/>
    <col min="1288" max="1288" width="10.28515625" style="106" customWidth="1"/>
    <col min="1289" max="1289" width="10.42578125" style="106" customWidth="1"/>
    <col min="1290" max="1290" width="9.140625" style="106"/>
    <col min="1291" max="1291" width="10.5703125" style="106" customWidth="1"/>
    <col min="1292" max="1292" width="10.42578125" style="106" customWidth="1"/>
    <col min="1293" max="1536" width="9.140625" style="106"/>
    <col min="1537" max="1537" width="20.140625" style="106" customWidth="1"/>
    <col min="1538" max="1538" width="10" style="106" customWidth="1"/>
    <col min="1539" max="1539" width="9.7109375" style="106" customWidth="1"/>
    <col min="1540" max="1540" width="12" style="106" customWidth="1"/>
    <col min="1541" max="1541" width="10.7109375" style="106" customWidth="1"/>
    <col min="1542" max="1542" width="9" style="106" customWidth="1"/>
    <col min="1543" max="1543" width="10.7109375" style="106" customWidth="1"/>
    <col min="1544" max="1544" width="10.28515625" style="106" customWidth="1"/>
    <col min="1545" max="1545" width="10.42578125" style="106" customWidth="1"/>
    <col min="1546" max="1546" width="9.140625" style="106"/>
    <col min="1547" max="1547" width="10.5703125" style="106" customWidth="1"/>
    <col min="1548" max="1548" width="10.42578125" style="106" customWidth="1"/>
    <col min="1549" max="1792" width="9.140625" style="106"/>
    <col min="1793" max="1793" width="20.140625" style="106" customWidth="1"/>
    <col min="1794" max="1794" width="10" style="106" customWidth="1"/>
    <col min="1795" max="1795" width="9.7109375" style="106" customWidth="1"/>
    <col min="1796" max="1796" width="12" style="106" customWidth="1"/>
    <col min="1797" max="1797" width="10.7109375" style="106" customWidth="1"/>
    <col min="1798" max="1798" width="9" style="106" customWidth="1"/>
    <col min="1799" max="1799" width="10.7109375" style="106" customWidth="1"/>
    <col min="1800" max="1800" width="10.28515625" style="106" customWidth="1"/>
    <col min="1801" max="1801" width="10.42578125" style="106" customWidth="1"/>
    <col min="1802" max="1802" width="9.140625" style="106"/>
    <col min="1803" max="1803" width="10.5703125" style="106" customWidth="1"/>
    <col min="1804" max="1804" width="10.42578125" style="106" customWidth="1"/>
    <col min="1805" max="2048" width="9.140625" style="106"/>
    <col min="2049" max="2049" width="20.140625" style="106" customWidth="1"/>
    <col min="2050" max="2050" width="10" style="106" customWidth="1"/>
    <col min="2051" max="2051" width="9.7109375" style="106" customWidth="1"/>
    <col min="2052" max="2052" width="12" style="106" customWidth="1"/>
    <col min="2053" max="2053" width="10.7109375" style="106" customWidth="1"/>
    <col min="2054" max="2054" width="9" style="106" customWidth="1"/>
    <col min="2055" max="2055" width="10.7109375" style="106" customWidth="1"/>
    <col min="2056" max="2056" width="10.28515625" style="106" customWidth="1"/>
    <col min="2057" max="2057" width="10.42578125" style="106" customWidth="1"/>
    <col min="2058" max="2058" width="9.140625" style="106"/>
    <col min="2059" max="2059" width="10.5703125" style="106" customWidth="1"/>
    <col min="2060" max="2060" width="10.42578125" style="106" customWidth="1"/>
    <col min="2061" max="2304" width="9.140625" style="106"/>
    <col min="2305" max="2305" width="20.140625" style="106" customWidth="1"/>
    <col min="2306" max="2306" width="10" style="106" customWidth="1"/>
    <col min="2307" max="2307" width="9.7109375" style="106" customWidth="1"/>
    <col min="2308" max="2308" width="12" style="106" customWidth="1"/>
    <col min="2309" max="2309" width="10.7109375" style="106" customWidth="1"/>
    <col min="2310" max="2310" width="9" style="106" customWidth="1"/>
    <col min="2311" max="2311" width="10.7109375" style="106" customWidth="1"/>
    <col min="2312" max="2312" width="10.28515625" style="106" customWidth="1"/>
    <col min="2313" max="2313" width="10.42578125" style="106" customWidth="1"/>
    <col min="2314" max="2314" width="9.140625" style="106"/>
    <col min="2315" max="2315" width="10.5703125" style="106" customWidth="1"/>
    <col min="2316" max="2316" width="10.42578125" style="106" customWidth="1"/>
    <col min="2317" max="2560" width="9.140625" style="106"/>
    <col min="2561" max="2561" width="20.140625" style="106" customWidth="1"/>
    <col min="2562" max="2562" width="10" style="106" customWidth="1"/>
    <col min="2563" max="2563" width="9.7109375" style="106" customWidth="1"/>
    <col min="2564" max="2564" width="12" style="106" customWidth="1"/>
    <col min="2565" max="2565" width="10.7109375" style="106" customWidth="1"/>
    <col min="2566" max="2566" width="9" style="106" customWidth="1"/>
    <col min="2567" max="2567" width="10.7109375" style="106" customWidth="1"/>
    <col min="2568" max="2568" width="10.28515625" style="106" customWidth="1"/>
    <col min="2569" max="2569" width="10.42578125" style="106" customWidth="1"/>
    <col min="2570" max="2570" width="9.140625" style="106"/>
    <col min="2571" max="2571" width="10.5703125" style="106" customWidth="1"/>
    <col min="2572" max="2572" width="10.42578125" style="106" customWidth="1"/>
    <col min="2573" max="2816" width="9.140625" style="106"/>
    <col min="2817" max="2817" width="20.140625" style="106" customWidth="1"/>
    <col min="2818" max="2818" width="10" style="106" customWidth="1"/>
    <col min="2819" max="2819" width="9.7109375" style="106" customWidth="1"/>
    <col min="2820" max="2820" width="12" style="106" customWidth="1"/>
    <col min="2821" max="2821" width="10.7109375" style="106" customWidth="1"/>
    <col min="2822" max="2822" width="9" style="106" customWidth="1"/>
    <col min="2823" max="2823" width="10.7109375" style="106" customWidth="1"/>
    <col min="2824" max="2824" width="10.28515625" style="106" customWidth="1"/>
    <col min="2825" max="2825" width="10.42578125" style="106" customWidth="1"/>
    <col min="2826" max="2826" width="9.140625" style="106"/>
    <col min="2827" max="2827" width="10.5703125" style="106" customWidth="1"/>
    <col min="2828" max="2828" width="10.42578125" style="106" customWidth="1"/>
    <col min="2829" max="3072" width="9.140625" style="106"/>
    <col min="3073" max="3073" width="20.140625" style="106" customWidth="1"/>
    <col min="3074" max="3074" width="10" style="106" customWidth="1"/>
    <col min="3075" max="3075" width="9.7109375" style="106" customWidth="1"/>
    <col min="3076" max="3076" width="12" style="106" customWidth="1"/>
    <col min="3077" max="3077" width="10.7109375" style="106" customWidth="1"/>
    <col min="3078" max="3078" width="9" style="106" customWidth="1"/>
    <col min="3079" max="3079" width="10.7109375" style="106" customWidth="1"/>
    <col min="3080" max="3080" width="10.28515625" style="106" customWidth="1"/>
    <col min="3081" max="3081" width="10.42578125" style="106" customWidth="1"/>
    <col min="3082" max="3082" width="9.140625" style="106"/>
    <col min="3083" max="3083" width="10.5703125" style="106" customWidth="1"/>
    <col min="3084" max="3084" width="10.42578125" style="106" customWidth="1"/>
    <col min="3085" max="3328" width="9.140625" style="106"/>
    <col min="3329" max="3329" width="20.140625" style="106" customWidth="1"/>
    <col min="3330" max="3330" width="10" style="106" customWidth="1"/>
    <col min="3331" max="3331" width="9.7109375" style="106" customWidth="1"/>
    <col min="3332" max="3332" width="12" style="106" customWidth="1"/>
    <col min="3333" max="3333" width="10.7109375" style="106" customWidth="1"/>
    <col min="3334" max="3334" width="9" style="106" customWidth="1"/>
    <col min="3335" max="3335" width="10.7109375" style="106" customWidth="1"/>
    <col min="3336" max="3336" width="10.28515625" style="106" customWidth="1"/>
    <col min="3337" max="3337" width="10.42578125" style="106" customWidth="1"/>
    <col min="3338" max="3338" width="9.140625" style="106"/>
    <col min="3339" max="3339" width="10.5703125" style="106" customWidth="1"/>
    <col min="3340" max="3340" width="10.42578125" style="106" customWidth="1"/>
    <col min="3341" max="3584" width="9.140625" style="106"/>
    <col min="3585" max="3585" width="20.140625" style="106" customWidth="1"/>
    <col min="3586" max="3586" width="10" style="106" customWidth="1"/>
    <col min="3587" max="3587" width="9.7109375" style="106" customWidth="1"/>
    <col min="3588" max="3588" width="12" style="106" customWidth="1"/>
    <col min="3589" max="3589" width="10.7109375" style="106" customWidth="1"/>
    <col min="3590" max="3590" width="9" style="106" customWidth="1"/>
    <col min="3591" max="3591" width="10.7109375" style="106" customWidth="1"/>
    <col min="3592" max="3592" width="10.28515625" style="106" customWidth="1"/>
    <col min="3593" max="3593" width="10.42578125" style="106" customWidth="1"/>
    <col min="3594" max="3594" width="9.140625" style="106"/>
    <col min="3595" max="3595" width="10.5703125" style="106" customWidth="1"/>
    <col min="3596" max="3596" width="10.42578125" style="106" customWidth="1"/>
    <col min="3597" max="3840" width="9.140625" style="106"/>
    <col min="3841" max="3841" width="20.140625" style="106" customWidth="1"/>
    <col min="3842" max="3842" width="10" style="106" customWidth="1"/>
    <col min="3843" max="3843" width="9.7109375" style="106" customWidth="1"/>
    <col min="3844" max="3844" width="12" style="106" customWidth="1"/>
    <col min="3845" max="3845" width="10.7109375" style="106" customWidth="1"/>
    <col min="3846" max="3846" width="9" style="106" customWidth="1"/>
    <col min="3847" max="3847" width="10.7109375" style="106" customWidth="1"/>
    <col min="3848" max="3848" width="10.28515625" style="106" customWidth="1"/>
    <col min="3849" max="3849" width="10.42578125" style="106" customWidth="1"/>
    <col min="3850" max="3850" width="9.140625" style="106"/>
    <col min="3851" max="3851" width="10.5703125" style="106" customWidth="1"/>
    <col min="3852" max="3852" width="10.42578125" style="106" customWidth="1"/>
    <col min="3853" max="4096" width="9.140625" style="106"/>
    <col min="4097" max="4097" width="20.140625" style="106" customWidth="1"/>
    <col min="4098" max="4098" width="10" style="106" customWidth="1"/>
    <col min="4099" max="4099" width="9.7109375" style="106" customWidth="1"/>
    <col min="4100" max="4100" width="12" style="106" customWidth="1"/>
    <col min="4101" max="4101" width="10.7109375" style="106" customWidth="1"/>
    <col min="4102" max="4102" width="9" style="106" customWidth="1"/>
    <col min="4103" max="4103" width="10.7109375" style="106" customWidth="1"/>
    <col min="4104" max="4104" width="10.28515625" style="106" customWidth="1"/>
    <col min="4105" max="4105" width="10.42578125" style="106" customWidth="1"/>
    <col min="4106" max="4106" width="9.140625" style="106"/>
    <col min="4107" max="4107" width="10.5703125" style="106" customWidth="1"/>
    <col min="4108" max="4108" width="10.42578125" style="106" customWidth="1"/>
    <col min="4109" max="4352" width="9.140625" style="106"/>
    <col min="4353" max="4353" width="20.140625" style="106" customWidth="1"/>
    <col min="4354" max="4354" width="10" style="106" customWidth="1"/>
    <col min="4355" max="4355" width="9.7109375" style="106" customWidth="1"/>
    <col min="4356" max="4356" width="12" style="106" customWidth="1"/>
    <col min="4357" max="4357" width="10.7109375" style="106" customWidth="1"/>
    <col min="4358" max="4358" width="9" style="106" customWidth="1"/>
    <col min="4359" max="4359" width="10.7109375" style="106" customWidth="1"/>
    <col min="4360" max="4360" width="10.28515625" style="106" customWidth="1"/>
    <col min="4361" max="4361" width="10.42578125" style="106" customWidth="1"/>
    <col min="4362" max="4362" width="9.140625" style="106"/>
    <col min="4363" max="4363" width="10.5703125" style="106" customWidth="1"/>
    <col min="4364" max="4364" width="10.42578125" style="106" customWidth="1"/>
    <col min="4365" max="4608" width="9.140625" style="106"/>
    <col min="4609" max="4609" width="20.140625" style="106" customWidth="1"/>
    <col min="4610" max="4610" width="10" style="106" customWidth="1"/>
    <col min="4611" max="4611" width="9.7109375" style="106" customWidth="1"/>
    <col min="4612" max="4612" width="12" style="106" customWidth="1"/>
    <col min="4613" max="4613" width="10.7109375" style="106" customWidth="1"/>
    <col min="4614" max="4614" width="9" style="106" customWidth="1"/>
    <col min="4615" max="4615" width="10.7109375" style="106" customWidth="1"/>
    <col min="4616" max="4616" width="10.28515625" style="106" customWidth="1"/>
    <col min="4617" max="4617" width="10.42578125" style="106" customWidth="1"/>
    <col min="4618" max="4618" width="9.140625" style="106"/>
    <col min="4619" max="4619" width="10.5703125" style="106" customWidth="1"/>
    <col min="4620" max="4620" width="10.42578125" style="106" customWidth="1"/>
    <col min="4621" max="4864" width="9.140625" style="106"/>
    <col min="4865" max="4865" width="20.140625" style="106" customWidth="1"/>
    <col min="4866" max="4866" width="10" style="106" customWidth="1"/>
    <col min="4867" max="4867" width="9.7109375" style="106" customWidth="1"/>
    <col min="4868" max="4868" width="12" style="106" customWidth="1"/>
    <col min="4869" max="4869" width="10.7109375" style="106" customWidth="1"/>
    <col min="4870" max="4870" width="9" style="106" customWidth="1"/>
    <col min="4871" max="4871" width="10.7109375" style="106" customWidth="1"/>
    <col min="4872" max="4872" width="10.28515625" style="106" customWidth="1"/>
    <col min="4873" max="4873" width="10.42578125" style="106" customWidth="1"/>
    <col min="4874" max="4874" width="9.140625" style="106"/>
    <col min="4875" max="4875" width="10.5703125" style="106" customWidth="1"/>
    <col min="4876" max="4876" width="10.42578125" style="106" customWidth="1"/>
    <col min="4877" max="5120" width="9.140625" style="106"/>
    <col min="5121" max="5121" width="20.140625" style="106" customWidth="1"/>
    <col min="5122" max="5122" width="10" style="106" customWidth="1"/>
    <col min="5123" max="5123" width="9.7109375" style="106" customWidth="1"/>
    <col min="5124" max="5124" width="12" style="106" customWidth="1"/>
    <col min="5125" max="5125" width="10.7109375" style="106" customWidth="1"/>
    <col min="5126" max="5126" width="9" style="106" customWidth="1"/>
    <col min="5127" max="5127" width="10.7109375" style="106" customWidth="1"/>
    <col min="5128" max="5128" width="10.28515625" style="106" customWidth="1"/>
    <col min="5129" max="5129" width="10.42578125" style="106" customWidth="1"/>
    <col min="5130" max="5130" width="9.140625" style="106"/>
    <col min="5131" max="5131" width="10.5703125" style="106" customWidth="1"/>
    <col min="5132" max="5132" width="10.42578125" style="106" customWidth="1"/>
    <col min="5133" max="5376" width="9.140625" style="106"/>
    <col min="5377" max="5377" width="20.140625" style="106" customWidth="1"/>
    <col min="5378" max="5378" width="10" style="106" customWidth="1"/>
    <col min="5379" max="5379" width="9.7109375" style="106" customWidth="1"/>
    <col min="5380" max="5380" width="12" style="106" customWidth="1"/>
    <col min="5381" max="5381" width="10.7109375" style="106" customWidth="1"/>
    <col min="5382" max="5382" width="9" style="106" customWidth="1"/>
    <col min="5383" max="5383" width="10.7109375" style="106" customWidth="1"/>
    <col min="5384" max="5384" width="10.28515625" style="106" customWidth="1"/>
    <col min="5385" max="5385" width="10.42578125" style="106" customWidth="1"/>
    <col min="5386" max="5386" width="9.140625" style="106"/>
    <col min="5387" max="5387" width="10.5703125" style="106" customWidth="1"/>
    <col min="5388" max="5388" width="10.42578125" style="106" customWidth="1"/>
    <col min="5389" max="5632" width="9.140625" style="106"/>
    <col min="5633" max="5633" width="20.140625" style="106" customWidth="1"/>
    <col min="5634" max="5634" width="10" style="106" customWidth="1"/>
    <col min="5635" max="5635" width="9.7109375" style="106" customWidth="1"/>
    <col min="5636" max="5636" width="12" style="106" customWidth="1"/>
    <col min="5637" max="5637" width="10.7109375" style="106" customWidth="1"/>
    <col min="5638" max="5638" width="9" style="106" customWidth="1"/>
    <col min="5639" max="5639" width="10.7109375" style="106" customWidth="1"/>
    <col min="5640" max="5640" width="10.28515625" style="106" customWidth="1"/>
    <col min="5641" max="5641" width="10.42578125" style="106" customWidth="1"/>
    <col min="5642" max="5642" width="9.140625" style="106"/>
    <col min="5643" max="5643" width="10.5703125" style="106" customWidth="1"/>
    <col min="5644" max="5644" width="10.42578125" style="106" customWidth="1"/>
    <col min="5645" max="5888" width="9.140625" style="106"/>
    <col min="5889" max="5889" width="20.140625" style="106" customWidth="1"/>
    <col min="5890" max="5890" width="10" style="106" customWidth="1"/>
    <col min="5891" max="5891" width="9.7109375" style="106" customWidth="1"/>
    <col min="5892" max="5892" width="12" style="106" customWidth="1"/>
    <col min="5893" max="5893" width="10.7109375" style="106" customWidth="1"/>
    <col min="5894" max="5894" width="9" style="106" customWidth="1"/>
    <col min="5895" max="5895" width="10.7109375" style="106" customWidth="1"/>
    <col min="5896" max="5896" width="10.28515625" style="106" customWidth="1"/>
    <col min="5897" max="5897" width="10.42578125" style="106" customWidth="1"/>
    <col min="5898" max="5898" width="9.140625" style="106"/>
    <col min="5899" max="5899" width="10.5703125" style="106" customWidth="1"/>
    <col min="5900" max="5900" width="10.42578125" style="106" customWidth="1"/>
    <col min="5901" max="6144" width="9.140625" style="106"/>
    <col min="6145" max="6145" width="20.140625" style="106" customWidth="1"/>
    <col min="6146" max="6146" width="10" style="106" customWidth="1"/>
    <col min="6147" max="6147" width="9.7109375" style="106" customWidth="1"/>
    <col min="6148" max="6148" width="12" style="106" customWidth="1"/>
    <col min="6149" max="6149" width="10.7109375" style="106" customWidth="1"/>
    <col min="6150" max="6150" width="9" style="106" customWidth="1"/>
    <col min="6151" max="6151" width="10.7109375" style="106" customWidth="1"/>
    <col min="6152" max="6152" width="10.28515625" style="106" customWidth="1"/>
    <col min="6153" max="6153" width="10.42578125" style="106" customWidth="1"/>
    <col min="6154" max="6154" width="9.140625" style="106"/>
    <col min="6155" max="6155" width="10.5703125" style="106" customWidth="1"/>
    <col min="6156" max="6156" width="10.42578125" style="106" customWidth="1"/>
    <col min="6157" max="6400" width="9.140625" style="106"/>
    <col min="6401" max="6401" width="20.140625" style="106" customWidth="1"/>
    <col min="6402" max="6402" width="10" style="106" customWidth="1"/>
    <col min="6403" max="6403" width="9.7109375" style="106" customWidth="1"/>
    <col min="6404" max="6404" width="12" style="106" customWidth="1"/>
    <col min="6405" max="6405" width="10.7109375" style="106" customWidth="1"/>
    <col min="6406" max="6406" width="9" style="106" customWidth="1"/>
    <col min="6407" max="6407" width="10.7109375" style="106" customWidth="1"/>
    <col min="6408" max="6408" width="10.28515625" style="106" customWidth="1"/>
    <col min="6409" max="6409" width="10.42578125" style="106" customWidth="1"/>
    <col min="6410" max="6410" width="9.140625" style="106"/>
    <col min="6411" max="6411" width="10.5703125" style="106" customWidth="1"/>
    <col min="6412" max="6412" width="10.42578125" style="106" customWidth="1"/>
    <col min="6413" max="6656" width="9.140625" style="106"/>
    <col min="6657" max="6657" width="20.140625" style="106" customWidth="1"/>
    <col min="6658" max="6658" width="10" style="106" customWidth="1"/>
    <col min="6659" max="6659" width="9.7109375" style="106" customWidth="1"/>
    <col min="6660" max="6660" width="12" style="106" customWidth="1"/>
    <col min="6661" max="6661" width="10.7109375" style="106" customWidth="1"/>
    <col min="6662" max="6662" width="9" style="106" customWidth="1"/>
    <col min="6663" max="6663" width="10.7109375" style="106" customWidth="1"/>
    <col min="6664" max="6664" width="10.28515625" style="106" customWidth="1"/>
    <col min="6665" max="6665" width="10.42578125" style="106" customWidth="1"/>
    <col min="6666" max="6666" width="9.140625" style="106"/>
    <col min="6667" max="6667" width="10.5703125" style="106" customWidth="1"/>
    <col min="6668" max="6668" width="10.42578125" style="106" customWidth="1"/>
    <col min="6669" max="6912" width="9.140625" style="106"/>
    <col min="6913" max="6913" width="20.140625" style="106" customWidth="1"/>
    <col min="6914" max="6914" width="10" style="106" customWidth="1"/>
    <col min="6915" max="6915" width="9.7109375" style="106" customWidth="1"/>
    <col min="6916" max="6916" width="12" style="106" customWidth="1"/>
    <col min="6917" max="6917" width="10.7109375" style="106" customWidth="1"/>
    <col min="6918" max="6918" width="9" style="106" customWidth="1"/>
    <col min="6919" max="6919" width="10.7109375" style="106" customWidth="1"/>
    <col min="6920" max="6920" width="10.28515625" style="106" customWidth="1"/>
    <col min="6921" max="6921" width="10.42578125" style="106" customWidth="1"/>
    <col min="6922" max="6922" width="9.140625" style="106"/>
    <col min="6923" max="6923" width="10.5703125" style="106" customWidth="1"/>
    <col min="6924" max="6924" width="10.42578125" style="106" customWidth="1"/>
    <col min="6925" max="7168" width="9.140625" style="106"/>
    <col min="7169" max="7169" width="20.140625" style="106" customWidth="1"/>
    <col min="7170" max="7170" width="10" style="106" customWidth="1"/>
    <col min="7171" max="7171" width="9.7109375" style="106" customWidth="1"/>
    <col min="7172" max="7172" width="12" style="106" customWidth="1"/>
    <col min="7173" max="7173" width="10.7109375" style="106" customWidth="1"/>
    <col min="7174" max="7174" width="9" style="106" customWidth="1"/>
    <col min="7175" max="7175" width="10.7109375" style="106" customWidth="1"/>
    <col min="7176" max="7176" width="10.28515625" style="106" customWidth="1"/>
    <col min="7177" max="7177" width="10.42578125" style="106" customWidth="1"/>
    <col min="7178" max="7178" width="9.140625" style="106"/>
    <col min="7179" max="7179" width="10.5703125" style="106" customWidth="1"/>
    <col min="7180" max="7180" width="10.42578125" style="106" customWidth="1"/>
    <col min="7181" max="7424" width="9.140625" style="106"/>
    <col min="7425" max="7425" width="20.140625" style="106" customWidth="1"/>
    <col min="7426" max="7426" width="10" style="106" customWidth="1"/>
    <col min="7427" max="7427" width="9.7109375" style="106" customWidth="1"/>
    <col min="7428" max="7428" width="12" style="106" customWidth="1"/>
    <col min="7429" max="7429" width="10.7109375" style="106" customWidth="1"/>
    <col min="7430" max="7430" width="9" style="106" customWidth="1"/>
    <col min="7431" max="7431" width="10.7109375" style="106" customWidth="1"/>
    <col min="7432" max="7432" width="10.28515625" style="106" customWidth="1"/>
    <col min="7433" max="7433" width="10.42578125" style="106" customWidth="1"/>
    <col min="7434" max="7434" width="9.140625" style="106"/>
    <col min="7435" max="7435" width="10.5703125" style="106" customWidth="1"/>
    <col min="7436" max="7436" width="10.42578125" style="106" customWidth="1"/>
    <col min="7437" max="7680" width="9.140625" style="106"/>
    <col min="7681" max="7681" width="20.140625" style="106" customWidth="1"/>
    <col min="7682" max="7682" width="10" style="106" customWidth="1"/>
    <col min="7683" max="7683" width="9.7109375" style="106" customWidth="1"/>
    <col min="7684" max="7684" width="12" style="106" customWidth="1"/>
    <col min="7685" max="7685" width="10.7109375" style="106" customWidth="1"/>
    <col min="7686" max="7686" width="9" style="106" customWidth="1"/>
    <col min="7687" max="7687" width="10.7109375" style="106" customWidth="1"/>
    <col min="7688" max="7688" width="10.28515625" style="106" customWidth="1"/>
    <col min="7689" max="7689" width="10.42578125" style="106" customWidth="1"/>
    <col min="7690" max="7690" width="9.140625" style="106"/>
    <col min="7691" max="7691" width="10.5703125" style="106" customWidth="1"/>
    <col min="7692" max="7692" width="10.42578125" style="106" customWidth="1"/>
    <col min="7693" max="7936" width="9.140625" style="106"/>
    <col min="7937" max="7937" width="20.140625" style="106" customWidth="1"/>
    <col min="7938" max="7938" width="10" style="106" customWidth="1"/>
    <col min="7939" max="7939" width="9.7109375" style="106" customWidth="1"/>
    <col min="7940" max="7940" width="12" style="106" customWidth="1"/>
    <col min="7941" max="7941" width="10.7109375" style="106" customWidth="1"/>
    <col min="7942" max="7942" width="9" style="106" customWidth="1"/>
    <col min="7943" max="7943" width="10.7109375" style="106" customWidth="1"/>
    <col min="7944" max="7944" width="10.28515625" style="106" customWidth="1"/>
    <col min="7945" max="7945" width="10.42578125" style="106" customWidth="1"/>
    <col min="7946" max="7946" width="9.140625" style="106"/>
    <col min="7947" max="7947" width="10.5703125" style="106" customWidth="1"/>
    <col min="7948" max="7948" width="10.42578125" style="106" customWidth="1"/>
    <col min="7949" max="8192" width="9.140625" style="106"/>
    <col min="8193" max="8193" width="20.140625" style="106" customWidth="1"/>
    <col min="8194" max="8194" width="10" style="106" customWidth="1"/>
    <col min="8195" max="8195" width="9.7109375" style="106" customWidth="1"/>
    <col min="8196" max="8196" width="12" style="106" customWidth="1"/>
    <col min="8197" max="8197" width="10.7109375" style="106" customWidth="1"/>
    <col min="8198" max="8198" width="9" style="106" customWidth="1"/>
    <col min="8199" max="8199" width="10.7109375" style="106" customWidth="1"/>
    <col min="8200" max="8200" width="10.28515625" style="106" customWidth="1"/>
    <col min="8201" max="8201" width="10.42578125" style="106" customWidth="1"/>
    <col min="8202" max="8202" width="9.140625" style="106"/>
    <col min="8203" max="8203" width="10.5703125" style="106" customWidth="1"/>
    <col min="8204" max="8204" width="10.42578125" style="106" customWidth="1"/>
    <col min="8205" max="8448" width="9.140625" style="106"/>
    <col min="8449" max="8449" width="20.140625" style="106" customWidth="1"/>
    <col min="8450" max="8450" width="10" style="106" customWidth="1"/>
    <col min="8451" max="8451" width="9.7109375" style="106" customWidth="1"/>
    <col min="8452" max="8452" width="12" style="106" customWidth="1"/>
    <col min="8453" max="8453" width="10.7109375" style="106" customWidth="1"/>
    <col min="8454" max="8454" width="9" style="106" customWidth="1"/>
    <col min="8455" max="8455" width="10.7109375" style="106" customWidth="1"/>
    <col min="8456" max="8456" width="10.28515625" style="106" customWidth="1"/>
    <col min="8457" max="8457" width="10.42578125" style="106" customWidth="1"/>
    <col min="8458" max="8458" width="9.140625" style="106"/>
    <col min="8459" max="8459" width="10.5703125" style="106" customWidth="1"/>
    <col min="8460" max="8460" width="10.42578125" style="106" customWidth="1"/>
    <col min="8461" max="8704" width="9.140625" style="106"/>
    <col min="8705" max="8705" width="20.140625" style="106" customWidth="1"/>
    <col min="8706" max="8706" width="10" style="106" customWidth="1"/>
    <col min="8707" max="8707" width="9.7109375" style="106" customWidth="1"/>
    <col min="8708" max="8708" width="12" style="106" customWidth="1"/>
    <col min="8709" max="8709" width="10.7109375" style="106" customWidth="1"/>
    <col min="8710" max="8710" width="9" style="106" customWidth="1"/>
    <col min="8711" max="8711" width="10.7109375" style="106" customWidth="1"/>
    <col min="8712" max="8712" width="10.28515625" style="106" customWidth="1"/>
    <col min="8713" max="8713" width="10.42578125" style="106" customWidth="1"/>
    <col min="8714" max="8714" width="9.140625" style="106"/>
    <col min="8715" max="8715" width="10.5703125" style="106" customWidth="1"/>
    <col min="8716" max="8716" width="10.42578125" style="106" customWidth="1"/>
    <col min="8717" max="8960" width="9.140625" style="106"/>
    <col min="8961" max="8961" width="20.140625" style="106" customWidth="1"/>
    <col min="8962" max="8962" width="10" style="106" customWidth="1"/>
    <col min="8963" max="8963" width="9.7109375" style="106" customWidth="1"/>
    <col min="8964" max="8964" width="12" style="106" customWidth="1"/>
    <col min="8965" max="8965" width="10.7109375" style="106" customWidth="1"/>
    <col min="8966" max="8966" width="9" style="106" customWidth="1"/>
    <col min="8967" max="8967" width="10.7109375" style="106" customWidth="1"/>
    <col min="8968" max="8968" width="10.28515625" style="106" customWidth="1"/>
    <col min="8969" max="8969" width="10.42578125" style="106" customWidth="1"/>
    <col min="8970" max="8970" width="9.140625" style="106"/>
    <col min="8971" max="8971" width="10.5703125" style="106" customWidth="1"/>
    <col min="8972" max="8972" width="10.42578125" style="106" customWidth="1"/>
    <col min="8973" max="9216" width="9.140625" style="106"/>
    <col min="9217" max="9217" width="20.140625" style="106" customWidth="1"/>
    <col min="9218" max="9218" width="10" style="106" customWidth="1"/>
    <col min="9219" max="9219" width="9.7109375" style="106" customWidth="1"/>
    <col min="9220" max="9220" width="12" style="106" customWidth="1"/>
    <col min="9221" max="9221" width="10.7109375" style="106" customWidth="1"/>
    <col min="9222" max="9222" width="9" style="106" customWidth="1"/>
    <col min="9223" max="9223" width="10.7109375" style="106" customWidth="1"/>
    <col min="9224" max="9224" width="10.28515625" style="106" customWidth="1"/>
    <col min="9225" max="9225" width="10.42578125" style="106" customWidth="1"/>
    <col min="9226" max="9226" width="9.140625" style="106"/>
    <col min="9227" max="9227" width="10.5703125" style="106" customWidth="1"/>
    <col min="9228" max="9228" width="10.42578125" style="106" customWidth="1"/>
    <col min="9229" max="9472" width="9.140625" style="106"/>
    <col min="9473" max="9473" width="20.140625" style="106" customWidth="1"/>
    <col min="9474" max="9474" width="10" style="106" customWidth="1"/>
    <col min="9475" max="9475" width="9.7109375" style="106" customWidth="1"/>
    <col min="9476" max="9476" width="12" style="106" customWidth="1"/>
    <col min="9477" max="9477" width="10.7109375" style="106" customWidth="1"/>
    <col min="9478" max="9478" width="9" style="106" customWidth="1"/>
    <col min="9479" max="9479" width="10.7109375" style="106" customWidth="1"/>
    <col min="9480" max="9480" width="10.28515625" style="106" customWidth="1"/>
    <col min="9481" max="9481" width="10.42578125" style="106" customWidth="1"/>
    <col min="9482" max="9482" width="9.140625" style="106"/>
    <col min="9483" max="9483" width="10.5703125" style="106" customWidth="1"/>
    <col min="9484" max="9484" width="10.42578125" style="106" customWidth="1"/>
    <col min="9485" max="9728" width="9.140625" style="106"/>
    <col min="9729" max="9729" width="20.140625" style="106" customWidth="1"/>
    <col min="9730" max="9730" width="10" style="106" customWidth="1"/>
    <col min="9731" max="9731" width="9.7109375" style="106" customWidth="1"/>
    <col min="9732" max="9732" width="12" style="106" customWidth="1"/>
    <col min="9733" max="9733" width="10.7109375" style="106" customWidth="1"/>
    <col min="9734" max="9734" width="9" style="106" customWidth="1"/>
    <col min="9735" max="9735" width="10.7109375" style="106" customWidth="1"/>
    <col min="9736" max="9736" width="10.28515625" style="106" customWidth="1"/>
    <col min="9737" max="9737" width="10.42578125" style="106" customWidth="1"/>
    <col min="9738" max="9738" width="9.140625" style="106"/>
    <col min="9739" max="9739" width="10.5703125" style="106" customWidth="1"/>
    <col min="9740" max="9740" width="10.42578125" style="106" customWidth="1"/>
    <col min="9741" max="9984" width="9.140625" style="106"/>
    <col min="9985" max="9985" width="20.140625" style="106" customWidth="1"/>
    <col min="9986" max="9986" width="10" style="106" customWidth="1"/>
    <col min="9987" max="9987" width="9.7109375" style="106" customWidth="1"/>
    <col min="9988" max="9988" width="12" style="106" customWidth="1"/>
    <col min="9989" max="9989" width="10.7109375" style="106" customWidth="1"/>
    <col min="9990" max="9990" width="9" style="106" customWidth="1"/>
    <col min="9991" max="9991" width="10.7109375" style="106" customWidth="1"/>
    <col min="9992" max="9992" width="10.28515625" style="106" customWidth="1"/>
    <col min="9993" max="9993" width="10.42578125" style="106" customWidth="1"/>
    <col min="9994" max="9994" width="9.140625" style="106"/>
    <col min="9995" max="9995" width="10.5703125" style="106" customWidth="1"/>
    <col min="9996" max="9996" width="10.42578125" style="106" customWidth="1"/>
    <col min="9997" max="10240" width="9.140625" style="106"/>
    <col min="10241" max="10241" width="20.140625" style="106" customWidth="1"/>
    <col min="10242" max="10242" width="10" style="106" customWidth="1"/>
    <col min="10243" max="10243" width="9.7109375" style="106" customWidth="1"/>
    <col min="10244" max="10244" width="12" style="106" customWidth="1"/>
    <col min="10245" max="10245" width="10.7109375" style="106" customWidth="1"/>
    <col min="10246" max="10246" width="9" style="106" customWidth="1"/>
    <col min="10247" max="10247" width="10.7109375" style="106" customWidth="1"/>
    <col min="10248" max="10248" width="10.28515625" style="106" customWidth="1"/>
    <col min="10249" max="10249" width="10.42578125" style="106" customWidth="1"/>
    <col min="10250" max="10250" width="9.140625" style="106"/>
    <col min="10251" max="10251" width="10.5703125" style="106" customWidth="1"/>
    <col min="10252" max="10252" width="10.42578125" style="106" customWidth="1"/>
    <col min="10253" max="10496" width="9.140625" style="106"/>
    <col min="10497" max="10497" width="20.140625" style="106" customWidth="1"/>
    <col min="10498" max="10498" width="10" style="106" customWidth="1"/>
    <col min="10499" max="10499" width="9.7109375" style="106" customWidth="1"/>
    <col min="10500" max="10500" width="12" style="106" customWidth="1"/>
    <col min="10501" max="10501" width="10.7109375" style="106" customWidth="1"/>
    <col min="10502" max="10502" width="9" style="106" customWidth="1"/>
    <col min="10503" max="10503" width="10.7109375" style="106" customWidth="1"/>
    <col min="10504" max="10504" width="10.28515625" style="106" customWidth="1"/>
    <col min="10505" max="10505" width="10.42578125" style="106" customWidth="1"/>
    <col min="10506" max="10506" width="9.140625" style="106"/>
    <col min="10507" max="10507" width="10.5703125" style="106" customWidth="1"/>
    <col min="10508" max="10508" width="10.42578125" style="106" customWidth="1"/>
    <col min="10509" max="10752" width="9.140625" style="106"/>
    <col min="10753" max="10753" width="20.140625" style="106" customWidth="1"/>
    <col min="10754" max="10754" width="10" style="106" customWidth="1"/>
    <col min="10755" max="10755" width="9.7109375" style="106" customWidth="1"/>
    <col min="10756" max="10756" width="12" style="106" customWidth="1"/>
    <col min="10757" max="10757" width="10.7109375" style="106" customWidth="1"/>
    <col min="10758" max="10758" width="9" style="106" customWidth="1"/>
    <col min="10759" max="10759" width="10.7109375" style="106" customWidth="1"/>
    <col min="10760" max="10760" width="10.28515625" style="106" customWidth="1"/>
    <col min="10761" max="10761" width="10.42578125" style="106" customWidth="1"/>
    <col min="10762" max="10762" width="9.140625" style="106"/>
    <col min="10763" max="10763" width="10.5703125" style="106" customWidth="1"/>
    <col min="10764" max="10764" width="10.42578125" style="106" customWidth="1"/>
    <col min="10765" max="11008" width="9.140625" style="106"/>
    <col min="11009" max="11009" width="20.140625" style="106" customWidth="1"/>
    <col min="11010" max="11010" width="10" style="106" customWidth="1"/>
    <col min="11011" max="11011" width="9.7109375" style="106" customWidth="1"/>
    <col min="11012" max="11012" width="12" style="106" customWidth="1"/>
    <col min="11013" max="11013" width="10.7109375" style="106" customWidth="1"/>
    <col min="11014" max="11014" width="9" style="106" customWidth="1"/>
    <col min="11015" max="11015" width="10.7109375" style="106" customWidth="1"/>
    <col min="11016" max="11016" width="10.28515625" style="106" customWidth="1"/>
    <col min="11017" max="11017" width="10.42578125" style="106" customWidth="1"/>
    <col min="11018" max="11018" width="9.140625" style="106"/>
    <col min="11019" max="11019" width="10.5703125" style="106" customWidth="1"/>
    <col min="11020" max="11020" width="10.42578125" style="106" customWidth="1"/>
    <col min="11021" max="11264" width="9.140625" style="106"/>
    <col min="11265" max="11265" width="20.140625" style="106" customWidth="1"/>
    <col min="11266" max="11266" width="10" style="106" customWidth="1"/>
    <col min="11267" max="11267" width="9.7109375" style="106" customWidth="1"/>
    <col min="11268" max="11268" width="12" style="106" customWidth="1"/>
    <col min="11269" max="11269" width="10.7109375" style="106" customWidth="1"/>
    <col min="11270" max="11270" width="9" style="106" customWidth="1"/>
    <col min="11271" max="11271" width="10.7109375" style="106" customWidth="1"/>
    <col min="11272" max="11272" width="10.28515625" style="106" customWidth="1"/>
    <col min="11273" max="11273" width="10.42578125" style="106" customWidth="1"/>
    <col min="11274" max="11274" width="9.140625" style="106"/>
    <col min="11275" max="11275" width="10.5703125" style="106" customWidth="1"/>
    <col min="11276" max="11276" width="10.42578125" style="106" customWidth="1"/>
    <col min="11277" max="11520" width="9.140625" style="106"/>
    <col min="11521" max="11521" width="20.140625" style="106" customWidth="1"/>
    <col min="11522" max="11522" width="10" style="106" customWidth="1"/>
    <col min="11523" max="11523" width="9.7109375" style="106" customWidth="1"/>
    <col min="11524" max="11524" width="12" style="106" customWidth="1"/>
    <col min="11525" max="11525" width="10.7109375" style="106" customWidth="1"/>
    <col min="11526" max="11526" width="9" style="106" customWidth="1"/>
    <col min="11527" max="11527" width="10.7109375" style="106" customWidth="1"/>
    <col min="11528" max="11528" width="10.28515625" style="106" customWidth="1"/>
    <col min="11529" max="11529" width="10.42578125" style="106" customWidth="1"/>
    <col min="11530" max="11530" width="9.140625" style="106"/>
    <col min="11531" max="11531" width="10.5703125" style="106" customWidth="1"/>
    <col min="11532" max="11532" width="10.42578125" style="106" customWidth="1"/>
    <col min="11533" max="11776" width="9.140625" style="106"/>
    <col min="11777" max="11777" width="20.140625" style="106" customWidth="1"/>
    <col min="11778" max="11778" width="10" style="106" customWidth="1"/>
    <col min="11779" max="11779" width="9.7109375" style="106" customWidth="1"/>
    <col min="11780" max="11780" width="12" style="106" customWidth="1"/>
    <col min="11781" max="11781" width="10.7109375" style="106" customWidth="1"/>
    <col min="11782" max="11782" width="9" style="106" customWidth="1"/>
    <col min="11783" max="11783" width="10.7109375" style="106" customWidth="1"/>
    <col min="11784" max="11784" width="10.28515625" style="106" customWidth="1"/>
    <col min="11785" max="11785" width="10.42578125" style="106" customWidth="1"/>
    <col min="11786" max="11786" width="9.140625" style="106"/>
    <col min="11787" max="11787" width="10.5703125" style="106" customWidth="1"/>
    <col min="11788" max="11788" width="10.42578125" style="106" customWidth="1"/>
    <col min="11789" max="12032" width="9.140625" style="106"/>
    <col min="12033" max="12033" width="20.140625" style="106" customWidth="1"/>
    <col min="12034" max="12034" width="10" style="106" customWidth="1"/>
    <col min="12035" max="12035" width="9.7109375" style="106" customWidth="1"/>
    <col min="12036" max="12036" width="12" style="106" customWidth="1"/>
    <col min="12037" max="12037" width="10.7109375" style="106" customWidth="1"/>
    <col min="12038" max="12038" width="9" style="106" customWidth="1"/>
    <col min="12039" max="12039" width="10.7109375" style="106" customWidth="1"/>
    <col min="12040" max="12040" width="10.28515625" style="106" customWidth="1"/>
    <col min="12041" max="12041" width="10.42578125" style="106" customWidth="1"/>
    <col min="12042" max="12042" width="9.140625" style="106"/>
    <col min="12043" max="12043" width="10.5703125" style="106" customWidth="1"/>
    <col min="12044" max="12044" width="10.42578125" style="106" customWidth="1"/>
    <col min="12045" max="12288" width="9.140625" style="106"/>
    <col min="12289" max="12289" width="20.140625" style="106" customWidth="1"/>
    <col min="12290" max="12290" width="10" style="106" customWidth="1"/>
    <col min="12291" max="12291" width="9.7109375" style="106" customWidth="1"/>
    <col min="12292" max="12292" width="12" style="106" customWidth="1"/>
    <col min="12293" max="12293" width="10.7109375" style="106" customWidth="1"/>
    <col min="12294" max="12294" width="9" style="106" customWidth="1"/>
    <col min="12295" max="12295" width="10.7109375" style="106" customWidth="1"/>
    <col min="12296" max="12296" width="10.28515625" style="106" customWidth="1"/>
    <col min="12297" max="12297" width="10.42578125" style="106" customWidth="1"/>
    <col min="12298" max="12298" width="9.140625" style="106"/>
    <col min="12299" max="12299" width="10.5703125" style="106" customWidth="1"/>
    <col min="12300" max="12300" width="10.42578125" style="106" customWidth="1"/>
    <col min="12301" max="12544" width="9.140625" style="106"/>
    <col min="12545" max="12545" width="20.140625" style="106" customWidth="1"/>
    <col min="12546" max="12546" width="10" style="106" customWidth="1"/>
    <col min="12547" max="12547" width="9.7109375" style="106" customWidth="1"/>
    <col min="12548" max="12548" width="12" style="106" customWidth="1"/>
    <col min="12549" max="12549" width="10.7109375" style="106" customWidth="1"/>
    <col min="12550" max="12550" width="9" style="106" customWidth="1"/>
    <col min="12551" max="12551" width="10.7109375" style="106" customWidth="1"/>
    <col min="12552" max="12552" width="10.28515625" style="106" customWidth="1"/>
    <col min="12553" max="12553" width="10.42578125" style="106" customWidth="1"/>
    <col min="12554" max="12554" width="9.140625" style="106"/>
    <col min="12555" max="12555" width="10.5703125" style="106" customWidth="1"/>
    <col min="12556" max="12556" width="10.42578125" style="106" customWidth="1"/>
    <col min="12557" max="12800" width="9.140625" style="106"/>
    <col min="12801" max="12801" width="20.140625" style="106" customWidth="1"/>
    <col min="12802" max="12802" width="10" style="106" customWidth="1"/>
    <col min="12803" max="12803" width="9.7109375" style="106" customWidth="1"/>
    <col min="12804" max="12804" width="12" style="106" customWidth="1"/>
    <col min="12805" max="12805" width="10.7109375" style="106" customWidth="1"/>
    <col min="12806" max="12806" width="9" style="106" customWidth="1"/>
    <col min="12807" max="12807" width="10.7109375" style="106" customWidth="1"/>
    <col min="12808" max="12808" width="10.28515625" style="106" customWidth="1"/>
    <col min="12809" max="12809" width="10.42578125" style="106" customWidth="1"/>
    <col min="12810" max="12810" width="9.140625" style="106"/>
    <col min="12811" max="12811" width="10.5703125" style="106" customWidth="1"/>
    <col min="12812" max="12812" width="10.42578125" style="106" customWidth="1"/>
    <col min="12813" max="13056" width="9.140625" style="106"/>
    <col min="13057" max="13057" width="20.140625" style="106" customWidth="1"/>
    <col min="13058" max="13058" width="10" style="106" customWidth="1"/>
    <col min="13059" max="13059" width="9.7109375" style="106" customWidth="1"/>
    <col min="13060" max="13060" width="12" style="106" customWidth="1"/>
    <col min="13061" max="13061" width="10.7109375" style="106" customWidth="1"/>
    <col min="13062" max="13062" width="9" style="106" customWidth="1"/>
    <col min="13063" max="13063" width="10.7109375" style="106" customWidth="1"/>
    <col min="13064" max="13064" width="10.28515625" style="106" customWidth="1"/>
    <col min="13065" max="13065" width="10.42578125" style="106" customWidth="1"/>
    <col min="13066" max="13066" width="9.140625" style="106"/>
    <col min="13067" max="13067" width="10.5703125" style="106" customWidth="1"/>
    <col min="13068" max="13068" width="10.42578125" style="106" customWidth="1"/>
    <col min="13069" max="13312" width="9.140625" style="106"/>
    <col min="13313" max="13313" width="20.140625" style="106" customWidth="1"/>
    <col min="13314" max="13314" width="10" style="106" customWidth="1"/>
    <col min="13315" max="13315" width="9.7109375" style="106" customWidth="1"/>
    <col min="13316" max="13316" width="12" style="106" customWidth="1"/>
    <col min="13317" max="13317" width="10.7109375" style="106" customWidth="1"/>
    <col min="13318" max="13318" width="9" style="106" customWidth="1"/>
    <col min="13319" max="13319" width="10.7109375" style="106" customWidth="1"/>
    <col min="13320" max="13320" width="10.28515625" style="106" customWidth="1"/>
    <col min="13321" max="13321" width="10.42578125" style="106" customWidth="1"/>
    <col min="13322" max="13322" width="9.140625" style="106"/>
    <col min="13323" max="13323" width="10.5703125" style="106" customWidth="1"/>
    <col min="13324" max="13324" width="10.42578125" style="106" customWidth="1"/>
    <col min="13325" max="13568" width="9.140625" style="106"/>
    <col min="13569" max="13569" width="20.140625" style="106" customWidth="1"/>
    <col min="13570" max="13570" width="10" style="106" customWidth="1"/>
    <col min="13571" max="13571" width="9.7109375" style="106" customWidth="1"/>
    <col min="13572" max="13572" width="12" style="106" customWidth="1"/>
    <col min="13573" max="13573" width="10.7109375" style="106" customWidth="1"/>
    <col min="13574" max="13574" width="9" style="106" customWidth="1"/>
    <col min="13575" max="13575" width="10.7109375" style="106" customWidth="1"/>
    <col min="13576" max="13576" width="10.28515625" style="106" customWidth="1"/>
    <col min="13577" max="13577" width="10.42578125" style="106" customWidth="1"/>
    <col min="13578" max="13578" width="9.140625" style="106"/>
    <col min="13579" max="13579" width="10.5703125" style="106" customWidth="1"/>
    <col min="13580" max="13580" width="10.42578125" style="106" customWidth="1"/>
    <col min="13581" max="13824" width="9.140625" style="106"/>
    <col min="13825" max="13825" width="20.140625" style="106" customWidth="1"/>
    <col min="13826" max="13826" width="10" style="106" customWidth="1"/>
    <col min="13827" max="13827" width="9.7109375" style="106" customWidth="1"/>
    <col min="13828" max="13828" width="12" style="106" customWidth="1"/>
    <col min="13829" max="13829" width="10.7109375" style="106" customWidth="1"/>
    <col min="13830" max="13830" width="9" style="106" customWidth="1"/>
    <col min="13831" max="13831" width="10.7109375" style="106" customWidth="1"/>
    <col min="13832" max="13832" width="10.28515625" style="106" customWidth="1"/>
    <col min="13833" max="13833" width="10.42578125" style="106" customWidth="1"/>
    <col min="13834" max="13834" width="9.140625" style="106"/>
    <col min="13835" max="13835" width="10.5703125" style="106" customWidth="1"/>
    <col min="13836" max="13836" width="10.42578125" style="106" customWidth="1"/>
    <col min="13837" max="14080" width="9.140625" style="106"/>
    <col min="14081" max="14081" width="20.140625" style="106" customWidth="1"/>
    <col min="14082" max="14082" width="10" style="106" customWidth="1"/>
    <col min="14083" max="14083" width="9.7109375" style="106" customWidth="1"/>
    <col min="14084" max="14084" width="12" style="106" customWidth="1"/>
    <col min="14085" max="14085" width="10.7109375" style="106" customWidth="1"/>
    <col min="14086" max="14086" width="9" style="106" customWidth="1"/>
    <col min="14087" max="14087" width="10.7109375" style="106" customWidth="1"/>
    <col min="14088" max="14088" width="10.28515625" style="106" customWidth="1"/>
    <col min="14089" max="14089" width="10.42578125" style="106" customWidth="1"/>
    <col min="14090" max="14090" width="9.140625" style="106"/>
    <col min="14091" max="14091" width="10.5703125" style="106" customWidth="1"/>
    <col min="14092" max="14092" width="10.42578125" style="106" customWidth="1"/>
    <col min="14093" max="14336" width="9.140625" style="106"/>
    <col min="14337" max="14337" width="20.140625" style="106" customWidth="1"/>
    <col min="14338" max="14338" width="10" style="106" customWidth="1"/>
    <col min="14339" max="14339" width="9.7109375" style="106" customWidth="1"/>
    <col min="14340" max="14340" width="12" style="106" customWidth="1"/>
    <col min="14341" max="14341" width="10.7109375" style="106" customWidth="1"/>
    <col min="14342" max="14342" width="9" style="106" customWidth="1"/>
    <col min="14343" max="14343" width="10.7109375" style="106" customWidth="1"/>
    <col min="14344" max="14344" width="10.28515625" style="106" customWidth="1"/>
    <col min="14345" max="14345" width="10.42578125" style="106" customWidth="1"/>
    <col min="14346" max="14346" width="9.140625" style="106"/>
    <col min="14347" max="14347" width="10.5703125" style="106" customWidth="1"/>
    <col min="14348" max="14348" width="10.42578125" style="106" customWidth="1"/>
    <col min="14349" max="14592" width="9.140625" style="106"/>
    <col min="14593" max="14593" width="20.140625" style="106" customWidth="1"/>
    <col min="14594" max="14594" width="10" style="106" customWidth="1"/>
    <col min="14595" max="14595" width="9.7109375" style="106" customWidth="1"/>
    <col min="14596" max="14596" width="12" style="106" customWidth="1"/>
    <col min="14597" max="14597" width="10.7109375" style="106" customWidth="1"/>
    <col min="14598" max="14598" width="9" style="106" customWidth="1"/>
    <col min="14599" max="14599" width="10.7109375" style="106" customWidth="1"/>
    <col min="14600" max="14600" width="10.28515625" style="106" customWidth="1"/>
    <col min="14601" max="14601" width="10.42578125" style="106" customWidth="1"/>
    <col min="14602" max="14602" width="9.140625" style="106"/>
    <col min="14603" max="14603" width="10.5703125" style="106" customWidth="1"/>
    <col min="14604" max="14604" width="10.42578125" style="106" customWidth="1"/>
    <col min="14605" max="14848" width="9.140625" style="106"/>
    <col min="14849" max="14849" width="20.140625" style="106" customWidth="1"/>
    <col min="14850" max="14850" width="10" style="106" customWidth="1"/>
    <col min="14851" max="14851" width="9.7109375" style="106" customWidth="1"/>
    <col min="14852" max="14852" width="12" style="106" customWidth="1"/>
    <col min="14853" max="14853" width="10.7109375" style="106" customWidth="1"/>
    <col min="14854" max="14854" width="9" style="106" customWidth="1"/>
    <col min="14855" max="14855" width="10.7109375" style="106" customWidth="1"/>
    <col min="14856" max="14856" width="10.28515625" style="106" customWidth="1"/>
    <col min="14857" max="14857" width="10.42578125" style="106" customWidth="1"/>
    <col min="14858" max="14858" width="9.140625" style="106"/>
    <col min="14859" max="14859" width="10.5703125" style="106" customWidth="1"/>
    <col min="14860" max="14860" width="10.42578125" style="106" customWidth="1"/>
    <col min="14861" max="15104" width="9.140625" style="106"/>
    <col min="15105" max="15105" width="20.140625" style="106" customWidth="1"/>
    <col min="15106" max="15106" width="10" style="106" customWidth="1"/>
    <col min="15107" max="15107" width="9.7109375" style="106" customWidth="1"/>
    <col min="15108" max="15108" width="12" style="106" customWidth="1"/>
    <col min="15109" max="15109" width="10.7109375" style="106" customWidth="1"/>
    <col min="15110" max="15110" width="9" style="106" customWidth="1"/>
    <col min="15111" max="15111" width="10.7109375" style="106" customWidth="1"/>
    <col min="15112" max="15112" width="10.28515625" style="106" customWidth="1"/>
    <col min="15113" max="15113" width="10.42578125" style="106" customWidth="1"/>
    <col min="15114" max="15114" width="9.140625" style="106"/>
    <col min="15115" max="15115" width="10.5703125" style="106" customWidth="1"/>
    <col min="15116" max="15116" width="10.42578125" style="106" customWidth="1"/>
    <col min="15117" max="15360" width="9.140625" style="106"/>
    <col min="15361" max="15361" width="20.140625" style="106" customWidth="1"/>
    <col min="15362" max="15362" width="10" style="106" customWidth="1"/>
    <col min="15363" max="15363" width="9.7109375" style="106" customWidth="1"/>
    <col min="15364" max="15364" width="12" style="106" customWidth="1"/>
    <col min="15365" max="15365" width="10.7109375" style="106" customWidth="1"/>
    <col min="15366" max="15366" width="9" style="106" customWidth="1"/>
    <col min="15367" max="15367" width="10.7109375" style="106" customWidth="1"/>
    <col min="15368" max="15368" width="10.28515625" style="106" customWidth="1"/>
    <col min="15369" max="15369" width="10.42578125" style="106" customWidth="1"/>
    <col min="15370" max="15370" width="9.140625" style="106"/>
    <col min="15371" max="15371" width="10.5703125" style="106" customWidth="1"/>
    <col min="15372" max="15372" width="10.42578125" style="106" customWidth="1"/>
    <col min="15373" max="15616" width="9.140625" style="106"/>
    <col min="15617" max="15617" width="20.140625" style="106" customWidth="1"/>
    <col min="15618" max="15618" width="10" style="106" customWidth="1"/>
    <col min="15619" max="15619" width="9.7109375" style="106" customWidth="1"/>
    <col min="15620" max="15620" width="12" style="106" customWidth="1"/>
    <col min="15621" max="15621" width="10.7109375" style="106" customWidth="1"/>
    <col min="15622" max="15622" width="9" style="106" customWidth="1"/>
    <col min="15623" max="15623" width="10.7109375" style="106" customWidth="1"/>
    <col min="15624" max="15624" width="10.28515625" style="106" customWidth="1"/>
    <col min="15625" max="15625" width="10.42578125" style="106" customWidth="1"/>
    <col min="15626" max="15626" width="9.140625" style="106"/>
    <col min="15627" max="15627" width="10.5703125" style="106" customWidth="1"/>
    <col min="15628" max="15628" width="10.42578125" style="106" customWidth="1"/>
    <col min="15629" max="15872" width="9.140625" style="106"/>
    <col min="15873" max="15873" width="20.140625" style="106" customWidth="1"/>
    <col min="15874" max="15874" width="10" style="106" customWidth="1"/>
    <col min="15875" max="15875" width="9.7109375" style="106" customWidth="1"/>
    <col min="15876" max="15876" width="12" style="106" customWidth="1"/>
    <col min="15877" max="15877" width="10.7109375" style="106" customWidth="1"/>
    <col min="15878" max="15878" width="9" style="106" customWidth="1"/>
    <col min="15879" max="15879" width="10.7109375" style="106" customWidth="1"/>
    <col min="15880" max="15880" width="10.28515625" style="106" customWidth="1"/>
    <col min="15881" max="15881" width="10.42578125" style="106" customWidth="1"/>
    <col min="15882" max="15882" width="9.140625" style="106"/>
    <col min="15883" max="15883" width="10.5703125" style="106" customWidth="1"/>
    <col min="15884" max="15884" width="10.42578125" style="106" customWidth="1"/>
    <col min="15885" max="16128" width="9.140625" style="106"/>
    <col min="16129" max="16129" width="20.140625" style="106" customWidth="1"/>
    <col min="16130" max="16130" width="10" style="106" customWidth="1"/>
    <col min="16131" max="16131" width="9.7109375" style="106" customWidth="1"/>
    <col min="16132" max="16132" width="12" style="106" customWidth="1"/>
    <col min="16133" max="16133" width="10.7109375" style="106" customWidth="1"/>
    <col min="16134" max="16134" width="9" style="106" customWidth="1"/>
    <col min="16135" max="16135" width="10.7109375" style="106" customWidth="1"/>
    <col min="16136" max="16136" width="10.28515625" style="106" customWidth="1"/>
    <col min="16137" max="16137" width="10.42578125" style="106" customWidth="1"/>
    <col min="16138" max="16138" width="9.140625" style="106"/>
    <col min="16139" max="16139" width="10.5703125" style="106" customWidth="1"/>
    <col min="16140" max="16140" width="10.42578125" style="106" customWidth="1"/>
    <col min="16141" max="16384" width="9.140625" style="106"/>
  </cols>
  <sheetData>
    <row r="1" spans="1:12" ht="19.5">
      <c r="A1" s="707" t="s">
        <v>399</v>
      </c>
      <c r="B1" s="707"/>
      <c r="C1" s="708"/>
      <c r="D1" s="708"/>
      <c r="E1" s="801" t="s">
        <v>507</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64" t="s">
        <v>10</v>
      </c>
      <c r="I4" s="1465"/>
      <c r="J4" s="951" t="s">
        <v>11</v>
      </c>
      <c r="K4" s="922" t="s">
        <v>12</v>
      </c>
      <c r="L4" s="923"/>
    </row>
    <row r="5" spans="1:12" ht="15.75">
      <c r="A5" s="29" t="s">
        <v>13</v>
      </c>
      <c r="B5" s="30" t="s">
        <v>14</v>
      </c>
      <c r="C5" s="924" t="s">
        <v>40</v>
      </c>
      <c r="D5" s="924"/>
      <c r="E5" s="925" t="s">
        <v>41</v>
      </c>
      <c r="F5" s="926"/>
      <c r="G5" s="952"/>
      <c r="H5" s="1462" t="s">
        <v>15</v>
      </c>
      <c r="I5" s="1463"/>
      <c r="J5" s="953" t="s">
        <v>16</v>
      </c>
      <c r="K5" s="927" t="s">
        <v>17</v>
      </c>
      <c r="L5" s="928"/>
    </row>
    <row r="6" spans="1:12" ht="26.25" thickBot="1">
      <c r="A6" s="31" t="s">
        <v>18</v>
      </c>
      <c r="B6" s="32" t="s">
        <v>19</v>
      </c>
      <c r="C6" s="851" t="s">
        <v>506</v>
      </c>
      <c r="D6" s="851" t="s">
        <v>505</v>
      </c>
      <c r="E6" s="918" t="s">
        <v>506</v>
      </c>
      <c r="F6" s="1139" t="s">
        <v>505</v>
      </c>
      <c r="G6" s="950" t="s">
        <v>20</v>
      </c>
      <c r="H6" s="66" t="s">
        <v>506</v>
      </c>
      <c r="I6" s="862" t="s">
        <v>20</v>
      </c>
      <c r="J6" s="954" t="s">
        <v>20</v>
      </c>
      <c r="K6" s="919" t="s">
        <v>506</v>
      </c>
      <c r="L6" s="955" t="s">
        <v>21</v>
      </c>
    </row>
    <row r="7" spans="1:12" ht="15" thickBot="1">
      <c r="A7" s="33" t="s">
        <v>22</v>
      </c>
      <c r="B7" s="34" t="s">
        <v>23</v>
      </c>
      <c r="C7" s="67">
        <v>13893.759166618576</v>
      </c>
      <c r="D7" s="67">
        <v>13684.800343898331</v>
      </c>
      <c r="E7" s="68">
        <v>14171.634349950948</v>
      </c>
      <c r="F7" s="1140">
        <v>13958.496350776297</v>
      </c>
      <c r="G7" s="956">
        <v>1.5269409671249952</v>
      </c>
      <c r="H7" s="69">
        <v>324.92078298430749</v>
      </c>
      <c r="I7" s="69">
        <v>0.32042651630656749</v>
      </c>
      <c r="J7" s="70">
        <v>1.6405993656349118E-2</v>
      </c>
      <c r="K7" s="69">
        <v>100</v>
      </c>
      <c r="L7" s="957" t="s">
        <v>23</v>
      </c>
    </row>
    <row r="8" spans="1:12" ht="15" thickBot="1">
      <c r="A8" s="35"/>
      <c r="B8" s="36"/>
      <c r="C8" s="71"/>
      <c r="D8" s="71"/>
      <c r="E8" s="71"/>
      <c r="F8" s="71"/>
      <c r="G8" s="958"/>
      <c r="H8" s="70"/>
      <c r="I8" s="70"/>
      <c r="J8" s="70"/>
      <c r="K8" s="70"/>
      <c r="L8" s="959"/>
    </row>
    <row r="9" spans="1:12" ht="15">
      <c r="A9" s="37" t="s">
        <v>107</v>
      </c>
      <c r="B9" s="38" t="s">
        <v>23</v>
      </c>
      <c r="C9" s="72">
        <v>12803.650713576571</v>
      </c>
      <c r="D9" s="72">
        <v>13379.529755761952</v>
      </c>
      <c r="E9" s="73">
        <v>13059.723727848102</v>
      </c>
      <c r="F9" s="73">
        <v>13647.120350877192</v>
      </c>
      <c r="G9" s="960">
        <v>-4.3041799876215929</v>
      </c>
      <c r="H9" s="74">
        <v>236.98000000000002</v>
      </c>
      <c r="I9" s="74">
        <v>-9.9198830409356713</v>
      </c>
      <c r="J9" s="74">
        <v>53.846153846153847</v>
      </c>
      <c r="K9" s="74">
        <v>0.10935535021050904</v>
      </c>
      <c r="L9" s="961">
        <v>3.8262711032996194E-2</v>
      </c>
    </row>
    <row r="10" spans="1:12" ht="15">
      <c r="A10" s="46" t="s">
        <v>108</v>
      </c>
      <c r="B10" s="75" t="s">
        <v>23</v>
      </c>
      <c r="C10" s="76">
        <v>14651.975329419567</v>
      </c>
      <c r="D10" s="76">
        <v>14501.811710944581</v>
      </c>
      <c r="E10" s="77">
        <v>14945.014836007958</v>
      </c>
      <c r="F10" s="77">
        <v>14791.847945163472</v>
      </c>
      <c r="G10" s="962">
        <v>1.0354817830220302</v>
      </c>
      <c r="H10" s="78">
        <v>353.83804666759812</v>
      </c>
      <c r="I10" s="78">
        <v>0.1586198424070418</v>
      </c>
      <c r="J10" s="78">
        <v>6.932616166143732</v>
      </c>
      <c r="K10" s="78">
        <v>39.132812072830667</v>
      </c>
      <c r="L10" s="963">
        <v>2.5310402255157811</v>
      </c>
    </row>
    <row r="11" spans="1:12" ht="15">
      <c r="A11" s="39" t="s">
        <v>109</v>
      </c>
      <c r="B11" s="40" t="s">
        <v>23</v>
      </c>
      <c r="C11" s="79">
        <v>14741.137695458736</v>
      </c>
      <c r="D11" s="79">
        <v>14528.75532176621</v>
      </c>
      <c r="E11" s="80">
        <v>15035.960449367911</v>
      </c>
      <c r="F11" s="80">
        <v>14819.330428201534</v>
      </c>
      <c r="G11" s="964">
        <v>1.4618070783692394</v>
      </c>
      <c r="H11" s="81">
        <v>388.67797652319729</v>
      </c>
      <c r="I11" s="81">
        <v>0.90499712434246371</v>
      </c>
      <c r="J11" s="81">
        <v>-7.0649350649350655</v>
      </c>
      <c r="K11" s="81">
        <v>9.781836076330034</v>
      </c>
      <c r="L11" s="965">
        <v>-0.74534318649398479</v>
      </c>
    </row>
    <row r="12" spans="1:12" ht="15">
      <c r="A12" s="39" t="s">
        <v>110</v>
      </c>
      <c r="B12" s="40" t="s">
        <v>23</v>
      </c>
      <c r="C12" s="79" t="s">
        <v>228</v>
      </c>
      <c r="D12" s="79" t="s">
        <v>228</v>
      </c>
      <c r="E12" s="80" t="s">
        <v>228</v>
      </c>
      <c r="F12" s="80" t="s">
        <v>228</v>
      </c>
      <c r="G12" s="1411" t="s">
        <v>99</v>
      </c>
      <c r="H12" s="81" t="s">
        <v>228</v>
      </c>
      <c r="I12" s="1426" t="s">
        <v>99</v>
      </c>
      <c r="J12" s="1426" t="s">
        <v>99</v>
      </c>
      <c r="K12" s="81">
        <v>5.4677675105254519E-3</v>
      </c>
      <c r="L12" s="1425" t="s">
        <v>99</v>
      </c>
    </row>
    <row r="13" spans="1:12" ht="15">
      <c r="A13" s="39" t="s">
        <v>97</v>
      </c>
      <c r="B13" s="40" t="s">
        <v>23</v>
      </c>
      <c r="C13" s="79">
        <v>11987.803029495117</v>
      </c>
      <c r="D13" s="79">
        <v>11730.458829776482</v>
      </c>
      <c r="E13" s="80">
        <v>12227.55909008502</v>
      </c>
      <c r="F13" s="80">
        <v>11965.068006372012</v>
      </c>
      <c r="G13" s="964">
        <v>2.1938118828344169</v>
      </c>
      <c r="H13" s="81">
        <v>284.89423264907134</v>
      </c>
      <c r="I13" s="81">
        <v>-0.91914646010805723</v>
      </c>
      <c r="J13" s="81">
        <v>-2.1801491681009755</v>
      </c>
      <c r="K13" s="81">
        <v>27.967630816337692</v>
      </c>
      <c r="L13" s="965">
        <v>-0.62801612667882623</v>
      </c>
    </row>
    <row r="14" spans="1:12" ht="15.75" thickBot="1">
      <c r="A14" s="41" t="s">
        <v>111</v>
      </c>
      <c r="B14" s="42" t="s">
        <v>23</v>
      </c>
      <c r="C14" s="82">
        <v>14113.034904736656</v>
      </c>
      <c r="D14" s="82">
        <v>13975.975323350609</v>
      </c>
      <c r="E14" s="83">
        <v>14395.295602831389</v>
      </c>
      <c r="F14" s="83">
        <v>14255.49482981762</v>
      </c>
      <c r="G14" s="966">
        <v>0.98067990401394822</v>
      </c>
      <c r="H14" s="84">
        <v>297.69878773472783</v>
      </c>
      <c r="I14" s="84">
        <v>0.61305999999471383</v>
      </c>
      <c r="J14" s="84">
        <v>-4.9265536723163841</v>
      </c>
      <c r="K14" s="84">
        <v>23.002897916780579</v>
      </c>
      <c r="L14" s="967">
        <v>-1.1959427263343727</v>
      </c>
    </row>
    <row r="15" spans="1:12" ht="15" thickBot="1">
      <c r="A15" s="35"/>
      <c r="B15" s="43"/>
      <c r="C15" s="71"/>
      <c r="D15" s="71"/>
      <c r="E15" s="71"/>
      <c r="F15" s="71"/>
      <c r="G15" s="958"/>
      <c r="H15" s="70"/>
      <c r="I15" s="70"/>
      <c r="J15" s="70"/>
      <c r="K15" s="70"/>
      <c r="L15" s="959"/>
    </row>
    <row r="16" spans="1:12" ht="14.25">
      <c r="A16" s="44" t="s">
        <v>112</v>
      </c>
      <c r="B16" s="45" t="s">
        <v>25</v>
      </c>
      <c r="C16" s="85" t="s">
        <v>99</v>
      </c>
      <c r="D16" s="85" t="s">
        <v>99</v>
      </c>
      <c r="E16" s="86" t="s">
        <v>99</v>
      </c>
      <c r="F16" s="86" t="s">
        <v>99</v>
      </c>
      <c r="G16" s="968" t="s">
        <v>99</v>
      </c>
      <c r="H16" s="87" t="s">
        <v>99</v>
      </c>
      <c r="I16" s="87" t="s">
        <v>99</v>
      </c>
      <c r="J16" s="88" t="s">
        <v>99</v>
      </c>
      <c r="K16" s="88" t="s">
        <v>99</v>
      </c>
      <c r="L16" s="969" t="s">
        <v>99</v>
      </c>
    </row>
    <row r="17" spans="1:12" ht="15">
      <c r="A17" s="46" t="s">
        <v>112</v>
      </c>
      <c r="B17" s="47" t="s">
        <v>26</v>
      </c>
      <c r="C17" s="79" t="s">
        <v>99</v>
      </c>
      <c r="D17" s="79" t="s">
        <v>99</v>
      </c>
      <c r="E17" s="80" t="s">
        <v>99</v>
      </c>
      <c r="F17" s="80" t="s">
        <v>99</v>
      </c>
      <c r="G17" s="964" t="s">
        <v>99</v>
      </c>
      <c r="H17" s="81" t="s">
        <v>99</v>
      </c>
      <c r="I17" s="81" t="s">
        <v>99</v>
      </c>
      <c r="J17" s="89" t="s">
        <v>99</v>
      </c>
      <c r="K17" s="89" t="s">
        <v>99</v>
      </c>
      <c r="L17" s="970" t="s">
        <v>99</v>
      </c>
    </row>
    <row r="18" spans="1:12" ht="15">
      <c r="A18" s="46" t="s">
        <v>112</v>
      </c>
      <c r="B18" s="47" t="s">
        <v>27</v>
      </c>
      <c r="C18" s="79" t="s">
        <v>99</v>
      </c>
      <c r="D18" s="79" t="s">
        <v>99</v>
      </c>
      <c r="E18" s="80" t="s">
        <v>99</v>
      </c>
      <c r="F18" s="80" t="s">
        <v>99</v>
      </c>
      <c r="G18" s="964" t="s">
        <v>99</v>
      </c>
      <c r="H18" s="81" t="s">
        <v>99</v>
      </c>
      <c r="I18" s="81" t="s">
        <v>99</v>
      </c>
      <c r="J18" s="89" t="s">
        <v>99</v>
      </c>
      <c r="K18" s="89" t="s">
        <v>99</v>
      </c>
      <c r="L18" s="970" t="s">
        <v>99</v>
      </c>
    </row>
    <row r="19" spans="1:12" ht="14.25">
      <c r="A19" s="44" t="s">
        <v>112</v>
      </c>
      <c r="B19" s="48" t="s">
        <v>28</v>
      </c>
      <c r="C19" s="90" t="s">
        <v>228</v>
      </c>
      <c r="D19" s="90">
        <v>14731.744590939823</v>
      </c>
      <c r="E19" s="91" t="s">
        <v>228</v>
      </c>
      <c r="F19" s="91">
        <v>15026.379482758619</v>
      </c>
      <c r="G19" s="971" t="s">
        <v>99</v>
      </c>
      <c r="H19" s="92" t="s">
        <v>228</v>
      </c>
      <c r="I19" s="92" t="s">
        <v>99</v>
      </c>
      <c r="J19" s="93" t="s">
        <v>99</v>
      </c>
      <c r="K19" s="93">
        <v>5.4677675105254519E-3</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5.4677675105254519E-3</v>
      </c>
      <c r="L20" s="970" t="s">
        <v>99</v>
      </c>
    </row>
    <row r="21" spans="1:12" ht="15">
      <c r="A21" s="46" t="s">
        <v>112</v>
      </c>
      <c r="B21" s="47" t="s">
        <v>30</v>
      </c>
      <c r="C21" s="79" t="s">
        <v>99</v>
      </c>
      <c r="D21" s="79" t="s">
        <v>228</v>
      </c>
      <c r="E21" s="80" t="s">
        <v>99</v>
      </c>
      <c r="F21" s="80" t="s">
        <v>228</v>
      </c>
      <c r="G21" s="964" t="s">
        <v>99</v>
      </c>
      <c r="H21" s="81" t="s">
        <v>99</v>
      </c>
      <c r="I21" s="81" t="s">
        <v>99</v>
      </c>
      <c r="J21" s="89" t="s">
        <v>99</v>
      </c>
      <c r="K21" s="89" t="s">
        <v>99</v>
      </c>
      <c r="L21" s="970" t="s">
        <v>99</v>
      </c>
    </row>
    <row r="22" spans="1:12" ht="14.25">
      <c r="A22" s="44" t="s">
        <v>112</v>
      </c>
      <c r="B22" s="48" t="s">
        <v>31</v>
      </c>
      <c r="C22" s="90">
        <v>12622.239293143895</v>
      </c>
      <c r="D22" s="90">
        <v>12384.244724793469</v>
      </c>
      <c r="E22" s="91">
        <v>12874.684079006773</v>
      </c>
      <c r="F22" s="91">
        <v>12631.929619289338</v>
      </c>
      <c r="G22" s="971">
        <v>1.9217527886376224</v>
      </c>
      <c r="H22" s="92">
        <v>233.13684210526318</v>
      </c>
      <c r="I22" s="92">
        <v>-5.3299458483272142</v>
      </c>
      <c r="J22" s="93">
        <v>137.5</v>
      </c>
      <c r="K22" s="93">
        <v>0.10388758269998359</v>
      </c>
      <c r="L22" s="972">
        <v>6.0138266283052605E-2</v>
      </c>
    </row>
    <row r="23" spans="1:12" ht="15">
      <c r="A23" s="46" t="s">
        <v>112</v>
      </c>
      <c r="B23" s="47" t="s">
        <v>32</v>
      </c>
      <c r="C23" s="79">
        <v>12099.349999999999</v>
      </c>
      <c r="D23" s="79">
        <v>11809.222549019607</v>
      </c>
      <c r="E23" s="80">
        <v>12341.337</v>
      </c>
      <c r="F23" s="80">
        <v>12045.406999999999</v>
      </c>
      <c r="G23" s="964">
        <v>2.4567870558462683</v>
      </c>
      <c r="H23" s="81">
        <v>233.8</v>
      </c>
      <c r="I23" s="81">
        <v>5.3153153153153205</v>
      </c>
      <c r="J23" s="89">
        <v>160</v>
      </c>
      <c r="K23" s="89">
        <v>7.1080977636830883E-2</v>
      </c>
      <c r="L23" s="970">
        <v>4.3737654876249019E-2</v>
      </c>
    </row>
    <row r="24" spans="1:12" ht="15.75" thickBot="1">
      <c r="A24" s="49" t="s">
        <v>112</v>
      </c>
      <c r="B24" s="50" t="s">
        <v>33</v>
      </c>
      <c r="C24" s="94">
        <v>13765.824509803921</v>
      </c>
      <c r="D24" s="94" t="s">
        <v>228</v>
      </c>
      <c r="E24" s="95">
        <v>14041.141</v>
      </c>
      <c r="F24" s="95" t="s">
        <v>228</v>
      </c>
      <c r="G24" s="1428" t="s">
        <v>99</v>
      </c>
      <c r="H24" s="89">
        <v>231.7</v>
      </c>
      <c r="I24" s="1409" t="s">
        <v>99</v>
      </c>
      <c r="J24" s="1409" t="s">
        <v>99</v>
      </c>
      <c r="K24" s="89">
        <v>3.2806605063152715E-2</v>
      </c>
      <c r="L24" s="1427" t="s">
        <v>99</v>
      </c>
    </row>
    <row r="25" spans="1:12" ht="15" thickBot="1">
      <c r="A25" s="35"/>
      <c r="B25" s="43"/>
      <c r="C25" s="71"/>
      <c r="D25" s="71"/>
      <c r="E25" s="71"/>
      <c r="F25" s="71"/>
      <c r="G25" s="958"/>
      <c r="H25" s="70"/>
      <c r="I25" s="70"/>
      <c r="J25" s="70"/>
      <c r="K25" s="70"/>
      <c r="L25" s="959"/>
    </row>
    <row r="26" spans="1:12" ht="14.25">
      <c r="A26" s="44" t="s">
        <v>113</v>
      </c>
      <c r="B26" s="45" t="s">
        <v>25</v>
      </c>
      <c r="C26" s="85">
        <v>14929.113690357886</v>
      </c>
      <c r="D26" s="85">
        <v>14837.565996996844</v>
      </c>
      <c r="E26" s="86">
        <v>15227.695964165045</v>
      </c>
      <c r="F26" s="86">
        <v>15134.31731693678</v>
      </c>
      <c r="G26" s="968">
        <v>0.61699940124662711</v>
      </c>
      <c r="H26" s="87">
        <v>416.10990099009899</v>
      </c>
      <c r="I26" s="87">
        <v>0.39764784227446098</v>
      </c>
      <c r="J26" s="88">
        <v>8.3690987124463518</v>
      </c>
      <c r="K26" s="88">
        <v>2.7612225928153533</v>
      </c>
      <c r="L26" s="969">
        <v>0.2128249115291232</v>
      </c>
    </row>
    <row r="27" spans="1:12" ht="15">
      <c r="A27" s="46" t="s">
        <v>113</v>
      </c>
      <c r="B27" s="47" t="s">
        <v>26</v>
      </c>
      <c r="C27" s="79">
        <v>14935.769607843138</v>
      </c>
      <c r="D27" s="79">
        <v>14802.302941176471</v>
      </c>
      <c r="E27" s="80">
        <v>15234.485000000001</v>
      </c>
      <c r="F27" s="80">
        <v>15098.349</v>
      </c>
      <c r="G27" s="964">
        <v>0.90166149954541663</v>
      </c>
      <c r="H27" s="81">
        <v>405.3</v>
      </c>
      <c r="I27" s="81">
        <v>0.64564191705985163</v>
      </c>
      <c r="J27" s="89">
        <v>13.688212927756654</v>
      </c>
      <c r="K27" s="89">
        <v>1.6348624856471101</v>
      </c>
      <c r="L27" s="970">
        <v>0.19660370844050412</v>
      </c>
    </row>
    <row r="28" spans="1:12" ht="15">
      <c r="A28" s="46" t="s">
        <v>113</v>
      </c>
      <c r="B28" s="47" t="s">
        <v>27</v>
      </c>
      <c r="C28" s="79">
        <v>14920.046078431373</v>
      </c>
      <c r="D28" s="79">
        <v>14880.376470588235</v>
      </c>
      <c r="E28" s="80">
        <v>15218.447</v>
      </c>
      <c r="F28" s="80">
        <v>15177.984</v>
      </c>
      <c r="G28" s="964">
        <v>0.26659008205569157</v>
      </c>
      <c r="H28" s="81">
        <v>431.8</v>
      </c>
      <c r="I28" s="81">
        <v>0.48871305562020551</v>
      </c>
      <c r="J28" s="89">
        <v>1.4778325123152709</v>
      </c>
      <c r="K28" s="89">
        <v>1.1263601071682432</v>
      </c>
      <c r="L28" s="970">
        <v>1.6221203088619518E-2</v>
      </c>
    </row>
    <row r="29" spans="1:12" ht="14.25">
      <c r="A29" s="44" t="s">
        <v>113</v>
      </c>
      <c r="B29" s="48" t="s">
        <v>28</v>
      </c>
      <c r="C29" s="90">
        <v>14874.297399371471</v>
      </c>
      <c r="D29" s="90">
        <v>14728.72992794835</v>
      </c>
      <c r="E29" s="91">
        <v>15171.783347358902</v>
      </c>
      <c r="F29" s="91">
        <v>15023.304526507318</v>
      </c>
      <c r="G29" s="971">
        <v>0.98832331188924372</v>
      </c>
      <c r="H29" s="92">
        <v>381.34352823588199</v>
      </c>
      <c r="I29" s="92">
        <v>1.1306535313954442</v>
      </c>
      <c r="J29" s="93">
        <v>-1.2339585389930898</v>
      </c>
      <c r="K29" s="93">
        <v>10.94100278856143</v>
      </c>
      <c r="L29" s="972">
        <v>-0.13851159402634217</v>
      </c>
    </row>
    <row r="30" spans="1:12" ht="15">
      <c r="A30" s="46" t="s">
        <v>113</v>
      </c>
      <c r="B30" s="47" t="s">
        <v>29</v>
      </c>
      <c r="C30" s="79">
        <v>14875.514705882353</v>
      </c>
      <c r="D30" s="79">
        <v>14645.472549019607</v>
      </c>
      <c r="E30" s="80">
        <v>15173.025</v>
      </c>
      <c r="F30" s="80">
        <v>14938.382</v>
      </c>
      <c r="G30" s="964">
        <v>1.5707390532656085</v>
      </c>
      <c r="H30" s="81">
        <v>369.5</v>
      </c>
      <c r="I30" s="81">
        <v>1.094391244870041</v>
      </c>
      <c r="J30" s="89">
        <v>2.2831050228310499</v>
      </c>
      <c r="K30" s="89">
        <v>6.1238996117885067</v>
      </c>
      <c r="L30" s="970">
        <v>0.13571192722107828</v>
      </c>
    </row>
    <row r="31" spans="1:12" ht="15">
      <c r="A31" s="46" t="s">
        <v>113</v>
      </c>
      <c r="B31" s="47" t="s">
        <v>30</v>
      </c>
      <c r="C31" s="79">
        <v>14872.854901960784</v>
      </c>
      <c r="D31" s="79">
        <v>14820.351960784314</v>
      </c>
      <c r="E31" s="80">
        <v>15170.312</v>
      </c>
      <c r="F31" s="80">
        <v>15116.759</v>
      </c>
      <c r="G31" s="964">
        <v>0.35426244474758034</v>
      </c>
      <c r="H31" s="81">
        <v>396.4</v>
      </c>
      <c r="I31" s="81">
        <v>1.45891988738162</v>
      </c>
      <c r="J31" s="89">
        <v>-5.3705692803437159</v>
      </c>
      <c r="K31" s="89">
        <v>4.8171031767729238</v>
      </c>
      <c r="L31" s="970">
        <v>-0.27422352124741955</v>
      </c>
    </row>
    <row r="32" spans="1:12" ht="14.25">
      <c r="A32" s="44" t="s">
        <v>113</v>
      </c>
      <c r="B32" s="48" t="s">
        <v>31</v>
      </c>
      <c r="C32" s="90">
        <v>14505.811496490487</v>
      </c>
      <c r="D32" s="90">
        <v>14332.545757288724</v>
      </c>
      <c r="E32" s="91">
        <v>14795.927726420297</v>
      </c>
      <c r="F32" s="91">
        <v>14619.196672434498</v>
      </c>
      <c r="G32" s="971">
        <v>1.2088971640899913</v>
      </c>
      <c r="H32" s="92">
        <v>335.24295850354764</v>
      </c>
      <c r="I32" s="92">
        <v>6.9033654238630907E-2</v>
      </c>
      <c r="J32" s="93">
        <v>10.711735301118781</v>
      </c>
      <c r="K32" s="93">
        <v>25.430586691453875</v>
      </c>
      <c r="L32" s="972">
        <v>2.4567269080129925</v>
      </c>
    </row>
    <row r="33" spans="1:12" ht="15">
      <c r="A33" s="46" t="s">
        <v>113</v>
      </c>
      <c r="B33" s="47" t="s">
        <v>32</v>
      </c>
      <c r="C33" s="79">
        <v>14516.666666666666</v>
      </c>
      <c r="D33" s="79">
        <v>14320.76568627451</v>
      </c>
      <c r="E33" s="80">
        <v>14807</v>
      </c>
      <c r="F33" s="80">
        <v>14607.181</v>
      </c>
      <c r="G33" s="964">
        <v>1.3679504621733618</v>
      </c>
      <c r="H33" s="81">
        <v>325</v>
      </c>
      <c r="I33" s="81">
        <v>0.58805323429278156</v>
      </c>
      <c r="J33" s="89">
        <v>19.136522753792299</v>
      </c>
      <c r="K33" s="89">
        <v>16.747771884739461</v>
      </c>
      <c r="L33" s="970">
        <v>2.6878353212482651</v>
      </c>
    </row>
    <row r="34" spans="1:12" ht="15.75" thickBot="1">
      <c r="A34" s="49" t="s">
        <v>113</v>
      </c>
      <c r="B34" s="50" t="s">
        <v>33</v>
      </c>
      <c r="C34" s="94">
        <v>14486.643137254901</v>
      </c>
      <c r="D34" s="94">
        <v>14349.513725490197</v>
      </c>
      <c r="E34" s="95">
        <v>14776.376</v>
      </c>
      <c r="F34" s="95">
        <v>14636.504000000001</v>
      </c>
      <c r="G34" s="973">
        <v>0.95563804034077648</v>
      </c>
      <c r="H34" s="89">
        <v>355</v>
      </c>
      <c r="I34" s="89">
        <v>0.33917467495759995</v>
      </c>
      <c r="J34" s="89">
        <v>-2.5766871165644174</v>
      </c>
      <c r="K34" s="89">
        <v>8.6828148067144184</v>
      </c>
      <c r="L34" s="970">
        <v>-0.23110841323526898</v>
      </c>
    </row>
    <row r="35" spans="1:12" ht="15.75" thickBot="1">
      <c r="A35" s="51"/>
      <c r="B35" s="52"/>
      <c r="C35" s="96"/>
      <c r="D35" s="96"/>
      <c r="E35" s="96"/>
      <c r="F35" s="96"/>
      <c r="G35" s="974"/>
      <c r="H35" s="97"/>
      <c r="I35" s="97"/>
      <c r="J35" s="97"/>
      <c r="K35" s="97"/>
      <c r="L35" s="975"/>
    </row>
    <row r="36" spans="1:12" ht="15">
      <c r="A36" s="46" t="s">
        <v>114</v>
      </c>
      <c r="B36" s="53" t="s">
        <v>30</v>
      </c>
      <c r="C36" s="98">
        <v>15002.091176470587</v>
      </c>
      <c r="D36" s="98">
        <v>14762.251960784313</v>
      </c>
      <c r="E36" s="99">
        <v>15302.133</v>
      </c>
      <c r="F36" s="99">
        <v>15057.496999999999</v>
      </c>
      <c r="G36" s="976">
        <v>1.6246790552241215</v>
      </c>
      <c r="H36" s="100">
        <v>407.9</v>
      </c>
      <c r="I36" s="100">
        <v>0.81562036579336494</v>
      </c>
      <c r="J36" s="100">
        <v>-0.1404494382022472</v>
      </c>
      <c r="K36" s="100">
        <v>3.8875826999835965</v>
      </c>
      <c r="L36" s="977">
        <v>-6.1064611232612975E-3</v>
      </c>
    </row>
    <row r="37" spans="1:12" ht="15.75" thickBot="1">
      <c r="A37" s="49" t="s">
        <v>114</v>
      </c>
      <c r="B37" s="50" t="s">
        <v>33</v>
      </c>
      <c r="C37" s="94">
        <v>14554.40294117647</v>
      </c>
      <c r="D37" s="94">
        <v>14380.393137254901</v>
      </c>
      <c r="E37" s="95">
        <v>14845.491</v>
      </c>
      <c r="F37" s="95">
        <v>14668.001</v>
      </c>
      <c r="G37" s="973">
        <v>1.2100490039508436</v>
      </c>
      <c r="H37" s="89">
        <v>376</v>
      </c>
      <c r="I37" s="89">
        <v>0.58855002675227086</v>
      </c>
      <c r="J37" s="89">
        <v>-11.129431162407254</v>
      </c>
      <c r="K37" s="89">
        <v>5.8942533763464384</v>
      </c>
      <c r="L37" s="970">
        <v>-0.7392367253707226</v>
      </c>
    </row>
    <row r="38" spans="1:12" ht="15.75" thickBot="1">
      <c r="A38" s="51"/>
      <c r="B38" s="52"/>
      <c r="C38" s="96"/>
      <c r="D38" s="96"/>
      <c r="E38" s="96"/>
      <c r="F38" s="96"/>
      <c r="G38" s="974"/>
      <c r="H38" s="97"/>
      <c r="I38" s="97"/>
      <c r="J38" s="97"/>
      <c r="K38" s="97"/>
      <c r="L38" s="975"/>
    </row>
    <row r="39" spans="1:12" ht="14.25">
      <c r="A39" s="44" t="s">
        <v>115</v>
      </c>
      <c r="B39" s="45" t="s">
        <v>25</v>
      </c>
      <c r="C39" s="85" t="s">
        <v>99</v>
      </c>
      <c r="D39" s="85" t="s">
        <v>228</v>
      </c>
      <c r="E39" s="86" t="s">
        <v>99</v>
      </c>
      <c r="F39" s="86" t="s">
        <v>228</v>
      </c>
      <c r="G39" s="968" t="s">
        <v>99</v>
      </c>
      <c r="H39" s="87" t="s">
        <v>99</v>
      </c>
      <c r="I39" s="87" t="s">
        <v>99</v>
      </c>
      <c r="J39" s="88" t="s">
        <v>99</v>
      </c>
      <c r="K39" s="88" t="s">
        <v>99</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99</v>
      </c>
      <c r="D42" s="79" t="s">
        <v>228</v>
      </c>
      <c r="E42" s="80" t="s">
        <v>99</v>
      </c>
      <c r="F42" s="80" t="s">
        <v>228</v>
      </c>
      <c r="G42" s="964" t="s">
        <v>99</v>
      </c>
      <c r="H42" s="81" t="s">
        <v>99</v>
      </c>
      <c r="I42" s="81" t="s">
        <v>99</v>
      </c>
      <c r="J42" s="89" t="s">
        <v>99</v>
      </c>
      <c r="K42" s="89" t="s">
        <v>99</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228</v>
      </c>
      <c r="D46" s="90" t="s">
        <v>99</v>
      </c>
      <c r="E46" s="91" t="s">
        <v>228</v>
      </c>
      <c r="F46" s="91" t="s">
        <v>99</v>
      </c>
      <c r="G46" s="971" t="s">
        <v>99</v>
      </c>
      <c r="H46" s="92" t="s">
        <v>228</v>
      </c>
      <c r="I46" s="92" t="s">
        <v>99</v>
      </c>
      <c r="J46" s="93" t="s">
        <v>99</v>
      </c>
      <c r="K46" s="93">
        <v>5.4677675105254519E-3</v>
      </c>
      <c r="L46" s="972" t="s">
        <v>99</v>
      </c>
    </row>
    <row r="47" spans="1:12" ht="15">
      <c r="A47" s="39" t="s">
        <v>115</v>
      </c>
      <c r="B47" s="47" t="s">
        <v>33</v>
      </c>
      <c r="C47" s="79" t="s">
        <v>228</v>
      </c>
      <c r="D47" s="79" t="s">
        <v>99</v>
      </c>
      <c r="E47" s="80" t="s">
        <v>228</v>
      </c>
      <c r="F47" s="80" t="s">
        <v>99</v>
      </c>
      <c r="G47" s="964" t="s">
        <v>99</v>
      </c>
      <c r="H47" s="81" t="s">
        <v>228</v>
      </c>
      <c r="I47" s="81" t="s">
        <v>99</v>
      </c>
      <c r="J47" s="89" t="s">
        <v>99</v>
      </c>
      <c r="K47" s="89">
        <v>5.4677675105254519E-3</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12698.074222315459</v>
      </c>
      <c r="D50" s="85">
        <v>12560.965137232824</v>
      </c>
      <c r="E50" s="86">
        <v>12952.035706761768</v>
      </c>
      <c r="F50" s="86">
        <v>12812.184439977482</v>
      </c>
      <c r="G50" s="968">
        <v>1.091548966060091</v>
      </c>
      <c r="H50" s="87">
        <v>351.21503006012023</v>
      </c>
      <c r="I50" s="87">
        <v>0.32912374019268098</v>
      </c>
      <c r="J50" s="88">
        <v>-18.0623973727422</v>
      </c>
      <c r="K50" s="88">
        <v>2.728415987752201</v>
      </c>
      <c r="L50" s="969">
        <v>-0.60200072448667052</v>
      </c>
    </row>
    <row r="51" spans="1:12" ht="15">
      <c r="A51" s="46" t="s">
        <v>24</v>
      </c>
      <c r="B51" s="47" t="s">
        <v>29</v>
      </c>
      <c r="C51" s="79">
        <v>12658.475490196079</v>
      </c>
      <c r="D51" s="79">
        <v>12205.830392156862</v>
      </c>
      <c r="E51" s="80">
        <v>12911.645</v>
      </c>
      <c r="F51" s="80">
        <v>12449.947</v>
      </c>
      <c r="G51" s="964">
        <v>3.7084334575882156</v>
      </c>
      <c r="H51" s="81">
        <v>318.8</v>
      </c>
      <c r="I51" s="81">
        <v>0.94996833438885375</v>
      </c>
      <c r="J51" s="89">
        <v>-21.59090909090909</v>
      </c>
      <c r="K51" s="89">
        <v>0.3772759582262562</v>
      </c>
      <c r="L51" s="970">
        <v>-0.1039665223599846</v>
      </c>
    </row>
    <row r="52" spans="1:12" ht="15">
      <c r="A52" s="46" t="s">
        <v>24</v>
      </c>
      <c r="B52" s="47" t="s">
        <v>30</v>
      </c>
      <c r="C52" s="79">
        <v>12616.777450980391</v>
      </c>
      <c r="D52" s="79">
        <v>12498.636274509805</v>
      </c>
      <c r="E52" s="80">
        <v>12869.112999999999</v>
      </c>
      <c r="F52" s="80">
        <v>12748.609</v>
      </c>
      <c r="G52" s="964">
        <v>0.94523253478084546</v>
      </c>
      <c r="H52" s="81">
        <v>345.2</v>
      </c>
      <c r="I52" s="81">
        <v>2.1906453522794482</v>
      </c>
      <c r="J52" s="89">
        <v>-19.784172661870503</v>
      </c>
      <c r="K52" s="89">
        <v>1.2193121548471759</v>
      </c>
      <c r="L52" s="970">
        <v>-0.30097659064117588</v>
      </c>
    </row>
    <row r="53" spans="1:12" ht="15">
      <c r="A53" s="46" t="s">
        <v>24</v>
      </c>
      <c r="B53" s="47" t="s">
        <v>35</v>
      </c>
      <c r="C53" s="79">
        <v>12791.55</v>
      </c>
      <c r="D53" s="79">
        <v>12732.826470588236</v>
      </c>
      <c r="E53" s="80">
        <v>13047.380999999999</v>
      </c>
      <c r="F53" s="80">
        <v>12987.483</v>
      </c>
      <c r="G53" s="964">
        <v>0.46119790878647715</v>
      </c>
      <c r="H53" s="81">
        <v>368.5</v>
      </c>
      <c r="I53" s="81">
        <v>-2.1248339973439574</v>
      </c>
      <c r="J53" s="89">
        <v>-14.814814814814813</v>
      </c>
      <c r="K53" s="89">
        <v>1.1318278746787687</v>
      </c>
      <c r="L53" s="970">
        <v>-0.19705761148551004</v>
      </c>
    </row>
    <row r="54" spans="1:12" ht="14.25">
      <c r="A54" s="44" t="s">
        <v>24</v>
      </c>
      <c r="B54" s="48" t="s">
        <v>31</v>
      </c>
      <c r="C54" s="90">
        <v>12345.622555274917</v>
      </c>
      <c r="D54" s="90">
        <v>12082.458237076396</v>
      </c>
      <c r="E54" s="91">
        <v>12592.535006380414</v>
      </c>
      <c r="F54" s="91">
        <v>12324.107401817924</v>
      </c>
      <c r="G54" s="971">
        <v>2.1780693384974437</v>
      </c>
      <c r="H54" s="92">
        <v>297.92436532507742</v>
      </c>
      <c r="I54" s="92">
        <v>-0.78127683861243502</v>
      </c>
      <c r="J54" s="93">
        <v>-0.61538461538461542</v>
      </c>
      <c r="K54" s="93">
        <v>17.660889058997213</v>
      </c>
      <c r="L54" s="972">
        <v>-0.1122707353809993</v>
      </c>
    </row>
    <row r="55" spans="1:12" ht="15">
      <c r="A55" s="46" t="s">
        <v>24</v>
      </c>
      <c r="B55" s="47" t="s">
        <v>32</v>
      </c>
      <c r="C55" s="79">
        <v>11891.866666666667</v>
      </c>
      <c r="D55" s="79">
        <v>11650.371568627452</v>
      </c>
      <c r="E55" s="80">
        <v>12129.704</v>
      </c>
      <c r="F55" s="80">
        <v>11883.379000000001</v>
      </c>
      <c r="G55" s="964">
        <v>2.0728531842668563</v>
      </c>
      <c r="H55" s="81">
        <v>270.10000000000002</v>
      </c>
      <c r="I55" s="81">
        <v>7.4101519081158015E-2</v>
      </c>
      <c r="J55" s="89">
        <v>8.8178294573643416</v>
      </c>
      <c r="K55" s="89">
        <v>6.1403029143200829</v>
      </c>
      <c r="L55" s="970">
        <v>0.49664109653598576</v>
      </c>
    </row>
    <row r="56" spans="1:12" ht="15">
      <c r="A56" s="46" t="s">
        <v>24</v>
      </c>
      <c r="B56" s="47" t="s">
        <v>33</v>
      </c>
      <c r="C56" s="79">
        <v>12455.926470588236</v>
      </c>
      <c r="D56" s="79">
        <v>12146.372549019607</v>
      </c>
      <c r="E56" s="80">
        <v>12705.045</v>
      </c>
      <c r="F56" s="80">
        <v>12389.3</v>
      </c>
      <c r="G56" s="964">
        <v>2.5485297797292894</v>
      </c>
      <c r="H56" s="81">
        <v>303</v>
      </c>
      <c r="I56" s="81">
        <v>-0.55792582868394769</v>
      </c>
      <c r="J56" s="89">
        <v>-4.6628859483301834</v>
      </c>
      <c r="K56" s="89">
        <v>8.2727322434250095</v>
      </c>
      <c r="L56" s="970">
        <v>-0.40603840078367526</v>
      </c>
    </row>
    <row r="57" spans="1:12" ht="15">
      <c r="A57" s="46" t="s">
        <v>24</v>
      </c>
      <c r="B57" s="47" t="s">
        <v>36</v>
      </c>
      <c r="C57" s="79">
        <v>12779.754901960785</v>
      </c>
      <c r="D57" s="79">
        <v>12500.906862745098</v>
      </c>
      <c r="E57" s="80">
        <v>13035.35</v>
      </c>
      <c r="F57" s="80">
        <v>12750.924999999999</v>
      </c>
      <c r="G57" s="964">
        <v>2.2306224842511511</v>
      </c>
      <c r="H57" s="81">
        <v>337.6</v>
      </c>
      <c r="I57" s="81">
        <v>-0.35419126328216899</v>
      </c>
      <c r="J57" s="89">
        <v>-5.8637083993660859</v>
      </c>
      <c r="K57" s="89">
        <v>3.2478539012521188</v>
      </c>
      <c r="L57" s="970">
        <v>-0.20287343113331291</v>
      </c>
    </row>
    <row r="58" spans="1:12" ht="14.25">
      <c r="A58" s="44" t="s">
        <v>24</v>
      </c>
      <c r="B58" s="48" t="s">
        <v>37</v>
      </c>
      <c r="C58" s="90">
        <v>10521.482772425872</v>
      </c>
      <c r="D58" s="90">
        <v>10075.02653369451</v>
      </c>
      <c r="E58" s="91">
        <v>10731.912427874389</v>
      </c>
      <c r="F58" s="91">
        <v>10276.527064368402</v>
      </c>
      <c r="G58" s="971">
        <v>4.431315761186835</v>
      </c>
      <c r="H58" s="92">
        <v>230.65079365079364</v>
      </c>
      <c r="I58" s="92">
        <v>0.4855193018701372</v>
      </c>
      <c r="J58" s="93">
        <v>1.167883211678832</v>
      </c>
      <c r="K58" s="93">
        <v>7.5783257695882771</v>
      </c>
      <c r="L58" s="972">
        <v>8.6255333188845817E-2</v>
      </c>
    </row>
    <row r="59" spans="1:12" ht="15">
      <c r="A59" s="46" t="s">
        <v>24</v>
      </c>
      <c r="B59" s="47" t="s">
        <v>101</v>
      </c>
      <c r="C59" s="101">
        <v>9743.2647058823513</v>
      </c>
      <c r="D59" s="101">
        <v>9524.0245098039213</v>
      </c>
      <c r="E59" s="102">
        <v>9938.1299999999992</v>
      </c>
      <c r="F59" s="102">
        <v>9714.5049999999992</v>
      </c>
      <c r="G59" s="978">
        <v>2.3019700952338797</v>
      </c>
      <c r="H59" s="103">
        <v>213.8</v>
      </c>
      <c r="I59" s="103">
        <v>-0.60437006043699815</v>
      </c>
      <c r="J59" s="104">
        <v>-10.25</v>
      </c>
      <c r="K59" s="104">
        <v>3.9258570725572746</v>
      </c>
      <c r="L59" s="979">
        <v>-0.44907456913582422</v>
      </c>
    </row>
    <row r="60" spans="1:12" ht="15">
      <c r="A60" s="46" t="s">
        <v>24</v>
      </c>
      <c r="B60" s="47" t="s">
        <v>38</v>
      </c>
      <c r="C60" s="79">
        <v>11184.211764705882</v>
      </c>
      <c r="D60" s="79">
        <v>10649.793137254903</v>
      </c>
      <c r="E60" s="80">
        <v>11407.896000000001</v>
      </c>
      <c r="F60" s="80">
        <v>10862.789000000001</v>
      </c>
      <c r="G60" s="964">
        <v>5.0181127517067665</v>
      </c>
      <c r="H60" s="81">
        <v>236.7</v>
      </c>
      <c r="I60" s="81">
        <v>-2.1496486151302263</v>
      </c>
      <c r="J60" s="89">
        <v>11.409395973154362</v>
      </c>
      <c r="K60" s="89">
        <v>2.7229482202416753</v>
      </c>
      <c r="L60" s="970">
        <v>0.27845516544565641</v>
      </c>
    </row>
    <row r="61" spans="1:12" ht="15.75" thickBot="1">
      <c r="A61" s="46" t="s">
        <v>24</v>
      </c>
      <c r="B61" s="47" t="s">
        <v>39</v>
      </c>
      <c r="C61" s="79">
        <v>11377.604901960784</v>
      </c>
      <c r="D61" s="79">
        <v>11028.483333333334</v>
      </c>
      <c r="E61" s="80">
        <v>11605.156999999999</v>
      </c>
      <c r="F61" s="80">
        <v>11249.053</v>
      </c>
      <c r="G61" s="964">
        <v>3.1656353650391669</v>
      </c>
      <c r="H61" s="81">
        <v>284.10000000000002</v>
      </c>
      <c r="I61" s="81">
        <v>2.0107719928186798</v>
      </c>
      <c r="J61" s="89">
        <v>38.211382113821138</v>
      </c>
      <c r="K61" s="89">
        <v>0.92952047678932692</v>
      </c>
      <c r="L61" s="970">
        <v>0.25687473687901297</v>
      </c>
    </row>
    <row r="62" spans="1:12" ht="15.75" thickBot="1">
      <c r="A62" s="51"/>
      <c r="B62" s="52"/>
      <c r="C62" s="96"/>
      <c r="D62" s="96"/>
      <c r="E62" s="96"/>
      <c r="F62" s="96"/>
      <c r="G62" s="974"/>
      <c r="H62" s="97"/>
      <c r="I62" s="97"/>
      <c r="J62" s="97"/>
      <c r="K62" s="97"/>
      <c r="L62" s="975"/>
    </row>
    <row r="63" spans="1:12" ht="14.25">
      <c r="A63" s="44" t="s">
        <v>116</v>
      </c>
      <c r="B63" s="48" t="s">
        <v>25</v>
      </c>
      <c r="C63" s="90">
        <v>14879.476464508176</v>
      </c>
      <c r="D63" s="90">
        <v>14510.4549402346</v>
      </c>
      <c r="E63" s="91">
        <v>15177.06599379834</v>
      </c>
      <c r="F63" s="91">
        <v>14800.664039039293</v>
      </c>
      <c r="G63" s="971">
        <v>2.543142346628652</v>
      </c>
      <c r="H63" s="92">
        <v>339.25390070921986</v>
      </c>
      <c r="I63" s="92">
        <v>-8.5549845912096939E-2</v>
      </c>
      <c r="J63" s="93">
        <v>21.902017291066283</v>
      </c>
      <c r="K63" s="93">
        <v>2.3128656569522663</v>
      </c>
      <c r="L63" s="972">
        <v>0.4152390573678848</v>
      </c>
    </row>
    <row r="64" spans="1:12" ht="15">
      <c r="A64" s="46" t="s">
        <v>116</v>
      </c>
      <c r="B64" s="47" t="s">
        <v>26</v>
      </c>
      <c r="C64" s="79">
        <v>14822.726470588235</v>
      </c>
      <c r="D64" s="79">
        <v>14569.343137254902</v>
      </c>
      <c r="E64" s="80">
        <v>15119.181</v>
      </c>
      <c r="F64" s="80">
        <v>14860.73</v>
      </c>
      <c r="G64" s="964">
        <v>1.7391541330742228</v>
      </c>
      <c r="H64" s="81">
        <v>315.39999999999998</v>
      </c>
      <c r="I64" s="81">
        <v>-2.3831631073971047</v>
      </c>
      <c r="J64" s="89">
        <v>14.545454545454545</v>
      </c>
      <c r="K64" s="89">
        <v>0.34446935316310351</v>
      </c>
      <c r="L64" s="970">
        <v>4.3692802796702956E-2</v>
      </c>
    </row>
    <row r="65" spans="1:12" ht="15">
      <c r="A65" s="46" t="s">
        <v>116</v>
      </c>
      <c r="B65" s="47" t="s">
        <v>27</v>
      </c>
      <c r="C65" s="79">
        <v>14833.550980392156</v>
      </c>
      <c r="D65" s="79">
        <v>14364.773529411765</v>
      </c>
      <c r="E65" s="80">
        <v>15130.222</v>
      </c>
      <c r="F65" s="80">
        <v>14652.069</v>
      </c>
      <c r="G65" s="964">
        <v>3.2633821202998723</v>
      </c>
      <c r="H65" s="81">
        <v>337</v>
      </c>
      <c r="I65" s="81">
        <v>0.14858841010401189</v>
      </c>
      <c r="J65" s="89">
        <v>17.010309278350515</v>
      </c>
      <c r="K65" s="89">
        <v>1.2411832248892778</v>
      </c>
      <c r="L65" s="970">
        <v>0.18026230177870128</v>
      </c>
    </row>
    <row r="66" spans="1:12" ht="15">
      <c r="A66" s="46" t="s">
        <v>116</v>
      </c>
      <c r="B66" s="47" t="s">
        <v>34</v>
      </c>
      <c r="C66" s="79">
        <v>14977.956862745097</v>
      </c>
      <c r="D66" s="79">
        <v>14753.914705882353</v>
      </c>
      <c r="E66" s="80">
        <v>15277.516</v>
      </c>
      <c r="F66" s="80">
        <v>15048.993</v>
      </c>
      <c r="G66" s="964">
        <v>1.5185268542552928</v>
      </c>
      <c r="H66" s="81">
        <v>354.4</v>
      </c>
      <c r="I66" s="81">
        <v>-0.11273957158963756</v>
      </c>
      <c r="J66" s="89">
        <v>35.714285714285715</v>
      </c>
      <c r="K66" s="89">
        <v>0.72721307889988518</v>
      </c>
      <c r="L66" s="970">
        <v>0.19128395279248067</v>
      </c>
    </row>
    <row r="67" spans="1:12" ht="14.25">
      <c r="A67" s="44" t="s">
        <v>116</v>
      </c>
      <c r="B67" s="48" t="s">
        <v>28</v>
      </c>
      <c r="C67" s="90">
        <v>14532.756597373162</v>
      </c>
      <c r="D67" s="90">
        <v>14562.208141109773</v>
      </c>
      <c r="E67" s="91">
        <v>14823.411729320625</v>
      </c>
      <c r="F67" s="91">
        <v>14853.452303931968</v>
      </c>
      <c r="G67" s="971">
        <v>-0.20224641380772218</v>
      </c>
      <c r="H67" s="92">
        <v>314.51714961561208</v>
      </c>
      <c r="I67" s="92">
        <v>8.3716281175471877E-2</v>
      </c>
      <c r="J67" s="93">
        <v>-4.463276836158192</v>
      </c>
      <c r="K67" s="93">
        <v>9.2459948602985396</v>
      </c>
      <c r="L67" s="972">
        <v>-0.43354139694744198</v>
      </c>
    </row>
    <row r="68" spans="1:12" ht="15">
      <c r="A68" s="46" t="s">
        <v>116</v>
      </c>
      <c r="B68" s="47" t="s">
        <v>29</v>
      </c>
      <c r="C68" s="79">
        <v>14189.859803921569</v>
      </c>
      <c r="D68" s="79">
        <v>14072.310784313724</v>
      </c>
      <c r="E68" s="80">
        <v>14473.656999999999</v>
      </c>
      <c r="F68" s="80">
        <v>14353.757</v>
      </c>
      <c r="G68" s="964">
        <v>0.83532137265525419</v>
      </c>
      <c r="H68" s="81">
        <v>284</v>
      </c>
      <c r="I68" s="81">
        <v>-0.83798882681563458</v>
      </c>
      <c r="J68" s="89">
        <v>-6.666666666666667</v>
      </c>
      <c r="K68" s="89">
        <v>0.99513368691563231</v>
      </c>
      <c r="L68" s="970">
        <v>-7.1255900747060452E-2</v>
      </c>
    </row>
    <row r="69" spans="1:12" ht="15">
      <c r="A69" s="46" t="s">
        <v>116</v>
      </c>
      <c r="B69" s="47" t="s">
        <v>30</v>
      </c>
      <c r="C69" s="79">
        <v>14617.051960784314</v>
      </c>
      <c r="D69" s="79">
        <v>14751.604901960785</v>
      </c>
      <c r="E69" s="80">
        <v>14909.393</v>
      </c>
      <c r="F69" s="80">
        <v>15046.637000000001</v>
      </c>
      <c r="G69" s="964">
        <v>-0.91212408460442429</v>
      </c>
      <c r="H69" s="81">
        <v>310.89999999999998</v>
      </c>
      <c r="I69" s="81">
        <v>-0.22464698331195296</v>
      </c>
      <c r="J69" s="89">
        <v>-6.0439560439560438</v>
      </c>
      <c r="K69" s="89">
        <v>5.6099294657991141</v>
      </c>
      <c r="L69" s="970">
        <v>-0.36185222511196535</v>
      </c>
    </row>
    <row r="70" spans="1:12" ht="15">
      <c r="A70" s="46" t="s">
        <v>116</v>
      </c>
      <c r="B70" s="47" t="s">
        <v>35</v>
      </c>
      <c r="C70" s="79">
        <v>14475.920588235294</v>
      </c>
      <c r="D70" s="79">
        <v>14330.565686274509</v>
      </c>
      <c r="E70" s="80">
        <v>14765.439</v>
      </c>
      <c r="F70" s="80">
        <v>14617.177</v>
      </c>
      <c r="G70" s="964">
        <v>1.0142998199994475</v>
      </c>
      <c r="H70" s="81">
        <v>333.7</v>
      </c>
      <c r="I70" s="81">
        <v>0.66365007541477794</v>
      </c>
      <c r="J70" s="89">
        <v>0</v>
      </c>
      <c r="K70" s="89">
        <v>2.6409317075837935</v>
      </c>
      <c r="L70" s="970">
        <v>-4.3327108841495487E-4</v>
      </c>
    </row>
    <row r="71" spans="1:12" ht="14.25">
      <c r="A71" s="44" t="s">
        <v>116</v>
      </c>
      <c r="B71" s="48" t="s">
        <v>31</v>
      </c>
      <c r="C71" s="90">
        <v>13535.62796692351</v>
      </c>
      <c r="D71" s="90">
        <v>13363.612594610342</v>
      </c>
      <c r="E71" s="91">
        <v>13806.34052626198</v>
      </c>
      <c r="F71" s="91">
        <v>13630.884846502549</v>
      </c>
      <c r="G71" s="971">
        <v>1.2871921502913248</v>
      </c>
      <c r="H71" s="92">
        <v>275.71232680363119</v>
      </c>
      <c r="I71" s="92">
        <v>0.17398972839516977</v>
      </c>
      <c r="J71" s="93">
        <v>-9.3154246100519931</v>
      </c>
      <c r="K71" s="93">
        <v>11.444037399529773</v>
      </c>
      <c r="L71" s="972">
        <v>-1.1776403867548151</v>
      </c>
    </row>
    <row r="72" spans="1:12" ht="15">
      <c r="A72" s="46" t="s">
        <v>116</v>
      </c>
      <c r="B72" s="47" t="s">
        <v>32</v>
      </c>
      <c r="C72" s="79">
        <v>13063.330392156862</v>
      </c>
      <c r="D72" s="79">
        <v>13115.328431372549</v>
      </c>
      <c r="E72" s="80">
        <v>13324.597</v>
      </c>
      <c r="F72" s="80">
        <v>13377.635</v>
      </c>
      <c r="G72" s="964">
        <v>-0.39646768655297049</v>
      </c>
      <c r="H72" s="81">
        <v>244.7</v>
      </c>
      <c r="I72" s="81">
        <v>0.53410024650779908</v>
      </c>
      <c r="J72" s="89">
        <v>-6.7829457364341081</v>
      </c>
      <c r="K72" s="89">
        <v>2.6299961725627425</v>
      </c>
      <c r="L72" s="970">
        <v>-0.19183473632930603</v>
      </c>
    </row>
    <row r="73" spans="1:12" ht="15">
      <c r="A73" s="46" t="s">
        <v>116</v>
      </c>
      <c r="B73" s="47" t="s">
        <v>33</v>
      </c>
      <c r="C73" s="79">
        <v>13696.646078431371</v>
      </c>
      <c r="D73" s="79">
        <v>13453.183333333332</v>
      </c>
      <c r="E73" s="80">
        <v>13970.579</v>
      </c>
      <c r="F73" s="80">
        <v>13722.246999999999</v>
      </c>
      <c r="G73" s="964">
        <v>1.8097036148671597</v>
      </c>
      <c r="H73" s="81">
        <v>279.3</v>
      </c>
      <c r="I73" s="81">
        <v>0.57616132517105612</v>
      </c>
      <c r="J73" s="81">
        <v>-8.408408408408409</v>
      </c>
      <c r="K73" s="81">
        <v>6.6706763628410517</v>
      </c>
      <c r="L73" s="965">
        <v>-0.61358482057795793</v>
      </c>
    </row>
    <row r="74" spans="1:12" ht="15.75" thickBot="1">
      <c r="A74" s="56" t="s">
        <v>116</v>
      </c>
      <c r="B74" s="57" t="s">
        <v>36</v>
      </c>
      <c r="C74" s="82">
        <v>13541.599019607844</v>
      </c>
      <c r="D74" s="82">
        <v>13349.686274509804</v>
      </c>
      <c r="E74" s="83">
        <v>13812.431</v>
      </c>
      <c r="F74" s="83">
        <v>13616.68</v>
      </c>
      <c r="G74" s="966">
        <v>1.437582435659795</v>
      </c>
      <c r="H74" s="84">
        <v>302.60000000000002</v>
      </c>
      <c r="I74" s="84">
        <v>-0.39499670836075984</v>
      </c>
      <c r="J74" s="84">
        <v>-14.782608695652174</v>
      </c>
      <c r="K74" s="84">
        <v>2.1433648641259775</v>
      </c>
      <c r="L74" s="967">
        <v>-0.37222082984755422</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c r="A78" s="27"/>
      <c r="B78" s="28"/>
      <c r="C78" s="3" t="s">
        <v>9</v>
      </c>
      <c r="D78" s="3" t="s">
        <v>9</v>
      </c>
      <c r="E78" s="3"/>
      <c r="F78" s="3"/>
      <c r="G78" s="921"/>
      <c r="H78" s="1464" t="s">
        <v>10</v>
      </c>
      <c r="I78" s="1465"/>
      <c r="J78" s="951" t="s">
        <v>11</v>
      </c>
      <c r="K78" s="922" t="s">
        <v>12</v>
      </c>
      <c r="L78" s="923"/>
    </row>
    <row r="79" spans="1:12" ht="15.75">
      <c r="A79" s="29" t="s">
        <v>13</v>
      </c>
      <c r="B79" s="30" t="s">
        <v>14</v>
      </c>
      <c r="C79" s="924" t="s">
        <v>40</v>
      </c>
      <c r="D79" s="924" t="s">
        <v>40</v>
      </c>
      <c r="E79" s="925" t="s">
        <v>41</v>
      </c>
      <c r="F79" s="926"/>
      <c r="G79" s="952"/>
      <c r="H79" s="1462" t="s">
        <v>15</v>
      </c>
      <c r="I79" s="1463"/>
      <c r="J79" s="953" t="s">
        <v>16</v>
      </c>
      <c r="K79" s="927" t="s">
        <v>17</v>
      </c>
      <c r="L79" s="928"/>
    </row>
    <row r="80" spans="1:12" ht="26.25" thickBot="1">
      <c r="A80" s="31" t="s">
        <v>18</v>
      </c>
      <c r="B80" s="32" t="s">
        <v>19</v>
      </c>
      <c r="C80" s="851" t="s">
        <v>506</v>
      </c>
      <c r="D80" s="851" t="s">
        <v>505</v>
      </c>
      <c r="E80" s="918" t="s">
        <v>506</v>
      </c>
      <c r="F80" s="1139" t="s">
        <v>505</v>
      </c>
      <c r="G80" s="950" t="s">
        <v>20</v>
      </c>
      <c r="H80" s="66" t="s">
        <v>506</v>
      </c>
      <c r="I80" s="862" t="s">
        <v>20</v>
      </c>
      <c r="J80" s="954" t="s">
        <v>20</v>
      </c>
      <c r="K80" s="919" t="s">
        <v>506</v>
      </c>
      <c r="L80" s="955" t="s">
        <v>21</v>
      </c>
    </row>
    <row r="81" spans="1:12" ht="15" thickBot="1">
      <c r="A81" s="33" t="s">
        <v>22</v>
      </c>
      <c r="B81" s="34" t="s">
        <v>23</v>
      </c>
      <c r="C81" s="67">
        <v>14155.888495010653</v>
      </c>
      <c r="D81" s="67">
        <v>13980.740396366284</v>
      </c>
      <c r="E81" s="68">
        <v>14439.006264910866</v>
      </c>
      <c r="F81" s="1140">
        <v>14260.35520429361</v>
      </c>
      <c r="G81" s="956">
        <v>1.2527812810964658</v>
      </c>
      <c r="H81" s="69">
        <v>330.20414065751146</v>
      </c>
      <c r="I81" s="69">
        <v>0.97611006662080091</v>
      </c>
      <c r="J81" s="70">
        <v>7.468694096601074</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11372.823379733574</v>
      </c>
      <c r="D83" s="72">
        <v>12628.618113912231</v>
      </c>
      <c r="E83" s="73">
        <v>11600.279847328246</v>
      </c>
      <c r="F83" s="73">
        <v>12881.190476190475</v>
      </c>
      <c r="G83" s="960">
        <v>-9.9440391882245525</v>
      </c>
      <c r="H83" s="74">
        <v>218.33333333333334</v>
      </c>
      <c r="I83" s="74">
        <v>-16.825396825396822</v>
      </c>
      <c r="J83" s="74">
        <v>200</v>
      </c>
      <c r="K83" s="74">
        <v>0.12484394506866417</v>
      </c>
      <c r="L83" s="961">
        <v>8.0121225927340375E-2</v>
      </c>
    </row>
    <row r="84" spans="1:12" ht="15">
      <c r="A84" s="46" t="s">
        <v>108</v>
      </c>
      <c r="B84" s="75" t="s">
        <v>23</v>
      </c>
      <c r="C84" s="76">
        <v>14749.441054326238</v>
      </c>
      <c r="D84" s="76">
        <v>14663.683846273969</v>
      </c>
      <c r="E84" s="77">
        <v>15044.429875412763</v>
      </c>
      <c r="F84" s="77">
        <v>14956.957523199448</v>
      </c>
      <c r="G84" s="962">
        <v>0.58482717543082352</v>
      </c>
      <c r="H84" s="78">
        <v>354.60905550146055</v>
      </c>
      <c r="I84" s="78">
        <v>0.18285358502984206</v>
      </c>
      <c r="J84" s="78">
        <v>22.810164424514202</v>
      </c>
      <c r="K84" s="78">
        <v>42.738243861839372</v>
      </c>
      <c r="L84" s="963">
        <v>5.3388699799073507</v>
      </c>
    </row>
    <row r="85" spans="1:12" ht="15">
      <c r="A85" s="39" t="s">
        <v>109</v>
      </c>
      <c r="B85" s="40" t="s">
        <v>23</v>
      </c>
      <c r="C85" s="79">
        <v>14754.291195889789</v>
      </c>
      <c r="D85" s="79">
        <v>14550.020051791809</v>
      </c>
      <c r="E85" s="80">
        <v>15049.377019807585</v>
      </c>
      <c r="F85" s="80">
        <v>14841.020452827646</v>
      </c>
      <c r="G85" s="964">
        <v>1.4039234542004901</v>
      </c>
      <c r="H85" s="81">
        <v>394.77631814119752</v>
      </c>
      <c r="I85" s="81">
        <v>1.8199200378013407</v>
      </c>
      <c r="J85" s="81">
        <v>-2.5261324041811846</v>
      </c>
      <c r="K85" s="81">
        <v>11.641697877652934</v>
      </c>
      <c r="L85" s="965">
        <v>-1.1937225159069946</v>
      </c>
    </row>
    <row r="86" spans="1:12" ht="15">
      <c r="A86" s="39" t="s">
        <v>110</v>
      </c>
      <c r="B86" s="40" t="s">
        <v>23</v>
      </c>
      <c r="C86" s="79" t="s">
        <v>99</v>
      </c>
      <c r="D86" s="79" t="s">
        <v>99</v>
      </c>
      <c r="E86" s="80" t="s">
        <v>99</v>
      </c>
      <c r="F86" s="80" t="s">
        <v>99</v>
      </c>
      <c r="G86" s="964" t="s">
        <v>99</v>
      </c>
      <c r="H86" s="81" t="s">
        <v>99</v>
      </c>
      <c r="I86" s="81" t="s">
        <v>99</v>
      </c>
      <c r="J86" s="81" t="s">
        <v>99</v>
      </c>
      <c r="K86" s="81">
        <v>0</v>
      </c>
      <c r="L86" s="965" t="s">
        <v>99</v>
      </c>
    </row>
    <row r="87" spans="1:12" ht="15">
      <c r="A87" s="39" t="s">
        <v>97</v>
      </c>
      <c r="B87" s="40" t="s">
        <v>23</v>
      </c>
      <c r="C87" s="79">
        <v>12266.807244619924</v>
      </c>
      <c r="D87" s="79">
        <v>11972.9516754174</v>
      </c>
      <c r="E87" s="80">
        <v>12512.143389512323</v>
      </c>
      <c r="F87" s="80">
        <v>12212.410708925749</v>
      </c>
      <c r="G87" s="964">
        <v>2.4543285329202607</v>
      </c>
      <c r="H87" s="81">
        <v>283.08842297174112</v>
      </c>
      <c r="I87" s="81">
        <v>-0.35778539284256122</v>
      </c>
      <c r="J87" s="81">
        <v>2.5712949976624593</v>
      </c>
      <c r="K87" s="81">
        <v>22.825634623387433</v>
      </c>
      <c r="L87" s="965">
        <v>-1.0898394374354652</v>
      </c>
    </row>
    <row r="88" spans="1:12" ht="15.75" thickBot="1">
      <c r="A88" s="41" t="s">
        <v>111</v>
      </c>
      <c r="B88" s="42" t="s">
        <v>23</v>
      </c>
      <c r="C88" s="82">
        <v>14235.179240245347</v>
      </c>
      <c r="D88" s="82">
        <v>14212.909324693584</v>
      </c>
      <c r="E88" s="83">
        <v>14519.882825050254</v>
      </c>
      <c r="F88" s="83">
        <v>14497.167511187456</v>
      </c>
      <c r="G88" s="966">
        <v>0.15668794504353226</v>
      </c>
      <c r="H88" s="84">
        <v>299.09017898118401</v>
      </c>
      <c r="I88" s="84">
        <v>0.48896952003647054</v>
      </c>
      <c r="J88" s="84">
        <v>-5.5892547660311962</v>
      </c>
      <c r="K88" s="84">
        <v>22.669579692051602</v>
      </c>
      <c r="L88" s="967">
        <v>-3.1354292524922265</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99</v>
      </c>
      <c r="D93" s="90" t="s">
        <v>228</v>
      </c>
      <c r="E93" s="91" t="s">
        <v>99</v>
      </c>
      <c r="F93" s="91" t="s">
        <v>228</v>
      </c>
      <c r="G93" s="971" t="s">
        <v>99</v>
      </c>
      <c r="H93" s="92" t="s">
        <v>99</v>
      </c>
      <c r="I93" s="92" t="s">
        <v>99</v>
      </c>
      <c r="J93" s="93" t="s">
        <v>99</v>
      </c>
      <c r="K93" s="93" t="s">
        <v>99</v>
      </c>
      <c r="L93" s="1429" t="s">
        <v>99</v>
      </c>
    </row>
    <row r="94" spans="1:12" ht="15">
      <c r="A94" s="46" t="s">
        <v>112</v>
      </c>
      <c r="B94" s="47" t="s">
        <v>29</v>
      </c>
      <c r="C94" s="79" t="s">
        <v>99</v>
      </c>
      <c r="D94" s="79" t="s">
        <v>99</v>
      </c>
      <c r="E94" s="80" t="s">
        <v>99</v>
      </c>
      <c r="F94" s="80" t="s">
        <v>99</v>
      </c>
      <c r="G94" s="964" t="s">
        <v>99</v>
      </c>
      <c r="H94" s="81" t="s">
        <v>99</v>
      </c>
      <c r="I94" s="81" t="s">
        <v>99</v>
      </c>
      <c r="J94" s="89" t="s">
        <v>99</v>
      </c>
      <c r="K94" s="89" t="s">
        <v>99</v>
      </c>
      <c r="L94" s="970" t="s">
        <v>99</v>
      </c>
    </row>
    <row r="95" spans="1:12" ht="15">
      <c r="A95" s="46" t="s">
        <v>112</v>
      </c>
      <c r="B95" s="47" t="s">
        <v>30</v>
      </c>
      <c r="C95" s="79" t="s">
        <v>99</v>
      </c>
      <c r="D95" s="79" t="s">
        <v>228</v>
      </c>
      <c r="E95" s="80" t="s">
        <v>99</v>
      </c>
      <c r="F95" s="80" t="s">
        <v>228</v>
      </c>
      <c r="G95" s="964" t="s">
        <v>99</v>
      </c>
      <c r="H95" s="1426" t="s">
        <v>99</v>
      </c>
      <c r="I95" s="81" t="s">
        <v>99</v>
      </c>
      <c r="J95" s="89" t="s">
        <v>99</v>
      </c>
      <c r="K95" s="1409" t="s">
        <v>99</v>
      </c>
      <c r="L95" s="1427" t="s">
        <v>99</v>
      </c>
    </row>
    <row r="96" spans="1:12" ht="14.25">
      <c r="A96" s="44" t="s">
        <v>112</v>
      </c>
      <c r="B96" s="48" t="s">
        <v>31</v>
      </c>
      <c r="C96" s="90">
        <v>11372.823379733574</v>
      </c>
      <c r="D96" s="90" t="s">
        <v>228</v>
      </c>
      <c r="E96" s="91">
        <v>11600.279847328246</v>
      </c>
      <c r="F96" s="91" t="s">
        <v>228</v>
      </c>
      <c r="G96" s="971" t="s">
        <v>99</v>
      </c>
      <c r="H96" s="92" t="s">
        <v>228</v>
      </c>
      <c r="I96" s="92" t="s">
        <v>99</v>
      </c>
      <c r="J96" s="93" t="s">
        <v>99</v>
      </c>
      <c r="K96" s="93">
        <v>0.12484394506866417</v>
      </c>
      <c r="L96" s="972" t="s">
        <v>99</v>
      </c>
    </row>
    <row r="97" spans="1:12" ht="15">
      <c r="A97" s="46" t="s">
        <v>112</v>
      </c>
      <c r="B97" s="47" t="s">
        <v>32</v>
      </c>
      <c r="C97" s="79">
        <v>11174.506862745096</v>
      </c>
      <c r="D97" s="79" t="s">
        <v>228</v>
      </c>
      <c r="E97" s="80">
        <v>11397.996999999999</v>
      </c>
      <c r="F97" s="80" t="s">
        <v>228</v>
      </c>
      <c r="G97" s="964" t="s">
        <v>99</v>
      </c>
      <c r="H97" s="81" t="s">
        <v>228</v>
      </c>
      <c r="I97" s="81" t="s">
        <v>99</v>
      </c>
      <c r="J97" s="89" t="s">
        <v>99</v>
      </c>
      <c r="K97" s="89">
        <v>0.10403662089055349</v>
      </c>
      <c r="L97" s="970" t="s">
        <v>99</v>
      </c>
    </row>
    <row r="98" spans="1:12" ht="15.75" thickBot="1">
      <c r="A98" s="49" t="s">
        <v>112</v>
      </c>
      <c r="B98" s="50" t="s">
        <v>33</v>
      </c>
      <c r="C98" s="94" t="s">
        <v>228</v>
      </c>
      <c r="D98" s="94" t="s">
        <v>228</v>
      </c>
      <c r="E98" s="95" t="s">
        <v>228</v>
      </c>
      <c r="F98" s="95" t="s">
        <v>228</v>
      </c>
      <c r="G98" s="973" t="s">
        <v>99</v>
      </c>
      <c r="H98" s="89" t="s">
        <v>228</v>
      </c>
      <c r="I98" s="89" t="s">
        <v>99</v>
      </c>
      <c r="J98" s="89" t="s">
        <v>99</v>
      </c>
      <c r="K98" s="89">
        <v>2.0807324178110695E-2</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14971.447224910948</v>
      </c>
      <c r="D100" s="85">
        <v>14958.184358095856</v>
      </c>
      <c r="E100" s="86">
        <v>15270.876169409166</v>
      </c>
      <c r="F100" s="86">
        <v>15257.348045257773</v>
      </c>
      <c r="G100" s="968">
        <v>8.8666287950334946E-2</v>
      </c>
      <c r="H100" s="87">
        <v>411.58590909090907</v>
      </c>
      <c r="I100" s="87">
        <v>0.42815831710024782</v>
      </c>
      <c r="J100" s="88">
        <v>18.27956989247312</v>
      </c>
      <c r="K100" s="88">
        <v>2.2888056595921764</v>
      </c>
      <c r="L100" s="969">
        <v>0.20919921952061982</v>
      </c>
    </row>
    <row r="101" spans="1:12" ht="15">
      <c r="A101" s="46" t="s">
        <v>113</v>
      </c>
      <c r="B101" s="47" t="s">
        <v>26</v>
      </c>
      <c r="C101" s="79">
        <v>14852.688235294117</v>
      </c>
      <c r="D101" s="79">
        <v>14949.717647058822</v>
      </c>
      <c r="E101" s="80">
        <v>15149.742</v>
      </c>
      <c r="F101" s="80">
        <v>15248.712</v>
      </c>
      <c r="G101" s="964">
        <v>-0.64903842370424036</v>
      </c>
      <c r="H101" s="81">
        <v>399.7</v>
      </c>
      <c r="I101" s="81">
        <v>0.85793590714104906</v>
      </c>
      <c r="J101" s="89">
        <v>43.877551020408163</v>
      </c>
      <c r="K101" s="89">
        <v>1.466916354556804</v>
      </c>
      <c r="L101" s="970">
        <v>0.37120973559437109</v>
      </c>
    </row>
    <row r="102" spans="1:12" ht="15">
      <c r="A102" s="46" t="s">
        <v>113</v>
      </c>
      <c r="B102" s="47" t="s">
        <v>27</v>
      </c>
      <c r="C102" s="79">
        <v>15167.213725490197</v>
      </c>
      <c r="D102" s="79">
        <v>14966.979411764705</v>
      </c>
      <c r="E102" s="80">
        <v>15470.558000000001</v>
      </c>
      <c r="F102" s="80">
        <v>15266.319</v>
      </c>
      <c r="G102" s="964">
        <v>1.3378405102107547</v>
      </c>
      <c r="H102" s="81">
        <v>432.8</v>
      </c>
      <c r="I102" s="81">
        <v>1.8592610025888527</v>
      </c>
      <c r="J102" s="89">
        <v>-10.227272727272728</v>
      </c>
      <c r="K102" s="89">
        <v>0.82188930503537239</v>
      </c>
      <c r="L102" s="970">
        <v>-0.16201051607375105</v>
      </c>
    </row>
    <row r="103" spans="1:12" ht="14.25">
      <c r="A103" s="44" t="s">
        <v>113</v>
      </c>
      <c r="B103" s="48" t="s">
        <v>28</v>
      </c>
      <c r="C103" s="90">
        <v>14901.156498679286</v>
      </c>
      <c r="D103" s="90">
        <v>14859.656148283608</v>
      </c>
      <c r="E103" s="91">
        <v>15199.179628652872</v>
      </c>
      <c r="F103" s="91">
        <v>15156.849271249281</v>
      </c>
      <c r="G103" s="971">
        <v>0.27928203709122063</v>
      </c>
      <c r="H103" s="92">
        <v>383.19591474245112</v>
      </c>
      <c r="I103" s="92">
        <v>0.40613635420519217</v>
      </c>
      <c r="J103" s="93">
        <v>18.029350104821802</v>
      </c>
      <c r="K103" s="93">
        <v>11.714523512276322</v>
      </c>
      <c r="L103" s="972">
        <v>1.048154997070597</v>
      </c>
    </row>
    <row r="104" spans="1:12" ht="15">
      <c r="A104" s="46" t="s">
        <v>113</v>
      </c>
      <c r="B104" s="47" t="s">
        <v>29</v>
      </c>
      <c r="C104" s="79">
        <v>14916.896078431373</v>
      </c>
      <c r="D104" s="79">
        <v>14917.39019607843</v>
      </c>
      <c r="E104" s="80">
        <v>15215.234</v>
      </c>
      <c r="F104" s="80">
        <v>15215.737999999999</v>
      </c>
      <c r="G104" s="964">
        <v>-3.312359873697851E-3</v>
      </c>
      <c r="H104" s="81">
        <v>373.2</v>
      </c>
      <c r="I104" s="81">
        <v>0.67439978419206914</v>
      </c>
      <c r="J104" s="89">
        <v>30.040322580645164</v>
      </c>
      <c r="K104" s="89">
        <v>6.7103620474406984</v>
      </c>
      <c r="L104" s="970">
        <v>1.1647448739165478</v>
      </c>
    </row>
    <row r="105" spans="1:12" ht="15">
      <c r="A105" s="46" t="s">
        <v>113</v>
      </c>
      <c r="B105" s="47" t="s">
        <v>30</v>
      </c>
      <c r="C105" s="79">
        <v>14881.294117647059</v>
      </c>
      <c r="D105" s="79">
        <v>14800.75294117647</v>
      </c>
      <c r="E105" s="80">
        <v>15178.92</v>
      </c>
      <c r="F105" s="80">
        <v>15096.768</v>
      </c>
      <c r="G105" s="964">
        <v>0.5441694540182378</v>
      </c>
      <c r="H105" s="81">
        <v>396.6</v>
      </c>
      <c r="I105" s="81">
        <v>0.78780177890724856</v>
      </c>
      <c r="J105" s="89">
        <v>5.0218340611353707</v>
      </c>
      <c r="K105" s="89">
        <v>5.0041614648356223</v>
      </c>
      <c r="L105" s="970">
        <v>-0.11658987684595257</v>
      </c>
    </row>
    <row r="106" spans="1:12" ht="14.25">
      <c r="A106" s="44" t="s">
        <v>113</v>
      </c>
      <c r="B106" s="48" t="s">
        <v>31</v>
      </c>
      <c r="C106" s="90">
        <v>14657.882841485069</v>
      </c>
      <c r="D106" s="90">
        <v>14537.54878422514</v>
      </c>
      <c r="E106" s="91">
        <v>14951.040498314771</v>
      </c>
      <c r="F106" s="91">
        <v>14828.299759909643</v>
      </c>
      <c r="G106" s="971">
        <v>0.82774654135988057</v>
      </c>
      <c r="H106" s="92">
        <v>338.41654598117304</v>
      </c>
      <c r="I106" s="92">
        <v>0.33952398950448998</v>
      </c>
      <c r="J106" s="93">
        <v>25.26077097505669</v>
      </c>
      <c r="K106" s="93">
        <v>28.734914689970871</v>
      </c>
      <c r="L106" s="972">
        <v>4.0815157633161299</v>
      </c>
    </row>
    <row r="107" spans="1:12" ht="15">
      <c r="A107" s="46" t="s">
        <v>113</v>
      </c>
      <c r="B107" s="47" t="s">
        <v>32</v>
      </c>
      <c r="C107" s="79">
        <v>14727.282352941176</v>
      </c>
      <c r="D107" s="79">
        <v>14595.791176470588</v>
      </c>
      <c r="E107" s="80">
        <v>15021.828</v>
      </c>
      <c r="F107" s="80">
        <v>14887.707</v>
      </c>
      <c r="G107" s="964">
        <v>0.90088419929273988</v>
      </c>
      <c r="H107" s="81">
        <v>327.7</v>
      </c>
      <c r="I107" s="81">
        <v>0.45984058859595339</v>
      </c>
      <c r="J107" s="89">
        <v>33.4965034965035</v>
      </c>
      <c r="K107" s="89">
        <v>19.860590928006658</v>
      </c>
      <c r="L107" s="970">
        <v>3.8722188349834017</v>
      </c>
    </row>
    <row r="108" spans="1:12" ht="15.75" thickBot="1">
      <c r="A108" s="49" t="s">
        <v>113</v>
      </c>
      <c r="B108" s="50" t="s">
        <v>33</v>
      </c>
      <c r="C108" s="94">
        <v>14517.447058823529</v>
      </c>
      <c r="D108" s="94">
        <v>14439.550980392158</v>
      </c>
      <c r="E108" s="95">
        <v>14807.796</v>
      </c>
      <c r="F108" s="95">
        <v>14728.342000000001</v>
      </c>
      <c r="G108" s="973">
        <v>0.5394633014361</v>
      </c>
      <c r="H108" s="89">
        <v>362.4</v>
      </c>
      <c r="I108" s="89">
        <v>1.3139502376292951</v>
      </c>
      <c r="J108" s="89">
        <v>10.064516129032258</v>
      </c>
      <c r="K108" s="89">
        <v>8.8743237619642112</v>
      </c>
      <c r="L108" s="970">
        <v>0.2092969283327264</v>
      </c>
    </row>
    <row r="109" spans="1:12" ht="15.75" thickBot="1">
      <c r="A109" s="51"/>
      <c r="B109" s="52"/>
      <c r="C109" s="96"/>
      <c r="D109" s="96"/>
      <c r="E109" s="96"/>
      <c r="F109" s="96"/>
      <c r="G109" s="974"/>
      <c r="H109" s="97"/>
      <c r="I109" s="97"/>
      <c r="J109" s="97"/>
      <c r="K109" s="97"/>
      <c r="L109" s="975"/>
    </row>
    <row r="110" spans="1:12" ht="15">
      <c r="A110" s="46" t="s">
        <v>114</v>
      </c>
      <c r="B110" s="53" t="s">
        <v>30</v>
      </c>
      <c r="C110" s="98">
        <v>14992.716666666667</v>
      </c>
      <c r="D110" s="98">
        <v>14774.99019607843</v>
      </c>
      <c r="E110" s="99">
        <v>15292.571</v>
      </c>
      <c r="F110" s="99">
        <v>15070.49</v>
      </c>
      <c r="G110" s="976">
        <v>1.4736149919478407</v>
      </c>
      <c r="H110" s="100">
        <v>412.7</v>
      </c>
      <c r="I110" s="100">
        <v>2.3054040654437311</v>
      </c>
      <c r="J110" s="100">
        <v>-6.1810154525386318</v>
      </c>
      <c r="K110" s="100">
        <v>4.4215563878485229</v>
      </c>
      <c r="L110" s="977">
        <v>-0.64329155490639689</v>
      </c>
    </row>
    <row r="111" spans="1:12" ht="15.75" thickBot="1">
      <c r="A111" s="49" t="s">
        <v>114</v>
      </c>
      <c r="B111" s="50" t="s">
        <v>33</v>
      </c>
      <c r="C111" s="94">
        <v>14597.280392156863</v>
      </c>
      <c r="D111" s="94">
        <v>14393.319607843137</v>
      </c>
      <c r="E111" s="95">
        <v>14889.226000000001</v>
      </c>
      <c r="F111" s="95">
        <v>14681.186</v>
      </c>
      <c r="G111" s="973">
        <v>1.4170517286546256</v>
      </c>
      <c r="H111" s="89">
        <v>383.8</v>
      </c>
      <c r="I111" s="89">
        <v>1.6688741721854332</v>
      </c>
      <c r="J111" s="89">
        <v>-0.14388489208633093</v>
      </c>
      <c r="K111" s="89">
        <v>7.2201414898044121</v>
      </c>
      <c r="L111" s="970">
        <v>-0.55043096100059685</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12746.322213019712</v>
      </c>
      <c r="D124" s="85">
        <v>12823.660098637345</v>
      </c>
      <c r="E124" s="86">
        <v>13001.248657280106</v>
      </c>
      <c r="F124" s="86">
        <v>13080.133300610092</v>
      </c>
      <c r="G124" s="968">
        <v>-0.60308745726854729</v>
      </c>
      <c r="H124" s="87">
        <v>353.04912280701751</v>
      </c>
      <c r="I124" s="87">
        <v>-0.62138947652561649</v>
      </c>
      <c r="J124" s="88">
        <v>-15.763546798029557</v>
      </c>
      <c r="K124" s="88">
        <v>1.7790262172284643</v>
      </c>
      <c r="L124" s="969">
        <v>-0.49065177919371794</v>
      </c>
    </row>
    <row r="125" spans="1:12" ht="15">
      <c r="A125" s="46" t="s">
        <v>24</v>
      </c>
      <c r="B125" s="47" t="s">
        <v>29</v>
      </c>
      <c r="C125" s="79">
        <v>12946.888235294116</v>
      </c>
      <c r="D125" s="79">
        <v>12718.591176470587</v>
      </c>
      <c r="E125" s="80">
        <v>13205.825999999999</v>
      </c>
      <c r="F125" s="80">
        <v>12972.963</v>
      </c>
      <c r="G125" s="964">
        <v>1.7949870048962553</v>
      </c>
      <c r="H125" s="81">
        <v>322.10000000000002</v>
      </c>
      <c r="I125" s="81">
        <v>3.1380083253282134</v>
      </c>
      <c r="J125" s="89">
        <v>84.615384615384613</v>
      </c>
      <c r="K125" s="89">
        <v>0.24968789013732834</v>
      </c>
      <c r="L125" s="970">
        <v>0.104339052928026</v>
      </c>
    </row>
    <row r="126" spans="1:12" ht="15">
      <c r="A126" s="46" t="s">
        <v>24</v>
      </c>
      <c r="B126" s="47" t="s">
        <v>30</v>
      </c>
      <c r="C126" s="79">
        <v>12695.34705882353</v>
      </c>
      <c r="D126" s="79">
        <v>12544.614705882352</v>
      </c>
      <c r="E126" s="80">
        <v>12949.254000000001</v>
      </c>
      <c r="F126" s="80">
        <v>12795.507</v>
      </c>
      <c r="G126" s="964">
        <v>1.2015702074173473</v>
      </c>
      <c r="H126" s="81">
        <v>346.4</v>
      </c>
      <c r="I126" s="81">
        <v>1.5240328253223883</v>
      </c>
      <c r="J126" s="89">
        <v>-23.214285714285715</v>
      </c>
      <c r="K126" s="89">
        <v>0.89471493965875992</v>
      </c>
      <c r="L126" s="970">
        <v>-0.35752119629830625</v>
      </c>
    </row>
    <row r="127" spans="1:12" ht="15">
      <c r="A127" s="46" t="s">
        <v>24</v>
      </c>
      <c r="B127" s="47" t="s">
        <v>35</v>
      </c>
      <c r="C127" s="79">
        <v>12744.929411764706</v>
      </c>
      <c r="D127" s="79">
        <v>13195.365686274508</v>
      </c>
      <c r="E127" s="80">
        <v>12999.828</v>
      </c>
      <c r="F127" s="80">
        <v>13459.272999999999</v>
      </c>
      <c r="G127" s="964">
        <v>-3.4135944786913806</v>
      </c>
      <c r="H127" s="81">
        <v>374.6</v>
      </c>
      <c r="I127" s="81">
        <v>-2.0909566126502876</v>
      </c>
      <c r="J127" s="89">
        <v>-21.794871794871796</v>
      </c>
      <c r="K127" s="89">
        <v>0.63462338743237612</v>
      </c>
      <c r="L127" s="970">
        <v>-0.23746963582343783</v>
      </c>
    </row>
    <row r="128" spans="1:12" ht="14.25">
      <c r="A128" s="44" t="s">
        <v>24</v>
      </c>
      <c r="B128" s="48" t="s">
        <v>31</v>
      </c>
      <c r="C128" s="90">
        <v>12687.527933996174</v>
      </c>
      <c r="D128" s="90">
        <v>12339.251102459984</v>
      </c>
      <c r="E128" s="91">
        <v>12941.278492676098</v>
      </c>
      <c r="F128" s="91">
        <v>12586.036124509184</v>
      </c>
      <c r="G128" s="971">
        <v>2.8225119064702087</v>
      </c>
      <c r="H128" s="92">
        <v>299.87668665667167</v>
      </c>
      <c r="I128" s="92">
        <v>0.72731481382650121</v>
      </c>
      <c r="J128" s="93">
        <v>0.60331825037707398</v>
      </c>
      <c r="K128" s="93">
        <v>13.878485226799834</v>
      </c>
      <c r="L128" s="972">
        <v>-0.94709616854900425</v>
      </c>
    </row>
    <row r="129" spans="1:12" ht="15">
      <c r="A129" s="46" t="s">
        <v>24</v>
      </c>
      <c r="B129" s="47" t="s">
        <v>32</v>
      </c>
      <c r="C129" s="79">
        <v>12339.492156862743</v>
      </c>
      <c r="D129" s="79">
        <v>12052.780392156861</v>
      </c>
      <c r="E129" s="80">
        <v>12586.281999999999</v>
      </c>
      <c r="F129" s="80">
        <v>12293.835999999999</v>
      </c>
      <c r="G129" s="964">
        <v>2.378801864609223</v>
      </c>
      <c r="H129" s="81">
        <v>268.7</v>
      </c>
      <c r="I129" s="81">
        <v>0.56137724550898205</v>
      </c>
      <c r="J129" s="89">
        <v>1.3986013986013985</v>
      </c>
      <c r="K129" s="89">
        <v>4.5255930087390759</v>
      </c>
      <c r="L129" s="970">
        <v>-0.27091861916790094</v>
      </c>
    </row>
    <row r="130" spans="1:12" ht="15">
      <c r="A130" s="46" t="s">
        <v>24</v>
      </c>
      <c r="B130" s="47" t="s">
        <v>33</v>
      </c>
      <c r="C130" s="79">
        <v>12774.861764705882</v>
      </c>
      <c r="D130" s="79">
        <v>12387.080392156862</v>
      </c>
      <c r="E130" s="80">
        <v>13030.359</v>
      </c>
      <c r="F130" s="80">
        <v>12634.822</v>
      </c>
      <c r="G130" s="964">
        <v>3.130530845626478</v>
      </c>
      <c r="H130" s="81">
        <v>308.2</v>
      </c>
      <c r="I130" s="81">
        <v>0.75187969924812403</v>
      </c>
      <c r="J130" s="89">
        <v>0.94212651413189774</v>
      </c>
      <c r="K130" s="89">
        <v>7.8027465667915106</v>
      </c>
      <c r="L130" s="970">
        <v>-0.50449851370938426</v>
      </c>
    </row>
    <row r="131" spans="1:12" ht="15">
      <c r="A131" s="46" t="s">
        <v>24</v>
      </c>
      <c r="B131" s="47" t="s">
        <v>36</v>
      </c>
      <c r="C131" s="79">
        <v>13081.539215686274</v>
      </c>
      <c r="D131" s="79">
        <v>12755.044117647059</v>
      </c>
      <c r="E131" s="80">
        <v>13343.17</v>
      </c>
      <c r="F131" s="80">
        <v>13010.145</v>
      </c>
      <c r="G131" s="964">
        <v>2.5597331928275944</v>
      </c>
      <c r="H131" s="81">
        <v>349</v>
      </c>
      <c r="I131" s="81">
        <v>1.6899766899766935</v>
      </c>
      <c r="J131" s="89">
        <v>-3.2467532467532463</v>
      </c>
      <c r="K131" s="89">
        <v>1.5501456512692469</v>
      </c>
      <c r="L131" s="970">
        <v>-0.17167903567171905</v>
      </c>
    </row>
    <row r="132" spans="1:12" ht="14.25">
      <c r="A132" s="44" t="s">
        <v>24</v>
      </c>
      <c r="B132" s="48" t="s">
        <v>37</v>
      </c>
      <c r="C132" s="90">
        <v>11039.13835219923</v>
      </c>
      <c r="D132" s="90">
        <v>10510.343974915439</v>
      </c>
      <c r="E132" s="91">
        <v>11259.921119243216</v>
      </c>
      <c r="F132" s="91">
        <v>10720.550854413748</v>
      </c>
      <c r="G132" s="971">
        <v>5.031180506992361</v>
      </c>
      <c r="H132" s="92">
        <v>233.22075471698113</v>
      </c>
      <c r="I132" s="92">
        <v>1.0273263200432421</v>
      </c>
      <c r="J132" s="93">
        <v>12.950819672131148</v>
      </c>
      <c r="K132" s="93">
        <v>7.1681231793591342</v>
      </c>
      <c r="L132" s="972">
        <v>0.34790851030725545</v>
      </c>
    </row>
    <row r="133" spans="1:12" ht="15">
      <c r="A133" s="46" t="s">
        <v>24</v>
      </c>
      <c r="B133" s="47" t="s">
        <v>101</v>
      </c>
      <c r="C133" s="101">
        <v>10011.343137254902</v>
      </c>
      <c r="D133" s="101">
        <v>9898.3656862745102</v>
      </c>
      <c r="E133" s="102">
        <v>10211.57</v>
      </c>
      <c r="F133" s="102">
        <v>10096.333000000001</v>
      </c>
      <c r="G133" s="978">
        <v>1.1413747941950723</v>
      </c>
      <c r="H133" s="103">
        <v>214.7</v>
      </c>
      <c r="I133" s="103">
        <v>-9.3066542577951161E-2</v>
      </c>
      <c r="J133" s="104">
        <v>-0.87209302325581395</v>
      </c>
      <c r="K133" s="104">
        <v>3.5476487723678738</v>
      </c>
      <c r="L133" s="979">
        <v>-0.29850507378597246</v>
      </c>
    </row>
    <row r="134" spans="1:12" ht="15">
      <c r="A134" s="46" t="s">
        <v>24</v>
      </c>
      <c r="B134" s="47" t="s">
        <v>38</v>
      </c>
      <c r="C134" s="79">
        <v>11897.8</v>
      </c>
      <c r="D134" s="79">
        <v>11087.165686274509</v>
      </c>
      <c r="E134" s="80">
        <v>12135.755999999999</v>
      </c>
      <c r="F134" s="80">
        <v>11308.909</v>
      </c>
      <c r="G134" s="964">
        <v>7.3114656771930857</v>
      </c>
      <c r="H134" s="81">
        <v>233.9</v>
      </c>
      <c r="I134" s="81">
        <v>-3.1870860927152274</v>
      </c>
      <c r="J134" s="89">
        <v>23</v>
      </c>
      <c r="K134" s="89">
        <v>2.5593008739076155</v>
      </c>
      <c r="L134" s="970">
        <v>0.32316491684142568</v>
      </c>
    </row>
    <row r="135" spans="1:12" ht="15.75" thickBot="1">
      <c r="A135" s="46" t="s">
        <v>24</v>
      </c>
      <c r="B135" s="47" t="s">
        <v>39</v>
      </c>
      <c r="C135" s="79">
        <v>11902.400980392156</v>
      </c>
      <c r="D135" s="79">
        <v>11444.836274509804</v>
      </c>
      <c r="E135" s="80">
        <v>12140.449000000001</v>
      </c>
      <c r="F135" s="80">
        <v>11673.733</v>
      </c>
      <c r="G135" s="964">
        <v>3.9980013248547004</v>
      </c>
      <c r="H135" s="81">
        <v>293.5</v>
      </c>
      <c r="I135" s="81">
        <v>4.2999289267946068</v>
      </c>
      <c r="J135" s="89">
        <v>54.54545454545454</v>
      </c>
      <c r="K135" s="89">
        <v>1.0611735330836454</v>
      </c>
      <c r="L135" s="970">
        <v>0.32324866725180279</v>
      </c>
    </row>
    <row r="136" spans="1:12" ht="15.75" thickBot="1">
      <c r="A136" s="51"/>
      <c r="B136" s="52"/>
      <c r="C136" s="96"/>
      <c r="D136" s="96"/>
      <c r="E136" s="96"/>
      <c r="F136" s="96"/>
      <c r="G136" s="974"/>
      <c r="H136" s="97"/>
      <c r="I136" s="97"/>
      <c r="J136" s="97"/>
      <c r="K136" s="97"/>
      <c r="L136" s="975"/>
    </row>
    <row r="137" spans="1:12" ht="14.25">
      <c r="A137" s="44" t="s">
        <v>116</v>
      </c>
      <c r="B137" s="48" t="s">
        <v>25</v>
      </c>
      <c r="C137" s="90">
        <v>14986.197001944971</v>
      </c>
      <c r="D137" s="90">
        <v>14704.308830969305</v>
      </c>
      <c r="E137" s="91">
        <v>15285.92094198387</v>
      </c>
      <c r="F137" s="91">
        <v>14998.395007588691</v>
      </c>
      <c r="G137" s="971">
        <v>1.9170446854460079</v>
      </c>
      <c r="H137" s="92">
        <v>346.45294117647057</v>
      </c>
      <c r="I137" s="92">
        <v>1.2239993875315631</v>
      </c>
      <c r="J137" s="93">
        <v>32.467532467532465</v>
      </c>
      <c r="K137" s="93">
        <v>2.1223470661672907</v>
      </c>
      <c r="L137" s="972">
        <v>0.40052237922632483</v>
      </c>
    </row>
    <row r="138" spans="1:12" ht="15">
      <c r="A138" s="46" t="s">
        <v>116</v>
      </c>
      <c r="B138" s="47" t="s">
        <v>26</v>
      </c>
      <c r="C138" s="79">
        <v>14892.73431372549</v>
      </c>
      <c r="D138" s="79">
        <v>14556.570588235294</v>
      </c>
      <c r="E138" s="80">
        <v>15190.589</v>
      </c>
      <c r="F138" s="80">
        <v>14847.701999999999</v>
      </c>
      <c r="G138" s="964">
        <v>2.3093607347453542</v>
      </c>
      <c r="H138" s="81">
        <v>326.2</v>
      </c>
      <c r="I138" s="81">
        <v>0.36923076923076575</v>
      </c>
      <c r="J138" s="89">
        <v>3.5714285714285712</v>
      </c>
      <c r="K138" s="89">
        <v>0.30170620058260506</v>
      </c>
      <c r="L138" s="970">
        <v>-1.1352833406661489E-2</v>
      </c>
    </row>
    <row r="139" spans="1:12" ht="15">
      <c r="A139" s="46" t="s">
        <v>116</v>
      </c>
      <c r="B139" s="47" t="s">
        <v>27</v>
      </c>
      <c r="C139" s="79">
        <v>15050.157843137255</v>
      </c>
      <c r="D139" s="79">
        <v>14796.542156862744</v>
      </c>
      <c r="E139" s="80">
        <v>15351.161</v>
      </c>
      <c r="F139" s="80">
        <v>15092.473</v>
      </c>
      <c r="G139" s="964">
        <v>1.7140199621360934</v>
      </c>
      <c r="H139" s="81">
        <v>339.3</v>
      </c>
      <c r="I139" s="81">
        <v>0.56312981624185954</v>
      </c>
      <c r="J139" s="89">
        <v>25.773195876288657</v>
      </c>
      <c r="K139" s="89">
        <v>1.2692467748647522</v>
      </c>
      <c r="L139" s="970">
        <v>0.18472083568765019</v>
      </c>
    </row>
    <row r="140" spans="1:12" ht="15">
      <c r="A140" s="46" t="s">
        <v>116</v>
      </c>
      <c r="B140" s="47" t="s">
        <v>34</v>
      </c>
      <c r="C140" s="79">
        <v>14897.237254901962</v>
      </c>
      <c r="D140" s="79">
        <v>14550.413725490196</v>
      </c>
      <c r="E140" s="80">
        <v>15195.182000000001</v>
      </c>
      <c r="F140" s="80">
        <v>14841.422</v>
      </c>
      <c r="G140" s="964">
        <v>2.383599091785142</v>
      </c>
      <c r="H140" s="81">
        <v>374</v>
      </c>
      <c r="I140" s="81">
        <v>-0.31982942430703321</v>
      </c>
      <c r="J140" s="89">
        <v>82.758620689655174</v>
      </c>
      <c r="K140" s="89">
        <v>0.55139409071993339</v>
      </c>
      <c r="L140" s="970">
        <v>0.22715437694533591</v>
      </c>
    </row>
    <row r="141" spans="1:12" ht="14.25">
      <c r="A141" s="44" t="s">
        <v>116</v>
      </c>
      <c r="B141" s="48" t="s">
        <v>28</v>
      </c>
      <c r="C141" s="90">
        <v>14668.504275353276</v>
      </c>
      <c r="D141" s="90">
        <v>14866.447398369308</v>
      </c>
      <c r="E141" s="91">
        <v>14961.874360860342</v>
      </c>
      <c r="F141" s="91">
        <v>15163.776346336694</v>
      </c>
      <c r="G141" s="971">
        <v>-1.3314756223315569</v>
      </c>
      <c r="H141" s="92">
        <v>317.77257142857144</v>
      </c>
      <c r="I141" s="92">
        <v>-0.57004288648653711</v>
      </c>
      <c r="J141" s="93">
        <v>-5.7112068965517242</v>
      </c>
      <c r="K141" s="93">
        <v>9.1032043279234287</v>
      </c>
      <c r="L141" s="972">
        <v>-1.2724665128636907</v>
      </c>
    </row>
    <row r="142" spans="1:12" ht="15">
      <c r="A142" s="46" t="s">
        <v>116</v>
      </c>
      <c r="B142" s="47" t="s">
        <v>29</v>
      </c>
      <c r="C142" s="79">
        <v>14516.744117647058</v>
      </c>
      <c r="D142" s="79">
        <v>14481.136274509803</v>
      </c>
      <c r="E142" s="80">
        <v>14807.079</v>
      </c>
      <c r="F142" s="80">
        <v>14770.759</v>
      </c>
      <c r="G142" s="964">
        <v>0.24589122332846747</v>
      </c>
      <c r="H142" s="81">
        <v>284.60000000000002</v>
      </c>
      <c r="I142" s="81">
        <v>-0.10530010530008935</v>
      </c>
      <c r="J142" s="89">
        <v>0</v>
      </c>
      <c r="K142" s="89">
        <v>0.93632958801498134</v>
      </c>
      <c r="L142" s="970">
        <v>-6.9931592664804088E-2</v>
      </c>
    </row>
    <row r="143" spans="1:12" ht="15">
      <c r="A143" s="46" t="s">
        <v>116</v>
      </c>
      <c r="B143" s="47" t="s">
        <v>30</v>
      </c>
      <c r="C143" s="79">
        <v>14748.899019607843</v>
      </c>
      <c r="D143" s="79">
        <v>15108.043137254901</v>
      </c>
      <c r="E143" s="80">
        <v>15043.877</v>
      </c>
      <c r="F143" s="80">
        <v>15410.204</v>
      </c>
      <c r="G143" s="964">
        <v>-2.3771716454889198</v>
      </c>
      <c r="H143" s="81">
        <v>313.8</v>
      </c>
      <c r="I143" s="81">
        <v>-0.75901328273244062</v>
      </c>
      <c r="J143" s="89">
        <v>-11.81959564541213</v>
      </c>
      <c r="K143" s="89">
        <v>5.8988764044943816</v>
      </c>
      <c r="L143" s="970">
        <v>-1.2903006974734188</v>
      </c>
    </row>
    <row r="144" spans="1:12" ht="15">
      <c r="A144" s="46" t="s">
        <v>116</v>
      </c>
      <c r="B144" s="47" t="s">
        <v>35</v>
      </c>
      <c r="C144" s="79">
        <v>14528.704901960784</v>
      </c>
      <c r="D144" s="79">
        <v>14286.082352941175</v>
      </c>
      <c r="E144" s="80">
        <v>14819.279</v>
      </c>
      <c r="F144" s="80">
        <v>14571.804</v>
      </c>
      <c r="G144" s="964">
        <v>1.6983140865743211</v>
      </c>
      <c r="H144" s="81">
        <v>341.8</v>
      </c>
      <c r="I144" s="81">
        <v>-1.441753171856978</v>
      </c>
      <c r="J144" s="89">
        <v>11.794871794871794</v>
      </c>
      <c r="K144" s="89">
        <v>2.2679983354140658</v>
      </c>
      <c r="L144" s="970">
        <v>8.7765777274531054E-2</v>
      </c>
    </row>
    <row r="145" spans="1:12" ht="14.25">
      <c r="A145" s="44" t="s">
        <v>116</v>
      </c>
      <c r="B145" s="48" t="s">
        <v>31</v>
      </c>
      <c r="C145" s="90">
        <v>13662.457777913662</v>
      </c>
      <c r="D145" s="90">
        <v>13562.094748834581</v>
      </c>
      <c r="E145" s="91">
        <v>13935.706933471934</v>
      </c>
      <c r="F145" s="91">
        <v>13833.336643811273</v>
      </c>
      <c r="G145" s="971">
        <v>0.74002601322117889</v>
      </c>
      <c r="H145" s="92">
        <v>275.44554545454542</v>
      </c>
      <c r="I145" s="92">
        <v>1.3990483393308E-2</v>
      </c>
      <c r="J145" s="93">
        <v>-10.277324632952691</v>
      </c>
      <c r="K145" s="93">
        <v>11.444028297960882</v>
      </c>
      <c r="L145" s="972">
        <v>-2.2634851188548595</v>
      </c>
    </row>
    <row r="146" spans="1:12" ht="15">
      <c r="A146" s="46" t="s">
        <v>116</v>
      </c>
      <c r="B146" s="47" t="s">
        <v>32</v>
      </c>
      <c r="C146" s="79">
        <v>13260.056862745098</v>
      </c>
      <c r="D146" s="79">
        <v>13420.460784313726</v>
      </c>
      <c r="E146" s="80">
        <v>13525.258</v>
      </c>
      <c r="F146" s="80">
        <v>13688.87</v>
      </c>
      <c r="G146" s="964">
        <v>-1.195219181714787</v>
      </c>
      <c r="H146" s="81">
        <v>244.1</v>
      </c>
      <c r="I146" s="81">
        <v>-0.24519820187985059</v>
      </c>
      <c r="J146" s="89">
        <v>-5.8219178082191778</v>
      </c>
      <c r="K146" s="89">
        <v>2.8610070744902205</v>
      </c>
      <c r="L146" s="970">
        <v>-0.4037514228264163</v>
      </c>
    </row>
    <row r="147" spans="1:12" ht="15">
      <c r="A147" s="46" t="s">
        <v>116</v>
      </c>
      <c r="B147" s="47" t="s">
        <v>33</v>
      </c>
      <c r="C147" s="79">
        <v>13833.516666666666</v>
      </c>
      <c r="D147" s="79">
        <v>13659.460784313726</v>
      </c>
      <c r="E147" s="80">
        <v>14110.187</v>
      </c>
      <c r="F147" s="80">
        <v>13932.65</v>
      </c>
      <c r="G147" s="964">
        <v>1.2742514884103187</v>
      </c>
      <c r="H147" s="81">
        <v>281.2</v>
      </c>
      <c r="I147" s="81">
        <v>0.4285714285714245</v>
      </c>
      <c r="J147" s="81">
        <v>-13.625000000000002</v>
      </c>
      <c r="K147" s="81">
        <v>7.1889305035372457</v>
      </c>
      <c r="L147" s="965">
        <v>-1.7556133247275136</v>
      </c>
    </row>
    <row r="148" spans="1:12" ht="15.75" thickBot="1">
      <c r="A148" s="56" t="s">
        <v>116</v>
      </c>
      <c r="B148" s="57" t="s">
        <v>36</v>
      </c>
      <c r="C148" s="82">
        <v>13512.604901960784</v>
      </c>
      <c r="D148" s="82">
        <v>13284.975490196077</v>
      </c>
      <c r="E148" s="83">
        <v>13782.857</v>
      </c>
      <c r="F148" s="83">
        <v>13550.674999999999</v>
      </c>
      <c r="G148" s="966">
        <v>1.7134349395878854</v>
      </c>
      <c r="H148" s="84">
        <v>310.10000000000002</v>
      </c>
      <c r="I148" s="84">
        <v>-1.524293426484584</v>
      </c>
      <c r="J148" s="84">
        <v>0</v>
      </c>
      <c r="K148" s="84">
        <v>1.3940907199334167</v>
      </c>
      <c r="L148" s="967">
        <v>-0.10412037130093021</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c r="A152" s="27"/>
      <c r="B152" s="28"/>
      <c r="C152" s="3" t="s">
        <v>9</v>
      </c>
      <c r="D152" s="3" t="s">
        <v>9</v>
      </c>
      <c r="E152" s="3"/>
      <c r="F152" s="3"/>
      <c r="G152" s="921"/>
      <c r="H152" s="1464" t="s">
        <v>10</v>
      </c>
      <c r="I152" s="1465"/>
      <c r="J152" s="951" t="s">
        <v>11</v>
      </c>
      <c r="K152" s="922" t="s">
        <v>12</v>
      </c>
      <c r="L152" s="923"/>
    </row>
    <row r="153" spans="1:12" ht="15.75">
      <c r="A153" s="29" t="s">
        <v>13</v>
      </c>
      <c r="B153" s="30" t="s">
        <v>14</v>
      </c>
      <c r="C153" s="924" t="s">
        <v>40</v>
      </c>
      <c r="D153" s="924" t="s">
        <v>40</v>
      </c>
      <c r="E153" s="925" t="s">
        <v>41</v>
      </c>
      <c r="F153" s="926"/>
      <c r="G153" s="952"/>
      <c r="H153" s="1462" t="s">
        <v>15</v>
      </c>
      <c r="I153" s="1463"/>
      <c r="J153" s="953" t="s">
        <v>16</v>
      </c>
      <c r="K153" s="927" t="s">
        <v>17</v>
      </c>
      <c r="L153" s="928"/>
    </row>
    <row r="154" spans="1:12" ht="26.25" thickBot="1">
      <c r="A154" s="31" t="s">
        <v>18</v>
      </c>
      <c r="B154" s="32" t="s">
        <v>19</v>
      </c>
      <c r="C154" s="851" t="s">
        <v>506</v>
      </c>
      <c r="D154" s="851" t="s">
        <v>505</v>
      </c>
      <c r="E154" s="918" t="s">
        <v>506</v>
      </c>
      <c r="F154" s="1139" t="s">
        <v>505</v>
      </c>
      <c r="G154" s="950" t="s">
        <v>20</v>
      </c>
      <c r="H154" s="66" t="s">
        <v>506</v>
      </c>
      <c r="I154" s="862" t="s">
        <v>20</v>
      </c>
      <c r="J154" s="954" t="s">
        <v>20</v>
      </c>
      <c r="K154" s="919" t="s">
        <v>506</v>
      </c>
      <c r="L154" s="955" t="s">
        <v>21</v>
      </c>
    </row>
    <row r="155" spans="1:12" ht="15" thickBot="1">
      <c r="A155" s="33" t="s">
        <v>22</v>
      </c>
      <c r="B155" s="34" t="s">
        <v>23</v>
      </c>
      <c r="C155" s="67">
        <v>13820.147601800121</v>
      </c>
      <c r="D155" s="67">
        <v>13688.35684049311</v>
      </c>
      <c r="E155" s="68">
        <v>14096.550553836123</v>
      </c>
      <c r="F155" s="1140">
        <v>13962.123977302972</v>
      </c>
      <c r="G155" s="956">
        <v>0.96279460597597377</v>
      </c>
      <c r="H155" s="69">
        <v>318.32025383395029</v>
      </c>
      <c r="I155" s="69">
        <v>-0.64288240853960865</v>
      </c>
      <c r="J155" s="70">
        <v>-5.4263565891472867</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14571.936723085459</v>
      </c>
      <c r="D157" s="72">
        <v>13712.212397617273</v>
      </c>
      <c r="E157" s="73">
        <v>14863.375457547168</v>
      </c>
      <c r="F157" s="73">
        <v>13986.456645569619</v>
      </c>
      <c r="G157" s="960">
        <v>6.2697710663931785</v>
      </c>
      <c r="H157" s="74">
        <v>265.01249999999999</v>
      </c>
      <c r="I157" s="74">
        <v>0.64615157397247514</v>
      </c>
      <c r="J157" s="74">
        <v>-11.111111111111111</v>
      </c>
      <c r="K157" s="74">
        <v>0.10576414595452141</v>
      </c>
      <c r="L157" s="961">
        <v>-6.7639860784868278E-3</v>
      </c>
    </row>
    <row r="158" spans="1:12" ht="15">
      <c r="A158" s="46" t="s">
        <v>108</v>
      </c>
      <c r="B158" s="75" t="s">
        <v>23</v>
      </c>
      <c r="C158" s="76">
        <v>14625.918997004199</v>
      </c>
      <c r="D158" s="76">
        <v>14522.756753362271</v>
      </c>
      <c r="E158" s="77">
        <v>14918.437376944283</v>
      </c>
      <c r="F158" s="77">
        <v>14813.211888429518</v>
      </c>
      <c r="G158" s="962">
        <v>0.71034890547238938</v>
      </c>
      <c r="H158" s="78">
        <v>351.06894185626578</v>
      </c>
      <c r="I158" s="78">
        <v>0.11444319694895184</v>
      </c>
      <c r="J158" s="78">
        <v>-8.341608738828203</v>
      </c>
      <c r="K158" s="78">
        <v>36.607615018508724</v>
      </c>
      <c r="L158" s="963">
        <v>-1.1643279672377105</v>
      </c>
    </row>
    <row r="159" spans="1:12" ht="15">
      <c r="A159" s="39" t="s">
        <v>109</v>
      </c>
      <c r="B159" s="40" t="s">
        <v>23</v>
      </c>
      <c r="C159" s="79">
        <v>14796.920695735382</v>
      </c>
      <c r="D159" s="79">
        <v>14576.665675275872</v>
      </c>
      <c r="E159" s="80">
        <v>15092.85910965009</v>
      </c>
      <c r="F159" s="80">
        <v>14868.198988781389</v>
      </c>
      <c r="G159" s="964">
        <v>1.5110109908955021</v>
      </c>
      <c r="H159" s="81">
        <v>375.2175496688742</v>
      </c>
      <c r="I159" s="81">
        <v>-0.68590536163308735</v>
      </c>
      <c r="J159" s="81">
        <v>-14.082503556187767</v>
      </c>
      <c r="K159" s="81">
        <v>7.985193019566367</v>
      </c>
      <c r="L159" s="965">
        <v>-0.80450440478972318</v>
      </c>
    </row>
    <row r="160" spans="1:12" ht="15">
      <c r="A160" s="39" t="s">
        <v>110</v>
      </c>
      <c r="B160" s="40" t="s">
        <v>23</v>
      </c>
      <c r="C160" s="79" t="s">
        <v>228</v>
      </c>
      <c r="D160" s="79" t="s">
        <v>228</v>
      </c>
      <c r="E160" s="80" t="s">
        <v>228</v>
      </c>
      <c r="F160" s="80" t="s">
        <v>228</v>
      </c>
      <c r="G160" s="1411" t="s">
        <v>99</v>
      </c>
      <c r="H160" s="81" t="s">
        <v>228</v>
      </c>
      <c r="I160" s="81" t="s">
        <v>99</v>
      </c>
      <c r="J160" s="81" t="s">
        <v>99</v>
      </c>
      <c r="K160" s="1426" t="s">
        <v>99</v>
      </c>
      <c r="L160" s="965" t="s">
        <v>99</v>
      </c>
    </row>
    <row r="161" spans="1:12" ht="15">
      <c r="A161" s="39" t="s">
        <v>97</v>
      </c>
      <c r="B161" s="40" t="s">
        <v>23</v>
      </c>
      <c r="C161" s="79">
        <v>12065.821033480817</v>
      </c>
      <c r="D161" s="79">
        <v>11873.239312848056</v>
      </c>
      <c r="E161" s="80">
        <v>12307.137454150434</v>
      </c>
      <c r="F161" s="80">
        <v>12110.704099105018</v>
      </c>
      <c r="G161" s="964">
        <v>1.6219812938863907</v>
      </c>
      <c r="H161" s="81">
        <v>283.86890684814972</v>
      </c>
      <c r="I161" s="81">
        <v>-1.3658106502061584</v>
      </c>
      <c r="J161" s="81">
        <v>-1.2184873949579833</v>
      </c>
      <c r="K161" s="81">
        <v>31.081438392384982</v>
      </c>
      <c r="L161" s="965">
        <v>1.3239990325450215</v>
      </c>
    </row>
    <row r="162" spans="1:12" ht="15.75" thickBot="1">
      <c r="A162" s="41" t="s">
        <v>111</v>
      </c>
      <c r="B162" s="42" t="s">
        <v>23</v>
      </c>
      <c r="C162" s="82">
        <v>14127.681394439753</v>
      </c>
      <c r="D162" s="82">
        <v>13911.447259894863</v>
      </c>
      <c r="E162" s="83">
        <v>14410.235022328548</v>
      </c>
      <c r="F162" s="83">
        <v>14189.676205092761</v>
      </c>
      <c r="G162" s="966">
        <v>1.5543611710930205</v>
      </c>
      <c r="H162" s="84">
        <v>294.49328235936645</v>
      </c>
      <c r="I162" s="84">
        <v>0.91423317963101691</v>
      </c>
      <c r="J162" s="84">
        <v>-2.8131634819532909</v>
      </c>
      <c r="K162" s="84">
        <v>24.206768905341089</v>
      </c>
      <c r="L162" s="967">
        <v>0.65087993309802883</v>
      </c>
    </row>
    <row r="163" spans="1:12" ht="15" thickBot="1">
      <c r="A163" s="35"/>
      <c r="B163" s="43"/>
      <c r="C163" s="71"/>
      <c r="D163" s="71"/>
      <c r="E163" s="71"/>
      <c r="F163" s="71"/>
      <c r="G163" s="958"/>
      <c r="H163" s="70"/>
      <c r="I163" s="70"/>
      <c r="J163" s="70"/>
      <c r="K163" s="70"/>
      <c r="L163" s="959"/>
    </row>
    <row r="164" spans="1:12" ht="14.25">
      <c r="A164" s="44" t="s">
        <v>112</v>
      </c>
      <c r="B164" s="45" t="s">
        <v>25</v>
      </c>
      <c r="C164" s="85" t="s">
        <v>99</v>
      </c>
      <c r="D164" s="85" t="s">
        <v>99</v>
      </c>
      <c r="E164" s="86" t="s">
        <v>99</v>
      </c>
      <c r="F164" s="86" t="s">
        <v>99</v>
      </c>
      <c r="G164" s="968" t="s">
        <v>99</v>
      </c>
      <c r="H164" s="87" t="s">
        <v>99</v>
      </c>
      <c r="I164" s="87" t="s">
        <v>99</v>
      </c>
      <c r="J164" s="88" t="s">
        <v>99</v>
      </c>
      <c r="K164" s="88" t="s">
        <v>99</v>
      </c>
      <c r="L164" s="969" t="s">
        <v>99</v>
      </c>
    </row>
    <row r="165" spans="1:12" ht="15">
      <c r="A165" s="46" t="s">
        <v>112</v>
      </c>
      <c r="B165" s="47" t="s">
        <v>26</v>
      </c>
      <c r="C165" s="79" t="s">
        <v>99</v>
      </c>
      <c r="D165" s="79" t="s">
        <v>99</v>
      </c>
      <c r="E165" s="80" t="s">
        <v>99</v>
      </c>
      <c r="F165" s="80" t="s">
        <v>99</v>
      </c>
      <c r="G165" s="964" t="s">
        <v>99</v>
      </c>
      <c r="H165" s="81" t="s">
        <v>99</v>
      </c>
      <c r="I165" s="81" t="s">
        <v>99</v>
      </c>
      <c r="J165" s="89" t="s">
        <v>99</v>
      </c>
      <c r="K165" s="89" t="s">
        <v>99</v>
      </c>
      <c r="L165" s="970" t="s">
        <v>99</v>
      </c>
    </row>
    <row r="166" spans="1:12" ht="15">
      <c r="A166" s="46" t="s">
        <v>112</v>
      </c>
      <c r="B166" s="47" t="s">
        <v>27</v>
      </c>
      <c r="C166" s="79" t="s">
        <v>99</v>
      </c>
      <c r="D166" s="79" t="s">
        <v>99</v>
      </c>
      <c r="E166" s="80" t="s">
        <v>99</v>
      </c>
      <c r="F166" s="80" t="s">
        <v>99</v>
      </c>
      <c r="G166" s="964" t="s">
        <v>99</v>
      </c>
      <c r="H166" s="81" t="s">
        <v>99</v>
      </c>
      <c r="I166" s="81" t="s">
        <v>99</v>
      </c>
      <c r="J166" s="89" t="s">
        <v>99</v>
      </c>
      <c r="K166" s="89" t="s">
        <v>99</v>
      </c>
      <c r="L166" s="970" t="s">
        <v>99</v>
      </c>
    </row>
    <row r="167" spans="1:12" ht="14.25">
      <c r="A167" s="44" t="s">
        <v>112</v>
      </c>
      <c r="B167" s="48" t="s">
        <v>28</v>
      </c>
      <c r="C167" s="90" t="s">
        <v>228</v>
      </c>
      <c r="D167" s="90" t="s">
        <v>228</v>
      </c>
      <c r="E167" s="91" t="s">
        <v>228</v>
      </c>
      <c r="F167" s="91" t="s">
        <v>228</v>
      </c>
      <c r="G167" s="971" t="s">
        <v>99</v>
      </c>
      <c r="H167" s="92" t="s">
        <v>228</v>
      </c>
      <c r="I167" s="92" t="s">
        <v>99</v>
      </c>
      <c r="J167" s="93" t="s">
        <v>99</v>
      </c>
      <c r="K167" s="93">
        <v>1.3220518244315176E-2</v>
      </c>
      <c r="L167" s="972" t="s">
        <v>99</v>
      </c>
    </row>
    <row r="168" spans="1:12" ht="15">
      <c r="A168" s="46" t="s">
        <v>112</v>
      </c>
      <c r="B168" s="47" t="s">
        <v>29</v>
      </c>
      <c r="C168" s="79" t="s">
        <v>228</v>
      </c>
      <c r="D168" s="79" t="s">
        <v>228</v>
      </c>
      <c r="E168" s="80" t="s">
        <v>228</v>
      </c>
      <c r="F168" s="80" t="s">
        <v>228</v>
      </c>
      <c r="G168" s="964" t="s">
        <v>99</v>
      </c>
      <c r="H168" s="81" t="s">
        <v>228</v>
      </c>
      <c r="I168" s="81" t="s">
        <v>99</v>
      </c>
      <c r="J168" s="89" t="s">
        <v>99</v>
      </c>
      <c r="K168" s="89">
        <v>1.3220518244315176E-2</v>
      </c>
      <c r="L168" s="970" t="s">
        <v>99</v>
      </c>
    </row>
    <row r="169" spans="1:12" ht="15">
      <c r="A169" s="46" t="s">
        <v>112</v>
      </c>
      <c r="B169" s="47" t="s">
        <v>30</v>
      </c>
      <c r="C169" s="1430" t="s">
        <v>99</v>
      </c>
      <c r="D169" s="79" t="s">
        <v>228</v>
      </c>
      <c r="E169" s="1410" t="s">
        <v>99</v>
      </c>
      <c r="F169" s="80" t="s">
        <v>228</v>
      </c>
      <c r="G169" s="964" t="s">
        <v>99</v>
      </c>
      <c r="H169" s="81" t="s">
        <v>99</v>
      </c>
      <c r="I169" s="81" t="s">
        <v>99</v>
      </c>
      <c r="J169" s="89" t="s">
        <v>99</v>
      </c>
      <c r="K169" s="89" t="s">
        <v>99</v>
      </c>
      <c r="L169" s="970" t="s">
        <v>99</v>
      </c>
    </row>
    <row r="170" spans="1:12" ht="14.25">
      <c r="A170" s="44" t="s">
        <v>112</v>
      </c>
      <c r="B170" s="48" t="s">
        <v>31</v>
      </c>
      <c r="C170" s="90">
        <v>14430.785380782147</v>
      </c>
      <c r="D170" s="90">
        <v>12915.020893603341</v>
      </c>
      <c r="E170" s="91">
        <v>14719.40108839779</v>
      </c>
      <c r="F170" s="91">
        <v>13173.321311475409</v>
      </c>
      <c r="G170" s="971">
        <v>11.736446264129121</v>
      </c>
      <c r="H170" s="92">
        <v>258.58571428571429</v>
      </c>
      <c r="I170" s="92">
        <v>5.9864391694869541</v>
      </c>
      <c r="J170" s="93">
        <v>40</v>
      </c>
      <c r="K170" s="93">
        <v>9.2543627710206244E-2</v>
      </c>
      <c r="L170" s="972">
        <v>3.0027998802979433E-2</v>
      </c>
    </row>
    <row r="171" spans="1:12" ht="15">
      <c r="A171" s="46" t="s">
        <v>112</v>
      </c>
      <c r="B171" s="47" t="s">
        <v>32</v>
      </c>
      <c r="C171" s="79" t="s">
        <v>228</v>
      </c>
      <c r="D171" s="79">
        <v>12824.681372549019</v>
      </c>
      <c r="E171" s="80" t="s">
        <v>228</v>
      </c>
      <c r="F171" s="80">
        <v>13081.174999999999</v>
      </c>
      <c r="G171" s="964" t="s">
        <v>99</v>
      </c>
      <c r="H171" s="81" t="s">
        <v>228</v>
      </c>
      <c r="I171" s="81" t="s">
        <v>99</v>
      </c>
      <c r="J171" s="89" t="s">
        <v>99</v>
      </c>
      <c r="K171" s="89">
        <v>3.9661554732945532E-2</v>
      </c>
      <c r="L171" s="970" t="s">
        <v>99</v>
      </c>
    </row>
    <row r="172" spans="1:12" ht="15.75" thickBot="1">
      <c r="A172" s="49" t="s">
        <v>112</v>
      </c>
      <c r="B172" s="50" t="s">
        <v>33</v>
      </c>
      <c r="C172" s="94" t="s">
        <v>228</v>
      </c>
      <c r="D172" s="94" t="s">
        <v>228</v>
      </c>
      <c r="E172" s="95" t="s">
        <v>228</v>
      </c>
      <c r="F172" s="95" t="s">
        <v>228</v>
      </c>
      <c r="G172" s="973" t="s">
        <v>99</v>
      </c>
      <c r="H172" s="89" t="s">
        <v>228</v>
      </c>
      <c r="I172" s="89" t="s">
        <v>228</v>
      </c>
      <c r="J172" s="89" t="s">
        <v>228</v>
      </c>
      <c r="K172" s="89">
        <v>5.2882072977260705E-2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15116.332866172963</v>
      </c>
      <c r="D174" s="85">
        <v>14954.043199109881</v>
      </c>
      <c r="E174" s="86">
        <v>15418.659523496422</v>
      </c>
      <c r="F174" s="86">
        <v>15253.124063092078</v>
      </c>
      <c r="G174" s="968">
        <v>1.085256107008856</v>
      </c>
      <c r="H174" s="87">
        <v>418.69109311740897</v>
      </c>
      <c r="I174" s="87">
        <v>-5.5740354093478495E-2</v>
      </c>
      <c r="J174" s="88">
        <v>-1.984126984126984</v>
      </c>
      <c r="K174" s="88">
        <v>3.2654680063458486</v>
      </c>
      <c r="L174" s="969">
        <v>0.11468030942161755</v>
      </c>
    </row>
    <row r="175" spans="1:12" ht="15">
      <c r="A175" s="46" t="s">
        <v>113</v>
      </c>
      <c r="B175" s="47" t="s">
        <v>26</v>
      </c>
      <c r="C175" s="79">
        <v>15228.599019607844</v>
      </c>
      <c r="D175" s="79">
        <v>15003.088235294117</v>
      </c>
      <c r="E175" s="80">
        <v>15533.171</v>
      </c>
      <c r="F175" s="80">
        <v>15303.15</v>
      </c>
      <c r="G175" s="964">
        <v>1.5030957678647903</v>
      </c>
      <c r="H175" s="81">
        <v>408.1</v>
      </c>
      <c r="I175" s="81">
        <v>0.29491275497666397</v>
      </c>
      <c r="J175" s="89">
        <v>-3.4965034965034967</v>
      </c>
      <c r="K175" s="89">
        <v>1.8244315177154944</v>
      </c>
      <c r="L175" s="970">
        <v>3.6484530968807549E-2</v>
      </c>
    </row>
    <row r="176" spans="1:12" ht="15">
      <c r="A176" s="46" t="s">
        <v>113</v>
      </c>
      <c r="B176" s="47" t="s">
        <v>27</v>
      </c>
      <c r="C176" s="79">
        <v>14982.09019607843</v>
      </c>
      <c r="D176" s="79">
        <v>14893.818627450979</v>
      </c>
      <c r="E176" s="80">
        <v>15281.732</v>
      </c>
      <c r="F176" s="80">
        <v>15191.695</v>
      </c>
      <c r="G176" s="964">
        <v>0.59267250955209583</v>
      </c>
      <c r="H176" s="81">
        <v>432.1</v>
      </c>
      <c r="I176" s="81">
        <v>-0.59811364159189462</v>
      </c>
      <c r="J176" s="89">
        <v>0</v>
      </c>
      <c r="K176" s="89">
        <v>1.4410364886303544</v>
      </c>
      <c r="L176" s="970">
        <v>7.8195778452810005E-2</v>
      </c>
    </row>
    <row r="177" spans="1:12" ht="14.25">
      <c r="A177" s="44" t="s">
        <v>113</v>
      </c>
      <c r="B177" s="48" t="s">
        <v>28</v>
      </c>
      <c r="C177" s="90">
        <v>14925.568659613167</v>
      </c>
      <c r="D177" s="90">
        <v>14790.60058885848</v>
      </c>
      <c r="E177" s="91">
        <v>15224.08003280543</v>
      </c>
      <c r="F177" s="91">
        <v>15086.412600635651</v>
      </c>
      <c r="G177" s="971">
        <v>0.9125259650129065</v>
      </c>
      <c r="H177" s="92">
        <v>377.57035175879395</v>
      </c>
      <c r="I177" s="92">
        <v>1.591014821360929</v>
      </c>
      <c r="J177" s="93">
        <v>-18.94093686354379</v>
      </c>
      <c r="K177" s="93">
        <v>10.523532522474881</v>
      </c>
      <c r="L177" s="972">
        <v>-1.7545369949044645</v>
      </c>
    </row>
    <row r="178" spans="1:12" ht="15">
      <c r="A178" s="46" t="s">
        <v>113</v>
      </c>
      <c r="B178" s="47" t="s">
        <v>29</v>
      </c>
      <c r="C178" s="79">
        <v>14884.699019607842</v>
      </c>
      <c r="D178" s="79">
        <v>14665.893137254901</v>
      </c>
      <c r="E178" s="80">
        <v>15182.393</v>
      </c>
      <c r="F178" s="80">
        <v>14959.210999999999</v>
      </c>
      <c r="G178" s="964">
        <v>1.4919369744834852</v>
      </c>
      <c r="H178" s="81">
        <v>362.8</v>
      </c>
      <c r="I178" s="81">
        <v>1.1994421199442151</v>
      </c>
      <c r="J178" s="89">
        <v>-19.702602230483272</v>
      </c>
      <c r="K178" s="89">
        <v>5.7112638815441565</v>
      </c>
      <c r="L178" s="970">
        <v>-1.0154177888734477</v>
      </c>
    </row>
    <row r="179" spans="1:12" ht="15">
      <c r="A179" s="46" t="s">
        <v>113</v>
      </c>
      <c r="B179" s="47" t="s">
        <v>30</v>
      </c>
      <c r="C179" s="79">
        <v>14970.109803921569</v>
      </c>
      <c r="D179" s="79">
        <v>14930.36568627451</v>
      </c>
      <c r="E179" s="80">
        <v>15269.512000000001</v>
      </c>
      <c r="F179" s="80">
        <v>15228.973</v>
      </c>
      <c r="G179" s="964">
        <v>0.26619654522994213</v>
      </c>
      <c r="H179" s="81">
        <v>395.1</v>
      </c>
      <c r="I179" s="81">
        <v>1.9349845201238387</v>
      </c>
      <c r="J179" s="89">
        <v>-18.018018018018019</v>
      </c>
      <c r="K179" s="89">
        <v>4.8122686409307249</v>
      </c>
      <c r="L179" s="970">
        <v>-0.739119206031015</v>
      </c>
    </row>
    <row r="180" spans="1:12" ht="14.25">
      <c r="A180" s="44" t="s">
        <v>113</v>
      </c>
      <c r="B180" s="48" t="s">
        <v>31</v>
      </c>
      <c r="C180" s="90">
        <v>14378.108215551665</v>
      </c>
      <c r="D180" s="90">
        <v>14279.44021978578</v>
      </c>
      <c r="E180" s="91">
        <v>14665.670379862699</v>
      </c>
      <c r="F180" s="91">
        <v>14565.029024181496</v>
      </c>
      <c r="G180" s="971">
        <v>0.69097943789959515</v>
      </c>
      <c r="H180" s="92">
        <v>329.16987253765927</v>
      </c>
      <c r="I180" s="92">
        <v>-0.10256564074090319</v>
      </c>
      <c r="J180" s="93">
        <v>-3.4135422495803023</v>
      </c>
      <c r="K180" s="93">
        <v>22.818614489687995</v>
      </c>
      <c r="L180" s="972">
        <v>0.47552871824513332</v>
      </c>
    </row>
    <row r="181" spans="1:12" ht="15">
      <c r="A181" s="46" t="s">
        <v>113</v>
      </c>
      <c r="B181" s="47" t="s">
        <v>32</v>
      </c>
      <c r="C181" s="79">
        <v>14290.945098039214</v>
      </c>
      <c r="D181" s="79">
        <v>14177.939215686274</v>
      </c>
      <c r="E181" s="80">
        <v>14576.763999999999</v>
      </c>
      <c r="F181" s="80">
        <v>14461.498</v>
      </c>
      <c r="G181" s="964">
        <v>0.79705435771591315</v>
      </c>
      <c r="H181" s="81">
        <v>318</v>
      </c>
      <c r="I181" s="81">
        <v>0.60107560898449131</v>
      </c>
      <c r="J181" s="89">
        <v>2.5896414342629481</v>
      </c>
      <c r="K181" s="89">
        <v>13.617133791644632</v>
      </c>
      <c r="L181" s="970">
        <v>1.063995507073491</v>
      </c>
    </row>
    <row r="182" spans="1:12" ht="15.75" thickBot="1">
      <c r="A182" s="49" t="s">
        <v>113</v>
      </c>
      <c r="B182" s="50" t="s">
        <v>33</v>
      </c>
      <c r="C182" s="94">
        <v>14496.75294117647</v>
      </c>
      <c r="D182" s="94">
        <v>14398.109803921569</v>
      </c>
      <c r="E182" s="95">
        <v>14786.688</v>
      </c>
      <c r="F182" s="95">
        <v>14686.072</v>
      </c>
      <c r="G182" s="973">
        <v>0.68511171673405924</v>
      </c>
      <c r="H182" s="89">
        <v>345.7</v>
      </c>
      <c r="I182" s="89">
        <v>-0.2884338044418806</v>
      </c>
      <c r="J182" s="89">
        <v>-11.111111111111111</v>
      </c>
      <c r="K182" s="89">
        <v>9.2014806980433619</v>
      </c>
      <c r="L182" s="970">
        <v>-0.5884667888283559</v>
      </c>
    </row>
    <row r="183" spans="1:12" ht="15.75" thickBot="1">
      <c r="A183" s="51"/>
      <c r="B183" s="52"/>
      <c r="C183" s="96"/>
      <c r="D183" s="96"/>
      <c r="E183" s="96"/>
      <c r="F183" s="96"/>
      <c r="G183" s="974"/>
      <c r="H183" s="97"/>
      <c r="I183" s="97"/>
      <c r="J183" s="97"/>
      <c r="K183" s="97"/>
      <c r="L183" s="975"/>
    </row>
    <row r="184" spans="1:12" ht="15">
      <c r="A184" s="46" t="s">
        <v>114</v>
      </c>
      <c r="B184" s="53" t="s">
        <v>30</v>
      </c>
      <c r="C184" s="98">
        <v>15124.857843137253</v>
      </c>
      <c r="D184" s="98">
        <v>14852.283333333333</v>
      </c>
      <c r="E184" s="99">
        <v>15427.355</v>
      </c>
      <c r="F184" s="99">
        <v>15149.329</v>
      </c>
      <c r="G184" s="976">
        <v>1.8352363989190534</v>
      </c>
      <c r="H184" s="100">
        <v>396.6</v>
      </c>
      <c r="I184" s="100">
        <v>-1.4168530947054407</v>
      </c>
      <c r="J184" s="100">
        <v>10.434782608695652</v>
      </c>
      <c r="K184" s="100">
        <v>3.3580116340560551</v>
      </c>
      <c r="L184" s="977">
        <v>0.48229270432362181</v>
      </c>
    </row>
    <row r="185" spans="1:12" ht="15.75" thickBot="1">
      <c r="A185" s="49" t="s">
        <v>114</v>
      </c>
      <c r="B185" s="50" t="s">
        <v>33</v>
      </c>
      <c r="C185" s="94">
        <v>14534.498039215687</v>
      </c>
      <c r="D185" s="94">
        <v>14429.310784313726</v>
      </c>
      <c r="E185" s="95">
        <v>14825.188</v>
      </c>
      <c r="F185" s="95">
        <v>14717.897000000001</v>
      </c>
      <c r="G185" s="973">
        <v>0.72898322362222845</v>
      </c>
      <c r="H185" s="89">
        <v>359.7</v>
      </c>
      <c r="I185" s="89">
        <v>-1.6944520360754274</v>
      </c>
      <c r="J185" s="89">
        <v>-26.004228329809724</v>
      </c>
      <c r="K185" s="89">
        <v>4.6271813855103119</v>
      </c>
      <c r="L185" s="970">
        <v>-1.2867971091133441</v>
      </c>
    </row>
    <row r="186" spans="1:12" ht="15.75" thickBot="1">
      <c r="A186" s="51"/>
      <c r="B186" s="52"/>
      <c r="C186" s="96"/>
      <c r="D186" s="96"/>
      <c r="E186" s="96"/>
      <c r="F186" s="96"/>
      <c r="G186" s="974"/>
      <c r="H186" s="97"/>
      <c r="I186" s="97"/>
      <c r="J186" s="97"/>
      <c r="K186" s="97"/>
      <c r="L186" s="975"/>
    </row>
    <row r="187" spans="1:12" ht="14.25">
      <c r="A187" s="44" t="s">
        <v>115</v>
      </c>
      <c r="B187" s="45" t="s">
        <v>25</v>
      </c>
      <c r="C187" s="85" t="s">
        <v>99</v>
      </c>
      <c r="D187" s="85" t="s">
        <v>228</v>
      </c>
      <c r="E187" s="86" t="s">
        <v>99</v>
      </c>
      <c r="F187" s="86" t="s">
        <v>228</v>
      </c>
      <c r="G187" s="968" t="s">
        <v>99</v>
      </c>
      <c r="H187" s="87" t="s">
        <v>99</v>
      </c>
      <c r="I187" s="87" t="s">
        <v>99</v>
      </c>
      <c r="J187" s="88" t="s">
        <v>99</v>
      </c>
      <c r="K187" s="88" t="s">
        <v>99</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99</v>
      </c>
      <c r="D190" s="79" t="s">
        <v>228</v>
      </c>
      <c r="E190" s="80" t="s">
        <v>99</v>
      </c>
      <c r="F190" s="80" t="s">
        <v>228</v>
      </c>
      <c r="G190" s="964" t="s">
        <v>99</v>
      </c>
      <c r="H190" s="81" t="s">
        <v>99</v>
      </c>
      <c r="I190" s="81" t="s">
        <v>99</v>
      </c>
      <c r="J190" s="89" t="s">
        <v>99</v>
      </c>
      <c r="K190" s="89" t="s">
        <v>99</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228</v>
      </c>
      <c r="D194" s="90" t="s">
        <v>99</v>
      </c>
      <c r="E194" s="91" t="s">
        <v>228</v>
      </c>
      <c r="F194" s="91" t="s">
        <v>99</v>
      </c>
      <c r="G194" s="971" t="s">
        <v>99</v>
      </c>
      <c r="H194" s="92" t="s">
        <v>228</v>
      </c>
      <c r="I194" s="92" t="s">
        <v>99</v>
      </c>
      <c r="J194" s="93" t="s">
        <v>99</v>
      </c>
      <c r="K194" s="93">
        <v>1.3220518244315176E-2</v>
      </c>
      <c r="L194" s="972" t="s">
        <v>99</v>
      </c>
    </row>
    <row r="195" spans="1:12" ht="15">
      <c r="A195" s="39" t="s">
        <v>115</v>
      </c>
      <c r="B195" s="47" t="s">
        <v>33</v>
      </c>
      <c r="C195" s="79" t="s">
        <v>228</v>
      </c>
      <c r="D195" s="79" t="s">
        <v>99</v>
      </c>
      <c r="E195" s="80" t="s">
        <v>228</v>
      </c>
      <c r="F195" s="80" t="s">
        <v>99</v>
      </c>
      <c r="G195" s="964" t="s">
        <v>99</v>
      </c>
      <c r="H195" s="81" t="s">
        <v>228</v>
      </c>
      <c r="I195" s="81" t="s">
        <v>99</v>
      </c>
      <c r="J195" s="89" t="s">
        <v>99</v>
      </c>
      <c r="K195" s="89">
        <v>1.3220518244315176E-2</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12738.740497650346</v>
      </c>
      <c r="D198" s="85">
        <v>12482.013680908791</v>
      </c>
      <c r="E198" s="86">
        <v>12993.515307603353</v>
      </c>
      <c r="F198" s="86">
        <v>12731.653954526966</v>
      </c>
      <c r="G198" s="968">
        <v>2.0567740374633527</v>
      </c>
      <c r="H198" s="87">
        <v>349.38181818181818</v>
      </c>
      <c r="I198" s="87">
        <v>0.33744869967686475</v>
      </c>
      <c r="J198" s="88">
        <v>-15.864022662889518</v>
      </c>
      <c r="K198" s="88">
        <v>3.9264939185616079</v>
      </c>
      <c r="L198" s="969">
        <v>-0.48710948228860484</v>
      </c>
    </row>
    <row r="199" spans="1:12" ht="15">
      <c r="A199" s="46" t="s">
        <v>24</v>
      </c>
      <c r="B199" s="47" t="s">
        <v>29</v>
      </c>
      <c r="C199" s="79">
        <v>12502.244117647058</v>
      </c>
      <c r="D199" s="79">
        <v>12145.361764705882</v>
      </c>
      <c r="E199" s="80">
        <v>12752.289000000001</v>
      </c>
      <c r="F199" s="80">
        <v>12388.269</v>
      </c>
      <c r="G199" s="964">
        <v>2.9384250535728635</v>
      </c>
      <c r="H199" s="81">
        <v>317.10000000000002</v>
      </c>
      <c r="I199" s="81">
        <v>-3.1525851197971598E-2</v>
      </c>
      <c r="J199" s="89">
        <v>-34.782608695652172</v>
      </c>
      <c r="K199" s="89">
        <v>0.59492332099418299</v>
      </c>
      <c r="L199" s="970">
        <v>-0.26779235792554701</v>
      </c>
    </row>
    <row r="200" spans="1:12" ht="15">
      <c r="A200" s="46" t="s">
        <v>24</v>
      </c>
      <c r="B200" s="47" t="s">
        <v>30</v>
      </c>
      <c r="C200" s="79">
        <v>12668.611764705882</v>
      </c>
      <c r="D200" s="79">
        <v>12540.880392156863</v>
      </c>
      <c r="E200" s="80">
        <v>12921.984</v>
      </c>
      <c r="F200" s="80">
        <v>12791.698</v>
      </c>
      <c r="G200" s="964">
        <v>1.0185199806937284</v>
      </c>
      <c r="H200" s="81">
        <v>342.9</v>
      </c>
      <c r="I200" s="81">
        <v>2.144772117962463</v>
      </c>
      <c r="J200" s="89">
        <v>-11.347517730496454</v>
      </c>
      <c r="K200" s="89">
        <v>1.652564780539397</v>
      </c>
      <c r="L200" s="970">
        <v>-0.11037595464439875</v>
      </c>
    </row>
    <row r="201" spans="1:12" ht="15">
      <c r="A201" s="46" t="s">
        <v>24</v>
      </c>
      <c r="B201" s="47" t="s">
        <v>35</v>
      </c>
      <c r="C201" s="79">
        <v>12875.544117647059</v>
      </c>
      <c r="D201" s="79">
        <v>12567.35</v>
      </c>
      <c r="E201" s="80">
        <v>13133.055</v>
      </c>
      <c r="F201" s="80">
        <v>12818.697</v>
      </c>
      <c r="G201" s="964">
        <v>2.4523397346859839</v>
      </c>
      <c r="H201" s="81">
        <v>367.2</v>
      </c>
      <c r="I201" s="81">
        <v>-2.2103861517976062</v>
      </c>
      <c r="J201" s="89">
        <v>-11.188811188811188</v>
      </c>
      <c r="K201" s="89">
        <v>1.6790058170280275</v>
      </c>
      <c r="L201" s="970">
        <v>-0.1089411697186593</v>
      </c>
    </row>
    <row r="202" spans="1:12" ht="14.25">
      <c r="A202" s="44" t="s">
        <v>24</v>
      </c>
      <c r="B202" s="48" t="s">
        <v>31</v>
      </c>
      <c r="C202" s="90">
        <v>12479.602248627703</v>
      </c>
      <c r="D202" s="90">
        <v>12270.512191214584</v>
      </c>
      <c r="E202" s="91">
        <v>12729.194293600258</v>
      </c>
      <c r="F202" s="91">
        <v>12515.922435038876</v>
      </c>
      <c r="G202" s="971">
        <v>1.7040043166480328</v>
      </c>
      <c r="H202" s="92">
        <v>293.00523489932891</v>
      </c>
      <c r="I202" s="92">
        <v>-1.4282491587721056</v>
      </c>
      <c r="J202" s="93">
        <v>1.5678254942058625</v>
      </c>
      <c r="K202" s="93">
        <v>19.698572184029615</v>
      </c>
      <c r="L202" s="972">
        <v>1.3564866626492709</v>
      </c>
    </row>
    <row r="203" spans="1:12" ht="15">
      <c r="A203" s="46" t="s">
        <v>24</v>
      </c>
      <c r="B203" s="47" t="s">
        <v>32</v>
      </c>
      <c r="C203" s="79">
        <v>11990.522549019608</v>
      </c>
      <c r="D203" s="79">
        <v>11587.283333333333</v>
      </c>
      <c r="E203" s="80">
        <v>12230.333000000001</v>
      </c>
      <c r="F203" s="80">
        <v>11819.029</v>
      </c>
      <c r="G203" s="964">
        <v>3.4800151518369238</v>
      </c>
      <c r="H203" s="81">
        <v>266.7</v>
      </c>
      <c r="I203" s="81">
        <v>0.56561085972850678</v>
      </c>
      <c r="J203" s="89">
        <v>14.685314685314685</v>
      </c>
      <c r="K203" s="89">
        <v>6.5044949762030662</v>
      </c>
      <c r="L203" s="970">
        <v>1.1406540159630065</v>
      </c>
    </row>
    <row r="204" spans="1:12" ht="15">
      <c r="A204" s="46" t="s">
        <v>24</v>
      </c>
      <c r="B204" s="47" t="s">
        <v>33</v>
      </c>
      <c r="C204" s="79">
        <v>12509.555882352941</v>
      </c>
      <c r="D204" s="79">
        <v>12362.387254901962</v>
      </c>
      <c r="E204" s="80">
        <v>12759.746999999999</v>
      </c>
      <c r="F204" s="80">
        <v>12609.635</v>
      </c>
      <c r="G204" s="964">
        <v>1.1904547593962804</v>
      </c>
      <c r="H204" s="81">
        <v>290.5</v>
      </c>
      <c r="I204" s="81">
        <v>-1.9905533063427725</v>
      </c>
      <c r="J204" s="89">
        <v>-5.6603773584905666</v>
      </c>
      <c r="K204" s="89">
        <v>7.9323109465891068</v>
      </c>
      <c r="L204" s="970">
        <v>-1.9677050410143337E-2</v>
      </c>
    </row>
    <row r="205" spans="1:12" ht="15">
      <c r="A205" s="46" t="s">
        <v>24</v>
      </c>
      <c r="B205" s="47" t="s">
        <v>36</v>
      </c>
      <c r="C205" s="79">
        <v>12929.363725490195</v>
      </c>
      <c r="D205" s="79">
        <v>12722.106862745099</v>
      </c>
      <c r="E205" s="80">
        <v>13187.950999999999</v>
      </c>
      <c r="F205" s="80">
        <v>12976.549000000001</v>
      </c>
      <c r="G205" s="964">
        <v>1.6291080163146474</v>
      </c>
      <c r="H205" s="81">
        <v>329.3</v>
      </c>
      <c r="I205" s="81">
        <v>-1.0516826923076923</v>
      </c>
      <c r="J205" s="89">
        <v>-0.99502487562189057</v>
      </c>
      <c r="K205" s="89">
        <v>5.2617662612374403</v>
      </c>
      <c r="L205" s="970">
        <v>0.23550969709640501</v>
      </c>
    </row>
    <row r="206" spans="1:12" ht="14.25">
      <c r="A206" s="44" t="s">
        <v>24</v>
      </c>
      <c r="B206" s="48" t="s">
        <v>37</v>
      </c>
      <c r="C206" s="90">
        <v>10094.333778811801</v>
      </c>
      <c r="D206" s="90">
        <v>9904.0440582647279</v>
      </c>
      <c r="E206" s="91">
        <v>10296.220454388036</v>
      </c>
      <c r="F206" s="91">
        <v>10102.124939430023</v>
      </c>
      <c r="G206" s="971">
        <v>1.9213335424157238</v>
      </c>
      <c r="H206" s="92">
        <v>225.23333333333335</v>
      </c>
      <c r="I206" s="92">
        <v>0.11999306765519728</v>
      </c>
      <c r="J206" s="93">
        <v>0.7142857142857143</v>
      </c>
      <c r="K206" s="93">
        <v>7.4563722897937597</v>
      </c>
      <c r="L206" s="972">
        <v>0.45462185218435724</v>
      </c>
    </row>
    <row r="207" spans="1:12" ht="15">
      <c r="A207" s="46" t="s">
        <v>24</v>
      </c>
      <c r="B207" s="47" t="s">
        <v>101</v>
      </c>
      <c r="C207" s="101">
        <v>9621.4833333333336</v>
      </c>
      <c r="D207" s="101">
        <v>9563.1882352941175</v>
      </c>
      <c r="E207" s="102">
        <v>9813.9130000000005</v>
      </c>
      <c r="F207" s="102">
        <v>9754.4519999999993</v>
      </c>
      <c r="G207" s="978">
        <v>0.60957806753266253</v>
      </c>
      <c r="H207" s="103">
        <v>211.8</v>
      </c>
      <c r="I207" s="103">
        <v>-9.433962264150407E-2</v>
      </c>
      <c r="J207" s="104">
        <v>-7.8125</v>
      </c>
      <c r="K207" s="104">
        <v>3.9000528820729774</v>
      </c>
      <c r="L207" s="979">
        <v>-0.10094736798953852</v>
      </c>
    </row>
    <row r="208" spans="1:12" ht="15">
      <c r="A208" s="46" t="s">
        <v>24</v>
      </c>
      <c r="B208" s="47" t="s">
        <v>38</v>
      </c>
      <c r="C208" s="79">
        <v>10598.905882352941</v>
      </c>
      <c r="D208" s="79">
        <v>10234.561764705883</v>
      </c>
      <c r="E208" s="80">
        <v>10810.884</v>
      </c>
      <c r="F208" s="80">
        <v>10439.253000000001</v>
      </c>
      <c r="G208" s="964">
        <v>3.5599386277926151</v>
      </c>
      <c r="H208" s="81">
        <v>237.4</v>
      </c>
      <c r="I208" s="81">
        <v>-4.2105263157892342E-2</v>
      </c>
      <c r="J208" s="89">
        <v>11.167512690355331</v>
      </c>
      <c r="K208" s="89">
        <v>2.8952934955050238</v>
      </c>
      <c r="L208" s="970">
        <v>0.43217771656028736</v>
      </c>
    </row>
    <row r="209" spans="1:12" ht="15.75" thickBot="1">
      <c r="A209" s="46" t="s">
        <v>24</v>
      </c>
      <c r="B209" s="47" t="s">
        <v>39</v>
      </c>
      <c r="C209" s="79">
        <v>10357.922549019608</v>
      </c>
      <c r="D209" s="79">
        <v>10579.113725490195</v>
      </c>
      <c r="E209" s="80">
        <v>10565.081</v>
      </c>
      <c r="F209" s="80">
        <v>10790.696</v>
      </c>
      <c r="G209" s="964">
        <v>-2.0908289882320825</v>
      </c>
      <c r="H209" s="81">
        <v>251.2</v>
      </c>
      <c r="I209" s="81">
        <v>-4.8484848484848531</v>
      </c>
      <c r="J209" s="89">
        <v>16.279069767441861</v>
      </c>
      <c r="K209" s="89">
        <v>0.6610259122157589</v>
      </c>
      <c r="L209" s="970">
        <v>0.12339150361360829</v>
      </c>
    </row>
    <row r="210" spans="1:12" ht="15.75" thickBot="1">
      <c r="A210" s="51"/>
      <c r="B210" s="52"/>
      <c r="C210" s="96"/>
      <c r="D210" s="96"/>
      <c r="E210" s="96"/>
      <c r="F210" s="96"/>
      <c r="G210" s="974"/>
      <c r="H210" s="97"/>
      <c r="I210" s="97"/>
      <c r="J210" s="97"/>
      <c r="K210" s="97"/>
      <c r="L210" s="975"/>
    </row>
    <row r="211" spans="1:12" ht="14.25">
      <c r="A211" s="44" t="s">
        <v>116</v>
      </c>
      <c r="B211" s="48" t="s">
        <v>25</v>
      </c>
      <c r="C211" s="90">
        <v>14961.667170722787</v>
      </c>
      <c r="D211" s="90">
        <v>14551.725209825325</v>
      </c>
      <c r="E211" s="91">
        <v>15260.900514137244</v>
      </c>
      <c r="F211" s="91">
        <v>14842.759714021831</v>
      </c>
      <c r="G211" s="971">
        <v>2.8171364905974872</v>
      </c>
      <c r="H211" s="92">
        <v>332.1203045685279</v>
      </c>
      <c r="I211" s="92">
        <v>-1.2869592158923364</v>
      </c>
      <c r="J211" s="93">
        <v>11.299435028248588</v>
      </c>
      <c r="K211" s="93">
        <v>2.6044420941300901</v>
      </c>
      <c r="L211" s="972">
        <v>0.39138883081426101</v>
      </c>
    </row>
    <row r="212" spans="1:12" ht="15">
      <c r="A212" s="46" t="s">
        <v>116</v>
      </c>
      <c r="B212" s="47" t="s">
        <v>26</v>
      </c>
      <c r="C212" s="79">
        <v>14912.771568627451</v>
      </c>
      <c r="D212" s="79">
        <v>14949.108823529412</v>
      </c>
      <c r="E212" s="80">
        <v>15211.027</v>
      </c>
      <c r="F212" s="80">
        <v>15248.091</v>
      </c>
      <c r="G212" s="964">
        <v>-0.24307305091503129</v>
      </c>
      <c r="H212" s="81">
        <v>306.3</v>
      </c>
      <c r="I212" s="81">
        <v>-4.5497039576191858</v>
      </c>
      <c r="J212" s="89">
        <v>30.434782608695656</v>
      </c>
      <c r="K212" s="89">
        <v>0.39661554732945536</v>
      </c>
      <c r="L212" s="970">
        <v>0.10904365435621205</v>
      </c>
    </row>
    <row r="213" spans="1:12" ht="15">
      <c r="A213" s="46" t="s">
        <v>116</v>
      </c>
      <c r="B213" s="47" t="s">
        <v>27</v>
      </c>
      <c r="C213" s="79">
        <v>14902.335294117647</v>
      </c>
      <c r="D213" s="79">
        <v>14211.751960784313</v>
      </c>
      <c r="E213" s="80">
        <v>15200.382</v>
      </c>
      <c r="F213" s="80">
        <v>14495.986999999999</v>
      </c>
      <c r="G213" s="964">
        <v>4.8592413886684671</v>
      </c>
      <c r="H213" s="81">
        <v>333.9</v>
      </c>
      <c r="I213" s="81">
        <v>0</v>
      </c>
      <c r="J213" s="89">
        <v>3.4482758620689653</v>
      </c>
      <c r="K213" s="89">
        <v>1.189846641988366</v>
      </c>
      <c r="L213" s="970">
        <v>0.10207469900261956</v>
      </c>
    </row>
    <row r="214" spans="1:12" ht="15">
      <c r="A214" s="46" t="s">
        <v>116</v>
      </c>
      <c r="B214" s="47" t="s">
        <v>34</v>
      </c>
      <c r="C214" s="79">
        <v>15046.900980392156</v>
      </c>
      <c r="D214" s="79">
        <v>14852.050980392158</v>
      </c>
      <c r="E214" s="80">
        <v>15347.839</v>
      </c>
      <c r="F214" s="80">
        <v>15149.092000000001</v>
      </c>
      <c r="G214" s="964">
        <v>1.3119400159428656</v>
      </c>
      <c r="H214" s="81">
        <v>340.1</v>
      </c>
      <c r="I214" s="81">
        <v>-1.4488554042306578</v>
      </c>
      <c r="J214" s="89">
        <v>14.925373134328357</v>
      </c>
      <c r="K214" s="89">
        <v>1.0179799048122686</v>
      </c>
      <c r="L214" s="970">
        <v>0.18027047745542946</v>
      </c>
    </row>
    <row r="215" spans="1:12" ht="14.25">
      <c r="A215" s="44" t="s">
        <v>116</v>
      </c>
      <c r="B215" s="48" t="s">
        <v>28</v>
      </c>
      <c r="C215" s="90">
        <v>14503.979218628583</v>
      </c>
      <c r="D215" s="90">
        <v>14323.457486479434</v>
      </c>
      <c r="E215" s="91">
        <v>14794.058803001155</v>
      </c>
      <c r="F215" s="91">
        <v>14609.926636209022</v>
      </c>
      <c r="G215" s="971">
        <v>1.2603223231510454</v>
      </c>
      <c r="H215" s="92">
        <v>309.82913907284762</v>
      </c>
      <c r="I215" s="92">
        <v>1.0511035212298649</v>
      </c>
      <c r="J215" s="93">
        <v>-1.5645371577574969</v>
      </c>
      <c r="K215" s="93">
        <v>9.9814912744579587</v>
      </c>
      <c r="L215" s="972">
        <v>0.39159380008936751</v>
      </c>
    </row>
    <row r="216" spans="1:12" ht="15">
      <c r="A216" s="46" t="s">
        <v>116</v>
      </c>
      <c r="B216" s="47" t="s">
        <v>29</v>
      </c>
      <c r="C216" s="79">
        <v>14123.824509803921</v>
      </c>
      <c r="D216" s="79">
        <v>13781.63431372549</v>
      </c>
      <c r="E216" s="80">
        <v>14406.300999999999</v>
      </c>
      <c r="F216" s="80">
        <v>14057.267</v>
      </c>
      <c r="G216" s="964">
        <v>2.4829435195333467</v>
      </c>
      <c r="H216" s="81">
        <v>279.8</v>
      </c>
      <c r="I216" s="81">
        <v>-1.7901017901017784</v>
      </c>
      <c r="J216" s="89">
        <v>-6.593406593406594</v>
      </c>
      <c r="K216" s="89">
        <v>1.12374405076679</v>
      </c>
      <c r="L216" s="970">
        <v>-1.4040395344737888E-2</v>
      </c>
    </row>
    <row r="217" spans="1:12" ht="15">
      <c r="A217" s="46" t="s">
        <v>116</v>
      </c>
      <c r="B217" s="47" t="s">
        <v>30</v>
      </c>
      <c r="C217" s="79">
        <v>14613.836274509804</v>
      </c>
      <c r="D217" s="79">
        <v>14408.277450980391</v>
      </c>
      <c r="E217" s="80">
        <v>14906.112999999999</v>
      </c>
      <c r="F217" s="80">
        <v>14696.442999999999</v>
      </c>
      <c r="G217" s="964">
        <v>1.4266717463538632</v>
      </c>
      <c r="H217" s="81">
        <v>305.2</v>
      </c>
      <c r="I217" s="81">
        <v>0.79260237780712595</v>
      </c>
      <c r="J217" s="89">
        <v>2.7363184079601992</v>
      </c>
      <c r="K217" s="89">
        <v>5.4600740349021679</v>
      </c>
      <c r="L217" s="970">
        <v>0.43381747076113264</v>
      </c>
    </row>
    <row r="218" spans="1:12" ht="15">
      <c r="A218" s="46" t="s">
        <v>116</v>
      </c>
      <c r="B218" s="47" t="s">
        <v>35</v>
      </c>
      <c r="C218" s="79">
        <v>14446.822549019607</v>
      </c>
      <c r="D218" s="79">
        <v>14366.001960784313</v>
      </c>
      <c r="E218" s="80">
        <v>14735.759</v>
      </c>
      <c r="F218" s="80">
        <v>14653.322</v>
      </c>
      <c r="G218" s="964">
        <v>0.56258232774793249</v>
      </c>
      <c r="H218" s="81">
        <v>327.2</v>
      </c>
      <c r="I218" s="81">
        <v>2.4420788979336292</v>
      </c>
      <c r="J218" s="89">
        <v>-6.2043795620437958</v>
      </c>
      <c r="K218" s="89">
        <v>3.3976731887890006</v>
      </c>
      <c r="L218" s="970">
        <v>-2.8183275327028579E-2</v>
      </c>
    </row>
    <row r="219" spans="1:12" ht="14.25">
      <c r="A219" s="44" t="s">
        <v>116</v>
      </c>
      <c r="B219" s="48" t="s">
        <v>31</v>
      </c>
      <c r="C219" s="90">
        <v>13533.269549358014</v>
      </c>
      <c r="D219" s="90">
        <v>13382.045405002744</v>
      </c>
      <c r="E219" s="91">
        <v>13803.934940345174</v>
      </c>
      <c r="F219" s="91">
        <v>13649.686313102799</v>
      </c>
      <c r="G219" s="971">
        <v>1.1300525426310144</v>
      </c>
      <c r="H219" s="92">
        <v>272.88794084186577</v>
      </c>
      <c r="I219" s="92">
        <v>0.56239761210452099</v>
      </c>
      <c r="J219" s="93">
        <v>-6.4893617021276588</v>
      </c>
      <c r="K219" s="93">
        <v>11.620835536753042</v>
      </c>
      <c r="L219" s="972">
        <v>-0.13210269780559791</v>
      </c>
    </row>
    <row r="220" spans="1:12" ht="15">
      <c r="A220" s="46" t="s">
        <v>116</v>
      </c>
      <c r="B220" s="47" t="s">
        <v>32</v>
      </c>
      <c r="C220" s="79">
        <v>12823.824509803921</v>
      </c>
      <c r="D220" s="79">
        <v>12726.957843137254</v>
      </c>
      <c r="E220" s="80">
        <v>13080.300999999999</v>
      </c>
      <c r="F220" s="80">
        <v>12981.496999999999</v>
      </c>
      <c r="G220" s="964">
        <v>0.76111406873953058</v>
      </c>
      <c r="H220" s="81">
        <v>243.1</v>
      </c>
      <c r="I220" s="81">
        <v>0.82953131480713405</v>
      </c>
      <c r="J220" s="89">
        <v>-10.526315789473683</v>
      </c>
      <c r="K220" s="89">
        <v>2.472236911686938</v>
      </c>
      <c r="L220" s="970">
        <v>-0.14091637663514245</v>
      </c>
    </row>
    <row r="221" spans="1:12" ht="15">
      <c r="A221" s="46" t="s">
        <v>116</v>
      </c>
      <c r="B221" s="47" t="s">
        <v>33</v>
      </c>
      <c r="C221" s="79">
        <v>13741.62156862745</v>
      </c>
      <c r="D221" s="79">
        <v>13482.16274509804</v>
      </c>
      <c r="E221" s="80">
        <v>14016.454</v>
      </c>
      <c r="F221" s="80">
        <v>13751.806</v>
      </c>
      <c r="G221" s="964">
        <v>1.9244599582047568</v>
      </c>
      <c r="H221" s="81">
        <v>271.8</v>
      </c>
      <c r="I221" s="81">
        <v>1.0408921933085544</v>
      </c>
      <c r="J221" s="81">
        <v>2.2988505747126435</v>
      </c>
      <c r="K221" s="81">
        <v>5.8831306187202541</v>
      </c>
      <c r="L221" s="965">
        <v>0.44427090379152201</v>
      </c>
    </row>
    <row r="222" spans="1:12" ht="15.75" thickBot="1">
      <c r="A222" s="56" t="s">
        <v>116</v>
      </c>
      <c r="B222" s="57" t="s">
        <v>36</v>
      </c>
      <c r="C222" s="82">
        <v>13629.212745098039</v>
      </c>
      <c r="D222" s="82">
        <v>13624.957843137256</v>
      </c>
      <c r="E222" s="83">
        <v>13901.797</v>
      </c>
      <c r="F222" s="83">
        <v>13897.457</v>
      </c>
      <c r="G222" s="966">
        <v>3.1228734868545705E-2</v>
      </c>
      <c r="H222" s="84">
        <v>297.39999999999998</v>
      </c>
      <c r="I222" s="84">
        <v>0.40513166779202858</v>
      </c>
      <c r="J222" s="84">
        <v>-16.554054054054053</v>
      </c>
      <c r="K222" s="84">
        <v>3.2654680063458486</v>
      </c>
      <c r="L222" s="967">
        <v>-0.43545722496197836</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c r="A227" s="27"/>
      <c r="B227" s="28"/>
      <c r="C227" s="3" t="s">
        <v>9</v>
      </c>
      <c r="D227" s="3" t="s">
        <v>9</v>
      </c>
      <c r="E227" s="3"/>
      <c r="F227" s="3"/>
      <c r="G227" s="921"/>
      <c r="H227" s="1464" t="s">
        <v>10</v>
      </c>
      <c r="I227" s="1465"/>
      <c r="J227" s="951" t="s">
        <v>11</v>
      </c>
      <c r="K227" s="922" t="s">
        <v>12</v>
      </c>
      <c r="L227" s="923"/>
    </row>
    <row r="228" spans="1:12" ht="15.75">
      <c r="A228" s="29" t="s">
        <v>13</v>
      </c>
      <c r="B228" s="30" t="s">
        <v>14</v>
      </c>
      <c r="C228" s="924" t="s">
        <v>40</v>
      </c>
      <c r="D228" s="924" t="s">
        <v>40</v>
      </c>
      <c r="E228" s="925" t="s">
        <v>41</v>
      </c>
      <c r="F228" s="926"/>
      <c r="G228" s="952"/>
      <c r="H228" s="1462" t="s">
        <v>15</v>
      </c>
      <c r="I228" s="1463"/>
      <c r="J228" s="953" t="s">
        <v>16</v>
      </c>
      <c r="K228" s="927" t="s">
        <v>17</v>
      </c>
      <c r="L228" s="928"/>
    </row>
    <row r="229" spans="1:12" ht="26.25" thickBot="1">
      <c r="A229" s="31" t="s">
        <v>18</v>
      </c>
      <c r="B229" s="32" t="s">
        <v>19</v>
      </c>
      <c r="C229" s="851" t="s">
        <v>506</v>
      </c>
      <c r="D229" s="851" t="s">
        <v>505</v>
      </c>
      <c r="E229" s="918" t="s">
        <v>506</v>
      </c>
      <c r="F229" s="1139" t="s">
        <v>505</v>
      </c>
      <c r="G229" s="950" t="s">
        <v>20</v>
      </c>
      <c r="H229" s="66" t="s">
        <v>506</v>
      </c>
      <c r="I229" s="862" t="s">
        <v>20</v>
      </c>
      <c r="J229" s="954" t="s">
        <v>20</v>
      </c>
      <c r="K229" s="919" t="s">
        <v>506</v>
      </c>
      <c r="L229" s="955" t="s">
        <v>21</v>
      </c>
    </row>
    <row r="230" spans="1:12" ht="15" thickBot="1">
      <c r="A230" s="33" t="s">
        <v>22</v>
      </c>
      <c r="B230" s="34" t="s">
        <v>23</v>
      </c>
      <c r="C230" s="67">
        <v>12068.870868684204</v>
      </c>
      <c r="D230" s="67">
        <v>11684.819282454455</v>
      </c>
      <c r="E230" s="68">
        <v>12310.248286057888</v>
      </c>
      <c r="F230" s="1140">
        <v>11921.618239679165</v>
      </c>
      <c r="G230" s="956">
        <v>3.2598766255174243</v>
      </c>
      <c r="H230" s="69">
        <v>323.77256637168142</v>
      </c>
      <c r="I230" s="69">
        <v>0.13070703812749637</v>
      </c>
      <c r="J230" s="70">
        <v>-15.545590433482809</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99</v>
      </c>
      <c r="D232" s="72" t="s">
        <v>99</v>
      </c>
      <c r="E232" s="73" t="s">
        <v>99</v>
      </c>
      <c r="F232" s="73" t="s">
        <v>99</v>
      </c>
      <c r="G232" s="960" t="s">
        <v>99</v>
      </c>
      <c r="H232" s="74" t="s">
        <v>99</v>
      </c>
      <c r="I232" s="74" t="s">
        <v>99</v>
      </c>
      <c r="J232" s="74" t="s">
        <v>99</v>
      </c>
      <c r="K232" s="74" t="s">
        <v>99</v>
      </c>
      <c r="L232" s="961" t="s">
        <v>99</v>
      </c>
    </row>
    <row r="233" spans="1:12" ht="15">
      <c r="A233" s="46" t="s">
        <v>108</v>
      </c>
      <c r="B233" s="75" t="s">
        <v>23</v>
      </c>
      <c r="C233" s="76">
        <v>13527.257509722622</v>
      </c>
      <c r="D233" s="76">
        <v>12731.454969646798</v>
      </c>
      <c r="E233" s="77">
        <v>13797.802659917075</v>
      </c>
      <c r="F233" s="77">
        <v>12986.084069039734</v>
      </c>
      <c r="G233" s="962">
        <v>6.2506802401854769</v>
      </c>
      <c r="H233" s="78">
        <v>370.38678571428568</v>
      </c>
      <c r="I233" s="78">
        <v>0.25376970643251684</v>
      </c>
      <c r="J233" s="78">
        <v>-14.37308868501529</v>
      </c>
      <c r="K233" s="78">
        <v>24.778761061946902</v>
      </c>
      <c r="L233" s="963">
        <v>0.3392991785388304</v>
      </c>
    </row>
    <row r="234" spans="1:12" ht="15">
      <c r="A234" s="39" t="s">
        <v>109</v>
      </c>
      <c r="B234" s="40" t="s">
        <v>23</v>
      </c>
      <c r="C234" s="79">
        <v>14055.921622871207</v>
      </c>
      <c r="D234" s="79">
        <v>13808.746413075287</v>
      </c>
      <c r="E234" s="80">
        <v>14337.040055328631</v>
      </c>
      <c r="F234" s="80">
        <v>14084.921341336792</v>
      </c>
      <c r="G234" s="964">
        <v>1.7899902163593475</v>
      </c>
      <c r="H234" s="81">
        <v>408.04242424242426</v>
      </c>
      <c r="I234" s="81">
        <v>-2.0293589549217153</v>
      </c>
      <c r="J234" s="81">
        <v>-10.810810810810811</v>
      </c>
      <c r="K234" s="81">
        <v>5.8407079646017701</v>
      </c>
      <c r="L234" s="965">
        <v>0.31006521422807864</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10652.564900473757</v>
      </c>
      <c r="D236" s="79">
        <v>10567.71327254009</v>
      </c>
      <c r="E236" s="80">
        <v>10865.616198483232</v>
      </c>
      <c r="F236" s="80">
        <v>10779.067537990892</v>
      </c>
      <c r="G236" s="964">
        <v>0.80293272295863705</v>
      </c>
      <c r="H236" s="81">
        <v>296.09087719298242</v>
      </c>
      <c r="I236" s="81">
        <v>-0.29915168979983825</v>
      </c>
      <c r="J236" s="81">
        <v>-19.718309859154928</v>
      </c>
      <c r="K236" s="81">
        <v>50.442477876106196</v>
      </c>
      <c r="L236" s="965">
        <v>-2.621797161263018</v>
      </c>
    </row>
    <row r="237" spans="1:12" ht="15.75" thickBot="1">
      <c r="A237" s="41" t="s">
        <v>111</v>
      </c>
      <c r="B237" s="42" t="s">
        <v>23</v>
      </c>
      <c r="C237" s="82">
        <v>12584.801131471404</v>
      </c>
      <c r="D237" s="82">
        <v>12296.41852494607</v>
      </c>
      <c r="E237" s="83">
        <v>12836.497154100833</v>
      </c>
      <c r="F237" s="83">
        <v>12572.058891961233</v>
      </c>
      <c r="G237" s="966">
        <v>2.1033807144244743</v>
      </c>
      <c r="H237" s="84">
        <v>310.52383177570096</v>
      </c>
      <c r="I237" s="84">
        <v>0.47395506765472301</v>
      </c>
      <c r="J237" s="84">
        <v>-5.7268722466960353</v>
      </c>
      <c r="K237" s="84">
        <v>18.938053097345133</v>
      </c>
      <c r="L237" s="967">
        <v>1.9724327684961054</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99</v>
      </c>
      <c r="D245" s="90" t="s">
        <v>99</v>
      </c>
      <c r="E245" s="91" t="s">
        <v>99</v>
      </c>
      <c r="F245" s="91" t="s">
        <v>99</v>
      </c>
      <c r="G245" s="971" t="s">
        <v>99</v>
      </c>
      <c r="H245" s="92" t="s">
        <v>99</v>
      </c>
      <c r="I245" s="92" t="s">
        <v>99</v>
      </c>
      <c r="J245" s="93" t="s">
        <v>99</v>
      </c>
      <c r="K245" s="93" t="s">
        <v>99</v>
      </c>
      <c r="L245" s="972" t="s">
        <v>99</v>
      </c>
    </row>
    <row r="246" spans="1:12" ht="15">
      <c r="A246" s="46" t="s">
        <v>112</v>
      </c>
      <c r="B246" s="47" t="s">
        <v>32</v>
      </c>
      <c r="C246" s="79" t="s">
        <v>99</v>
      </c>
      <c r="D246" s="79" t="s">
        <v>99</v>
      </c>
      <c r="E246" s="80" t="s">
        <v>99</v>
      </c>
      <c r="F246" s="80" t="s">
        <v>99</v>
      </c>
      <c r="G246" s="964" t="s">
        <v>99</v>
      </c>
      <c r="H246" s="81" t="s">
        <v>99</v>
      </c>
      <c r="I246" s="81" t="s">
        <v>99</v>
      </c>
      <c r="J246" s="89" t="s">
        <v>99</v>
      </c>
      <c r="K246" s="89" t="s">
        <v>99</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13493.751033779849</v>
      </c>
      <c r="D249" s="85">
        <v>12942.500975204899</v>
      </c>
      <c r="E249" s="86">
        <v>13763.626054455446</v>
      </c>
      <c r="F249" s="86">
        <v>13201.350994708997</v>
      </c>
      <c r="G249" s="968">
        <v>4.2592236201567921</v>
      </c>
      <c r="H249" s="87">
        <v>425.28421052631575</v>
      </c>
      <c r="I249" s="87">
        <v>5.0158555695008493</v>
      </c>
      <c r="J249" s="88">
        <v>35.714285714285715</v>
      </c>
      <c r="K249" s="88">
        <v>3.3628318584070795</v>
      </c>
      <c r="L249" s="969">
        <v>1.2701562231305474</v>
      </c>
    </row>
    <row r="250" spans="1:12" ht="15">
      <c r="A250" s="46" t="s">
        <v>113</v>
      </c>
      <c r="B250" s="47" t="s">
        <v>26</v>
      </c>
      <c r="C250" s="79">
        <v>13546.392156862745</v>
      </c>
      <c r="D250" s="79">
        <v>12842.02843137255</v>
      </c>
      <c r="E250" s="80">
        <v>13817.32</v>
      </c>
      <c r="F250" s="80">
        <v>13098.869000000001</v>
      </c>
      <c r="G250" s="964">
        <v>5.4848323164389159</v>
      </c>
      <c r="H250" s="81">
        <v>425</v>
      </c>
      <c r="I250" s="81">
        <v>5.3022794846382499</v>
      </c>
      <c r="J250" s="89">
        <v>-9.0909090909090917</v>
      </c>
      <c r="K250" s="89">
        <v>1.7699115044247788</v>
      </c>
      <c r="L250" s="970">
        <v>0.1256663624217893</v>
      </c>
    </row>
    <row r="251" spans="1:12" ht="15">
      <c r="A251" s="46" t="s">
        <v>113</v>
      </c>
      <c r="B251" s="47" t="s">
        <v>27</v>
      </c>
      <c r="C251" s="79">
        <v>13435.33725490196</v>
      </c>
      <c r="D251" s="79">
        <v>13305.182352941176</v>
      </c>
      <c r="E251" s="80">
        <v>13704.044</v>
      </c>
      <c r="F251" s="80">
        <v>13571.286</v>
      </c>
      <c r="G251" s="964">
        <v>0.97822711863857126</v>
      </c>
      <c r="H251" s="81">
        <v>425.6</v>
      </c>
      <c r="I251" s="81">
        <v>3.8048780487804934</v>
      </c>
      <c r="J251" s="89">
        <v>200</v>
      </c>
      <c r="K251" s="89">
        <v>1.5929203539823009</v>
      </c>
      <c r="L251" s="970">
        <v>1.1444898607087584</v>
      </c>
    </row>
    <row r="252" spans="1:12" ht="14.25">
      <c r="A252" s="44" t="s">
        <v>113</v>
      </c>
      <c r="B252" s="48" t="s">
        <v>28</v>
      </c>
      <c r="C252" s="90">
        <v>14005.012750148351</v>
      </c>
      <c r="D252" s="90">
        <v>12711.622843165402</v>
      </c>
      <c r="E252" s="91">
        <v>14285.113005151319</v>
      </c>
      <c r="F252" s="91">
        <v>12965.85530002871</v>
      </c>
      <c r="G252" s="971">
        <v>10.17486062118623</v>
      </c>
      <c r="H252" s="92">
        <v>393.18481012658225</v>
      </c>
      <c r="I252" s="92">
        <v>1.5920168792361196</v>
      </c>
      <c r="J252" s="93">
        <v>-12.222222222222221</v>
      </c>
      <c r="K252" s="93">
        <v>6.9911504424778768</v>
      </c>
      <c r="L252" s="972">
        <v>0.26469304337473787</v>
      </c>
    </row>
    <row r="253" spans="1:12" ht="15">
      <c r="A253" s="46" t="s">
        <v>113</v>
      </c>
      <c r="B253" s="47" t="s">
        <v>29</v>
      </c>
      <c r="C253" s="79">
        <v>14179.875490196078</v>
      </c>
      <c r="D253" s="79">
        <v>12347.150980392156</v>
      </c>
      <c r="E253" s="80">
        <v>14463.473</v>
      </c>
      <c r="F253" s="80">
        <v>12594.093999999999</v>
      </c>
      <c r="G253" s="964">
        <v>14.843298771630584</v>
      </c>
      <c r="H253" s="81">
        <v>381.2</v>
      </c>
      <c r="I253" s="81">
        <v>-0.93555093555094149</v>
      </c>
      <c r="J253" s="89">
        <v>-29.508196721311474</v>
      </c>
      <c r="K253" s="89">
        <v>3.8053097345132745</v>
      </c>
      <c r="L253" s="970">
        <v>-0.75373361376774195</v>
      </c>
    </row>
    <row r="254" spans="1:12" ht="15">
      <c r="A254" s="46" t="s">
        <v>113</v>
      </c>
      <c r="B254" s="47" t="s">
        <v>30</v>
      </c>
      <c r="C254" s="79">
        <v>13809.648039215686</v>
      </c>
      <c r="D254" s="79">
        <v>13464.629411764707</v>
      </c>
      <c r="E254" s="80">
        <v>14085.841</v>
      </c>
      <c r="F254" s="80">
        <v>13733.922</v>
      </c>
      <c r="G254" s="964">
        <v>2.5624071550719441</v>
      </c>
      <c r="H254" s="81">
        <v>407.5</v>
      </c>
      <c r="I254" s="81">
        <v>4.0336992596374808</v>
      </c>
      <c r="J254" s="89">
        <v>24.137931034482758</v>
      </c>
      <c r="K254" s="89">
        <v>3.1858407079646018</v>
      </c>
      <c r="L254" s="970">
        <v>1.0184266571424789</v>
      </c>
    </row>
    <row r="255" spans="1:12" ht="14.25">
      <c r="A255" s="44" t="s">
        <v>113</v>
      </c>
      <c r="B255" s="48" t="s">
        <v>31</v>
      </c>
      <c r="C255" s="90">
        <v>13274.157613875785</v>
      </c>
      <c r="D255" s="90">
        <v>12708.642310693542</v>
      </c>
      <c r="E255" s="91">
        <v>13539.640766153301</v>
      </c>
      <c r="F255" s="91">
        <v>12962.815156907413</v>
      </c>
      <c r="G255" s="971">
        <v>4.4498482950173006</v>
      </c>
      <c r="H255" s="92">
        <v>346.53926380368097</v>
      </c>
      <c r="I255" s="92">
        <v>-2.9634718028348375</v>
      </c>
      <c r="J255" s="93">
        <v>-22.009569377990431</v>
      </c>
      <c r="K255" s="93">
        <v>14.424778761061946</v>
      </c>
      <c r="L255" s="972">
        <v>-1.1955500879664545</v>
      </c>
    </row>
    <row r="256" spans="1:12" ht="15">
      <c r="A256" s="46" t="s">
        <v>113</v>
      </c>
      <c r="B256" s="47" t="s">
        <v>32</v>
      </c>
      <c r="C256" s="79">
        <v>13155.05</v>
      </c>
      <c r="D256" s="79">
        <v>12544.678431372549</v>
      </c>
      <c r="E256" s="80">
        <v>13418.151</v>
      </c>
      <c r="F256" s="80">
        <v>12795.572</v>
      </c>
      <c r="G256" s="964">
        <v>4.8655816246432728</v>
      </c>
      <c r="H256" s="81">
        <v>342.4</v>
      </c>
      <c r="I256" s="81">
        <v>0.41055718475072644</v>
      </c>
      <c r="J256" s="89">
        <v>-9.4890510948905096</v>
      </c>
      <c r="K256" s="89">
        <v>10.973451327433628</v>
      </c>
      <c r="L256" s="970">
        <v>0.73428839768773813</v>
      </c>
    </row>
    <row r="257" spans="1:12" ht="15.75" thickBot="1">
      <c r="A257" s="49" t="s">
        <v>113</v>
      </c>
      <c r="B257" s="50" t="s">
        <v>33</v>
      </c>
      <c r="C257" s="94">
        <v>13634.621568627452</v>
      </c>
      <c r="D257" s="94">
        <v>12982.952941176469</v>
      </c>
      <c r="E257" s="95">
        <v>13907.314</v>
      </c>
      <c r="F257" s="95">
        <v>13242.611999999999</v>
      </c>
      <c r="G257" s="973">
        <v>5.0194176194243338</v>
      </c>
      <c r="H257" s="89">
        <v>359.7</v>
      </c>
      <c r="I257" s="89">
        <v>-7.2460030943785521</v>
      </c>
      <c r="J257" s="89">
        <v>-45.833333333333329</v>
      </c>
      <c r="K257" s="89">
        <v>3.4513274336283186</v>
      </c>
      <c r="L257" s="970">
        <v>-1.929838485654193</v>
      </c>
    </row>
    <row r="258" spans="1:12" ht="15.75" thickBot="1">
      <c r="A258" s="51"/>
      <c r="B258" s="52"/>
      <c r="C258" s="96"/>
      <c r="D258" s="96"/>
      <c r="E258" s="96"/>
      <c r="F258" s="96"/>
      <c r="G258" s="974"/>
      <c r="H258" s="97"/>
      <c r="I258" s="97"/>
      <c r="J258" s="97"/>
      <c r="K258" s="97"/>
      <c r="L258" s="975"/>
    </row>
    <row r="259" spans="1:12" ht="15">
      <c r="A259" s="46" t="s">
        <v>114</v>
      </c>
      <c r="B259" s="53" t="s">
        <v>30</v>
      </c>
      <c r="C259" s="98">
        <v>14229.522549019606</v>
      </c>
      <c r="D259" s="98">
        <v>13931.439215686274</v>
      </c>
      <c r="E259" s="99">
        <v>14514.112999999999</v>
      </c>
      <c r="F259" s="99">
        <v>14210.067999999999</v>
      </c>
      <c r="G259" s="976">
        <v>2.1396449334373355</v>
      </c>
      <c r="H259" s="100">
        <v>433.8</v>
      </c>
      <c r="I259" s="100">
        <v>-1.943942133815544</v>
      </c>
      <c r="J259" s="100">
        <v>10.344827586206897</v>
      </c>
      <c r="K259" s="100">
        <v>2.831858407079646</v>
      </c>
      <c r="L259" s="977">
        <v>0.66444435625752307</v>
      </c>
    </row>
    <row r="260" spans="1:12" ht="15.75" thickBot="1">
      <c r="A260" s="49" t="s">
        <v>114</v>
      </c>
      <c r="B260" s="50" t="s">
        <v>33</v>
      </c>
      <c r="C260" s="94">
        <v>13871.279411764706</v>
      </c>
      <c r="D260" s="94">
        <v>13721.245098039215</v>
      </c>
      <c r="E260" s="95">
        <v>14148.705</v>
      </c>
      <c r="F260" s="95">
        <v>13995.67</v>
      </c>
      <c r="G260" s="973">
        <v>1.0934453298770253</v>
      </c>
      <c r="H260" s="89">
        <v>383.8</v>
      </c>
      <c r="I260" s="89">
        <v>-4.0020010005002504</v>
      </c>
      <c r="J260" s="89">
        <v>-24.444444444444443</v>
      </c>
      <c r="K260" s="89">
        <v>3.0088495575221237</v>
      </c>
      <c r="L260" s="970">
        <v>-0.35437914202944576</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12056.068102398474</v>
      </c>
      <c r="D273" s="85">
        <v>12051.026116738085</v>
      </c>
      <c r="E273" s="86">
        <v>12297.189464446445</v>
      </c>
      <c r="F273" s="86">
        <v>12292.046639072847</v>
      </c>
      <c r="G273" s="968">
        <v>4.1838641884501482E-2</v>
      </c>
      <c r="H273" s="87">
        <v>358.34838709677416</v>
      </c>
      <c r="I273" s="87">
        <v>4.8149255857010456</v>
      </c>
      <c r="J273" s="88">
        <v>-41.509433962264154</v>
      </c>
      <c r="K273" s="88">
        <v>2.7433628318584069</v>
      </c>
      <c r="L273" s="969">
        <v>-1.2177731920578863</v>
      </c>
    </row>
    <row r="274" spans="1:12" ht="15">
      <c r="A274" s="46" t="s">
        <v>24</v>
      </c>
      <c r="B274" s="47" t="s">
        <v>29</v>
      </c>
      <c r="C274" s="79" t="s">
        <v>99</v>
      </c>
      <c r="D274" s="79">
        <v>11793.782352941176</v>
      </c>
      <c r="E274" s="80" t="s">
        <v>99</v>
      </c>
      <c r="F274" s="80">
        <v>12029.657999999999</v>
      </c>
      <c r="G274" s="964" t="s">
        <v>99</v>
      </c>
      <c r="H274" s="81" t="s">
        <v>99</v>
      </c>
      <c r="I274" s="81" t="s">
        <v>99</v>
      </c>
      <c r="J274" s="89" t="s">
        <v>99</v>
      </c>
      <c r="K274" s="89" t="s">
        <v>99</v>
      </c>
      <c r="L274" s="970" t="s">
        <v>99</v>
      </c>
    </row>
    <row r="275" spans="1:12" ht="15">
      <c r="A275" s="46" t="s">
        <v>24</v>
      </c>
      <c r="B275" s="47" t="s">
        <v>30</v>
      </c>
      <c r="C275" s="79">
        <v>11563.144117647058</v>
      </c>
      <c r="D275" s="79">
        <v>12048.14019607843</v>
      </c>
      <c r="E275" s="80">
        <v>11794.406999999999</v>
      </c>
      <c r="F275" s="80">
        <v>12289.102999999999</v>
      </c>
      <c r="G275" s="964">
        <v>-4.0254850170919712</v>
      </c>
      <c r="H275" s="81">
        <v>360.8</v>
      </c>
      <c r="I275" s="81">
        <v>8.1534772182254169</v>
      </c>
      <c r="J275" s="89">
        <v>-52</v>
      </c>
      <c r="K275" s="89">
        <v>1.0619469026548671</v>
      </c>
      <c r="L275" s="970">
        <v>-0.8065134859848937</v>
      </c>
    </row>
    <row r="276" spans="1:12" ht="15">
      <c r="A276" s="46" t="s">
        <v>24</v>
      </c>
      <c r="B276" s="47" t="s">
        <v>35</v>
      </c>
      <c r="C276" s="79">
        <v>12370.870588235295</v>
      </c>
      <c r="D276" s="79">
        <v>12113.670588235293</v>
      </c>
      <c r="E276" s="80">
        <v>12618.288</v>
      </c>
      <c r="F276" s="80">
        <v>12355.944</v>
      </c>
      <c r="G276" s="964">
        <v>2.1232210181593651</v>
      </c>
      <c r="H276" s="81">
        <v>356.8</v>
      </c>
      <c r="I276" s="81">
        <v>-1.136048766971451</v>
      </c>
      <c r="J276" s="89">
        <v>-13.636363636363635</v>
      </c>
      <c r="K276" s="89">
        <v>1.6814159292035398</v>
      </c>
      <c r="L276" s="970">
        <v>3.7170787200550226E-2</v>
      </c>
    </row>
    <row r="277" spans="1:12" ht="14.25">
      <c r="A277" s="44" t="s">
        <v>24</v>
      </c>
      <c r="B277" s="48" t="s">
        <v>31</v>
      </c>
      <c r="C277" s="90">
        <v>10791.871451304902</v>
      </c>
      <c r="D277" s="90">
        <v>10818.383455122017</v>
      </c>
      <c r="E277" s="91">
        <v>11007.708880331</v>
      </c>
      <c r="F277" s="91">
        <v>11034.751124224458</v>
      </c>
      <c r="G277" s="971">
        <v>-0.24506437516377552</v>
      </c>
      <c r="H277" s="92">
        <v>309.55098522167486</v>
      </c>
      <c r="I277" s="92">
        <v>-2.4856154645249475</v>
      </c>
      <c r="J277" s="93">
        <v>-11.159737417943107</v>
      </c>
      <c r="K277" s="93">
        <v>35.929203539823007</v>
      </c>
      <c r="L277" s="972">
        <v>1.7737476354881778</v>
      </c>
    </row>
    <row r="278" spans="1:12" ht="15">
      <c r="A278" s="46" t="s">
        <v>24</v>
      </c>
      <c r="B278" s="47" t="s">
        <v>32</v>
      </c>
      <c r="C278" s="79">
        <v>10710.225490196079</v>
      </c>
      <c r="D278" s="79">
        <v>10873.372549019608</v>
      </c>
      <c r="E278" s="80">
        <v>10924.43</v>
      </c>
      <c r="F278" s="80">
        <v>11090.84</v>
      </c>
      <c r="G278" s="964">
        <v>-1.5004273797115444</v>
      </c>
      <c r="H278" s="81">
        <v>281.8</v>
      </c>
      <c r="I278" s="81">
        <v>-2.2206800832754956</v>
      </c>
      <c r="J278" s="89">
        <v>12.643678160919542</v>
      </c>
      <c r="K278" s="89">
        <v>17.345132743362832</v>
      </c>
      <c r="L278" s="970">
        <v>4.3406484384300974</v>
      </c>
    </row>
    <row r="279" spans="1:12" ht="15">
      <c r="A279" s="46" t="s">
        <v>24</v>
      </c>
      <c r="B279" s="47" t="s">
        <v>33</v>
      </c>
      <c r="C279" s="79">
        <v>10887.785294117646</v>
      </c>
      <c r="D279" s="79">
        <v>10738.231372549018</v>
      </c>
      <c r="E279" s="80">
        <v>11105.540999999999</v>
      </c>
      <c r="F279" s="80">
        <v>10952.995999999999</v>
      </c>
      <c r="G279" s="964">
        <v>1.3927239633795181</v>
      </c>
      <c r="H279" s="81">
        <v>325</v>
      </c>
      <c r="I279" s="81">
        <v>-0.24554941682013853</v>
      </c>
      <c r="J279" s="89">
        <v>-21.634615384615387</v>
      </c>
      <c r="K279" s="89">
        <v>14.424778761061946</v>
      </c>
      <c r="L279" s="970">
        <v>-1.1208116724208637</v>
      </c>
    </row>
    <row r="280" spans="1:12" ht="15">
      <c r="A280" s="46" t="s">
        <v>24</v>
      </c>
      <c r="B280" s="47" t="s">
        <v>36</v>
      </c>
      <c r="C280" s="79">
        <v>10759.117647058823</v>
      </c>
      <c r="D280" s="79">
        <v>10916.835294117647</v>
      </c>
      <c r="E280" s="80">
        <v>10974.3</v>
      </c>
      <c r="F280" s="80">
        <v>11135.172</v>
      </c>
      <c r="G280" s="964">
        <v>-1.4447194888413146</v>
      </c>
      <c r="H280" s="81">
        <v>371.7</v>
      </c>
      <c r="I280" s="81">
        <v>2.6512013256006535</v>
      </c>
      <c r="J280" s="89">
        <v>-37.333333333333336</v>
      </c>
      <c r="K280" s="89">
        <v>4.1592920353982299</v>
      </c>
      <c r="L280" s="970">
        <v>-1.4460891305210533</v>
      </c>
    </row>
    <row r="281" spans="1:12" ht="14.25">
      <c r="A281" s="44" t="s">
        <v>24</v>
      </c>
      <c r="B281" s="48" t="s">
        <v>37</v>
      </c>
      <c r="C281" s="90">
        <v>9617.8363014790157</v>
      </c>
      <c r="D281" s="90">
        <v>9240.8176489101734</v>
      </c>
      <c r="E281" s="91">
        <v>9810.1930275085961</v>
      </c>
      <c r="F281" s="91">
        <v>9425.6340018883766</v>
      </c>
      <c r="G281" s="971">
        <v>4.0799274143593429</v>
      </c>
      <c r="H281" s="92">
        <v>240.49097744360898</v>
      </c>
      <c r="I281" s="92">
        <v>0.9096803261158195</v>
      </c>
      <c r="J281" s="93">
        <v>-33.5</v>
      </c>
      <c r="K281" s="93">
        <v>11.76991150442478</v>
      </c>
      <c r="L281" s="972">
        <v>-3.1777716046933069</v>
      </c>
    </row>
    <row r="282" spans="1:12" ht="15">
      <c r="A282" s="46" t="s">
        <v>24</v>
      </c>
      <c r="B282" s="47" t="s">
        <v>101</v>
      </c>
      <c r="C282" s="101">
        <v>9069.3499999999985</v>
      </c>
      <c r="D282" s="101">
        <v>8523.5490196078426</v>
      </c>
      <c r="E282" s="102">
        <v>9250.7369999999992</v>
      </c>
      <c r="F282" s="102">
        <v>8694.02</v>
      </c>
      <c r="G282" s="978">
        <v>6.4034474270820487</v>
      </c>
      <c r="H282" s="103">
        <v>217.4</v>
      </c>
      <c r="I282" s="103">
        <v>-2.4674742036787798</v>
      </c>
      <c r="J282" s="104">
        <v>-39.705882352941174</v>
      </c>
      <c r="K282" s="104">
        <v>7.2566371681415927</v>
      </c>
      <c r="L282" s="979">
        <v>-2.907787346058706</v>
      </c>
    </row>
    <row r="283" spans="1:12" ht="15">
      <c r="A283" s="46" t="s">
        <v>24</v>
      </c>
      <c r="B283" s="47" t="s">
        <v>38</v>
      </c>
      <c r="C283" s="79">
        <v>9914.2490196078434</v>
      </c>
      <c r="D283" s="79">
        <v>10518.170588235294</v>
      </c>
      <c r="E283" s="80">
        <v>10112.534</v>
      </c>
      <c r="F283" s="80">
        <v>10728.534</v>
      </c>
      <c r="G283" s="964">
        <v>-5.741697793939041</v>
      </c>
      <c r="H283" s="81">
        <v>253.3</v>
      </c>
      <c r="I283" s="81">
        <v>-2.7265745007680362</v>
      </c>
      <c r="J283" s="89">
        <v>-34</v>
      </c>
      <c r="K283" s="89">
        <v>2.9203539823008851</v>
      </c>
      <c r="L283" s="970">
        <v>-0.8165667949786366</v>
      </c>
    </row>
    <row r="284" spans="1:12" ht="15.75" thickBot="1">
      <c r="A284" s="46" t="s">
        <v>24</v>
      </c>
      <c r="B284" s="47" t="s">
        <v>39</v>
      </c>
      <c r="C284" s="79" t="s">
        <v>228</v>
      </c>
      <c r="D284" s="79">
        <v>10420.789215686274</v>
      </c>
      <c r="E284" s="80" t="s">
        <v>228</v>
      </c>
      <c r="F284" s="80">
        <v>10629.205</v>
      </c>
      <c r="G284" s="964" t="s">
        <v>99</v>
      </c>
      <c r="H284" s="81" t="s">
        <v>228</v>
      </c>
      <c r="I284" s="81" t="s">
        <v>99</v>
      </c>
      <c r="J284" s="89" t="s">
        <v>99</v>
      </c>
      <c r="K284" s="89">
        <v>1.5929203539823009</v>
      </c>
      <c r="L284" s="970" t="s">
        <v>99</v>
      </c>
    </row>
    <row r="285" spans="1:12" ht="15.75" thickBot="1">
      <c r="A285" s="51"/>
      <c r="B285" s="52"/>
      <c r="C285" s="96"/>
      <c r="D285" s="96"/>
      <c r="E285" s="96"/>
      <c r="F285" s="96"/>
      <c r="G285" s="974"/>
      <c r="H285" s="97"/>
      <c r="I285" s="97"/>
      <c r="J285" s="97"/>
      <c r="K285" s="97"/>
      <c r="L285" s="975"/>
    </row>
    <row r="286" spans="1:12" ht="14.25">
      <c r="A286" s="44" t="s">
        <v>116</v>
      </c>
      <c r="B286" s="48" t="s">
        <v>25</v>
      </c>
      <c r="C286" s="90">
        <v>13135.929235796882</v>
      </c>
      <c r="D286" s="90">
        <v>12234.747880804027</v>
      </c>
      <c r="E286" s="91">
        <v>13398.647820512821</v>
      </c>
      <c r="F286" s="91">
        <v>12479.442838420107</v>
      </c>
      <c r="G286" s="971">
        <v>7.3657533753252418</v>
      </c>
      <c r="H286" s="92">
        <v>336.81363636363636</v>
      </c>
      <c r="I286" s="92">
        <v>-3.2492247429410805</v>
      </c>
      <c r="J286" s="93">
        <v>37.5</v>
      </c>
      <c r="K286" s="93">
        <v>1.9469026548672566</v>
      </c>
      <c r="L286" s="972">
        <v>0.75108800613780957</v>
      </c>
    </row>
    <row r="287" spans="1:12" ht="15">
      <c r="A287" s="46" t="s">
        <v>116</v>
      </c>
      <c r="B287" s="47" t="s">
        <v>26</v>
      </c>
      <c r="C287" s="79" t="s">
        <v>228</v>
      </c>
      <c r="D287" s="79">
        <v>12486.828431372549</v>
      </c>
      <c r="E287" s="80" t="s">
        <v>228</v>
      </c>
      <c r="F287" s="80">
        <v>12736.565000000001</v>
      </c>
      <c r="G287" s="1411" t="s">
        <v>99</v>
      </c>
      <c r="H287" s="81" t="s">
        <v>228</v>
      </c>
      <c r="I287" s="81" t="s">
        <v>99</v>
      </c>
      <c r="J287" s="89" t="s">
        <v>99</v>
      </c>
      <c r="K287" s="89">
        <v>0.35398230088495575</v>
      </c>
      <c r="L287" s="970" t="s">
        <v>99</v>
      </c>
    </row>
    <row r="288" spans="1:12" ht="15">
      <c r="A288" s="46" t="s">
        <v>116</v>
      </c>
      <c r="B288" s="47" t="s">
        <v>27</v>
      </c>
      <c r="C288" s="79">
        <v>12657.553921568628</v>
      </c>
      <c r="D288" s="79">
        <v>11605.084313725491</v>
      </c>
      <c r="E288" s="80">
        <v>12910.705</v>
      </c>
      <c r="F288" s="80">
        <v>11837.186</v>
      </c>
      <c r="G288" s="964">
        <v>9.0690388746109107</v>
      </c>
      <c r="H288" s="81">
        <v>338</v>
      </c>
      <c r="I288" s="81">
        <v>-3.7037037037037033</v>
      </c>
      <c r="J288" s="89">
        <v>50</v>
      </c>
      <c r="K288" s="89">
        <v>1.3274336283185841</v>
      </c>
      <c r="L288" s="970">
        <v>0.58004947286267983</v>
      </c>
    </row>
    <row r="289" spans="1:12" ht="15">
      <c r="A289" s="46" t="s">
        <v>116</v>
      </c>
      <c r="B289" s="47" t="s">
        <v>34</v>
      </c>
      <c r="C289" s="79" t="s">
        <v>228</v>
      </c>
      <c r="D289" s="79" t="s">
        <v>228</v>
      </c>
      <c r="E289" s="80" t="s">
        <v>228</v>
      </c>
      <c r="F289" s="80" t="s">
        <v>228</v>
      </c>
      <c r="G289" s="1411" t="s">
        <v>99</v>
      </c>
      <c r="H289" s="81" t="s">
        <v>228</v>
      </c>
      <c r="I289" s="81" t="s">
        <v>99</v>
      </c>
      <c r="J289" s="89" t="s">
        <v>99</v>
      </c>
      <c r="K289" s="89">
        <v>0.26548672566371678</v>
      </c>
      <c r="L289" s="970" t="s">
        <v>99</v>
      </c>
    </row>
    <row r="290" spans="1:12" ht="14.25">
      <c r="A290" s="44" t="s">
        <v>116</v>
      </c>
      <c r="B290" s="48" t="s">
        <v>28</v>
      </c>
      <c r="C290" s="90">
        <v>12972.088100101644</v>
      </c>
      <c r="D290" s="90">
        <v>13167.10348334176</v>
      </c>
      <c r="E290" s="91">
        <v>13231.529862103676</v>
      </c>
      <c r="F290" s="91">
        <v>13430.445553008596</v>
      </c>
      <c r="G290" s="971">
        <v>-1.4810803567150461</v>
      </c>
      <c r="H290" s="92">
        <v>325.76393442622947</v>
      </c>
      <c r="I290" s="92">
        <v>7.7570648340121798E-3</v>
      </c>
      <c r="J290" s="93">
        <v>-18.666666666666668</v>
      </c>
      <c r="K290" s="93">
        <v>5.3982300884955752</v>
      </c>
      <c r="L290" s="972">
        <v>-0.20715107742370797</v>
      </c>
    </row>
    <row r="291" spans="1:12" ht="15">
      <c r="A291" s="46" t="s">
        <v>116</v>
      </c>
      <c r="B291" s="47" t="s">
        <v>29</v>
      </c>
      <c r="C291" s="79">
        <v>11232.827450980392</v>
      </c>
      <c r="D291" s="79">
        <v>13382.60588235294</v>
      </c>
      <c r="E291" s="80">
        <v>11457.484</v>
      </c>
      <c r="F291" s="80">
        <v>13650.258</v>
      </c>
      <c r="G291" s="964">
        <v>-16.063974761502671</v>
      </c>
      <c r="H291" s="81">
        <v>328.6</v>
      </c>
      <c r="I291" s="81">
        <v>7.7377049180327955</v>
      </c>
      <c r="J291" s="89">
        <v>-50</v>
      </c>
      <c r="K291" s="89">
        <v>0.61946902654867253</v>
      </c>
      <c r="L291" s="970">
        <v>-0.42686879108959352</v>
      </c>
    </row>
    <row r="292" spans="1:12" ht="15">
      <c r="A292" s="46" t="s">
        <v>116</v>
      </c>
      <c r="B292" s="47" t="s">
        <v>30</v>
      </c>
      <c r="C292" s="79">
        <v>13079.258823529412</v>
      </c>
      <c r="D292" s="79">
        <v>12732.006862745098</v>
      </c>
      <c r="E292" s="80">
        <v>13340.843999999999</v>
      </c>
      <c r="F292" s="80">
        <v>12986.647000000001</v>
      </c>
      <c r="G292" s="964">
        <v>2.7273937606835568</v>
      </c>
      <c r="H292" s="81">
        <v>325.89999999999998</v>
      </c>
      <c r="I292" s="81">
        <v>0.83539603960395703</v>
      </c>
      <c r="J292" s="89">
        <v>-2.1276595744680851</v>
      </c>
      <c r="K292" s="89">
        <v>4.0707964601769913</v>
      </c>
      <c r="L292" s="970">
        <v>0.55809092953424067</v>
      </c>
    </row>
    <row r="293" spans="1:12" ht="15">
      <c r="A293" s="46" t="s">
        <v>116</v>
      </c>
      <c r="B293" s="47" t="s">
        <v>35</v>
      </c>
      <c r="C293" s="79" t="s">
        <v>228</v>
      </c>
      <c r="D293" s="79" t="s">
        <v>228</v>
      </c>
      <c r="E293" s="80" t="s">
        <v>228</v>
      </c>
      <c r="F293" s="80" t="s">
        <v>228</v>
      </c>
      <c r="G293" s="1411" t="s">
        <v>99</v>
      </c>
      <c r="H293" s="81" t="s">
        <v>228</v>
      </c>
      <c r="I293" s="81" t="s">
        <v>99</v>
      </c>
      <c r="J293" s="89" t="s">
        <v>99</v>
      </c>
      <c r="K293" s="89">
        <v>0.70796460176991149</v>
      </c>
      <c r="L293" s="970" t="s">
        <v>99</v>
      </c>
    </row>
    <row r="294" spans="1:12" ht="14.25">
      <c r="A294" s="44" t="s">
        <v>116</v>
      </c>
      <c r="B294" s="48" t="s">
        <v>31</v>
      </c>
      <c r="C294" s="90">
        <v>12284.079882563188</v>
      </c>
      <c r="D294" s="90">
        <v>11790.3162747469</v>
      </c>
      <c r="E294" s="91">
        <v>12529.761480214453</v>
      </c>
      <c r="F294" s="91">
        <v>12062.733326444222</v>
      </c>
      <c r="G294" s="971">
        <v>3.8716610997807579</v>
      </c>
      <c r="H294" s="92">
        <v>299.01221374045798</v>
      </c>
      <c r="I294" s="92">
        <v>1.2692027809101682</v>
      </c>
      <c r="J294" s="93">
        <v>-3.6764705882352944</v>
      </c>
      <c r="K294" s="93">
        <v>11.592920353982301</v>
      </c>
      <c r="L294" s="972">
        <v>1.428495839782002</v>
      </c>
    </row>
    <row r="295" spans="1:12" ht="15">
      <c r="A295" s="46" t="s">
        <v>116</v>
      </c>
      <c r="B295" s="47" t="s">
        <v>32</v>
      </c>
      <c r="C295" s="79">
        <v>12606.591176470589</v>
      </c>
      <c r="D295" s="79">
        <v>12527.290196078431</v>
      </c>
      <c r="E295" s="80">
        <v>12858.723</v>
      </c>
      <c r="F295" s="80">
        <v>12777.835999999999</v>
      </c>
      <c r="G295" s="964">
        <v>0.63302581125630841</v>
      </c>
      <c r="H295" s="81">
        <v>267.39999999999998</v>
      </c>
      <c r="I295" s="81">
        <v>5.817174515235453</v>
      </c>
      <c r="J295" s="89">
        <v>26.666666666666668</v>
      </c>
      <c r="K295" s="89">
        <v>1.6814159292035398</v>
      </c>
      <c r="L295" s="970">
        <v>0.56033969601968336</v>
      </c>
    </row>
    <row r="296" spans="1:12" ht="15">
      <c r="A296" s="46" t="s">
        <v>116</v>
      </c>
      <c r="B296" s="47" t="s">
        <v>33</v>
      </c>
      <c r="C296" s="79">
        <v>12438.690196078431</v>
      </c>
      <c r="D296" s="79">
        <v>11739.414705882353</v>
      </c>
      <c r="E296" s="80">
        <v>12687.464</v>
      </c>
      <c r="F296" s="80">
        <v>11974.203</v>
      </c>
      <c r="G296" s="964">
        <v>5.9566469684871759</v>
      </c>
      <c r="H296" s="81">
        <v>303.2</v>
      </c>
      <c r="I296" s="81">
        <v>1.6426416359369687</v>
      </c>
      <c r="J296" s="81">
        <v>-13.402061855670103</v>
      </c>
      <c r="K296" s="81">
        <v>7.4336283185840708</v>
      </c>
      <c r="L296" s="965">
        <v>0.184002010661799</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7" t="s">
        <v>457</v>
      </c>
      <c r="B1" s="1467"/>
      <c r="C1" s="1467"/>
      <c r="D1" s="1467"/>
      <c r="E1" s="1467"/>
      <c r="F1" s="1467"/>
      <c r="G1" s="1467"/>
      <c r="H1" s="1467"/>
    </row>
    <row r="2" spans="1:18" ht="40.5">
      <c r="A2" s="1138" t="s">
        <v>126</v>
      </c>
      <c r="B2" s="3" t="s">
        <v>9</v>
      </c>
      <c r="C2" s="3"/>
      <c r="D2" s="816" t="s">
        <v>127</v>
      </c>
      <c r="E2" s="1468" t="s">
        <v>128</v>
      </c>
      <c r="F2" s="1469"/>
      <c r="G2" s="1470"/>
      <c r="H2" s="817" t="s">
        <v>129</v>
      </c>
    </row>
    <row r="3" spans="1:18" ht="41.25" thickBot="1">
      <c r="A3" s="600"/>
      <c r="B3" s="1111" t="s">
        <v>512</v>
      </c>
      <c r="C3" s="1111" t="s">
        <v>506</v>
      </c>
      <c r="D3" s="1112" t="s">
        <v>70</v>
      </c>
      <c r="E3" s="862" t="s">
        <v>512</v>
      </c>
      <c r="F3" s="1113" t="s">
        <v>506</v>
      </c>
      <c r="G3" s="830" t="s">
        <v>130</v>
      </c>
      <c r="H3" s="831" t="s">
        <v>131</v>
      </c>
    </row>
    <row r="4" spans="1:18" ht="15.75">
      <c r="A4" s="636" t="s">
        <v>8</v>
      </c>
      <c r="B4" s="818"/>
      <c r="C4" s="818"/>
      <c r="D4" s="819"/>
      <c r="E4" s="820"/>
      <c r="F4" s="820"/>
      <c r="G4" s="821"/>
      <c r="H4" s="822"/>
    </row>
    <row r="5" spans="1:18" ht="15">
      <c r="A5" s="424" t="s">
        <v>282</v>
      </c>
      <c r="B5" s="115">
        <v>14257.218030196558</v>
      </c>
      <c r="C5" s="115">
        <v>14217.592518853224</v>
      </c>
      <c r="D5" s="795">
        <v>0.27870760320911625</v>
      </c>
      <c r="E5" s="832">
        <v>100</v>
      </c>
      <c r="F5" s="833">
        <v>100</v>
      </c>
      <c r="G5" s="624" t="s">
        <v>99</v>
      </c>
      <c r="H5" s="627">
        <v>-3.3737350543701181</v>
      </c>
    </row>
    <row r="6" spans="1:18">
      <c r="A6" s="614" t="s">
        <v>132</v>
      </c>
      <c r="B6" s="79">
        <v>12185.379000000001</v>
      </c>
      <c r="C6" s="79">
        <v>13012.828</v>
      </c>
      <c r="D6" s="796">
        <v>-6.3587177206983663</v>
      </c>
      <c r="E6" s="834">
        <v>16.391689581423769</v>
      </c>
      <c r="F6" s="835">
        <v>23.1618310344262</v>
      </c>
      <c r="G6" s="622">
        <v>-29.229733361493505</v>
      </c>
      <c r="H6" s="623">
        <v>-31.617334655147999</v>
      </c>
    </row>
    <row r="7" spans="1:18">
      <c r="A7" s="614" t="s">
        <v>133</v>
      </c>
      <c r="B7" s="79">
        <v>18225.812999999998</v>
      </c>
      <c r="C7" s="79">
        <v>17807.688999999998</v>
      </c>
      <c r="D7" s="796">
        <v>2.3479969804054859</v>
      </c>
      <c r="E7" s="834">
        <v>13.127609736225686</v>
      </c>
      <c r="F7" s="835">
        <v>13.340768562103294</v>
      </c>
      <c r="G7" s="622">
        <v>-1.5978001933346002</v>
      </c>
      <c r="H7" s="623">
        <v>-4.9176297024834028</v>
      </c>
    </row>
    <row r="8" spans="1:18" ht="13.5" thickBot="1">
      <c r="A8" s="615" t="s">
        <v>134</v>
      </c>
      <c r="B8" s="82">
        <v>13999.882</v>
      </c>
      <c r="C8" s="82">
        <v>13902.775</v>
      </c>
      <c r="D8" s="797">
        <v>0.69847206762678649</v>
      </c>
      <c r="E8" s="836">
        <v>70.480700682350545</v>
      </c>
      <c r="F8" s="837">
        <v>63.497400403470493</v>
      </c>
      <c r="G8" s="625">
        <v>10.997773506485746</v>
      </c>
      <c r="H8" s="628">
        <v>7.2530027121270937</v>
      </c>
    </row>
    <row r="9" spans="1:18" ht="15">
      <c r="A9" s="601" t="s">
        <v>283</v>
      </c>
      <c r="B9" s="116">
        <v>10981.473643717934</v>
      </c>
      <c r="C9" s="116">
        <v>11100.195758377635</v>
      </c>
      <c r="D9" s="798">
        <v>-1.069549738076442</v>
      </c>
      <c r="E9" s="838">
        <v>100</v>
      </c>
      <c r="F9" s="839">
        <v>100</v>
      </c>
      <c r="G9" s="626" t="s">
        <v>99</v>
      </c>
      <c r="H9" s="629">
        <v>-33.249706309858048</v>
      </c>
    </row>
    <row r="10" spans="1:18">
      <c r="A10" s="614" t="s">
        <v>132</v>
      </c>
      <c r="B10" s="79" t="s">
        <v>228</v>
      </c>
      <c r="C10" s="79" t="s">
        <v>228</v>
      </c>
      <c r="D10" s="796" t="s">
        <v>99</v>
      </c>
      <c r="E10" s="834">
        <v>7.4513781171697895</v>
      </c>
      <c r="F10" s="835">
        <v>4.2629870776337535</v>
      </c>
      <c r="G10" s="622" t="s">
        <v>99</v>
      </c>
      <c r="H10" s="623" t="s">
        <v>99</v>
      </c>
    </row>
    <row r="11" spans="1:18">
      <c r="A11" s="614" t="s">
        <v>133</v>
      </c>
      <c r="B11" s="79" t="s">
        <v>228</v>
      </c>
      <c r="C11" s="79" t="s">
        <v>228</v>
      </c>
      <c r="D11" s="796" t="s">
        <v>99</v>
      </c>
      <c r="E11" s="834">
        <v>0.107385753490037</v>
      </c>
      <c r="F11" s="835">
        <v>1.7302829380960913</v>
      </c>
      <c r="G11" s="622" t="s">
        <v>99</v>
      </c>
      <c r="H11" s="623" t="s">
        <v>99</v>
      </c>
    </row>
    <row r="12" spans="1:18" ht="13.5" thickBot="1">
      <c r="A12" s="616" t="s">
        <v>134</v>
      </c>
      <c r="B12" s="79">
        <v>11099.014999999999</v>
      </c>
      <c r="C12" s="79">
        <v>11036.233</v>
      </c>
      <c r="D12" s="796">
        <v>0.56887164306878302</v>
      </c>
      <c r="E12" s="834">
        <v>92.441236129340183</v>
      </c>
      <c r="F12" s="835">
        <v>94.006729984270152</v>
      </c>
      <c r="G12" s="622">
        <v>-1.6652997665081188</v>
      </c>
      <c r="H12" s="623">
        <v>-34.361298794823462</v>
      </c>
      <c r="P12"/>
      <c r="Q12"/>
      <c r="R12"/>
    </row>
    <row r="13" spans="1:18" ht="15.75">
      <c r="A13" s="636" t="s">
        <v>135</v>
      </c>
      <c r="B13" s="637"/>
      <c r="C13" s="637"/>
      <c r="D13" s="799"/>
      <c r="E13" s="840"/>
      <c r="F13" s="840"/>
      <c r="G13" s="638"/>
      <c r="H13" s="639"/>
      <c r="P13"/>
      <c r="Q13"/>
      <c r="R13"/>
    </row>
    <row r="14" spans="1:18" ht="15">
      <c r="A14" s="424" t="s">
        <v>282</v>
      </c>
      <c r="B14" s="115">
        <v>14618.352980563946</v>
      </c>
      <c r="C14" s="115">
        <v>14409.247166041405</v>
      </c>
      <c r="D14" s="795">
        <v>1.4511918083780664</v>
      </c>
      <c r="E14" s="832">
        <v>100</v>
      </c>
      <c r="F14" s="833">
        <v>100</v>
      </c>
      <c r="G14" s="624" t="s">
        <v>99</v>
      </c>
      <c r="H14" s="627">
        <v>-8.0172294011393657</v>
      </c>
      <c r="P14"/>
      <c r="Q14"/>
      <c r="R14"/>
    </row>
    <row r="15" spans="1:18">
      <c r="A15" s="614" t="s">
        <v>132</v>
      </c>
      <c r="B15" s="79">
        <v>14395.701999999999</v>
      </c>
      <c r="C15" s="79">
        <v>14165.819</v>
      </c>
      <c r="D15" s="796">
        <v>1.6228006301647637</v>
      </c>
      <c r="E15" s="834">
        <v>13.026183282980867</v>
      </c>
      <c r="F15" s="835">
        <v>12.218053818720763</v>
      </c>
      <c r="G15" s="622">
        <v>6.6142241329946518</v>
      </c>
      <c r="H15" s="623">
        <v>-1.9332827899924112</v>
      </c>
    </row>
    <row r="16" spans="1:18">
      <c r="A16" s="614" t="s">
        <v>133</v>
      </c>
      <c r="B16" s="79" t="s">
        <v>228</v>
      </c>
      <c r="C16" s="79" t="s">
        <v>228</v>
      </c>
      <c r="D16" s="796" t="s">
        <v>99</v>
      </c>
      <c r="E16" s="834">
        <v>0.4431017119838872</v>
      </c>
      <c r="F16" s="835">
        <v>0.52336621740540035</v>
      </c>
      <c r="G16" s="622">
        <v>-15.336202978370711</v>
      </c>
      <c r="H16" s="623">
        <v>-22.123893805309727</v>
      </c>
    </row>
    <row r="17" spans="1:13" ht="13.5" thickBot="1">
      <c r="A17" s="615" t="s">
        <v>134</v>
      </c>
      <c r="B17" s="82">
        <v>14649.951999999999</v>
      </c>
      <c r="C17" s="82">
        <v>14439.831</v>
      </c>
      <c r="D17" s="797">
        <v>1.4551486094262405</v>
      </c>
      <c r="E17" s="836">
        <v>86.530715005035248</v>
      </c>
      <c r="F17" s="837">
        <v>87.258579963873842</v>
      </c>
      <c r="G17" s="625">
        <v>-0.83414715107665049</v>
      </c>
      <c r="H17" s="628">
        <v>-8.784501061571131</v>
      </c>
    </row>
    <row r="18" spans="1:13" ht="15">
      <c r="A18" s="601" t="s">
        <v>283</v>
      </c>
      <c r="B18" s="116">
        <v>11816.174000000001</v>
      </c>
      <c r="C18" s="116">
        <v>11675.975</v>
      </c>
      <c r="D18" s="798">
        <v>1.2007476891651492</v>
      </c>
      <c r="E18" s="838">
        <v>100</v>
      </c>
      <c r="F18" s="839">
        <v>100</v>
      </c>
      <c r="G18" s="626" t="s">
        <v>99</v>
      </c>
      <c r="H18" s="629">
        <v>-16.343595591030024</v>
      </c>
    </row>
    <row r="19" spans="1:13">
      <c r="A19" s="614" t="s">
        <v>132</v>
      </c>
      <c r="B19" s="79" t="s">
        <v>99</v>
      </c>
      <c r="C19" s="79" t="s">
        <v>99</v>
      </c>
      <c r="D19" s="796" t="s">
        <v>99</v>
      </c>
      <c r="E19" s="834">
        <v>0</v>
      </c>
      <c r="F19" s="835">
        <v>0</v>
      </c>
      <c r="G19" s="622" t="s">
        <v>99</v>
      </c>
      <c r="H19" s="623" t="s">
        <v>99</v>
      </c>
    </row>
    <row r="20" spans="1:13">
      <c r="A20" s="614" t="s">
        <v>133</v>
      </c>
      <c r="B20" s="79" t="s">
        <v>99</v>
      </c>
      <c r="C20" s="79" t="s">
        <v>99</v>
      </c>
      <c r="D20" s="796" t="s">
        <v>99</v>
      </c>
      <c r="E20" s="834">
        <v>0</v>
      </c>
      <c r="F20" s="835">
        <v>0</v>
      </c>
      <c r="G20" s="622" t="s">
        <v>99</v>
      </c>
      <c r="H20" s="623" t="s">
        <v>99</v>
      </c>
    </row>
    <row r="21" spans="1:13" ht="13.5" thickBot="1">
      <c r="A21" s="616" t="s">
        <v>134</v>
      </c>
      <c r="B21" s="79">
        <v>11816.174000000001</v>
      </c>
      <c r="C21" s="79">
        <v>11675.975</v>
      </c>
      <c r="D21" s="796">
        <v>1.2007476891651492</v>
      </c>
      <c r="E21" s="834">
        <v>100</v>
      </c>
      <c r="F21" s="835">
        <v>100</v>
      </c>
      <c r="G21" s="622">
        <v>0</v>
      </c>
      <c r="H21" s="623">
        <v>-16.343595591030024</v>
      </c>
    </row>
    <row r="22" spans="1:13" ht="15.75">
      <c r="A22" s="636" t="s">
        <v>136</v>
      </c>
      <c r="B22" s="637"/>
      <c r="C22" s="637"/>
      <c r="D22" s="799"/>
      <c r="E22" s="840"/>
      <c r="F22" s="840"/>
      <c r="G22" s="638"/>
      <c r="H22" s="639"/>
    </row>
    <row r="23" spans="1:13" ht="15">
      <c r="A23" s="424" t="s">
        <v>282</v>
      </c>
      <c r="B23" s="115">
        <v>14757.313245623422</v>
      </c>
      <c r="C23" s="115">
        <v>14814.165625766125</v>
      </c>
      <c r="D23" s="795">
        <v>-0.3837703828815095</v>
      </c>
      <c r="E23" s="832">
        <v>100</v>
      </c>
      <c r="F23" s="833">
        <v>100</v>
      </c>
      <c r="G23" s="624" t="s">
        <v>99</v>
      </c>
      <c r="H23" s="627">
        <v>6.1898770142468651</v>
      </c>
    </row>
    <row r="24" spans="1:13">
      <c r="A24" s="614" t="s">
        <v>132</v>
      </c>
      <c r="B24" s="79">
        <v>11376.593999999999</v>
      </c>
      <c r="C24" s="79">
        <v>11884.457</v>
      </c>
      <c r="D24" s="796">
        <v>-4.2733378563278173</v>
      </c>
      <c r="E24" s="834">
        <v>27.023927834263432</v>
      </c>
      <c r="F24" s="835">
        <v>28.859033161505049</v>
      </c>
      <c r="G24" s="622">
        <v>-6.3588593456050253</v>
      </c>
      <c r="H24" s="623">
        <v>-0.56258790436004436</v>
      </c>
    </row>
    <row r="25" spans="1:13">
      <c r="A25" s="614" t="s">
        <v>133</v>
      </c>
      <c r="B25" s="79">
        <v>18263.02</v>
      </c>
      <c r="C25" s="79">
        <v>17847.342000000001</v>
      </c>
      <c r="D25" s="796">
        <v>2.329075108214993</v>
      </c>
      <c r="E25" s="834">
        <v>29.225594373518842</v>
      </c>
      <c r="F25" s="835">
        <v>32.556723627064983</v>
      </c>
      <c r="G25" s="622">
        <v>-10.23177052981128</v>
      </c>
      <c r="H25" s="623">
        <v>-4.6752275277396835</v>
      </c>
    </row>
    <row r="26" spans="1:13" ht="16.5" thickBot="1">
      <c r="A26" s="615" t="s">
        <v>134</v>
      </c>
      <c r="B26" s="82">
        <v>14503.691999999999</v>
      </c>
      <c r="C26" s="82">
        <v>14446.094999999999</v>
      </c>
      <c r="D26" s="797">
        <v>0.39870290206453546</v>
      </c>
      <c r="E26" s="836">
        <v>43.750477792217715</v>
      </c>
      <c r="F26" s="837">
        <v>38.584243211429964</v>
      </c>
      <c r="G26" s="625">
        <v>13.389493095609915</v>
      </c>
      <c r="H26" s="628">
        <v>20.408163265306111</v>
      </c>
      <c r="J26" s="112"/>
      <c r="K26" s="106"/>
      <c r="L26" s="106"/>
      <c r="M26" s="106"/>
    </row>
    <row r="27" spans="1:13" ht="15">
      <c r="A27" s="601" t="s">
        <v>283</v>
      </c>
      <c r="B27" s="116">
        <v>10679.525426143791</v>
      </c>
      <c r="C27" s="116">
        <v>11534.826840655611</v>
      </c>
      <c r="D27" s="798">
        <v>-7.4149480206952667</v>
      </c>
      <c r="E27" s="838">
        <v>100</v>
      </c>
      <c r="F27" s="839">
        <v>100</v>
      </c>
      <c r="G27" s="626" t="s">
        <v>99</v>
      </c>
      <c r="H27" s="629">
        <v>-62.903695082921153</v>
      </c>
      <c r="J27" s="1466"/>
      <c r="K27" s="1466"/>
      <c r="L27" s="1466"/>
      <c r="M27" s="1466"/>
    </row>
    <row r="28" spans="1:13">
      <c r="A28" s="614" t="s">
        <v>132</v>
      </c>
      <c r="B28" s="79" t="s">
        <v>228</v>
      </c>
      <c r="C28" s="79" t="s">
        <v>228</v>
      </c>
      <c r="D28" s="796" t="s">
        <v>99</v>
      </c>
      <c r="E28" s="834">
        <v>7.4248366013071889</v>
      </c>
      <c r="F28" s="835">
        <v>4.3448744059742026</v>
      </c>
      <c r="G28" s="622" t="s">
        <v>99</v>
      </c>
      <c r="H28" s="623" t="s">
        <v>99</v>
      </c>
    </row>
    <row r="29" spans="1:13">
      <c r="A29" s="614" t="s">
        <v>133</v>
      </c>
      <c r="B29" s="79" t="s">
        <v>228</v>
      </c>
      <c r="C29" s="79" t="s">
        <v>228</v>
      </c>
      <c r="D29" s="796" t="s">
        <v>99</v>
      </c>
      <c r="E29" s="834">
        <v>0.94117647058823517</v>
      </c>
      <c r="F29" s="835">
        <v>8.4278925419454946</v>
      </c>
      <c r="G29" s="622" t="s">
        <v>99</v>
      </c>
      <c r="H29" s="623" t="s">
        <v>99</v>
      </c>
    </row>
    <row r="30" spans="1:13" ht="13.5" thickBot="1">
      <c r="A30" s="616" t="s">
        <v>134</v>
      </c>
      <c r="B30" s="79">
        <v>10919.651</v>
      </c>
      <c r="C30" s="79">
        <v>10985.019</v>
      </c>
      <c r="D30" s="796">
        <v>-0.59506496984666468</v>
      </c>
      <c r="E30" s="834">
        <v>91.633986928104576</v>
      </c>
      <c r="F30" s="835">
        <v>87.227233052080294</v>
      </c>
      <c r="G30" s="622">
        <v>5.052039049998486</v>
      </c>
      <c r="H30" s="623">
        <v>-61.029575272403825</v>
      </c>
    </row>
    <row r="31" spans="1:13" ht="15.75">
      <c r="A31" s="636" t="s">
        <v>137</v>
      </c>
      <c r="B31" s="637"/>
      <c r="C31" s="637"/>
      <c r="D31" s="799"/>
      <c r="E31" s="840"/>
      <c r="F31" s="840"/>
      <c r="G31" s="638"/>
      <c r="H31" s="639"/>
    </row>
    <row r="32" spans="1:13" ht="15">
      <c r="A32" s="424" t="s">
        <v>282</v>
      </c>
      <c r="B32" s="115">
        <v>12686.039000000001</v>
      </c>
      <c r="C32" s="115">
        <v>12939.983900834293</v>
      </c>
      <c r="D32" s="795">
        <v>-1.9624823553135933</v>
      </c>
      <c r="E32" s="832">
        <v>100</v>
      </c>
      <c r="F32" s="833">
        <v>100</v>
      </c>
      <c r="G32" s="624" t="s">
        <v>99</v>
      </c>
      <c r="H32" s="627">
        <v>-12.55511090008819</v>
      </c>
    </row>
    <row r="33" spans="1:8">
      <c r="A33" s="614" t="s">
        <v>132</v>
      </c>
      <c r="B33" s="79" t="s">
        <v>99</v>
      </c>
      <c r="C33" s="79" t="s">
        <v>228</v>
      </c>
      <c r="D33" s="796" t="s">
        <v>99</v>
      </c>
      <c r="E33" s="834">
        <v>0</v>
      </c>
      <c r="F33" s="835">
        <v>29.668317167469304</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12686.039000000001</v>
      </c>
      <c r="C35" s="82">
        <v>12428.87</v>
      </c>
      <c r="D35" s="797">
        <v>2.0691261554751144</v>
      </c>
      <c r="E35" s="836">
        <v>100</v>
      </c>
      <c r="F35" s="837">
        <v>70.331682832530689</v>
      </c>
      <c r="G35" s="625">
        <v>42.183431382004059</v>
      </c>
      <c r="H35" s="628">
        <v>24.332143890442655</v>
      </c>
    </row>
    <row r="36" spans="1:8" ht="15">
      <c r="A36" s="601" t="s">
        <v>283</v>
      </c>
      <c r="B36" s="116">
        <v>10162.463940806043</v>
      </c>
      <c r="C36" s="116">
        <v>10398.37703633403</v>
      </c>
      <c r="D36" s="798">
        <v>-2.2687491971454681</v>
      </c>
      <c r="E36" s="838">
        <v>100</v>
      </c>
      <c r="F36" s="839">
        <v>100</v>
      </c>
      <c r="G36" s="626" t="s">
        <v>99</v>
      </c>
      <c r="H36" s="629">
        <v>-33.510118632240058</v>
      </c>
    </row>
    <row r="37" spans="1:8">
      <c r="A37" s="614" t="s">
        <v>132</v>
      </c>
      <c r="B37" s="79" t="s">
        <v>228</v>
      </c>
      <c r="C37" s="79" t="s">
        <v>228</v>
      </c>
      <c r="D37" s="796" t="s">
        <v>99</v>
      </c>
      <c r="E37" s="834">
        <v>15.491183879093198</v>
      </c>
      <c r="F37" s="835">
        <v>7.8762502907652934</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10236.239</v>
      </c>
      <c r="C39" s="82">
        <v>10464.498</v>
      </c>
      <c r="D39" s="797">
        <v>-2.1812704250122654</v>
      </c>
      <c r="E39" s="836">
        <v>84.508816120906801</v>
      </c>
      <c r="F39" s="837">
        <v>92.123749709234701</v>
      </c>
      <c r="G39" s="625">
        <v>-8.2659831068128593</v>
      </c>
      <c r="H39" s="628">
        <v>-39.006160993839003</v>
      </c>
    </row>
    <row r="40" spans="1:8" ht="14.25" customHeight="1">
      <c r="A40" s="112" t="s">
        <v>284</v>
      </c>
      <c r="B40" s="106"/>
      <c r="C40" s="112"/>
      <c r="D40" s="106"/>
    </row>
    <row r="41" spans="1:8" ht="5.25" customHeight="1">
      <c r="A41" s="1471"/>
      <c r="B41" s="1471"/>
      <c r="C41" s="1471"/>
      <c r="D41" s="1471"/>
    </row>
    <row r="42" spans="1:8" ht="15">
      <c r="A42" s="113" t="s">
        <v>61</v>
      </c>
      <c r="B42" s="114"/>
    </row>
    <row r="43" spans="1:8" ht="15">
      <c r="A43" s="111" t="s">
        <v>95</v>
      </c>
      <c r="B43" s="1472" t="s">
        <v>62</v>
      </c>
      <c r="C43" s="1473"/>
      <c r="D43" s="1473"/>
      <c r="E43" s="1473"/>
      <c r="F43" s="1473"/>
      <c r="G43" s="1473"/>
      <c r="H43" s="1474"/>
    </row>
    <row r="44" spans="1:8" ht="15">
      <c r="A44" s="111" t="s">
        <v>63</v>
      </c>
      <c r="B44" s="1472" t="s">
        <v>64</v>
      </c>
      <c r="C44" s="1473"/>
      <c r="D44" s="1473"/>
      <c r="E44" s="1473"/>
      <c r="F44" s="1473"/>
      <c r="G44" s="1473"/>
      <c r="H44" s="1474"/>
    </row>
    <row r="45" spans="1:8" ht="15">
      <c r="A45" s="111" t="s">
        <v>65</v>
      </c>
      <c r="B45" s="1472" t="s">
        <v>66</v>
      </c>
      <c r="C45" s="1473"/>
      <c r="D45" s="1473"/>
      <c r="E45" s="1473"/>
      <c r="F45" s="1473"/>
      <c r="G45" s="1473"/>
      <c r="H45" s="1474"/>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J15" sqref="J15"/>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513</v>
      </c>
      <c r="B2" s="811"/>
      <c r="C2" s="811"/>
      <c r="D2" s="811"/>
      <c r="E2" s="811"/>
      <c r="F2" s="106"/>
      <c r="G2" s="106"/>
      <c r="H2" s="106"/>
    </row>
    <row r="3" spans="1:8" ht="30.75" customHeight="1">
      <c r="A3" s="1475" t="s">
        <v>138</v>
      </c>
      <c r="B3" s="1477" t="s">
        <v>139</v>
      </c>
      <c r="C3" s="1478"/>
      <c r="D3" s="1479" t="s">
        <v>288</v>
      </c>
      <c r="E3" s="1480"/>
    </row>
    <row r="4" spans="1:8" ht="16.5" thickBot="1">
      <c r="A4" s="1476"/>
      <c r="B4" s="847" t="s">
        <v>140</v>
      </c>
      <c r="C4" s="1060" t="s">
        <v>141</v>
      </c>
      <c r="D4" s="1059" t="s">
        <v>140</v>
      </c>
      <c r="E4" s="848" t="s">
        <v>141</v>
      </c>
      <c r="G4"/>
      <c r="H4"/>
    </row>
    <row r="5" spans="1:8" ht="17.25" customHeight="1" thickBot="1">
      <c r="A5" s="1412" t="s">
        <v>142</v>
      </c>
      <c r="B5" s="1413">
        <v>32240.17</v>
      </c>
      <c r="C5" s="1413">
        <v>26074.462</v>
      </c>
      <c r="D5" s="1414">
        <v>5.9421989114102143</v>
      </c>
      <c r="E5" s="1415">
        <v>-1.1897230189419155</v>
      </c>
      <c r="G5"/>
      <c r="H5"/>
    </row>
    <row r="6" spans="1:8" ht="18" customHeight="1">
      <c r="A6" s="49" t="s">
        <v>306</v>
      </c>
      <c r="B6" s="1416">
        <v>28681.06</v>
      </c>
      <c r="C6" s="1416">
        <v>23631.047999999999</v>
      </c>
      <c r="D6" s="1417" t="s">
        <v>99</v>
      </c>
      <c r="E6" s="1418" t="s">
        <v>99</v>
      </c>
      <c r="G6"/>
      <c r="H6"/>
    </row>
    <row r="7" spans="1:8" ht="18" customHeight="1">
      <c r="A7" s="39" t="s">
        <v>303</v>
      </c>
      <c r="B7" s="1419">
        <v>34839.665000000001</v>
      </c>
      <c r="C7" s="1419">
        <v>26503.254000000001</v>
      </c>
      <c r="D7" s="1420">
        <v>6.7633713904693114</v>
      </c>
      <c r="E7" s="1421">
        <v>-0.93082194520315331</v>
      </c>
      <c r="G7"/>
      <c r="H7"/>
    </row>
    <row r="8" spans="1:8" ht="18" customHeight="1" thickBot="1">
      <c r="A8" s="41" t="s">
        <v>307</v>
      </c>
      <c r="B8" s="1422" t="s">
        <v>228</v>
      </c>
      <c r="C8" s="1422" t="s">
        <v>228</v>
      </c>
      <c r="D8" s="1423" t="s">
        <v>99</v>
      </c>
      <c r="E8" s="1424" t="s">
        <v>99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5" t="s">
        <v>396</v>
      </c>
      <c r="B1" s="1485"/>
      <c r="C1" s="1485"/>
      <c r="D1" s="1485"/>
      <c r="E1" s="1485"/>
      <c r="F1" s="1485"/>
      <c r="G1" s="608"/>
      <c r="H1" s="608"/>
    </row>
    <row r="2" spans="1:8" ht="13.5" customHeight="1" thickBot="1"/>
    <row r="3" spans="1:8" ht="27" customHeight="1">
      <c r="A3" s="1481" t="s">
        <v>73</v>
      </c>
      <c r="B3" s="1481" t="s">
        <v>117</v>
      </c>
      <c r="C3" s="1486" t="s">
        <v>81</v>
      </c>
      <c r="D3" s="1487"/>
      <c r="E3" s="1488"/>
      <c r="F3" s="1483" t="s">
        <v>118</v>
      </c>
      <c r="G3" s="1484"/>
      <c r="H3" s="106"/>
    </row>
    <row r="4" spans="1:8" ht="32.25" customHeight="1" thickBot="1">
      <c r="A4" s="1482"/>
      <c r="B4" s="1482"/>
      <c r="C4" s="1065">
        <v>44353</v>
      </c>
      <c r="D4" s="1066">
        <v>44346</v>
      </c>
      <c r="E4" s="1067">
        <v>43982</v>
      </c>
      <c r="F4" s="841" t="s">
        <v>316</v>
      </c>
      <c r="G4" s="842" t="s">
        <v>119</v>
      </c>
      <c r="H4" s="106"/>
    </row>
    <row r="5" spans="1:8" ht="29.25" customHeight="1">
      <c r="A5" s="882" t="s">
        <v>123</v>
      </c>
      <c r="B5" s="987" t="s">
        <v>298</v>
      </c>
      <c r="C5" s="843" t="s">
        <v>424</v>
      </c>
      <c r="D5" s="1043">
        <v>690.19</v>
      </c>
      <c r="E5" s="1033">
        <v>516.83000000000004</v>
      </c>
      <c r="F5" s="1114" t="s">
        <v>99</v>
      </c>
      <c r="G5" s="1115" t="s">
        <v>99</v>
      </c>
      <c r="H5" s="106"/>
    </row>
    <row r="6" spans="1:8" ht="28.5" customHeight="1" thickBot="1">
      <c r="A6" s="883" t="s">
        <v>124</v>
      </c>
      <c r="B6" s="986" t="s">
        <v>298</v>
      </c>
      <c r="C6" s="1034" t="s">
        <v>424</v>
      </c>
      <c r="D6" s="1044">
        <v>953.07</v>
      </c>
      <c r="E6" s="1035">
        <v>614.15</v>
      </c>
      <c r="F6" s="1116" t="s">
        <v>99</v>
      </c>
      <c r="G6" s="1117" t="s">
        <v>99</v>
      </c>
      <c r="H6" s="106"/>
    </row>
    <row r="7" spans="1:8" ht="32.25" customHeight="1" thickBot="1">
      <c r="A7" s="884" t="s">
        <v>120</v>
      </c>
      <c r="B7" s="988" t="s">
        <v>121</v>
      </c>
      <c r="C7" s="1034" t="s">
        <v>424</v>
      </c>
      <c r="D7" s="1061" t="s">
        <v>424</v>
      </c>
      <c r="E7" s="1062" t="s">
        <v>99</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6"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2" t="s">
        <v>88</v>
      </c>
      <c r="C1" s="1492"/>
      <c r="D1" s="1492"/>
      <c r="E1" s="1492"/>
      <c r="F1" s="8"/>
      <c r="G1" s="7"/>
    </row>
    <row r="2" spans="2:17" ht="20.25" thickBot="1">
      <c r="B2" s="815"/>
      <c r="C2" s="7"/>
      <c r="D2" s="7"/>
      <c r="E2" s="7"/>
      <c r="F2" s="7"/>
      <c r="H2" s="61"/>
      <c r="I2" s="61"/>
      <c r="J2" s="61"/>
      <c r="K2" s="61"/>
      <c r="L2" s="61"/>
      <c r="M2" s="61"/>
      <c r="N2" s="61"/>
      <c r="O2" s="61"/>
      <c r="P2" s="61"/>
      <c r="Q2" s="61"/>
    </row>
    <row r="3" spans="2:17" ht="25.5" customHeight="1">
      <c r="B3" s="1147"/>
      <c r="C3" s="1025" t="s">
        <v>289</v>
      </c>
      <c r="D3" s="1026"/>
      <c r="E3" s="1027" t="s">
        <v>69</v>
      </c>
      <c r="F3" s="1490"/>
    </row>
    <row r="4" spans="2:17" ht="34.5" customHeight="1" thickBot="1">
      <c r="B4" s="1148" t="s">
        <v>43</v>
      </c>
      <c r="C4" s="1149">
        <v>43986</v>
      </c>
      <c r="D4" s="1149">
        <v>43979</v>
      </c>
      <c r="E4" s="1028" t="s">
        <v>285</v>
      </c>
      <c r="F4" s="1491"/>
      <c r="G4" s="618" t="s">
        <v>42</v>
      </c>
      <c r="H4" s="105"/>
      <c r="I4" s="105"/>
      <c r="J4" s="105"/>
      <c r="K4" s="105"/>
      <c r="L4" s="105"/>
      <c r="M4" s="105"/>
      <c r="N4" s="105"/>
      <c r="O4" s="105"/>
      <c r="P4" s="105"/>
      <c r="Q4" s="105"/>
    </row>
    <row r="5" spans="2:17" ht="29.25" customHeight="1">
      <c r="B5" s="1150" t="s">
        <v>290</v>
      </c>
      <c r="C5" s="1151"/>
      <c r="D5" s="1151"/>
      <c r="E5" s="1152"/>
      <c r="F5" s="10"/>
      <c r="G5" s="1489" t="s">
        <v>315</v>
      </c>
      <c r="H5" s="1489"/>
      <c r="I5" s="1489"/>
      <c r="J5" s="1489"/>
      <c r="K5" s="1489"/>
      <c r="L5" s="1489"/>
      <c r="M5" s="1489"/>
      <c r="N5" s="1489"/>
      <c r="O5" s="1489"/>
      <c r="P5" s="1489"/>
      <c r="Q5" s="1489"/>
    </row>
    <row r="6" spans="2:17" ht="18" customHeight="1">
      <c r="B6" s="602" t="s">
        <v>44</v>
      </c>
      <c r="C6" s="1029" t="s">
        <v>99</v>
      </c>
      <c r="D6" s="1029" t="s">
        <v>99</v>
      </c>
      <c r="E6" s="983" t="s">
        <v>99</v>
      </c>
      <c r="F6" s="10"/>
      <c r="G6" s="1489"/>
      <c r="H6" s="1489"/>
      <c r="I6" s="1489"/>
      <c r="J6" s="1489"/>
      <c r="K6" s="1489"/>
      <c r="L6" s="1489"/>
      <c r="M6" s="1489"/>
      <c r="N6" s="1489"/>
      <c r="O6" s="1489"/>
      <c r="P6" s="1489"/>
      <c r="Q6" s="1489"/>
    </row>
    <row r="7" spans="2:17" ht="15.75">
      <c r="B7" s="602" t="s">
        <v>45</v>
      </c>
      <c r="C7" s="603" t="s">
        <v>99</v>
      </c>
      <c r="D7" s="603" t="s">
        <v>99</v>
      </c>
      <c r="E7" s="983" t="s">
        <v>99</v>
      </c>
      <c r="F7" s="16"/>
      <c r="G7" s="15"/>
      <c r="H7" s="15"/>
      <c r="I7" s="6"/>
      <c r="J7" s="9"/>
      <c r="K7" s="9"/>
      <c r="L7" s="9"/>
      <c r="M7" s="9"/>
      <c r="N7" s="9"/>
    </row>
    <row r="8" spans="2:17" ht="15.75">
      <c r="B8" s="619" t="s">
        <v>46</v>
      </c>
      <c r="C8" s="609" t="s">
        <v>228</v>
      </c>
      <c r="D8" s="609" t="s">
        <v>228</v>
      </c>
      <c r="E8" s="917" t="s">
        <v>99</v>
      </c>
      <c r="F8" s="10"/>
      <c r="G8" s="17"/>
      <c r="H8" s="17"/>
      <c r="I8" s="18"/>
      <c r="J8" s="9"/>
      <c r="K8" s="9"/>
      <c r="L8" s="9"/>
      <c r="M8" s="9"/>
      <c r="N8" s="9"/>
    </row>
    <row r="9" spans="2:17" ht="15.75">
      <c r="B9" s="620" t="s">
        <v>230</v>
      </c>
      <c r="C9" s="610" t="s">
        <v>99</v>
      </c>
      <c r="D9" s="610" t="s">
        <v>99</v>
      </c>
      <c r="E9" s="984" t="s">
        <v>99</v>
      </c>
      <c r="F9" s="10"/>
      <c r="G9" s="19"/>
      <c r="H9" s="19"/>
      <c r="I9" s="20"/>
      <c r="J9" s="13"/>
      <c r="K9" s="12"/>
      <c r="L9" s="14"/>
    </row>
    <row r="10" spans="2:17" ht="15.75">
      <c r="B10" s="620" t="s">
        <v>231</v>
      </c>
      <c r="C10" s="610" t="s">
        <v>99</v>
      </c>
      <c r="D10" s="610" t="s">
        <v>99</v>
      </c>
      <c r="E10" s="984" t="s">
        <v>99</v>
      </c>
      <c r="F10" s="16"/>
      <c r="G10" s="19"/>
      <c r="H10" s="19"/>
      <c r="I10" s="20"/>
      <c r="J10" s="21"/>
      <c r="K10" s="11"/>
      <c r="L10" s="22"/>
    </row>
    <row r="11" spans="2:17" ht="16.5" thickBot="1">
      <c r="B11" s="621" t="s">
        <v>323</v>
      </c>
      <c r="C11" s="617" t="s">
        <v>99</v>
      </c>
      <c r="D11" s="617" t="s">
        <v>99</v>
      </c>
      <c r="E11" s="985" t="s">
        <v>99</v>
      </c>
      <c r="F11" s="10"/>
      <c r="G11" s="23"/>
      <c r="H11" s="23"/>
      <c r="I11" s="20"/>
      <c r="J11" s="13"/>
      <c r="K11" s="12"/>
      <c r="L11" s="14"/>
    </row>
    <row r="12" spans="2:17" ht="22.5" customHeight="1">
      <c r="B12" s="1150" t="s">
        <v>291</v>
      </c>
      <c r="C12" s="1153"/>
      <c r="D12" s="1153"/>
      <c r="E12" s="1154"/>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5" t="s">
        <v>292</v>
      </c>
      <c r="C19" s="1156"/>
      <c r="D19" s="1156"/>
      <c r="E19" s="1157"/>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topLeftCell="A4" workbookViewId="0">
      <selection activeCell="AB28" sqref="AB28"/>
    </sheetView>
  </sheetViews>
  <sheetFormatPr defaultColWidth="9.42578125" defaultRowHeight="12.75"/>
  <cols>
    <col min="1" max="1" width="17.42578125" style="1322" customWidth="1"/>
    <col min="2" max="2" width="1" style="1322" customWidth="1"/>
    <col min="3" max="7" width="7.42578125" style="1322" customWidth="1"/>
    <col min="8" max="8" width="7.28515625" style="1322" customWidth="1"/>
    <col min="9" max="9" width="0.5703125" style="1322" customWidth="1"/>
    <col min="10" max="15" width="7.42578125" style="1322" customWidth="1"/>
    <col min="16" max="16" width="0.5703125" style="1322" customWidth="1"/>
    <col min="17" max="22" width="7.42578125" style="1322" customWidth="1"/>
    <col min="23" max="23" width="0.5703125" style="1322" customWidth="1"/>
    <col min="24" max="24" width="7" style="1322" customWidth="1"/>
    <col min="25" max="26" width="7.42578125" style="1322" customWidth="1"/>
    <col min="27" max="27" width="9.42578125" style="1322" customWidth="1"/>
    <col min="28" max="29" width="2.5703125" style="1322" customWidth="1"/>
    <col min="30" max="31" width="9.42578125" style="1322" customWidth="1"/>
    <col min="32" max="33" width="9.42578125" style="1322"/>
    <col min="34" max="34" width="3.42578125" style="1322" customWidth="1"/>
    <col min="35" max="16384" width="9.42578125" style="1322"/>
  </cols>
  <sheetData>
    <row r="1" spans="1:35" s="1306" customFormat="1" ht="56.1" customHeight="1">
      <c r="A1" s="1302" t="s">
        <v>484</v>
      </c>
      <c r="B1" s="1303"/>
      <c r="C1" s="1303"/>
      <c r="D1" s="1304"/>
      <c r="E1" s="1304"/>
      <c r="F1" s="1303"/>
      <c r="G1" s="1303"/>
      <c r="H1" s="1303"/>
      <c r="I1" s="1303"/>
      <c r="J1" s="1303"/>
      <c r="K1" s="1303"/>
      <c r="L1" s="1303"/>
      <c r="M1" s="1303"/>
      <c r="N1" s="1303"/>
      <c r="O1" s="1303"/>
      <c r="P1" s="1303"/>
      <c r="Q1" s="1303"/>
      <c r="R1" s="1303"/>
      <c r="S1" s="1303"/>
      <c r="T1" s="1303"/>
      <c r="U1" s="1303"/>
      <c r="V1" s="1303"/>
      <c r="W1" s="1303"/>
      <c r="X1" s="1303"/>
      <c r="Y1" s="1303"/>
      <c r="Z1" s="1305"/>
      <c r="AA1" s="1305" t="s">
        <v>489</v>
      </c>
      <c r="AD1" s="1307">
        <v>1</v>
      </c>
      <c r="AE1" s="1307"/>
      <c r="AF1" s="1307">
        <v>1</v>
      </c>
      <c r="AG1" s="1307">
        <v>0</v>
      </c>
      <c r="AH1" s="1307">
        <v>0</v>
      </c>
      <c r="AI1" s="1307">
        <v>0</v>
      </c>
    </row>
    <row r="2" spans="1:35" s="1313" customFormat="1" ht="18" customHeight="1">
      <c r="A2" s="1308"/>
      <c r="B2" s="1309"/>
      <c r="C2" s="1309"/>
      <c r="D2" s="1310"/>
      <c r="E2" s="1310"/>
      <c r="F2" s="1309"/>
      <c r="G2" s="1309"/>
      <c r="H2" s="1309"/>
      <c r="I2" s="1309"/>
      <c r="J2" s="1309"/>
      <c r="K2" s="1309"/>
      <c r="L2" s="1309"/>
      <c r="M2" s="1309"/>
      <c r="N2" s="1309"/>
      <c r="O2" s="1309"/>
      <c r="P2" s="1309"/>
      <c r="Q2" s="1309"/>
      <c r="R2" s="1309"/>
      <c r="S2" s="1309"/>
      <c r="T2" s="1309"/>
      <c r="U2" s="1309"/>
      <c r="V2" s="1309"/>
      <c r="W2" s="1309"/>
      <c r="X2" s="1309"/>
      <c r="Y2" s="1309"/>
      <c r="Z2" s="1311"/>
      <c r="AA2" s="1312" t="s">
        <v>514</v>
      </c>
      <c r="AD2" s="1314"/>
      <c r="AF2" s="1315"/>
    </row>
    <row r="3" spans="1:35" s="1306" customFormat="1" ht="15" customHeight="1">
      <c r="A3" s="1316"/>
      <c r="B3" s="1317"/>
      <c r="C3" s="1318"/>
      <c r="D3" s="1319"/>
      <c r="E3" s="1319"/>
      <c r="F3" s="1318"/>
      <c r="G3" s="1318"/>
      <c r="H3" s="1318"/>
      <c r="I3" s="1318"/>
      <c r="J3" s="1318"/>
      <c r="K3" s="1318"/>
      <c r="L3" s="1318"/>
      <c r="M3" s="1318"/>
      <c r="N3" s="1320"/>
      <c r="Y3" s="1321"/>
      <c r="Z3" s="1322"/>
      <c r="AA3" s="1323"/>
    </row>
    <row r="4" spans="1:35" ht="15">
      <c r="A4" s="1316"/>
      <c r="Y4" s="1493">
        <v>22</v>
      </c>
      <c r="Z4" s="1493"/>
      <c r="AA4" s="1493"/>
    </row>
    <row r="5" spans="1:35" s="1326" customFormat="1" ht="15.75">
      <c r="A5" s="1324" t="s">
        <v>496</v>
      </c>
      <c r="B5" s="1325"/>
      <c r="C5" s="1325"/>
      <c r="D5" s="1325"/>
      <c r="E5" s="1325"/>
      <c r="F5" s="1325"/>
      <c r="G5" s="1325"/>
      <c r="H5" s="1325"/>
      <c r="I5" s="1325"/>
      <c r="J5" s="1325"/>
      <c r="Y5" s="1327"/>
      <c r="Z5" s="1328" t="s">
        <v>490</v>
      </c>
      <c r="AA5" s="1329">
        <v>44347</v>
      </c>
      <c r="AE5" s="1330"/>
      <c r="AF5" s="1330"/>
      <c r="AG5" s="1330"/>
      <c r="AH5" s="1330"/>
      <c r="AI5" s="1330"/>
    </row>
    <row r="6" spans="1:35">
      <c r="Y6" s="1327"/>
      <c r="Z6" s="1331" t="s">
        <v>491</v>
      </c>
      <c r="AA6" s="1332">
        <v>44353</v>
      </c>
      <c r="AE6" s="1306"/>
      <c r="AF6" s="1306"/>
      <c r="AG6" s="1306"/>
      <c r="AH6" s="1306"/>
      <c r="AI6" s="1306"/>
    </row>
    <row r="7" spans="1:35" s="1334" customFormat="1" ht="15.75">
      <c r="A7" s="1494" t="s">
        <v>492</v>
      </c>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31"/>
      <c r="AB7" s="1333"/>
      <c r="AC7" s="1333"/>
      <c r="AD7" s="1333"/>
      <c r="AE7" s="1306"/>
      <c r="AF7" s="1306"/>
      <c r="AG7" s="1306"/>
      <c r="AH7" s="1306"/>
      <c r="AI7" s="1306"/>
    </row>
    <row r="8" spans="1:35" s="1334" customFormat="1" ht="15.75">
      <c r="A8" s="1494" t="s">
        <v>493</v>
      </c>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31"/>
      <c r="AB8" s="1333"/>
      <c r="AC8" s="1333"/>
      <c r="AD8" s="1333"/>
      <c r="AE8" s="1306"/>
      <c r="AF8" s="1306"/>
      <c r="AG8" s="1306"/>
      <c r="AH8" s="1306"/>
      <c r="AI8" s="1306"/>
    </row>
    <row r="9" spans="1:35" s="1334" customFormat="1" ht="13.5" thickBot="1">
      <c r="A9" s="1335"/>
      <c r="B9" s="1335"/>
      <c r="C9" s="1336"/>
      <c r="D9" s="1336"/>
      <c r="E9" s="1336"/>
      <c r="F9" s="1336"/>
      <c r="G9" s="1336"/>
      <c r="H9" s="1337"/>
      <c r="I9" s="1336"/>
      <c r="J9" s="1336"/>
      <c r="K9" s="1336"/>
      <c r="L9" s="1336"/>
      <c r="M9" s="1336"/>
      <c r="N9" s="1336"/>
      <c r="O9" s="1336"/>
      <c r="P9" s="1336"/>
      <c r="Q9" s="1336"/>
      <c r="R9" s="1336"/>
      <c r="S9" s="1336"/>
      <c r="T9" s="1336"/>
      <c r="U9" s="1336"/>
      <c r="V9" s="1336"/>
      <c r="W9" s="1336"/>
      <c r="X9" s="1336"/>
      <c r="Y9" s="1336"/>
      <c r="Z9" s="1335"/>
      <c r="AA9" s="1335"/>
      <c r="AB9" s="1333"/>
      <c r="AC9" s="1333"/>
      <c r="AD9" s="1333"/>
      <c r="AE9" s="1306"/>
      <c r="AF9" s="1306"/>
      <c r="AG9" s="1306"/>
      <c r="AH9" s="1306"/>
      <c r="AI9" s="1306"/>
    </row>
    <row r="10" spans="1:35" s="1334" customFormat="1" ht="13.5" thickBot="1">
      <c r="A10" s="1338" t="s">
        <v>350</v>
      </c>
      <c r="B10" s="1335"/>
      <c r="C10" s="1495" t="s">
        <v>406</v>
      </c>
      <c r="D10" s="1496"/>
      <c r="E10" s="1496"/>
      <c r="F10" s="1496"/>
      <c r="G10" s="1496"/>
      <c r="H10" s="1497"/>
      <c r="I10" s="1336"/>
      <c r="J10" s="1495" t="s">
        <v>407</v>
      </c>
      <c r="K10" s="1496"/>
      <c r="L10" s="1496"/>
      <c r="M10" s="1496"/>
      <c r="N10" s="1496"/>
      <c r="O10" s="1497"/>
      <c r="P10" s="1336"/>
      <c r="Q10" s="1495" t="s">
        <v>408</v>
      </c>
      <c r="R10" s="1496"/>
      <c r="S10" s="1496"/>
      <c r="T10" s="1496"/>
      <c r="U10" s="1496"/>
      <c r="V10" s="1497"/>
      <c r="W10" s="1336"/>
      <c r="X10" s="1498" t="s">
        <v>409</v>
      </c>
      <c r="Y10" s="1499"/>
      <c r="Z10" s="1499"/>
      <c r="AA10" s="1500"/>
      <c r="AB10" s="1333"/>
      <c r="AC10" s="1333"/>
      <c r="AD10" s="1333"/>
      <c r="AE10" s="1306"/>
      <c r="AF10" s="1306"/>
      <c r="AG10" s="1306"/>
      <c r="AH10" s="1306"/>
      <c r="AI10" s="1306"/>
    </row>
    <row r="11" spans="1:35" s="1334" customFormat="1" ht="12" customHeight="1">
      <c r="A11" s="1335"/>
      <c r="B11" s="1335"/>
      <c r="C11" s="1501" t="s">
        <v>351</v>
      </c>
      <c r="D11" s="1501" t="s">
        <v>352</v>
      </c>
      <c r="E11" s="1501" t="s">
        <v>353</v>
      </c>
      <c r="F11" s="1501" t="s">
        <v>354</v>
      </c>
      <c r="G11" s="1339" t="s">
        <v>400</v>
      </c>
      <c r="H11" s="1340"/>
      <c r="I11" s="1336"/>
      <c r="J11" s="1503" t="s">
        <v>355</v>
      </c>
      <c r="K11" s="1503" t="s">
        <v>356</v>
      </c>
      <c r="L11" s="1503" t="s">
        <v>357</v>
      </c>
      <c r="M11" s="1503" t="s">
        <v>354</v>
      </c>
      <c r="N11" s="1339" t="s">
        <v>400</v>
      </c>
      <c r="O11" s="1339"/>
      <c r="P11" s="1336"/>
      <c r="Q11" s="1501" t="s">
        <v>351</v>
      </c>
      <c r="R11" s="1501" t="s">
        <v>352</v>
      </c>
      <c r="S11" s="1501" t="s">
        <v>353</v>
      </c>
      <c r="T11" s="1501" t="s">
        <v>354</v>
      </c>
      <c r="U11" s="1339" t="s">
        <v>400</v>
      </c>
      <c r="V11" s="1340"/>
      <c r="W11" s="1336"/>
      <c r="X11" s="1504" t="s">
        <v>358</v>
      </c>
      <c r="Y11" s="1341" t="s">
        <v>359</v>
      </c>
      <c r="Z11" s="1339" t="s">
        <v>400</v>
      </c>
      <c r="AA11" s="1339"/>
      <c r="AB11" s="1333"/>
      <c r="AC11" s="1333"/>
      <c r="AD11" s="1333"/>
      <c r="AE11" s="1306"/>
      <c r="AF11" s="1306"/>
      <c r="AG11" s="1306"/>
      <c r="AH11" s="1306"/>
      <c r="AI11" s="1306"/>
    </row>
    <row r="12" spans="1:35" s="1334" customFormat="1" ht="12" customHeight="1" thickBot="1">
      <c r="A12" s="1342" t="s">
        <v>401</v>
      </c>
      <c r="B12" s="1335"/>
      <c r="C12" s="1502"/>
      <c r="D12" s="1502"/>
      <c r="E12" s="1502"/>
      <c r="F12" s="1502"/>
      <c r="G12" s="1343" t="s">
        <v>402</v>
      </c>
      <c r="H12" s="1344" t="s">
        <v>360</v>
      </c>
      <c r="I12" s="1345"/>
      <c r="J12" s="1502"/>
      <c r="K12" s="1502"/>
      <c r="L12" s="1502"/>
      <c r="M12" s="1502"/>
      <c r="N12" s="1343" t="s">
        <v>402</v>
      </c>
      <c r="O12" s="1344" t="s">
        <v>360</v>
      </c>
      <c r="P12" s="1335"/>
      <c r="Q12" s="1502"/>
      <c r="R12" s="1502"/>
      <c r="S12" s="1502"/>
      <c r="T12" s="1502"/>
      <c r="U12" s="1343" t="s">
        <v>402</v>
      </c>
      <c r="V12" s="1344" t="s">
        <v>360</v>
      </c>
      <c r="W12" s="1335"/>
      <c r="X12" s="1505"/>
      <c r="Y12" s="1346" t="s">
        <v>361</v>
      </c>
      <c r="Z12" s="1343" t="s">
        <v>402</v>
      </c>
      <c r="AA12" s="1343" t="s">
        <v>360</v>
      </c>
      <c r="AB12" s="1333"/>
      <c r="AC12" s="1333"/>
      <c r="AD12" s="1333"/>
      <c r="AE12" s="1333"/>
    </row>
    <row r="13" spans="1:35" s="1334" customFormat="1" ht="15.75" thickBot="1">
      <c r="A13" s="1347" t="s">
        <v>403</v>
      </c>
      <c r="B13" s="1335"/>
      <c r="C13" s="1348">
        <v>379.01499999999999</v>
      </c>
      <c r="D13" s="1349">
        <v>379.00200000000001</v>
      </c>
      <c r="E13" s="1350"/>
      <c r="F13" s="1351">
        <v>375.31099999999998</v>
      </c>
      <c r="G13" s="1352">
        <v>1.3309999999999604</v>
      </c>
      <c r="H13" s="1353">
        <v>3.5590138510079861E-3</v>
      </c>
      <c r="I13" s="1345"/>
      <c r="J13" s="1348">
        <v>347.113</v>
      </c>
      <c r="K13" s="1349">
        <v>414.43400000000003</v>
      </c>
      <c r="L13" s="1350">
        <v>418.00299999999999</v>
      </c>
      <c r="M13" s="1351">
        <v>411.64800000000002</v>
      </c>
      <c r="N13" s="1352">
        <v>0.78800000000001091</v>
      </c>
      <c r="O13" s="1353">
        <v>1.9179282480650262E-3</v>
      </c>
      <c r="P13" s="1335"/>
      <c r="Q13" s="1348">
        <v>377.096</v>
      </c>
      <c r="R13" s="1349">
        <v>370.37799999999999</v>
      </c>
      <c r="S13" s="1350"/>
      <c r="T13" s="1351">
        <v>365.39</v>
      </c>
      <c r="U13" s="1352">
        <v>-0.32100000000002638</v>
      </c>
      <c r="V13" s="1353">
        <v>-8.7774226096570818E-4</v>
      </c>
      <c r="W13" s="1335"/>
      <c r="X13" s="1354">
        <v>377.5573</v>
      </c>
      <c r="Y13" s="1300">
        <v>169.76497302158273</v>
      </c>
      <c r="Z13" s="1352">
        <v>0.88889999999997826</v>
      </c>
      <c r="AA13" s="1353">
        <v>2.3599006447050375E-3</v>
      </c>
      <c r="AB13" s="1333"/>
      <c r="AC13" s="1333"/>
      <c r="AD13" s="1333"/>
      <c r="AE13" s="1333"/>
      <c r="AF13" s="1355"/>
    </row>
    <row r="14" spans="1:35" s="1334" customFormat="1" ht="2.1" customHeight="1">
      <c r="A14" s="1356"/>
      <c r="B14" s="1335"/>
      <c r="C14" s="1356"/>
      <c r="D14" s="1357"/>
      <c r="E14" s="1357"/>
      <c r="F14" s="1357"/>
      <c r="G14" s="1357"/>
      <c r="H14" s="1358"/>
      <c r="I14" s="1357"/>
      <c r="J14" s="1357"/>
      <c r="K14" s="1357"/>
      <c r="L14" s="1357"/>
      <c r="M14" s="1357"/>
      <c r="N14" s="1357"/>
      <c r="O14" s="1359"/>
      <c r="P14" s="1335"/>
      <c r="Q14" s="1356"/>
      <c r="R14" s="1357"/>
      <c r="S14" s="1357"/>
      <c r="T14" s="1357"/>
      <c r="U14" s="1357"/>
      <c r="V14" s="1358"/>
      <c r="W14" s="1335"/>
      <c r="X14" s="1360"/>
      <c r="Y14" s="1361"/>
      <c r="Z14" s="1356"/>
      <c r="AA14" s="1356"/>
      <c r="AB14" s="1333"/>
      <c r="AC14" s="1333"/>
      <c r="AD14" s="1333"/>
      <c r="AE14" s="1333"/>
    </row>
    <row r="15" spans="1:35" s="1334" customFormat="1" ht="2.85" customHeight="1">
      <c r="A15" s="1362"/>
      <c r="B15" s="1335"/>
      <c r="C15" s="1362"/>
      <c r="D15" s="1362"/>
      <c r="E15" s="1362"/>
      <c r="F15" s="1362"/>
      <c r="G15" s="1363"/>
      <c r="H15" s="1364"/>
      <c r="I15" s="1362"/>
      <c r="J15" s="1362"/>
      <c r="K15" s="1362"/>
      <c r="L15" s="1362"/>
      <c r="M15" s="1362"/>
      <c r="N15" s="1362"/>
      <c r="O15" s="1365"/>
      <c r="P15" s="1362"/>
      <c r="Q15" s="1362"/>
      <c r="R15" s="1362"/>
      <c r="S15" s="1362"/>
      <c r="T15" s="1362"/>
      <c r="U15" s="1363"/>
      <c r="V15" s="1364"/>
      <c r="W15" s="1362"/>
      <c r="X15" s="1362"/>
      <c r="Y15" s="1362"/>
      <c r="Z15" s="1366"/>
      <c r="AA15" s="1366"/>
      <c r="AB15" s="1333"/>
      <c r="AC15" s="1333"/>
      <c r="AD15" s="1333"/>
      <c r="AE15" s="1333"/>
    </row>
    <row r="16" spans="1:35" s="1334" customFormat="1" ht="13.5" thickBot="1">
      <c r="A16" s="1362"/>
      <c r="B16" s="1335"/>
      <c r="C16" s="1432" t="s">
        <v>362</v>
      </c>
      <c r="D16" s="1432" t="s">
        <v>363</v>
      </c>
      <c r="E16" s="1432" t="s">
        <v>364</v>
      </c>
      <c r="F16" s="1432" t="s">
        <v>365</v>
      </c>
      <c r="G16" s="1432"/>
      <c r="H16" s="1367"/>
      <c r="I16" s="1336"/>
      <c r="J16" s="1432" t="s">
        <v>362</v>
      </c>
      <c r="K16" s="1432" t="s">
        <v>363</v>
      </c>
      <c r="L16" s="1432" t="s">
        <v>364</v>
      </c>
      <c r="M16" s="1432" t="s">
        <v>365</v>
      </c>
      <c r="N16" s="1368"/>
      <c r="O16" s="1369"/>
      <c r="P16" s="1336"/>
      <c r="Q16" s="1432" t="s">
        <v>362</v>
      </c>
      <c r="R16" s="1432" t="s">
        <v>363</v>
      </c>
      <c r="S16" s="1432" t="s">
        <v>364</v>
      </c>
      <c r="T16" s="1432" t="s">
        <v>365</v>
      </c>
      <c r="U16" s="1432"/>
      <c r="V16" s="1367"/>
      <c r="W16" s="1335"/>
      <c r="X16" s="1433" t="s">
        <v>358</v>
      </c>
      <c r="Y16" s="1336"/>
      <c r="Z16" s="1366"/>
      <c r="AA16" s="1366"/>
      <c r="AB16" s="1333"/>
      <c r="AC16" s="1333"/>
      <c r="AD16" s="1333"/>
      <c r="AE16" s="1333"/>
    </row>
    <row r="17" spans="1:31" s="1334" customFormat="1">
      <c r="A17" s="1370" t="s">
        <v>366</v>
      </c>
      <c r="B17" s="1335"/>
      <c r="C17" s="1371">
        <v>354.512</v>
      </c>
      <c r="D17" s="1372">
        <v>327.2774</v>
      </c>
      <c r="E17" s="1372" t="s">
        <v>421</v>
      </c>
      <c r="F17" s="1373">
        <v>351.00920000000002</v>
      </c>
      <c r="G17" s="1374">
        <v>2.0246999999999957</v>
      </c>
      <c r="H17" s="1375">
        <v>5.8016903329516367E-3</v>
      </c>
      <c r="I17" s="1376"/>
      <c r="J17" s="1371" t="s">
        <v>421</v>
      </c>
      <c r="K17" s="1372" t="s">
        <v>421</v>
      </c>
      <c r="L17" s="1372" t="s">
        <v>421</v>
      </c>
      <c r="M17" s="1373" t="s">
        <v>421</v>
      </c>
      <c r="N17" s="1374"/>
      <c r="O17" s="1375"/>
      <c r="P17" s="1335"/>
      <c r="Q17" s="1371" t="s">
        <v>421</v>
      </c>
      <c r="R17" s="1372" t="s">
        <v>421</v>
      </c>
      <c r="S17" s="1372" t="s">
        <v>421</v>
      </c>
      <c r="T17" s="1373" t="s">
        <v>421</v>
      </c>
      <c r="U17" s="1374" t="s">
        <v>421</v>
      </c>
      <c r="V17" s="1377" t="s">
        <v>421</v>
      </c>
      <c r="W17" s="1335"/>
      <c r="X17" s="1378">
        <v>351.00920000000002</v>
      </c>
      <c r="Y17" s="1379"/>
      <c r="Z17" s="1380">
        <v>2.0246999999999957</v>
      </c>
      <c r="AA17" s="1377">
        <v>5.8016903329516367E-3</v>
      </c>
      <c r="AB17" s="1381"/>
      <c r="AC17" s="1381"/>
      <c r="AD17" s="1381"/>
      <c r="AE17" s="1381"/>
    </row>
    <row r="18" spans="1:31" s="1334" customFormat="1">
      <c r="A18" s="1382" t="s">
        <v>367</v>
      </c>
      <c r="B18" s="1335"/>
      <c r="C18" s="1383" t="s">
        <v>421</v>
      </c>
      <c r="D18" s="1384" t="s">
        <v>421</v>
      </c>
      <c r="E18" s="1384" t="s">
        <v>421</v>
      </c>
      <c r="F18" s="1385" t="s">
        <v>421</v>
      </c>
      <c r="G18" s="1386"/>
      <c r="H18" s="1387" t="s">
        <v>421</v>
      </c>
      <c r="I18" s="1376"/>
      <c r="J18" s="1383" t="s">
        <v>421</v>
      </c>
      <c r="K18" s="1384" t="s">
        <v>421</v>
      </c>
      <c r="L18" s="1384" t="s">
        <v>421</v>
      </c>
      <c r="M18" s="1385" t="s">
        <v>421</v>
      </c>
      <c r="N18" s="1386" t="s">
        <v>421</v>
      </c>
      <c r="O18" s="1388" t="s">
        <v>421</v>
      </c>
      <c r="P18" s="1335"/>
      <c r="Q18" s="1383" t="s">
        <v>421</v>
      </c>
      <c r="R18" s="1384" t="s">
        <v>421</v>
      </c>
      <c r="S18" s="1384" t="s">
        <v>421</v>
      </c>
      <c r="T18" s="1385" t="s">
        <v>421</v>
      </c>
      <c r="U18" s="1386" t="s">
        <v>421</v>
      </c>
      <c r="V18" s="1388" t="s">
        <v>421</v>
      </c>
      <c r="W18" s="1335"/>
      <c r="X18" s="1389" t="s">
        <v>421</v>
      </c>
      <c r="Y18" s="1357"/>
      <c r="Z18" s="1390" t="s">
        <v>421</v>
      </c>
      <c r="AA18" s="1388" t="s">
        <v>421</v>
      </c>
      <c r="AB18" s="1381"/>
      <c r="AC18" s="1381"/>
      <c r="AD18" s="1381"/>
      <c r="AE18" s="1381"/>
    </row>
    <row r="19" spans="1:31" s="1334" customFormat="1">
      <c r="A19" s="1382" t="s">
        <v>368</v>
      </c>
      <c r="B19" s="1335"/>
      <c r="C19" s="1383">
        <v>332.36869999999999</v>
      </c>
      <c r="D19" s="1384">
        <v>336.8152</v>
      </c>
      <c r="E19" s="1384">
        <v>339.3526</v>
      </c>
      <c r="F19" s="1385">
        <v>336.38869999999997</v>
      </c>
      <c r="G19" s="1386">
        <v>1.4269999999999641</v>
      </c>
      <c r="H19" s="1387">
        <v>4.2601885529001127E-3</v>
      </c>
      <c r="I19" s="1376"/>
      <c r="J19" s="1383" t="s">
        <v>421</v>
      </c>
      <c r="K19" s="1384" t="s">
        <v>421</v>
      </c>
      <c r="L19" s="1384" t="s">
        <v>421</v>
      </c>
      <c r="M19" s="1385" t="s">
        <v>421</v>
      </c>
      <c r="N19" s="1386" t="s">
        <v>421</v>
      </c>
      <c r="O19" s="1388" t="s">
        <v>421</v>
      </c>
      <c r="P19" s="1335"/>
      <c r="Q19" s="1383" t="s">
        <v>421</v>
      </c>
      <c r="R19" s="1384" t="s">
        <v>421</v>
      </c>
      <c r="S19" s="1384" t="s">
        <v>421</v>
      </c>
      <c r="T19" s="1385" t="s">
        <v>421</v>
      </c>
      <c r="U19" s="1386" t="s">
        <v>421</v>
      </c>
      <c r="V19" s="1388">
        <v>-1</v>
      </c>
      <c r="W19" s="1335"/>
      <c r="X19" s="1389">
        <v>336.38869999999997</v>
      </c>
      <c r="Y19" s="1357"/>
      <c r="Z19" s="1390">
        <v>3.6602999999999497</v>
      </c>
      <c r="AA19" s="1388">
        <v>1.1000864368656105E-2</v>
      </c>
      <c r="AB19" s="1381"/>
      <c r="AC19" s="1381"/>
      <c r="AD19" s="1381"/>
      <c r="AE19" s="1381"/>
    </row>
    <row r="20" spans="1:31" s="1334" customFormat="1">
      <c r="A20" s="1382" t="s">
        <v>369</v>
      </c>
      <c r="B20" s="1335"/>
      <c r="C20" s="1383" t="s">
        <v>421</v>
      </c>
      <c r="D20" s="1384">
        <v>328.29169999999999</v>
      </c>
      <c r="E20" s="1384">
        <v>310.69560000000001</v>
      </c>
      <c r="F20" s="1385">
        <v>316.53390000000002</v>
      </c>
      <c r="G20" s="1386">
        <v>-5.7580999999999563</v>
      </c>
      <c r="H20" s="1387">
        <v>-1.7866096583222579E-2</v>
      </c>
      <c r="I20" s="1376"/>
      <c r="J20" s="1383" t="s">
        <v>421</v>
      </c>
      <c r="K20" s="1384" t="s">
        <v>421</v>
      </c>
      <c r="L20" s="1384" t="s">
        <v>421</v>
      </c>
      <c r="M20" s="1385" t="s">
        <v>421</v>
      </c>
      <c r="N20" s="1386" t="s">
        <v>421</v>
      </c>
      <c r="O20" s="1388" t="s">
        <v>421</v>
      </c>
      <c r="P20" s="1335"/>
      <c r="Q20" s="1383" t="s">
        <v>421</v>
      </c>
      <c r="R20" s="1384">
        <v>340.58589999999998</v>
      </c>
      <c r="S20" s="1384">
        <v>351.51369999999997</v>
      </c>
      <c r="T20" s="1385">
        <v>349.32670000000002</v>
      </c>
      <c r="U20" s="1386">
        <v>1.3708000000000311</v>
      </c>
      <c r="V20" s="1388">
        <v>3.9395796996113397E-3</v>
      </c>
      <c r="W20" s="1335"/>
      <c r="X20" s="1391">
        <v>337.42669999999998</v>
      </c>
      <c r="Y20" s="1335"/>
      <c r="Z20" s="1390">
        <v>-1.2162000000000148</v>
      </c>
      <c r="AA20" s="1388">
        <v>-3.5913937661177231E-3</v>
      </c>
      <c r="AB20" s="1381"/>
      <c r="AC20" s="1381"/>
      <c r="AD20" s="1381"/>
      <c r="AE20" s="1381"/>
    </row>
    <row r="21" spans="1:31" s="1334" customFormat="1">
      <c r="A21" s="1382" t="s">
        <v>370</v>
      </c>
      <c r="B21" s="1335"/>
      <c r="C21" s="1383">
        <v>388.16030000000001</v>
      </c>
      <c r="D21" s="1384">
        <v>400.43540000000002</v>
      </c>
      <c r="E21" s="1384" t="s">
        <v>421</v>
      </c>
      <c r="F21" s="1385">
        <v>393.85180000000003</v>
      </c>
      <c r="G21" s="1386">
        <v>3.7887000000000057</v>
      </c>
      <c r="H21" s="1387">
        <v>9.7130438639287942E-3</v>
      </c>
      <c r="I21" s="1376"/>
      <c r="J21" s="1383" t="s">
        <v>421</v>
      </c>
      <c r="K21" s="1384" t="s">
        <v>421</v>
      </c>
      <c r="L21" s="1384" t="s">
        <v>421</v>
      </c>
      <c r="M21" s="1385" t="s">
        <v>421</v>
      </c>
      <c r="N21" s="1386" t="s">
        <v>421</v>
      </c>
      <c r="O21" s="1388" t="s">
        <v>421</v>
      </c>
      <c r="P21" s="1335"/>
      <c r="Q21" s="1383" t="s">
        <v>421</v>
      </c>
      <c r="R21" s="1384" t="s">
        <v>421</v>
      </c>
      <c r="S21" s="1384" t="s">
        <v>421</v>
      </c>
      <c r="T21" s="1385" t="s">
        <v>421</v>
      </c>
      <c r="U21" s="1386" t="s">
        <v>421</v>
      </c>
      <c r="V21" s="1388" t="s">
        <v>421</v>
      </c>
      <c r="W21" s="1335"/>
      <c r="X21" s="1391">
        <v>393.85180000000003</v>
      </c>
      <c r="Y21" s="1357"/>
      <c r="Z21" s="1390">
        <v>3.7887000000000057</v>
      </c>
      <c r="AA21" s="1388">
        <v>9.7130438639287942E-3</v>
      </c>
      <c r="AB21" s="1381"/>
      <c r="AC21" s="1381"/>
      <c r="AD21" s="1381"/>
      <c r="AE21" s="1381"/>
    </row>
    <row r="22" spans="1:31" s="1334" customFormat="1">
      <c r="A22" s="1382" t="s">
        <v>371</v>
      </c>
      <c r="B22" s="1335"/>
      <c r="C22" s="1383" t="s">
        <v>421</v>
      </c>
      <c r="D22" s="1384">
        <v>300.83</v>
      </c>
      <c r="E22" s="1384" t="s">
        <v>421</v>
      </c>
      <c r="F22" s="1385">
        <v>300.83</v>
      </c>
      <c r="G22" s="1386">
        <v>300.83</v>
      </c>
      <c r="H22" s="1387" t="s">
        <v>421</v>
      </c>
      <c r="I22" s="1376"/>
      <c r="J22" s="1383" t="s">
        <v>421</v>
      </c>
      <c r="K22" s="1384" t="s">
        <v>421</v>
      </c>
      <c r="L22" s="1384" t="s">
        <v>421</v>
      </c>
      <c r="M22" s="1385" t="s">
        <v>421</v>
      </c>
      <c r="N22" s="1386" t="s">
        <v>421</v>
      </c>
      <c r="O22" s="1388" t="s">
        <v>421</v>
      </c>
      <c r="P22" s="1335"/>
      <c r="Q22" s="1383" t="s">
        <v>421</v>
      </c>
      <c r="R22" s="1384" t="s">
        <v>372</v>
      </c>
      <c r="S22" s="1384" t="s">
        <v>421</v>
      </c>
      <c r="T22" s="1385" t="s">
        <v>372</v>
      </c>
      <c r="U22" s="1386" t="s">
        <v>421</v>
      </c>
      <c r="V22" s="1388" t="s">
        <v>421</v>
      </c>
      <c r="W22" s="1335"/>
      <c r="X22" s="1391" t="s">
        <v>372</v>
      </c>
      <c r="Y22" s="1357"/>
      <c r="Z22" s="1390" t="s">
        <v>421</v>
      </c>
      <c r="AA22" s="1388" t="s">
        <v>421</v>
      </c>
      <c r="AB22" s="1381"/>
      <c r="AC22" s="1381"/>
      <c r="AD22" s="1381"/>
      <c r="AE22" s="1381"/>
    </row>
    <row r="23" spans="1:31" s="1334" customFormat="1">
      <c r="A23" s="1382" t="s">
        <v>373</v>
      </c>
      <c r="B23" s="1335"/>
      <c r="C23" s="1392" t="s">
        <v>421</v>
      </c>
      <c r="D23" s="1393" t="s">
        <v>421</v>
      </c>
      <c r="E23" s="1393" t="s">
        <v>421</v>
      </c>
      <c r="F23" s="1394" t="s">
        <v>421</v>
      </c>
      <c r="G23" s="1386"/>
      <c r="H23" s="1387"/>
      <c r="I23" s="1395"/>
      <c r="J23" s="1392">
        <v>410.43540000000002</v>
      </c>
      <c r="K23" s="1393">
        <v>419.08980000000003</v>
      </c>
      <c r="L23" s="1393">
        <v>430.0967</v>
      </c>
      <c r="M23" s="1394">
        <v>422.81990000000002</v>
      </c>
      <c r="N23" s="1386">
        <v>-0.36979999999999791</v>
      </c>
      <c r="O23" s="1388">
        <v>-8.7383979335975415E-4</v>
      </c>
      <c r="P23" s="1335"/>
      <c r="Q23" s="1392" t="s">
        <v>421</v>
      </c>
      <c r="R23" s="1393" t="s">
        <v>421</v>
      </c>
      <c r="S23" s="1393" t="s">
        <v>421</v>
      </c>
      <c r="T23" s="1394" t="s">
        <v>421</v>
      </c>
      <c r="U23" s="1386" t="s">
        <v>421</v>
      </c>
      <c r="V23" s="1388" t="s">
        <v>421</v>
      </c>
      <c r="W23" s="1335"/>
      <c r="X23" s="1391">
        <v>422.81990000000002</v>
      </c>
      <c r="Y23" s="1379"/>
      <c r="Z23" s="1390">
        <v>-0.36979999999999791</v>
      </c>
      <c r="AA23" s="1388">
        <v>-8.7383979335975415E-4</v>
      </c>
      <c r="AB23" s="1381"/>
      <c r="AC23" s="1381"/>
      <c r="AD23" s="1381"/>
      <c r="AE23" s="1381"/>
    </row>
    <row r="24" spans="1:31" s="1334" customFormat="1">
      <c r="A24" s="1382" t="s">
        <v>374</v>
      </c>
      <c r="B24" s="1335"/>
      <c r="C24" s="1383" t="s">
        <v>421</v>
      </c>
      <c r="D24" s="1384">
        <v>377.29169999999999</v>
      </c>
      <c r="E24" s="1384">
        <v>429.95240000000001</v>
      </c>
      <c r="F24" s="1385">
        <v>401.64850000000001</v>
      </c>
      <c r="G24" s="1386">
        <v>0</v>
      </c>
      <c r="H24" s="1387">
        <v>0</v>
      </c>
      <c r="I24" s="1376"/>
      <c r="J24" s="1383" t="s">
        <v>421</v>
      </c>
      <c r="K24" s="1384" t="s">
        <v>421</v>
      </c>
      <c r="L24" s="1384" t="s">
        <v>421</v>
      </c>
      <c r="M24" s="1385" t="s">
        <v>421</v>
      </c>
      <c r="N24" s="1386" t="s">
        <v>421</v>
      </c>
      <c r="O24" s="1388" t="s">
        <v>421</v>
      </c>
      <c r="P24" s="1335"/>
      <c r="Q24" s="1383" t="s">
        <v>421</v>
      </c>
      <c r="R24" s="1384" t="s">
        <v>421</v>
      </c>
      <c r="S24" s="1384" t="s">
        <v>421</v>
      </c>
      <c r="T24" s="1385" t="s">
        <v>421</v>
      </c>
      <c r="U24" s="1386" t="s">
        <v>421</v>
      </c>
      <c r="V24" s="1388" t="s">
        <v>421</v>
      </c>
      <c r="W24" s="1335"/>
      <c r="X24" s="1391">
        <v>401.64850000000001</v>
      </c>
      <c r="Y24" s="1379"/>
      <c r="Z24" s="1390" t="s">
        <v>421</v>
      </c>
      <c r="AA24" s="1388" t="s">
        <v>421</v>
      </c>
      <c r="AB24" s="1381"/>
      <c r="AC24" s="1381"/>
      <c r="AD24" s="1381"/>
      <c r="AE24" s="1381"/>
    </row>
    <row r="25" spans="1:31" s="1334" customFormat="1">
      <c r="A25" s="1382" t="s">
        <v>375</v>
      </c>
      <c r="B25" s="1335"/>
      <c r="C25" s="1383">
        <v>360.14929999999998</v>
      </c>
      <c r="D25" s="1384">
        <v>369.16399999999999</v>
      </c>
      <c r="E25" s="1384" t="s">
        <v>421</v>
      </c>
      <c r="F25" s="1385">
        <v>363.09390000000002</v>
      </c>
      <c r="G25" s="1386">
        <v>-1.872099999999989</v>
      </c>
      <c r="H25" s="1387">
        <v>-5.1295189140906361E-3</v>
      </c>
      <c r="I25" s="1376"/>
      <c r="J25" s="1383" t="s">
        <v>421</v>
      </c>
      <c r="K25" s="1384" t="s">
        <v>421</v>
      </c>
      <c r="L25" s="1384" t="s">
        <v>421</v>
      </c>
      <c r="M25" s="1385" t="s">
        <v>421</v>
      </c>
      <c r="N25" s="1386" t="s">
        <v>421</v>
      </c>
      <c r="O25" s="1388" t="s">
        <v>421</v>
      </c>
      <c r="P25" s="1335"/>
      <c r="Q25" s="1383">
        <v>371.54289999999997</v>
      </c>
      <c r="R25" s="1384">
        <v>375.56529999999998</v>
      </c>
      <c r="S25" s="1384" t="s">
        <v>421</v>
      </c>
      <c r="T25" s="1385">
        <v>373.48419999999999</v>
      </c>
      <c r="U25" s="1386">
        <v>-1.6097000000000321</v>
      </c>
      <c r="V25" s="1388">
        <v>-4.2914587520619385E-3</v>
      </c>
      <c r="W25" s="1335"/>
      <c r="X25" s="1391">
        <v>369.65440000000001</v>
      </c>
      <c r="Y25" s="1379"/>
      <c r="Z25" s="1390">
        <v>-1.7065000000000055</v>
      </c>
      <c r="AA25" s="1388">
        <v>-4.5952602980012802E-3</v>
      </c>
      <c r="AB25" s="1381"/>
      <c r="AC25" s="1381"/>
      <c r="AD25" s="1381"/>
      <c r="AE25" s="1381"/>
    </row>
    <row r="26" spans="1:31" s="1334" customFormat="1">
      <c r="A26" s="1382" t="s">
        <v>376</v>
      </c>
      <c r="B26" s="1335"/>
      <c r="C26" s="1392">
        <v>383.19490000000002</v>
      </c>
      <c r="D26" s="1393">
        <v>378.1121</v>
      </c>
      <c r="E26" s="1393">
        <v>353.94299999999998</v>
      </c>
      <c r="F26" s="1394">
        <v>377.06849999999997</v>
      </c>
      <c r="G26" s="1386">
        <v>0.27369999999996253</v>
      </c>
      <c r="H26" s="1387">
        <v>7.263900669540746E-4</v>
      </c>
      <c r="I26" s="1376"/>
      <c r="J26" s="1392">
        <v>392.72030000000001</v>
      </c>
      <c r="K26" s="1393">
        <v>366.9153</v>
      </c>
      <c r="L26" s="1393">
        <v>357.74950000000001</v>
      </c>
      <c r="M26" s="1394">
        <v>364.51170000000002</v>
      </c>
      <c r="N26" s="1386">
        <v>5.6722000000000321</v>
      </c>
      <c r="O26" s="1388">
        <v>1.580706694775813E-2</v>
      </c>
      <c r="P26" s="1335"/>
      <c r="Q26" s="1392" t="s">
        <v>421</v>
      </c>
      <c r="R26" s="1393" t="s">
        <v>421</v>
      </c>
      <c r="S26" s="1393" t="s">
        <v>421</v>
      </c>
      <c r="T26" s="1394" t="s">
        <v>421</v>
      </c>
      <c r="U26" s="1386" t="s">
        <v>421</v>
      </c>
      <c r="V26" s="1388" t="s">
        <v>421</v>
      </c>
      <c r="W26" s="1335"/>
      <c r="X26" s="1391">
        <v>375.30470000000003</v>
      </c>
      <c r="Y26" s="1357"/>
      <c r="Z26" s="1390">
        <v>1.0319000000000074</v>
      </c>
      <c r="AA26" s="1388">
        <v>2.7570798626028736E-3</v>
      </c>
      <c r="AB26" s="1381"/>
      <c r="AC26" s="1381"/>
      <c r="AD26" s="1381"/>
      <c r="AE26" s="1381"/>
    </row>
    <row r="27" spans="1:31" s="1334" customFormat="1">
      <c r="A27" s="1382" t="s">
        <v>377</v>
      </c>
      <c r="B27" s="1335"/>
      <c r="C27" s="1392">
        <v>352.92880000000002</v>
      </c>
      <c r="D27" s="1393">
        <v>361.06299999999999</v>
      </c>
      <c r="E27" s="1393" t="s">
        <v>421</v>
      </c>
      <c r="F27" s="1394">
        <v>358.88720000000001</v>
      </c>
      <c r="G27" s="1386">
        <v>2.1170000000000186</v>
      </c>
      <c r="H27" s="1387">
        <v>5.933791555460699E-3</v>
      </c>
      <c r="I27" s="1376"/>
      <c r="J27" s="1392" t="s">
        <v>421</v>
      </c>
      <c r="K27" s="1393" t="s">
        <v>421</v>
      </c>
      <c r="L27" s="1393" t="s">
        <v>421</v>
      </c>
      <c r="M27" s="1394" t="s">
        <v>421</v>
      </c>
      <c r="N27" s="1386" t="s">
        <v>421</v>
      </c>
      <c r="O27" s="1388" t="s">
        <v>421</v>
      </c>
      <c r="P27" s="1335"/>
      <c r="Q27" s="1392" t="s">
        <v>421</v>
      </c>
      <c r="R27" s="1393" t="s">
        <v>421</v>
      </c>
      <c r="S27" s="1393" t="s">
        <v>421</v>
      </c>
      <c r="T27" s="1394" t="s">
        <v>421</v>
      </c>
      <c r="U27" s="1386" t="s">
        <v>421</v>
      </c>
      <c r="V27" s="1388" t="s">
        <v>421</v>
      </c>
      <c r="W27" s="1335"/>
      <c r="X27" s="1391">
        <v>358.88720000000001</v>
      </c>
      <c r="Y27" s="1357"/>
      <c r="Z27" s="1390">
        <v>2.1170000000000186</v>
      </c>
      <c r="AA27" s="1388">
        <v>5.933791555460699E-3</v>
      </c>
      <c r="AB27" s="1381"/>
      <c r="AC27" s="1381"/>
      <c r="AD27" s="1381"/>
      <c r="AE27" s="1381"/>
    </row>
    <row r="28" spans="1:31" s="1334" customFormat="1">
      <c r="A28" s="1382" t="s">
        <v>378</v>
      </c>
      <c r="B28" s="1335"/>
      <c r="C28" s="1383">
        <v>384.2063</v>
      </c>
      <c r="D28" s="1384">
        <v>345.95440000000002</v>
      </c>
      <c r="E28" s="1384">
        <v>343.94779999999997</v>
      </c>
      <c r="F28" s="1385">
        <v>379.16570000000002</v>
      </c>
      <c r="G28" s="1396">
        <v>2.3599999999987631E-2</v>
      </c>
      <c r="H28" s="1387">
        <v>6.2245791221826607E-5</v>
      </c>
      <c r="I28" s="1376"/>
      <c r="J28" s="1383" t="s">
        <v>421</v>
      </c>
      <c r="K28" s="1384" t="s">
        <v>421</v>
      </c>
      <c r="L28" s="1384" t="s">
        <v>421</v>
      </c>
      <c r="M28" s="1385" t="s">
        <v>421</v>
      </c>
      <c r="N28" s="1386" t="s">
        <v>421</v>
      </c>
      <c r="O28" s="1388" t="s">
        <v>421</v>
      </c>
      <c r="P28" s="1335"/>
      <c r="Q28" s="1383">
        <v>442.2364</v>
      </c>
      <c r="R28" s="1384">
        <v>393.37349999999998</v>
      </c>
      <c r="S28" s="1384">
        <v>426.10879999999997</v>
      </c>
      <c r="T28" s="1385">
        <v>424.17149999999998</v>
      </c>
      <c r="U28" s="1386">
        <v>-24.006000000000029</v>
      </c>
      <c r="V28" s="1388">
        <v>-5.3563599243603321E-2</v>
      </c>
      <c r="W28" s="1335"/>
      <c r="X28" s="1391">
        <v>381.83940000000001</v>
      </c>
      <c r="Y28" s="1357"/>
      <c r="Z28" s="1390">
        <v>-1.4038999999999646</v>
      </c>
      <c r="AA28" s="1388">
        <v>-3.6632082022046708E-3</v>
      </c>
      <c r="AB28" s="1381"/>
      <c r="AC28" s="1381"/>
      <c r="AD28" s="1381"/>
      <c r="AE28" s="1381"/>
    </row>
    <row r="29" spans="1:31" s="1334" customFormat="1">
      <c r="A29" s="1382" t="s">
        <v>379</v>
      </c>
      <c r="B29" s="1335"/>
      <c r="C29" s="1383" t="s">
        <v>421</v>
      </c>
      <c r="D29" s="1384" t="s">
        <v>421</v>
      </c>
      <c r="E29" s="1384" t="s">
        <v>421</v>
      </c>
      <c r="F29" s="1385" t="s">
        <v>421</v>
      </c>
      <c r="G29" s="1386">
        <v>0</v>
      </c>
      <c r="H29" s="1387">
        <v>0</v>
      </c>
      <c r="I29" s="1376"/>
      <c r="J29" s="1383" t="s">
        <v>421</v>
      </c>
      <c r="K29" s="1384" t="s">
        <v>421</v>
      </c>
      <c r="L29" s="1384" t="s">
        <v>421</v>
      </c>
      <c r="M29" s="1385" t="s">
        <v>421</v>
      </c>
      <c r="N29" s="1386" t="s">
        <v>421</v>
      </c>
      <c r="O29" s="1388" t="s">
        <v>421</v>
      </c>
      <c r="P29" s="1335"/>
      <c r="Q29" s="1383" t="s">
        <v>421</v>
      </c>
      <c r="R29" s="1384" t="s">
        <v>421</v>
      </c>
      <c r="S29" s="1384" t="s">
        <v>421</v>
      </c>
      <c r="T29" s="1385" t="s">
        <v>421</v>
      </c>
      <c r="U29" s="1386" t="s">
        <v>421</v>
      </c>
      <c r="V29" s="1388" t="s">
        <v>421</v>
      </c>
      <c r="W29" s="1335"/>
      <c r="X29" s="1391" t="s">
        <v>421</v>
      </c>
      <c r="Y29" s="1379"/>
      <c r="Z29" s="1390" t="s">
        <v>421</v>
      </c>
      <c r="AA29" s="1388" t="s">
        <v>421</v>
      </c>
      <c r="AB29" s="1381"/>
      <c r="AC29" s="1381"/>
      <c r="AD29" s="1381"/>
      <c r="AE29" s="1381"/>
    </row>
    <row r="30" spans="1:31" s="1334" customFormat="1">
      <c r="A30" s="1382" t="s">
        <v>380</v>
      </c>
      <c r="B30" s="1335"/>
      <c r="C30" s="1383" t="s">
        <v>421</v>
      </c>
      <c r="D30" s="1384">
        <v>259.59609999999998</v>
      </c>
      <c r="E30" s="1384" t="s">
        <v>421</v>
      </c>
      <c r="F30" s="1385">
        <v>259.59609999999998</v>
      </c>
      <c r="G30" s="1386">
        <v>3.9073999999999671</v>
      </c>
      <c r="H30" s="1387">
        <v>1.5281864235689557E-2</v>
      </c>
      <c r="I30" s="1376"/>
      <c r="J30" s="1383" t="s">
        <v>421</v>
      </c>
      <c r="K30" s="1384" t="s">
        <v>421</v>
      </c>
      <c r="L30" s="1384" t="s">
        <v>421</v>
      </c>
      <c r="M30" s="1385" t="s">
        <v>421</v>
      </c>
      <c r="N30" s="1386" t="s">
        <v>421</v>
      </c>
      <c r="O30" s="1388" t="s">
        <v>421</v>
      </c>
      <c r="P30" s="1335"/>
      <c r="Q30" s="1383" t="s">
        <v>421</v>
      </c>
      <c r="R30" s="1384">
        <v>220.88669999999999</v>
      </c>
      <c r="S30" s="1384" t="s">
        <v>421</v>
      </c>
      <c r="T30" s="1385">
        <v>220.88669999999999</v>
      </c>
      <c r="U30" s="1386">
        <v>-15.211800000000011</v>
      </c>
      <c r="V30" s="1388">
        <v>-6.4429888372861344E-2</v>
      </c>
      <c r="W30" s="1335"/>
      <c r="X30" s="1391">
        <v>251.11099999999999</v>
      </c>
      <c r="Y30" s="1379"/>
      <c r="Z30" s="1390">
        <v>-0.28350000000000364</v>
      </c>
      <c r="AA30" s="1388">
        <v>-1.1277096356523408E-3</v>
      </c>
      <c r="AB30" s="1381"/>
      <c r="AC30" s="1381"/>
      <c r="AD30" s="1381"/>
      <c r="AE30" s="1381"/>
    </row>
    <row r="31" spans="1:31" s="1334" customFormat="1">
      <c r="A31" s="1382" t="s">
        <v>381</v>
      </c>
      <c r="B31" s="1335"/>
      <c r="C31" s="1383" t="s">
        <v>421</v>
      </c>
      <c r="D31" s="1384">
        <v>289.1848</v>
      </c>
      <c r="E31" s="1384">
        <v>305.09320000000002</v>
      </c>
      <c r="F31" s="1385">
        <v>300.98790000000002</v>
      </c>
      <c r="G31" s="1386">
        <v>10.37420000000003</v>
      </c>
      <c r="H31" s="1387">
        <v>3.5697560025559794E-2</v>
      </c>
      <c r="I31" s="1376"/>
      <c r="J31" s="1383" t="s">
        <v>421</v>
      </c>
      <c r="K31" s="1384" t="s">
        <v>421</v>
      </c>
      <c r="L31" s="1384" t="s">
        <v>421</v>
      </c>
      <c r="M31" s="1385" t="s">
        <v>421</v>
      </c>
      <c r="N31" s="1386" t="s">
        <v>421</v>
      </c>
      <c r="O31" s="1388" t="s">
        <v>421</v>
      </c>
      <c r="P31" s="1335"/>
      <c r="Q31" s="1383" t="s">
        <v>421</v>
      </c>
      <c r="R31" s="1384" t="s">
        <v>421</v>
      </c>
      <c r="S31" s="1384" t="s">
        <v>421</v>
      </c>
      <c r="T31" s="1385" t="s">
        <v>421</v>
      </c>
      <c r="U31" s="1386" t="s">
        <v>421</v>
      </c>
      <c r="V31" s="1388" t="s">
        <v>421</v>
      </c>
      <c r="W31" s="1335"/>
      <c r="X31" s="1391">
        <v>300.98790000000002</v>
      </c>
      <c r="Y31" s="1379"/>
      <c r="Z31" s="1390">
        <v>14.878500000000031</v>
      </c>
      <c r="AA31" s="1388">
        <v>5.2002835279092663E-2</v>
      </c>
      <c r="AB31" s="1381"/>
      <c r="AC31" s="1381"/>
      <c r="AD31" s="1381"/>
      <c r="AE31" s="1381"/>
    </row>
    <row r="32" spans="1:31" s="1334" customFormat="1">
      <c r="A32" s="1382" t="s">
        <v>382</v>
      </c>
      <c r="B32" s="1335"/>
      <c r="C32" s="1383" t="s">
        <v>372</v>
      </c>
      <c r="D32" s="1393">
        <v>378.48140000000001</v>
      </c>
      <c r="E32" s="1393" t="s">
        <v>421</v>
      </c>
      <c r="F32" s="1394" t="s">
        <v>372</v>
      </c>
      <c r="G32" s="1386" t="s">
        <v>421</v>
      </c>
      <c r="H32" s="1387" t="s">
        <v>421</v>
      </c>
      <c r="I32" s="1376"/>
      <c r="J32" s="1383" t="s">
        <v>421</v>
      </c>
      <c r="K32" s="1393" t="s">
        <v>421</v>
      </c>
      <c r="L32" s="1393" t="s">
        <v>421</v>
      </c>
      <c r="M32" s="1394" t="s">
        <v>421</v>
      </c>
      <c r="N32" s="1386" t="s">
        <v>421</v>
      </c>
      <c r="O32" s="1388" t="s">
        <v>421</v>
      </c>
      <c r="P32" s="1335"/>
      <c r="Q32" s="1383" t="s">
        <v>421</v>
      </c>
      <c r="R32" s="1393" t="s">
        <v>421</v>
      </c>
      <c r="S32" s="1393" t="s">
        <v>421</v>
      </c>
      <c r="T32" s="1394" t="s">
        <v>421</v>
      </c>
      <c r="U32" s="1386" t="s">
        <v>421</v>
      </c>
      <c r="V32" s="1388" t="s">
        <v>421</v>
      </c>
      <c r="W32" s="1335"/>
      <c r="X32" s="1391" t="s">
        <v>372</v>
      </c>
      <c r="Y32" s="1379"/>
      <c r="Z32" s="1390" t="s">
        <v>421</v>
      </c>
      <c r="AA32" s="1388" t="s">
        <v>421</v>
      </c>
      <c r="AB32" s="1381"/>
      <c r="AC32" s="1381"/>
      <c r="AD32" s="1381"/>
      <c r="AE32" s="1381"/>
    </row>
    <row r="33" spans="1:31" s="1334" customFormat="1">
      <c r="A33" s="1382" t="s">
        <v>383</v>
      </c>
      <c r="B33" s="1335"/>
      <c r="C33" s="1383" t="s">
        <v>421</v>
      </c>
      <c r="D33" s="1393" t="s">
        <v>421</v>
      </c>
      <c r="E33" s="1393" t="s">
        <v>421</v>
      </c>
      <c r="F33" s="1394" t="s">
        <v>421</v>
      </c>
      <c r="G33" s="1386" t="s">
        <v>421</v>
      </c>
      <c r="H33" s="1387" t="s">
        <v>421</v>
      </c>
      <c r="I33" s="1376"/>
      <c r="J33" s="1383" t="s">
        <v>421</v>
      </c>
      <c r="K33" s="1393" t="s">
        <v>421</v>
      </c>
      <c r="L33" s="1393" t="s">
        <v>421</v>
      </c>
      <c r="M33" s="1394" t="s">
        <v>421</v>
      </c>
      <c r="N33" s="1386" t="s">
        <v>421</v>
      </c>
      <c r="O33" s="1388" t="s">
        <v>421</v>
      </c>
      <c r="P33" s="1335"/>
      <c r="Q33" s="1383" t="s">
        <v>421</v>
      </c>
      <c r="R33" s="1393" t="s">
        <v>421</v>
      </c>
      <c r="S33" s="1393" t="s">
        <v>421</v>
      </c>
      <c r="T33" s="1394" t="s">
        <v>421</v>
      </c>
      <c r="U33" s="1386" t="s">
        <v>421</v>
      </c>
      <c r="V33" s="1388" t="s">
        <v>421</v>
      </c>
      <c r="W33" s="1335"/>
      <c r="X33" s="1391" t="s">
        <v>421</v>
      </c>
      <c r="Y33" s="1379"/>
      <c r="Z33" s="1390" t="s">
        <v>421</v>
      </c>
      <c r="AA33" s="1388" t="s">
        <v>421</v>
      </c>
      <c r="AB33" s="1381"/>
      <c r="AC33" s="1381"/>
      <c r="AD33" s="1381"/>
      <c r="AE33" s="1381"/>
    </row>
    <row r="34" spans="1:31" s="1334" customFormat="1">
      <c r="A34" s="1382" t="s">
        <v>384</v>
      </c>
      <c r="B34" s="1335"/>
      <c r="C34" s="1383" t="s">
        <v>421</v>
      </c>
      <c r="D34" s="1393" t="s">
        <v>421</v>
      </c>
      <c r="E34" s="1393" t="s">
        <v>421</v>
      </c>
      <c r="F34" s="1394" t="s">
        <v>421</v>
      </c>
      <c r="G34" s="1386">
        <v>0</v>
      </c>
      <c r="H34" s="1387" t="s">
        <v>421</v>
      </c>
      <c r="I34" s="1376"/>
      <c r="J34" s="1383" t="s">
        <v>421</v>
      </c>
      <c r="K34" s="1393" t="s">
        <v>421</v>
      </c>
      <c r="L34" s="1393" t="s">
        <v>421</v>
      </c>
      <c r="M34" s="1394" t="s">
        <v>421</v>
      </c>
      <c r="N34" s="1386" t="s">
        <v>421</v>
      </c>
      <c r="O34" s="1388" t="s">
        <v>421</v>
      </c>
      <c r="P34" s="1335"/>
      <c r="Q34" s="1383" t="s">
        <v>421</v>
      </c>
      <c r="R34" s="1393" t="s">
        <v>421</v>
      </c>
      <c r="S34" s="1393" t="s">
        <v>421</v>
      </c>
      <c r="T34" s="1394" t="s">
        <v>421</v>
      </c>
      <c r="U34" s="1386" t="s">
        <v>421</v>
      </c>
      <c r="V34" s="1388" t="s">
        <v>421</v>
      </c>
      <c r="W34" s="1335"/>
      <c r="X34" s="1391" t="s">
        <v>421</v>
      </c>
      <c r="Y34" s="1379"/>
      <c r="Z34" s="1390" t="s">
        <v>421</v>
      </c>
      <c r="AA34" s="1388" t="s">
        <v>421</v>
      </c>
      <c r="AB34" s="1381"/>
      <c r="AC34" s="1381"/>
      <c r="AD34" s="1381"/>
      <c r="AE34" s="1381"/>
    </row>
    <row r="35" spans="1:31" s="1334" customFormat="1">
      <c r="A35" s="1382" t="s">
        <v>385</v>
      </c>
      <c r="B35" s="1335"/>
      <c r="C35" s="1383" t="s">
        <v>421</v>
      </c>
      <c r="D35" s="1384">
        <v>338.24849999999998</v>
      </c>
      <c r="E35" s="1384">
        <v>356.63709999999998</v>
      </c>
      <c r="F35" s="1385">
        <v>346.69299999999998</v>
      </c>
      <c r="G35" s="1386">
        <v>12.578599999999994</v>
      </c>
      <c r="H35" s="1387">
        <v>3.7647584180747762E-2</v>
      </c>
      <c r="I35" s="1376"/>
      <c r="J35" s="1383" t="s">
        <v>421</v>
      </c>
      <c r="K35" s="1384" t="s">
        <v>421</v>
      </c>
      <c r="L35" s="1384" t="s">
        <v>421</v>
      </c>
      <c r="M35" s="1385" t="s">
        <v>421</v>
      </c>
      <c r="N35" s="1386" t="s">
        <v>421</v>
      </c>
      <c r="O35" s="1388" t="s">
        <v>421</v>
      </c>
      <c r="P35" s="1335"/>
      <c r="Q35" s="1383" t="s">
        <v>421</v>
      </c>
      <c r="R35" s="1384">
        <v>357.40969999999999</v>
      </c>
      <c r="S35" s="1384">
        <v>334.87360000000001</v>
      </c>
      <c r="T35" s="1385">
        <v>338.00130000000001</v>
      </c>
      <c r="U35" s="1386">
        <v>8.473700000000008</v>
      </c>
      <c r="V35" s="1388">
        <v>2.5714689755880871E-2</v>
      </c>
      <c r="W35" s="1335"/>
      <c r="X35" s="1391">
        <v>340.01690000000002</v>
      </c>
      <c r="Y35" s="1357"/>
      <c r="Z35" s="1390">
        <v>9.4256000000000313</v>
      </c>
      <c r="AA35" s="1388">
        <v>2.8511337110202373E-2</v>
      </c>
      <c r="AB35" s="1381"/>
      <c r="AC35" s="1381"/>
      <c r="AD35" s="1381"/>
      <c r="AE35" s="1381"/>
    </row>
    <row r="36" spans="1:31" s="1334" customFormat="1">
      <c r="A36" s="1382" t="s">
        <v>386</v>
      </c>
      <c r="B36" s="1335"/>
      <c r="C36" s="1383">
        <v>367.9</v>
      </c>
      <c r="D36" s="1384">
        <v>370.7353</v>
      </c>
      <c r="E36" s="1384" t="s">
        <v>421</v>
      </c>
      <c r="F36" s="1385">
        <v>368.91</v>
      </c>
      <c r="G36" s="1386">
        <v>-0.78399999999999181</v>
      </c>
      <c r="H36" s="1387">
        <v>-2.1206727726172936E-3</v>
      </c>
      <c r="I36" s="1376"/>
      <c r="J36" s="1383" t="s">
        <v>421</v>
      </c>
      <c r="K36" s="1384" t="s">
        <v>421</v>
      </c>
      <c r="L36" s="1384" t="s">
        <v>421</v>
      </c>
      <c r="M36" s="1385" t="s">
        <v>421</v>
      </c>
      <c r="N36" s="1386" t="s">
        <v>421</v>
      </c>
      <c r="O36" s="1388" t="s">
        <v>421</v>
      </c>
      <c r="P36" s="1335"/>
      <c r="Q36" s="1383">
        <v>468.5455</v>
      </c>
      <c r="R36" s="1384">
        <v>457.84359999999998</v>
      </c>
      <c r="S36" s="1384" t="s">
        <v>421</v>
      </c>
      <c r="T36" s="1385">
        <v>465.57339999999999</v>
      </c>
      <c r="U36" s="1386">
        <v>-0.20249999999998636</v>
      </c>
      <c r="V36" s="1388">
        <v>-4.3475843211293608E-4</v>
      </c>
      <c r="W36" s="1335"/>
      <c r="X36" s="1391">
        <v>368.9101</v>
      </c>
      <c r="Y36" s="1357"/>
      <c r="Z36" s="1390">
        <v>-0.78399999999999181</v>
      </c>
      <c r="AA36" s="1388">
        <v>-2.1206721989882604E-3</v>
      </c>
      <c r="AB36" s="1381"/>
      <c r="AC36" s="1381"/>
      <c r="AD36" s="1381"/>
      <c r="AE36" s="1381"/>
    </row>
    <row r="37" spans="1:31" s="1334" customFormat="1">
      <c r="A37" s="1382" t="s">
        <v>387</v>
      </c>
      <c r="B37" s="1335"/>
      <c r="C37" s="1383" t="s">
        <v>421</v>
      </c>
      <c r="D37" s="1384">
        <v>343.92309999999998</v>
      </c>
      <c r="E37" s="1384">
        <v>353.0061</v>
      </c>
      <c r="F37" s="1385">
        <v>349.70940000000002</v>
      </c>
      <c r="G37" s="1386">
        <v>7.1149000000000342</v>
      </c>
      <c r="H37" s="1387">
        <v>2.0767700590640148E-2</v>
      </c>
      <c r="I37" s="1376"/>
      <c r="J37" s="1383" t="s">
        <v>421</v>
      </c>
      <c r="K37" s="1384" t="s">
        <v>421</v>
      </c>
      <c r="L37" s="1384" t="s">
        <v>421</v>
      </c>
      <c r="M37" s="1385" t="s">
        <v>421</v>
      </c>
      <c r="N37" s="1386" t="s">
        <v>421</v>
      </c>
      <c r="O37" s="1388" t="s">
        <v>421</v>
      </c>
      <c r="P37" s="1335"/>
      <c r="Q37" s="1383" t="s">
        <v>421</v>
      </c>
      <c r="R37" s="1384" t="s">
        <v>421</v>
      </c>
      <c r="S37" s="1384">
        <v>335.03710000000001</v>
      </c>
      <c r="T37" s="1385">
        <v>335.03710000000001</v>
      </c>
      <c r="U37" s="1386">
        <v>36.105099999999993</v>
      </c>
      <c r="V37" s="1388">
        <v>0.12078031124135258</v>
      </c>
      <c r="W37" s="1335"/>
      <c r="X37" s="1391">
        <v>349.6155</v>
      </c>
      <c r="Y37" s="1357"/>
      <c r="Z37" s="1390">
        <v>7.3004000000000246</v>
      </c>
      <c r="AA37" s="1388">
        <v>2.1326549719834276E-2</v>
      </c>
      <c r="AB37" s="1381"/>
      <c r="AC37" s="1381"/>
      <c r="AD37" s="1381"/>
      <c r="AE37" s="1381"/>
    </row>
    <row r="38" spans="1:31" s="1334" customFormat="1">
      <c r="A38" s="1382" t="s">
        <v>388</v>
      </c>
      <c r="B38" s="1335"/>
      <c r="C38" s="1383">
        <v>361.48700000000002</v>
      </c>
      <c r="D38" s="1384">
        <v>374.42250000000001</v>
      </c>
      <c r="E38" s="1384" t="s">
        <v>421</v>
      </c>
      <c r="F38" s="1385">
        <v>367.5403</v>
      </c>
      <c r="G38" s="1386">
        <v>-4.4710999999999785</v>
      </c>
      <c r="H38" s="1387">
        <v>-1.2018717705962745E-2</v>
      </c>
      <c r="I38" s="1376"/>
      <c r="J38" s="1383" t="s">
        <v>421</v>
      </c>
      <c r="K38" s="1384" t="s">
        <v>421</v>
      </c>
      <c r="L38" s="1384" t="s">
        <v>421</v>
      </c>
      <c r="M38" s="1385" t="s">
        <v>421</v>
      </c>
      <c r="N38" s="1386" t="s">
        <v>421</v>
      </c>
      <c r="O38" s="1388" t="s">
        <v>421</v>
      </c>
      <c r="P38" s="1335"/>
      <c r="Q38" s="1383">
        <v>364.4667</v>
      </c>
      <c r="R38" s="1384">
        <v>359.79629999999997</v>
      </c>
      <c r="S38" s="1384" t="s">
        <v>421</v>
      </c>
      <c r="T38" s="1385">
        <v>360.44439999999997</v>
      </c>
      <c r="U38" s="1386">
        <v>4.1899999999999977</v>
      </c>
      <c r="V38" s="1388">
        <v>1.1761258246915762E-2</v>
      </c>
      <c r="W38" s="1335"/>
      <c r="X38" s="1391">
        <v>364.3734</v>
      </c>
      <c r="Y38" s="1357"/>
      <c r="Z38" s="1390">
        <v>-0.60559999999998126</v>
      </c>
      <c r="AA38" s="1388">
        <v>-1.6592735472451547E-3</v>
      </c>
      <c r="AB38" s="1333"/>
      <c r="AC38" s="1333"/>
      <c r="AD38" s="1333"/>
      <c r="AE38" s="1333"/>
    </row>
    <row r="39" spans="1:31" s="1334" customFormat="1">
      <c r="A39" s="1382" t="s">
        <v>389</v>
      </c>
      <c r="B39" s="1335"/>
      <c r="C39" s="1383">
        <v>283.69029999999998</v>
      </c>
      <c r="D39" s="1384">
        <v>309.7715</v>
      </c>
      <c r="E39" s="1384">
        <v>313.6087</v>
      </c>
      <c r="F39" s="1385">
        <v>312.25720000000001</v>
      </c>
      <c r="G39" s="1386">
        <v>8.0194999999999936</v>
      </c>
      <c r="H39" s="1387">
        <v>2.6359323647266564E-2</v>
      </c>
      <c r="I39" s="1376"/>
      <c r="J39" s="1383" t="s">
        <v>421</v>
      </c>
      <c r="K39" s="1384" t="s">
        <v>421</v>
      </c>
      <c r="L39" s="1384" t="s">
        <v>421</v>
      </c>
      <c r="M39" s="1385" t="s">
        <v>421</v>
      </c>
      <c r="N39" s="1386" t="s">
        <v>421</v>
      </c>
      <c r="O39" s="1388" t="s">
        <v>421</v>
      </c>
      <c r="P39" s="1335"/>
      <c r="Q39" s="1383" t="s">
        <v>421</v>
      </c>
      <c r="R39" s="1384" t="s">
        <v>421</v>
      </c>
      <c r="S39" s="1384">
        <v>292.108</v>
      </c>
      <c r="T39" s="1385">
        <v>292.10579999999999</v>
      </c>
      <c r="U39" s="1386">
        <v>-6.5232000000000312</v>
      </c>
      <c r="V39" s="1388">
        <v>-2.1843826286127688E-2</v>
      </c>
      <c r="W39" s="1335"/>
      <c r="X39" s="1391">
        <v>298.82909999999998</v>
      </c>
      <c r="Y39" s="1357"/>
      <c r="Z39" s="1390">
        <v>-1.6711999999999989</v>
      </c>
      <c r="AA39" s="1388">
        <v>-5.5613921184105575E-3</v>
      </c>
      <c r="AB39" s="1381"/>
      <c r="AC39" s="1381"/>
      <c r="AD39" s="1381"/>
      <c r="AE39" s="1381"/>
    </row>
    <row r="40" spans="1:31" s="1334" customFormat="1">
      <c r="A40" s="1382" t="s">
        <v>390</v>
      </c>
      <c r="B40" s="1335"/>
      <c r="C40" s="1383">
        <v>317.71210000000002</v>
      </c>
      <c r="D40" s="1384">
        <v>325.09359999999998</v>
      </c>
      <c r="E40" s="1384">
        <v>307.113</v>
      </c>
      <c r="F40" s="1385">
        <v>320.4461</v>
      </c>
      <c r="G40" s="1386">
        <v>-0.99660000000000082</v>
      </c>
      <c r="H40" s="1387">
        <v>-3.100397053658388E-3</v>
      </c>
      <c r="I40" s="1376"/>
      <c r="J40" s="1383" t="s">
        <v>421</v>
      </c>
      <c r="K40" s="1384" t="s">
        <v>421</v>
      </c>
      <c r="L40" s="1384" t="s">
        <v>421</v>
      </c>
      <c r="M40" s="1385" t="s">
        <v>421</v>
      </c>
      <c r="N40" s="1386" t="s">
        <v>421</v>
      </c>
      <c r="O40" s="1388" t="s">
        <v>421</v>
      </c>
      <c r="P40" s="1335"/>
      <c r="Q40" s="1383">
        <v>242.47640000000001</v>
      </c>
      <c r="R40" s="1384" t="s">
        <v>421</v>
      </c>
      <c r="S40" s="1384">
        <v>331.10879999999997</v>
      </c>
      <c r="T40" s="1385">
        <v>314.10660000000001</v>
      </c>
      <c r="U40" s="1386">
        <v>-20.996899999999982</v>
      </c>
      <c r="V40" s="1388">
        <v>-6.2657954930342319E-2</v>
      </c>
      <c r="W40" s="1335"/>
      <c r="X40" s="1391">
        <v>320.02390000000003</v>
      </c>
      <c r="Y40" s="1357"/>
      <c r="Z40" s="1390">
        <v>-2.3285999999999945</v>
      </c>
      <c r="AA40" s="1388">
        <v>-7.2237690106327079E-3</v>
      </c>
      <c r="AB40" s="1381"/>
      <c r="AC40" s="1381"/>
      <c r="AD40" s="1381"/>
      <c r="AE40" s="1381"/>
    </row>
    <row r="41" spans="1:31" s="1334" customFormat="1">
      <c r="A41" s="1382" t="s">
        <v>391</v>
      </c>
      <c r="B41" s="1335"/>
      <c r="C41" s="1383" t="s">
        <v>421</v>
      </c>
      <c r="D41" s="1384">
        <v>333.654</v>
      </c>
      <c r="E41" s="1384">
        <v>295.029</v>
      </c>
      <c r="F41" s="1385">
        <v>310.28359999999998</v>
      </c>
      <c r="G41" s="1386">
        <v>-8.4241000000000099</v>
      </c>
      <c r="H41" s="1387">
        <v>-2.6432056709015828E-2</v>
      </c>
      <c r="I41" s="1376"/>
      <c r="J41" s="1383" t="s">
        <v>421</v>
      </c>
      <c r="K41" s="1384" t="s">
        <v>421</v>
      </c>
      <c r="L41" s="1384" t="s">
        <v>421</v>
      </c>
      <c r="M41" s="1385" t="s">
        <v>421</v>
      </c>
      <c r="N41" s="1386" t="s">
        <v>421</v>
      </c>
      <c r="O41" s="1388" t="s">
        <v>421</v>
      </c>
      <c r="P41" s="1335"/>
      <c r="Q41" s="1383" t="s">
        <v>421</v>
      </c>
      <c r="R41" s="1384" t="s">
        <v>421</v>
      </c>
      <c r="S41" s="1384" t="s">
        <v>421</v>
      </c>
      <c r="T41" s="1385" t="s">
        <v>421</v>
      </c>
      <c r="U41" s="1386" t="s">
        <v>421</v>
      </c>
      <c r="V41" s="1388" t="s">
        <v>421</v>
      </c>
      <c r="W41" s="1335"/>
      <c r="X41" s="1391">
        <v>310.28359999999998</v>
      </c>
      <c r="Y41" s="1357"/>
      <c r="Z41" s="1390">
        <v>-8.4241000000000099</v>
      </c>
      <c r="AA41" s="1388">
        <v>-2.6432056709015828E-2</v>
      </c>
      <c r="AB41" s="1381"/>
      <c r="AC41" s="1381"/>
      <c r="AD41" s="1381"/>
      <c r="AE41" s="1381"/>
    </row>
    <row r="42" spans="1:31" s="1334" customFormat="1">
      <c r="A42" s="1382" t="s">
        <v>392</v>
      </c>
      <c r="B42" s="1335"/>
      <c r="C42" s="1383" t="s">
        <v>421</v>
      </c>
      <c r="D42" s="1384">
        <v>374.14589999999998</v>
      </c>
      <c r="E42" s="1384">
        <v>364.64769999999999</v>
      </c>
      <c r="F42" s="1385">
        <v>366.13229999999999</v>
      </c>
      <c r="G42" s="1386">
        <v>-3.696200000000033</v>
      </c>
      <c r="H42" s="1387">
        <v>-9.994362251692479E-3</v>
      </c>
      <c r="I42" s="1376"/>
      <c r="J42" s="1383" t="s">
        <v>421</v>
      </c>
      <c r="K42" s="1384" t="s">
        <v>421</v>
      </c>
      <c r="L42" s="1384" t="s">
        <v>421</v>
      </c>
      <c r="M42" s="1385" t="s">
        <v>421</v>
      </c>
      <c r="N42" s="1386" t="s">
        <v>421</v>
      </c>
      <c r="O42" s="1388" t="s">
        <v>421</v>
      </c>
      <c r="P42" s="1335"/>
      <c r="Q42" s="1383" t="s">
        <v>421</v>
      </c>
      <c r="R42" s="1384" t="s">
        <v>421</v>
      </c>
      <c r="S42" s="1384" t="s">
        <v>421</v>
      </c>
      <c r="T42" s="1385" t="s">
        <v>421</v>
      </c>
      <c r="U42" s="1386" t="s">
        <v>421</v>
      </c>
      <c r="V42" s="1388" t="s">
        <v>421</v>
      </c>
      <c r="W42" s="1335"/>
      <c r="X42" s="1391">
        <v>366.13229999999999</v>
      </c>
      <c r="Y42" s="1357"/>
      <c r="Z42" s="1390">
        <v>-3.696200000000033</v>
      </c>
      <c r="AA42" s="1388">
        <v>-9.994362251692479E-3</v>
      </c>
      <c r="AB42" s="1381"/>
      <c r="AC42" s="1381"/>
      <c r="AD42" s="1381"/>
      <c r="AE42" s="1381"/>
    </row>
    <row r="43" spans="1:31" s="1334" customFormat="1" ht="13.5" thickBot="1">
      <c r="A43" s="1397" t="s">
        <v>393</v>
      </c>
      <c r="B43" s="1335"/>
      <c r="C43" s="1398" t="s">
        <v>421</v>
      </c>
      <c r="D43" s="1399">
        <v>464.86779999999999</v>
      </c>
      <c r="E43" s="1399">
        <v>476.50040000000001</v>
      </c>
      <c r="F43" s="1400">
        <v>471.86239999999998</v>
      </c>
      <c r="G43" s="1401">
        <v>-2.030900000000031</v>
      </c>
      <c r="H43" s="1402">
        <v>-4.285563860050412E-3</v>
      </c>
      <c r="I43" s="1376"/>
      <c r="J43" s="1398" t="s">
        <v>421</v>
      </c>
      <c r="K43" s="1399" t="s">
        <v>421</v>
      </c>
      <c r="L43" s="1399" t="s">
        <v>421</v>
      </c>
      <c r="M43" s="1400" t="s">
        <v>421</v>
      </c>
      <c r="N43" s="1401" t="s">
        <v>421</v>
      </c>
      <c r="O43" s="1403" t="s">
        <v>421</v>
      </c>
      <c r="P43" s="1335"/>
      <c r="Q43" s="1398" t="s">
        <v>421</v>
      </c>
      <c r="R43" s="1399">
        <v>469.8571</v>
      </c>
      <c r="S43" s="1399" t="s">
        <v>421</v>
      </c>
      <c r="T43" s="1400">
        <v>469.8571</v>
      </c>
      <c r="U43" s="1401">
        <v>0.90910000000002356</v>
      </c>
      <c r="V43" s="1403">
        <v>1.9385944710288427E-3</v>
      </c>
      <c r="W43" s="1335"/>
      <c r="X43" s="1404">
        <v>471.74040000000002</v>
      </c>
      <c r="Y43" s="1357"/>
      <c r="Z43" s="1405">
        <v>-1.8519999999999754</v>
      </c>
      <c r="AA43" s="1403">
        <v>-3.910535726502351E-3</v>
      </c>
      <c r="AB43" s="1333"/>
      <c r="AC43" s="1333"/>
      <c r="AD43" s="1333"/>
      <c r="AE43" s="1333"/>
    </row>
    <row r="44" spans="1:31">
      <c r="A44" s="1406" t="s">
        <v>451</v>
      </c>
    </row>
    <row r="55" spans="3:5" ht="15">
      <c r="D55" s="1333"/>
      <c r="E55" s="1355"/>
    </row>
    <row r="59" spans="3:5" ht="20.85" customHeight="1">
      <c r="C59" s="1306"/>
      <c r="D59" s="1407" t="s">
        <v>494</v>
      </c>
    </row>
    <row r="60" spans="3:5">
      <c r="C60" s="1313"/>
      <c r="D60" s="131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C1" sqref="A1:XFD1048576"/>
    </sheetView>
  </sheetViews>
  <sheetFormatPr defaultRowHeight="12.75" outlineLevelCol="1"/>
  <cols>
    <col min="1" max="2" width="8.7109375" style="1178" hidden="1" customWidth="1" outlineLevel="1"/>
    <col min="3" max="3" width="32" style="106" customWidth="1" collapsed="1"/>
    <col min="4" max="18" width="10.42578125" style="106" customWidth="1"/>
    <col min="19" max="16384" width="9.140625" style="106"/>
  </cols>
  <sheetData>
    <row r="1" spans="1:30" ht="53.1" customHeight="1">
      <c r="C1" s="1302" t="s">
        <v>484</v>
      </c>
      <c r="D1" s="1303"/>
      <c r="E1" s="1303"/>
      <c r="F1" s="1304"/>
      <c r="G1" s="1304"/>
      <c r="H1" s="1303"/>
      <c r="I1" s="1303"/>
      <c r="J1" s="1303"/>
      <c r="K1" s="1303"/>
      <c r="L1" s="1303"/>
      <c r="M1" s="1303"/>
      <c r="N1" s="1303"/>
      <c r="O1" s="1303"/>
      <c r="P1" s="1303"/>
      <c r="Q1" s="1303"/>
      <c r="R1" s="1305" t="s">
        <v>485</v>
      </c>
      <c r="T1" s="1178">
        <v>0</v>
      </c>
      <c r="AD1" s="106">
        <v>0</v>
      </c>
    </row>
    <row r="2" spans="1:30" s="1037" customFormat="1" ht="20.85" customHeight="1">
      <c r="A2" s="1293"/>
      <c r="B2" s="1293"/>
      <c r="C2" s="1308"/>
      <c r="D2" s="1309"/>
      <c r="E2" s="1309"/>
      <c r="F2" s="1310"/>
      <c r="G2" s="1310"/>
      <c r="H2" s="1309"/>
      <c r="I2" s="1309"/>
      <c r="J2" s="1309"/>
      <c r="K2" s="1309"/>
      <c r="L2" s="1309"/>
      <c r="M2" s="1309"/>
      <c r="N2" s="1309"/>
      <c r="O2" s="1309"/>
      <c r="P2" s="1309"/>
      <c r="Q2" s="1309"/>
      <c r="R2" s="1312" t="s">
        <v>514</v>
      </c>
      <c r="T2" s="1293"/>
    </row>
    <row r="3" spans="1:30" s="1179" customFormat="1">
      <c r="C3" s="1294"/>
      <c r="P3" s="1295" t="s">
        <v>515</v>
      </c>
      <c r="Q3" s="1296" t="s">
        <v>486</v>
      </c>
      <c r="R3" s="1297">
        <v>44347</v>
      </c>
    </row>
    <row r="4" spans="1:30" s="1179" customFormat="1">
      <c r="C4" s="1294"/>
      <c r="D4" s="1298"/>
      <c r="E4" s="1298"/>
      <c r="F4" s="1298"/>
      <c r="Q4" s="1296" t="s">
        <v>487</v>
      </c>
      <c r="R4" s="1297">
        <v>44353</v>
      </c>
    </row>
    <row r="5" spans="1:30" ht="6.6" customHeight="1">
      <c r="C5" s="1299"/>
    </row>
    <row r="6" spans="1:30" ht="28.35" customHeight="1">
      <c r="C6" s="1506" t="s">
        <v>488</v>
      </c>
      <c r="D6" s="1506"/>
      <c r="E6" s="1506"/>
      <c r="F6" s="1506"/>
      <c r="G6" s="1506"/>
      <c r="H6" s="1506"/>
      <c r="I6" s="1506"/>
      <c r="J6" s="1506"/>
      <c r="K6" s="1506"/>
      <c r="L6" s="1506"/>
      <c r="M6" s="1506"/>
      <c r="N6" s="1506"/>
      <c r="O6" s="1506"/>
      <c r="P6" s="1506"/>
      <c r="Q6" s="1506"/>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80"/>
      <c r="B8" s="1180"/>
      <c r="C8" s="1181" t="s">
        <v>426</v>
      </c>
      <c r="D8" s="1182"/>
      <c r="E8" s="1182"/>
      <c r="F8" s="1182"/>
      <c r="G8" s="1182"/>
      <c r="H8" s="1182"/>
      <c r="I8" s="1182"/>
      <c r="J8" s="1182"/>
      <c r="K8" s="1182"/>
      <c r="L8" s="1182"/>
      <c r="M8" s="1182"/>
      <c r="N8" s="1182"/>
      <c r="O8" s="1182"/>
      <c r="P8" s="1182"/>
      <c r="Q8" s="1183"/>
    </row>
    <row r="9" spans="1:30" ht="13.5" thickBot="1">
      <c r="A9" s="1180"/>
      <c r="B9" s="1180"/>
      <c r="C9" s="1184"/>
      <c r="D9" s="1185" t="s">
        <v>366</v>
      </c>
      <c r="E9" s="1186" t="s">
        <v>369</v>
      </c>
      <c r="F9" s="1186" t="s">
        <v>370</v>
      </c>
      <c r="G9" s="1186" t="s">
        <v>373</v>
      </c>
      <c r="H9" s="1186" t="s">
        <v>375</v>
      </c>
      <c r="I9" s="1186" t="s">
        <v>376</v>
      </c>
      <c r="J9" s="1186" t="s">
        <v>378</v>
      </c>
      <c r="K9" s="1186" t="s">
        <v>385</v>
      </c>
      <c r="L9" s="1186" t="s">
        <v>386</v>
      </c>
      <c r="M9" s="1186" t="s">
        <v>387</v>
      </c>
      <c r="N9" s="1186" t="s">
        <v>388</v>
      </c>
      <c r="O9" s="1186" t="s">
        <v>389</v>
      </c>
      <c r="P9" s="1187" t="s">
        <v>393</v>
      </c>
      <c r="Q9" s="1188" t="s">
        <v>427</v>
      </c>
    </row>
    <row r="10" spans="1:30" ht="15">
      <c r="A10" s="1178" t="s">
        <v>428</v>
      </c>
      <c r="B10" s="1178" t="s">
        <v>429</v>
      </c>
      <c r="C10" s="1189" t="s">
        <v>430</v>
      </c>
      <c r="D10" s="1190"/>
      <c r="E10" s="1191"/>
      <c r="F10" s="1191"/>
      <c r="G10" s="1191"/>
      <c r="H10" s="1191"/>
      <c r="I10" s="1191"/>
      <c r="J10" s="1191"/>
      <c r="K10" s="1191"/>
      <c r="L10" s="1191"/>
      <c r="M10" s="1191"/>
      <c r="N10" s="1191"/>
      <c r="O10" s="1191"/>
      <c r="P10" s="1191"/>
      <c r="Q10" s="1192"/>
    </row>
    <row r="11" spans="1:30">
      <c r="C11" s="1193" t="s">
        <v>431</v>
      </c>
      <c r="D11" s="1241">
        <v>81.25</v>
      </c>
      <c r="E11" s="1242">
        <v>60.511400000000002</v>
      </c>
      <c r="F11" s="1242">
        <v>96.070000000000007</v>
      </c>
      <c r="G11" s="1242">
        <v>141.54</v>
      </c>
      <c r="H11" s="1242">
        <v>106.46000000000001</v>
      </c>
      <c r="I11" s="1242">
        <v>71</v>
      </c>
      <c r="J11" s="1242">
        <v>130.33000000000001</v>
      </c>
      <c r="K11" s="1242">
        <v>113</v>
      </c>
      <c r="L11" s="1242">
        <v>122.09</v>
      </c>
      <c r="M11" s="1242">
        <v>154.37479999999999</v>
      </c>
      <c r="N11" s="1242"/>
      <c r="O11" s="1242">
        <v>50.054900000000004</v>
      </c>
      <c r="P11" s="1243"/>
      <c r="Q11" s="1244">
        <v>103.7089760526068</v>
      </c>
    </row>
    <row r="12" spans="1:30">
      <c r="C12" s="1194" t="s">
        <v>432</v>
      </c>
      <c r="D12" s="1245">
        <v>77.92</v>
      </c>
      <c r="E12" s="1246">
        <v>60.514000000000003</v>
      </c>
      <c r="F12" s="1246">
        <v>91.75</v>
      </c>
      <c r="G12" s="1246">
        <v>131.47999999999999</v>
      </c>
      <c r="H12" s="1246">
        <v>101.73</v>
      </c>
      <c r="I12" s="1246">
        <v>57</v>
      </c>
      <c r="J12" s="1246">
        <v>129.08000000000001</v>
      </c>
      <c r="K12" s="1246">
        <v>110</v>
      </c>
      <c r="L12" s="1246">
        <v>125.79</v>
      </c>
      <c r="M12" s="1246">
        <v>153.8057</v>
      </c>
      <c r="N12" s="1246"/>
      <c r="O12" s="1246">
        <v>49.720500000000001</v>
      </c>
      <c r="P12" s="1247"/>
      <c r="Q12" s="1248">
        <v>98.58165907194585</v>
      </c>
    </row>
    <row r="13" spans="1:30">
      <c r="A13" s="1195"/>
      <c r="B13" s="1195"/>
      <c r="C13" s="1196" t="s">
        <v>433</v>
      </c>
      <c r="D13" s="1249">
        <f>D12-D11</f>
        <v>-3.3299999999999983</v>
      </c>
      <c r="E13" s="1250">
        <f>E11-E12</f>
        <v>-2.6000000000010459E-3</v>
      </c>
      <c r="F13" s="1250">
        <f t="shared" ref="F13:Q13" si="0">F11-F12</f>
        <v>4.3200000000000074</v>
      </c>
      <c r="G13" s="1250">
        <f t="shared" si="0"/>
        <v>10.060000000000002</v>
      </c>
      <c r="H13" s="1250">
        <f t="shared" si="0"/>
        <v>4.730000000000004</v>
      </c>
      <c r="I13" s="1250">
        <f t="shared" si="0"/>
        <v>14</v>
      </c>
      <c r="J13" s="1250">
        <f t="shared" si="0"/>
        <v>1.25</v>
      </c>
      <c r="K13" s="1250">
        <f t="shared" si="0"/>
        <v>3</v>
      </c>
      <c r="L13" s="1250">
        <f t="shared" si="0"/>
        <v>-3.7000000000000028</v>
      </c>
      <c r="M13" s="1250">
        <f t="shared" si="0"/>
        <v>0.56909999999999172</v>
      </c>
      <c r="N13" s="1251">
        <f t="shared" si="0"/>
        <v>0</v>
      </c>
      <c r="O13" s="1250">
        <f t="shared" si="0"/>
        <v>0.33440000000000225</v>
      </c>
      <c r="P13" s="1252">
        <f t="shared" si="0"/>
        <v>0</v>
      </c>
      <c r="Q13" s="1253">
        <f t="shared" si="0"/>
        <v>5.1273169806609502</v>
      </c>
    </row>
    <row r="14" spans="1:30">
      <c r="A14" s="1195"/>
      <c r="B14" s="1195"/>
      <c r="C14" s="1196" t="s">
        <v>434</v>
      </c>
      <c r="D14" s="1254">
        <f>D11/$Q11*100</f>
        <v>78.344231225256351</v>
      </c>
      <c r="E14" s="1255">
        <f t="shared" ref="E14:O14" si="1">E11/$Q11*100</f>
        <v>58.347312164479717</v>
      </c>
      <c r="F14" s="1255">
        <f t="shared" si="1"/>
        <v>92.634219000743116</v>
      </c>
      <c r="G14" s="1255">
        <f t="shared" si="1"/>
        <v>136.47806138612654</v>
      </c>
      <c r="H14" s="1255">
        <f t="shared" si="1"/>
        <v>102.6526382306559</v>
      </c>
      <c r="I14" s="1255">
        <f t="shared" si="1"/>
        <v>68.460805132223996</v>
      </c>
      <c r="J14" s="1255">
        <f t="shared" si="1"/>
        <v>125.66896806877119</v>
      </c>
      <c r="K14" s="1255">
        <f t="shared" si="1"/>
        <v>108.9587461963565</v>
      </c>
      <c r="L14" s="1255">
        <f t="shared" si="1"/>
        <v>117.72365772666519</v>
      </c>
      <c r="M14" s="1255">
        <f t="shared" si="1"/>
        <v>148.85384648064866</v>
      </c>
      <c r="N14" s="1255"/>
      <c r="O14" s="1255">
        <f t="shared" si="1"/>
        <v>48.264771194548729</v>
      </c>
      <c r="P14" s="1256"/>
      <c r="Q14" s="1257"/>
    </row>
    <row r="15" spans="1:30">
      <c r="A15" s="1197"/>
      <c r="B15" s="1197"/>
      <c r="C15" s="1198" t="s">
        <v>435</v>
      </c>
      <c r="D15" s="1258">
        <v>2.9669191493022806</v>
      </c>
      <c r="E15" s="1259">
        <v>3.1050179958680646</v>
      </c>
      <c r="F15" s="1259">
        <v>22.124880183808237</v>
      </c>
      <c r="G15" s="1259">
        <v>7.8632512571738031</v>
      </c>
      <c r="H15" s="1259">
        <v>4.483083442808657</v>
      </c>
      <c r="I15" s="1259">
        <v>19.223480774809534</v>
      </c>
      <c r="J15" s="1259">
        <v>10.344838996819975</v>
      </c>
      <c r="K15" s="1259">
        <v>8.7690561517410703</v>
      </c>
      <c r="L15" s="1259">
        <v>2.8903139983917883</v>
      </c>
      <c r="M15" s="1259">
        <v>11.95073444981618</v>
      </c>
      <c r="N15" s="1259"/>
      <c r="O15" s="1259">
        <v>6.2784235994603987</v>
      </c>
      <c r="P15" s="1260"/>
      <c r="Q15" s="1261"/>
    </row>
    <row r="16" spans="1:30" ht="15">
      <c r="A16" s="1178" t="s">
        <v>428</v>
      </c>
      <c r="B16" s="1178" t="s">
        <v>436</v>
      </c>
      <c r="C16" s="1189" t="s">
        <v>437</v>
      </c>
      <c r="D16" s="1262"/>
      <c r="E16" s="1263"/>
      <c r="F16" s="1263"/>
      <c r="G16" s="1263"/>
      <c r="H16" s="1263"/>
      <c r="I16" s="1263"/>
      <c r="J16" s="1263"/>
      <c r="K16" s="1263"/>
      <c r="L16" s="1263"/>
      <c r="M16" s="1263"/>
      <c r="N16" s="1263"/>
      <c r="O16" s="1263"/>
      <c r="P16" s="1263"/>
      <c r="Q16" s="1264"/>
    </row>
    <row r="17" spans="1:17">
      <c r="C17" s="1193" t="s">
        <v>431</v>
      </c>
      <c r="D17" s="1241">
        <v>326.39</v>
      </c>
      <c r="E17" s="1242"/>
      <c r="F17" s="1242">
        <v>186.4</v>
      </c>
      <c r="G17" s="1242">
        <v>183.53</v>
      </c>
      <c r="H17" s="1242">
        <v>196.78</v>
      </c>
      <c r="I17" s="1242">
        <v>215</v>
      </c>
      <c r="J17" s="1242">
        <v>259.3</v>
      </c>
      <c r="K17" s="1242">
        <v>224</v>
      </c>
      <c r="L17" s="1242">
        <v>400.17</v>
      </c>
      <c r="M17" s="1242">
        <v>213.17320000000001</v>
      </c>
      <c r="N17" s="1242" t="e">
        <v>#N/A</v>
      </c>
      <c r="O17" s="1242">
        <v>312.3349</v>
      </c>
      <c r="P17" s="1243"/>
      <c r="Q17" s="1244">
        <v>222.54906403024785</v>
      </c>
    </row>
    <row r="18" spans="1:17">
      <c r="C18" s="1194" t="s">
        <v>432</v>
      </c>
      <c r="D18" s="1245">
        <v>324.72000000000003</v>
      </c>
      <c r="E18" s="1246"/>
      <c r="F18" s="1246">
        <v>189.1</v>
      </c>
      <c r="G18" s="1246">
        <v>187.29</v>
      </c>
      <c r="H18" s="1246">
        <v>198.25</v>
      </c>
      <c r="I18" s="1246">
        <v>199</v>
      </c>
      <c r="J18" s="1246">
        <v>258.01</v>
      </c>
      <c r="K18" s="1246">
        <v>221</v>
      </c>
      <c r="L18" s="1246">
        <v>576.81000000000006</v>
      </c>
      <c r="M18" s="1246">
        <v>212.38730000000001</v>
      </c>
      <c r="N18" s="1246" t="e">
        <v>#N/A</v>
      </c>
      <c r="O18" s="1246">
        <v>310.67670000000004</v>
      </c>
      <c r="P18" s="1247"/>
      <c r="Q18" s="1248">
        <v>223.30620143216353</v>
      </c>
    </row>
    <row r="19" spans="1:17">
      <c r="A19" s="1195"/>
      <c r="B19" s="1195"/>
      <c r="C19" s="1196" t="s">
        <v>433</v>
      </c>
      <c r="D19" s="1249">
        <f>D18-D17</f>
        <v>-1.6699999999999591</v>
      </c>
      <c r="E19" s="1251">
        <f>E17-E18</f>
        <v>0</v>
      </c>
      <c r="F19" s="1250">
        <f t="shared" ref="F19:Q19" si="2">F17-F18</f>
        <v>-2.6999999999999886</v>
      </c>
      <c r="G19" s="1250">
        <f t="shared" si="2"/>
        <v>-3.7599999999999909</v>
      </c>
      <c r="H19" s="1250">
        <f t="shared" si="2"/>
        <v>-1.4699999999999989</v>
      </c>
      <c r="I19" s="1250">
        <f t="shared" si="2"/>
        <v>16</v>
      </c>
      <c r="J19" s="1250">
        <f t="shared" si="2"/>
        <v>1.2900000000000205</v>
      </c>
      <c r="K19" s="1250">
        <f t="shared" si="2"/>
        <v>3</v>
      </c>
      <c r="L19" s="1250">
        <f t="shared" si="2"/>
        <v>-176.64000000000004</v>
      </c>
      <c r="M19" s="1250">
        <f t="shared" si="2"/>
        <v>0.78589999999999804</v>
      </c>
      <c r="N19" s="1251" t="e">
        <f t="shared" si="2"/>
        <v>#N/A</v>
      </c>
      <c r="O19" s="1250">
        <f t="shared" si="2"/>
        <v>1.6581999999999653</v>
      </c>
      <c r="P19" s="1252">
        <f t="shared" si="2"/>
        <v>0</v>
      </c>
      <c r="Q19" s="1253">
        <f t="shared" si="2"/>
        <v>-0.7571374019156849</v>
      </c>
    </row>
    <row r="20" spans="1:17">
      <c r="A20" s="1195"/>
      <c r="B20" s="1195"/>
      <c r="C20" s="1196" t="s">
        <v>434</v>
      </c>
      <c r="D20" s="1254">
        <f>D17/$Q17*100</f>
        <v>146.65979451418343</v>
      </c>
      <c r="E20" s="1255"/>
      <c r="F20" s="1255">
        <f t="shared" ref="F20:O20" si="3">F17/$Q17*100</f>
        <v>83.756811475363193</v>
      </c>
      <c r="G20" s="1255">
        <f t="shared" si="3"/>
        <v>82.467208208548314</v>
      </c>
      <c r="H20" s="1255">
        <f t="shared" si="3"/>
        <v>88.420951513529872</v>
      </c>
      <c r="I20" s="1255">
        <f t="shared" si="3"/>
        <v>96.607910231776202</v>
      </c>
      <c r="J20" s="1255">
        <f t="shared" si="3"/>
        <v>116.51363313069569</v>
      </c>
      <c r="K20" s="1255">
        <f t="shared" si="3"/>
        <v>100.65196228799009</v>
      </c>
      <c r="L20" s="1255">
        <f t="shared" si="3"/>
        <v>179.81203459279018</v>
      </c>
      <c r="M20" s="1255">
        <f t="shared" si="3"/>
        <v>95.787057532188271</v>
      </c>
      <c r="N20" s="1255"/>
      <c r="O20" s="1255">
        <f t="shared" si="3"/>
        <v>140.34428828581767</v>
      </c>
      <c r="P20" s="1256"/>
      <c r="Q20" s="1257"/>
    </row>
    <row r="21" spans="1:17" ht="13.5" thickBot="1">
      <c r="A21" s="1197"/>
      <c r="B21" s="1197"/>
      <c r="C21" s="1199" t="s">
        <v>435</v>
      </c>
      <c r="D21" s="1265">
        <v>3.447397307546872</v>
      </c>
      <c r="E21" s="1266"/>
      <c r="F21" s="1266">
        <v>17.07607813767709</v>
      </c>
      <c r="G21" s="1266">
        <v>8.7470951683425664</v>
      </c>
      <c r="H21" s="1266">
        <v>10.577038154711428</v>
      </c>
      <c r="I21" s="1266">
        <v>27.505717883483673</v>
      </c>
      <c r="J21" s="1266">
        <v>8.2134872297542874</v>
      </c>
      <c r="K21" s="1266">
        <v>5.9950585738882713</v>
      </c>
      <c r="L21" s="1266">
        <v>2.6416071015562186</v>
      </c>
      <c r="M21" s="1266">
        <v>8.8339923125213389</v>
      </c>
      <c r="N21" s="1266">
        <v>2.6844866386921744</v>
      </c>
      <c r="O21" s="1266">
        <v>4.2780414918260883</v>
      </c>
      <c r="P21" s="1267"/>
      <c r="Q21" s="1268"/>
    </row>
    <row r="22" spans="1:17" ht="13.5" thickBot="1">
      <c r="C22" s="1269"/>
      <c r="D22" s="1269"/>
      <c r="E22" s="1269"/>
      <c r="F22" s="1269"/>
      <c r="G22" s="1269"/>
      <c r="H22" s="1269"/>
      <c r="I22" s="1269"/>
      <c r="J22" s="1269"/>
      <c r="K22" s="1269"/>
      <c r="L22" s="1269"/>
      <c r="M22" s="1269"/>
      <c r="N22" s="1269"/>
      <c r="O22" s="1269"/>
      <c r="P22" s="1269"/>
      <c r="Q22" s="1269"/>
    </row>
    <row r="23" spans="1:17" ht="19.5" thickBot="1">
      <c r="A23" s="1180"/>
      <c r="B23" s="1180"/>
      <c r="C23" s="1200" t="s">
        <v>438</v>
      </c>
      <c r="D23" s="1182"/>
      <c r="E23" s="1182"/>
      <c r="F23" s="1182"/>
      <c r="G23" s="1182"/>
      <c r="H23" s="1182"/>
      <c r="I23" s="1182"/>
      <c r="J23" s="1182"/>
      <c r="K23" s="1182"/>
      <c r="L23" s="1182"/>
      <c r="M23" s="1182"/>
      <c r="N23" s="1182"/>
      <c r="O23" s="1182"/>
      <c r="P23" s="1182"/>
      <c r="Q23" s="1183"/>
    </row>
    <row r="24" spans="1:17" ht="13.5" thickBot="1">
      <c r="A24" s="1180"/>
      <c r="B24" s="1180"/>
      <c r="C24" s="1184"/>
      <c r="D24" s="1185" t="s">
        <v>366</v>
      </c>
      <c r="E24" s="1186" t="s">
        <v>369</v>
      </c>
      <c r="F24" s="1186" t="s">
        <v>370</v>
      </c>
      <c r="G24" s="1186" t="s">
        <v>373</v>
      </c>
      <c r="H24" s="1186" t="s">
        <v>375</v>
      </c>
      <c r="I24" s="1186" t="s">
        <v>376</v>
      </c>
      <c r="J24" s="1186" t="s">
        <v>378</v>
      </c>
      <c r="K24" s="1186" t="s">
        <v>385</v>
      </c>
      <c r="L24" s="1186" t="s">
        <v>386</v>
      </c>
      <c r="M24" s="1186" t="s">
        <v>387</v>
      </c>
      <c r="N24" s="1186" t="s">
        <v>388</v>
      </c>
      <c r="O24" s="1186" t="s">
        <v>389</v>
      </c>
      <c r="P24" s="1187" t="s">
        <v>393</v>
      </c>
      <c r="Q24" s="1188" t="s">
        <v>427</v>
      </c>
    </row>
    <row r="25" spans="1:17" ht="15">
      <c r="A25" s="1178" t="s">
        <v>439</v>
      </c>
      <c r="B25" s="1178" t="s">
        <v>440</v>
      </c>
      <c r="C25" s="1189" t="s">
        <v>441</v>
      </c>
      <c r="D25" s="1190"/>
      <c r="E25" s="1191"/>
      <c r="F25" s="1191"/>
      <c r="G25" s="1191"/>
      <c r="H25" s="1191"/>
      <c r="I25" s="1191"/>
      <c r="J25" s="1191"/>
      <c r="K25" s="1191"/>
      <c r="L25" s="1191"/>
      <c r="M25" s="1191"/>
      <c r="N25" s="1191"/>
      <c r="O25" s="1191"/>
      <c r="P25" s="1191"/>
      <c r="Q25" s="1192"/>
    </row>
    <row r="26" spans="1:17">
      <c r="C26" s="1193" t="s">
        <v>442</v>
      </c>
      <c r="D26" s="1241">
        <v>4.5600000000000005</v>
      </c>
      <c r="E26" s="1242"/>
      <c r="F26" s="1242">
        <v>1.95</v>
      </c>
      <c r="G26" s="1242">
        <v>2.2400000000000002</v>
      </c>
      <c r="H26" s="1242">
        <v>2.5300000000000002</v>
      </c>
      <c r="I26" s="1242">
        <v>2.63</v>
      </c>
      <c r="J26" s="1242">
        <v>2.9</v>
      </c>
      <c r="K26" s="1242"/>
      <c r="L26" s="1242">
        <v>2.5100000000000002</v>
      </c>
      <c r="M26" s="1242">
        <v>2.3508</v>
      </c>
      <c r="N26" s="1242"/>
      <c r="O26" s="1242"/>
      <c r="P26" s="1243">
        <v>2.4406000000000003</v>
      </c>
      <c r="Q26" s="1244">
        <v>2.6116894079691817</v>
      </c>
    </row>
    <row r="27" spans="1:17">
      <c r="C27" s="1194" t="s">
        <v>432</v>
      </c>
      <c r="D27" s="1245">
        <v>4.5600000000000005</v>
      </c>
      <c r="E27" s="1270"/>
      <c r="F27" s="1271">
        <v>1.95</v>
      </c>
      <c r="G27" s="1271">
        <v>2.25</v>
      </c>
      <c r="H27" s="1271">
        <v>2.54</v>
      </c>
      <c r="I27" s="1271">
        <v>2.63</v>
      </c>
      <c r="J27" s="1271">
        <v>2.9</v>
      </c>
      <c r="K27" s="1271" t="e">
        <v>#N/A</v>
      </c>
      <c r="L27" s="1271">
        <v>2.4300000000000002</v>
      </c>
      <c r="M27" s="1271">
        <v>2.3421000000000003</v>
      </c>
      <c r="N27" s="1271"/>
      <c r="O27" s="1271"/>
      <c r="P27" s="1272">
        <v>2.3766000000000003</v>
      </c>
      <c r="Q27" s="1273">
        <v>2.6069379741812289</v>
      </c>
    </row>
    <row r="28" spans="1:17">
      <c r="A28" s="1195"/>
      <c r="B28" s="1195"/>
      <c r="C28" s="1196" t="s">
        <v>433</v>
      </c>
      <c r="D28" s="1249">
        <f>D27-D26</f>
        <v>0</v>
      </c>
      <c r="E28" s="1251">
        <f>E26-E27</f>
        <v>0</v>
      </c>
      <c r="F28" s="1250">
        <f t="shared" ref="F28:Q28" si="4">F26-F27</f>
        <v>0</v>
      </c>
      <c r="G28" s="1250">
        <f t="shared" si="4"/>
        <v>-9.9999999999997868E-3</v>
      </c>
      <c r="H28" s="1250">
        <f t="shared" si="4"/>
        <v>-9.9999999999997868E-3</v>
      </c>
      <c r="I28" s="1250">
        <f t="shared" si="4"/>
        <v>0</v>
      </c>
      <c r="J28" s="1250">
        <f t="shared" si="4"/>
        <v>0</v>
      </c>
      <c r="K28" s="1250" t="e">
        <f t="shared" si="4"/>
        <v>#N/A</v>
      </c>
      <c r="L28" s="1250">
        <f t="shared" si="4"/>
        <v>8.0000000000000071E-2</v>
      </c>
      <c r="M28" s="1250">
        <f t="shared" si="4"/>
        <v>8.699999999999708E-3</v>
      </c>
      <c r="N28" s="1251"/>
      <c r="O28" s="1251"/>
      <c r="P28" s="1274">
        <f t="shared" si="4"/>
        <v>6.4000000000000057E-2</v>
      </c>
      <c r="Q28" s="1253">
        <f t="shared" si="4"/>
        <v>4.7514337879528412E-3</v>
      </c>
    </row>
    <row r="29" spans="1:17">
      <c r="A29" s="1195"/>
      <c r="B29" s="1195"/>
      <c r="C29" s="1196" t="s">
        <v>434</v>
      </c>
      <c r="D29" s="1254">
        <f t="shared" ref="D29:P29" si="5">D26/$Q26*100</f>
        <v>174.5996283511293</v>
      </c>
      <c r="E29" s="1275"/>
      <c r="F29" s="1255">
        <f t="shared" si="5"/>
        <v>74.664314755417124</v>
      </c>
      <c r="G29" s="1255">
        <f t="shared" si="5"/>
        <v>85.768238488274037</v>
      </c>
      <c r="H29" s="1255">
        <f t="shared" si="5"/>
        <v>96.872162221130949</v>
      </c>
      <c r="I29" s="1255">
        <f t="shared" si="5"/>
        <v>100.70110143935747</v>
      </c>
      <c r="J29" s="1255">
        <f t="shared" si="5"/>
        <v>111.03923732856906</v>
      </c>
      <c r="K29" s="1255"/>
      <c r="L29" s="1255">
        <f t="shared" si="5"/>
        <v>96.10637437748565</v>
      </c>
      <c r="M29" s="1255">
        <f t="shared" si="5"/>
        <v>90.010703142069019</v>
      </c>
      <c r="N29" s="1255"/>
      <c r="O29" s="1255"/>
      <c r="P29" s="1256">
        <f t="shared" si="5"/>
        <v>93.449090560036439</v>
      </c>
      <c r="Q29" s="1257"/>
    </row>
    <row r="30" spans="1:17">
      <c r="A30" s="1197"/>
      <c r="B30" s="1197"/>
      <c r="C30" s="1198" t="s">
        <v>435</v>
      </c>
      <c r="D30" s="1258">
        <v>4.9965600431310691</v>
      </c>
      <c r="E30" s="1259"/>
      <c r="F30" s="1259" t="e">
        <v>#N/A</v>
      </c>
      <c r="G30" s="1259">
        <v>17.512738732099066</v>
      </c>
      <c r="H30" s="1259">
        <v>5.9597479664318298</v>
      </c>
      <c r="I30" s="1259">
        <v>41.484609142842629</v>
      </c>
      <c r="J30" s="1259">
        <v>7.0281314045371133</v>
      </c>
      <c r="K30" s="1259"/>
      <c r="L30" s="1259">
        <v>4.1135167613940631</v>
      </c>
      <c r="M30" s="1259">
        <v>14.979696085710293</v>
      </c>
      <c r="N30" s="1259"/>
      <c r="O30" s="1259"/>
      <c r="P30" s="1260">
        <v>3.9249998638539498</v>
      </c>
      <c r="Q30" s="1261"/>
    </row>
    <row r="31" spans="1:17" ht="15">
      <c r="A31" s="1178" t="s">
        <v>439</v>
      </c>
      <c r="B31" s="1178" t="s">
        <v>443</v>
      </c>
      <c r="C31" s="1189" t="s">
        <v>444</v>
      </c>
      <c r="D31" s="1262"/>
      <c r="E31" s="1263"/>
      <c r="F31" s="1263"/>
      <c r="G31" s="1263"/>
      <c r="H31" s="1263"/>
      <c r="I31" s="1263"/>
      <c r="J31" s="1263"/>
      <c r="K31" s="1263"/>
      <c r="L31" s="1263"/>
      <c r="M31" s="1263"/>
      <c r="N31" s="1263"/>
      <c r="O31" s="1263"/>
      <c r="P31" s="1263"/>
      <c r="Q31" s="1264"/>
    </row>
    <row r="32" spans="1:17">
      <c r="C32" s="1193" t="s">
        <v>442</v>
      </c>
      <c r="D32" s="1241">
        <v>4.1900000000000004</v>
      </c>
      <c r="E32" s="1242"/>
      <c r="F32" s="1242"/>
      <c r="G32" s="1242">
        <v>1.96</v>
      </c>
      <c r="H32" s="1276" t="e">
        <v>#N/A</v>
      </c>
      <c r="I32" s="1242">
        <v>2.12</v>
      </c>
      <c r="J32" s="1242">
        <v>2.84</v>
      </c>
      <c r="K32" s="1242"/>
      <c r="L32" s="1242">
        <v>1.93</v>
      </c>
      <c r="M32" s="1242"/>
      <c r="N32" s="1242"/>
      <c r="O32" s="1242"/>
      <c r="P32" s="1243">
        <v>2.0885000000000002</v>
      </c>
      <c r="Q32" s="1244">
        <v>2.3052435650744343</v>
      </c>
    </row>
    <row r="33" spans="1:17">
      <c r="C33" s="1194" t="s">
        <v>432</v>
      </c>
      <c r="D33" s="1245">
        <v>4.1900000000000004</v>
      </c>
      <c r="E33" s="1271"/>
      <c r="F33" s="1271"/>
      <c r="G33" s="1271">
        <v>1.97</v>
      </c>
      <c r="H33" s="1271" t="e">
        <v>#N/A</v>
      </c>
      <c r="I33" s="1271">
        <v>2.12</v>
      </c>
      <c r="J33" s="1271">
        <v>2.84</v>
      </c>
      <c r="K33" s="1271"/>
      <c r="L33" s="1271">
        <v>1.6600000000000001</v>
      </c>
      <c r="M33" s="1271"/>
      <c r="N33" s="1271"/>
      <c r="O33" s="1271"/>
      <c r="P33" s="1272">
        <v>2.3757000000000001</v>
      </c>
      <c r="Q33" s="1273">
        <v>2.3045873184479544</v>
      </c>
    </row>
    <row r="34" spans="1:17">
      <c r="A34" s="1195"/>
      <c r="B34" s="1195"/>
      <c r="C34" s="1196" t="s">
        <v>433</v>
      </c>
      <c r="D34" s="1249">
        <f>D33-D32</f>
        <v>0</v>
      </c>
      <c r="E34" s="1251"/>
      <c r="F34" s="1251">
        <f t="shared" ref="F34:Q34" si="6">F32-F33</f>
        <v>0</v>
      </c>
      <c r="G34" s="1250">
        <f t="shared" si="6"/>
        <v>-1.0000000000000009E-2</v>
      </c>
      <c r="H34" s="1250" t="e">
        <f t="shared" si="6"/>
        <v>#N/A</v>
      </c>
      <c r="I34" s="1250">
        <f t="shared" si="6"/>
        <v>0</v>
      </c>
      <c r="J34" s="1250">
        <f t="shared" si="6"/>
        <v>0</v>
      </c>
      <c r="K34" s="1250"/>
      <c r="L34" s="1250">
        <f t="shared" si="6"/>
        <v>0.2699999999999998</v>
      </c>
      <c r="M34" s="1251">
        <f t="shared" si="6"/>
        <v>0</v>
      </c>
      <c r="N34" s="1251"/>
      <c r="O34" s="1251"/>
      <c r="P34" s="1274">
        <f t="shared" si="6"/>
        <v>-0.2871999999999999</v>
      </c>
      <c r="Q34" s="1253">
        <f t="shared" si="6"/>
        <v>6.5624662647989496E-4</v>
      </c>
    </row>
    <row r="35" spans="1:17">
      <c r="A35" s="1195"/>
      <c r="B35" s="1195"/>
      <c r="C35" s="1196" t="s">
        <v>434</v>
      </c>
      <c r="D35" s="1254">
        <f t="shared" ref="D35:P35" si="7">D32/$Q32*100</f>
        <v>181.7595356725227</v>
      </c>
      <c r="E35" s="1275"/>
      <c r="F35" s="1275"/>
      <c r="G35" s="1255">
        <f t="shared" si="7"/>
        <v>85.023553679748076</v>
      </c>
      <c r="H35" s="1255" t="e">
        <f t="shared" si="7"/>
        <v>#N/A</v>
      </c>
      <c r="I35" s="1255">
        <f t="shared" si="7"/>
        <v>91.964251939319354</v>
      </c>
      <c r="J35" s="1255">
        <f t="shared" si="7"/>
        <v>123.19739410739008</v>
      </c>
      <c r="K35" s="1255"/>
      <c r="L35" s="1255">
        <f t="shared" si="7"/>
        <v>83.722172756078464</v>
      </c>
      <c r="M35" s="1255"/>
      <c r="N35" s="1255"/>
      <c r="O35" s="1255"/>
      <c r="P35" s="1256">
        <f t="shared" si="7"/>
        <v>90.597801969466275</v>
      </c>
      <c r="Q35" s="1257"/>
    </row>
    <row r="36" spans="1:17">
      <c r="A36" s="1197"/>
      <c r="B36" s="1197"/>
      <c r="C36" s="1198" t="s">
        <v>435</v>
      </c>
      <c r="D36" s="1258">
        <v>3.6082567709221225</v>
      </c>
      <c r="E36" s="1259"/>
      <c r="F36" s="1259"/>
      <c r="G36" s="1259">
        <v>28.270118715565051</v>
      </c>
      <c r="H36" s="1259">
        <v>9.4033028534535621</v>
      </c>
      <c r="I36" s="1259">
        <v>28.096742485518732</v>
      </c>
      <c r="J36" s="1259">
        <v>20.164598605010504</v>
      </c>
      <c r="K36" s="1259"/>
      <c r="L36" s="1259">
        <v>5.9822053601546612</v>
      </c>
      <c r="M36" s="1259"/>
      <c r="N36" s="1259"/>
      <c r="O36" s="1259"/>
      <c r="P36" s="1260">
        <v>4.4747752093753741</v>
      </c>
      <c r="Q36" s="1261"/>
    </row>
    <row r="37" spans="1:17" ht="15">
      <c r="A37" s="1178" t="s">
        <v>439</v>
      </c>
      <c r="B37" s="1178" t="s">
        <v>445</v>
      </c>
      <c r="C37" s="1189" t="s">
        <v>446</v>
      </c>
      <c r="D37" s="1262"/>
      <c r="E37" s="1263"/>
      <c r="F37" s="1263"/>
      <c r="G37" s="1263"/>
      <c r="H37" s="1263"/>
      <c r="I37" s="1263"/>
      <c r="J37" s="1263"/>
      <c r="K37" s="1263"/>
      <c r="L37" s="1263"/>
      <c r="M37" s="1263"/>
      <c r="N37" s="1263"/>
      <c r="O37" s="1263"/>
      <c r="P37" s="1263"/>
      <c r="Q37" s="1264"/>
    </row>
    <row r="38" spans="1:17">
      <c r="C38" s="1193" t="s">
        <v>442</v>
      </c>
      <c r="D38" s="1241">
        <v>2.73</v>
      </c>
      <c r="E38" s="1242"/>
      <c r="F38" s="1242"/>
      <c r="G38" s="1242">
        <v>2.08</v>
      </c>
      <c r="H38" s="1277" t="e">
        <v>#N/A</v>
      </c>
      <c r="I38" s="1242">
        <v>2.58</v>
      </c>
      <c r="J38" s="1242">
        <v>2.82</v>
      </c>
      <c r="K38" s="1242"/>
      <c r="L38" s="1242">
        <v>1.76</v>
      </c>
      <c r="M38" s="1242"/>
      <c r="N38" s="1242"/>
      <c r="O38" s="1242"/>
      <c r="P38" s="1243">
        <v>2.1201000000000003</v>
      </c>
      <c r="Q38" s="1244">
        <v>2.4862022481750121</v>
      </c>
    </row>
    <row r="39" spans="1:17">
      <c r="C39" s="1194" t="s">
        <v>432</v>
      </c>
      <c r="D39" s="1245">
        <v>2.73</v>
      </c>
      <c r="E39" s="1278"/>
      <c r="F39" s="1278"/>
      <c r="G39" s="1278">
        <v>2.08</v>
      </c>
      <c r="H39" s="1246" t="e">
        <v>#N/A</v>
      </c>
      <c r="I39" s="1246">
        <v>2.58</v>
      </c>
      <c r="J39" s="1246">
        <v>2.82</v>
      </c>
      <c r="K39" s="1246"/>
      <c r="L39" s="1246">
        <v>1.46</v>
      </c>
      <c r="M39" s="1246"/>
      <c r="N39" s="1246"/>
      <c r="O39" s="1246"/>
      <c r="P39" s="1247">
        <v>2.3036000000000003</v>
      </c>
      <c r="Q39" s="1248">
        <v>2.4785542202907913</v>
      </c>
    </row>
    <row r="40" spans="1:17">
      <c r="A40" s="1195"/>
      <c r="B40" s="1195"/>
      <c r="C40" s="1196" t="s">
        <v>433</v>
      </c>
      <c r="D40" s="1249">
        <f>D39-D38</f>
        <v>0</v>
      </c>
      <c r="E40" s="1251"/>
      <c r="F40" s="1251"/>
      <c r="G40" s="1250">
        <f t="shared" ref="G40:Q40" si="8">G38-G39</f>
        <v>0</v>
      </c>
      <c r="H40" s="1250" t="e">
        <f t="shared" si="8"/>
        <v>#N/A</v>
      </c>
      <c r="I40" s="1250">
        <f t="shared" si="8"/>
        <v>0</v>
      </c>
      <c r="J40" s="1250">
        <f t="shared" si="8"/>
        <v>0</v>
      </c>
      <c r="K40" s="1250"/>
      <c r="L40" s="1250">
        <f t="shared" si="8"/>
        <v>0.30000000000000004</v>
      </c>
      <c r="M40" s="1251"/>
      <c r="N40" s="1251"/>
      <c r="O40" s="1251"/>
      <c r="P40" s="1274">
        <f t="shared" si="8"/>
        <v>-0.1835</v>
      </c>
      <c r="Q40" s="1253">
        <f t="shared" si="8"/>
        <v>7.6480278842208094E-3</v>
      </c>
    </row>
    <row r="41" spans="1:17">
      <c r="A41" s="1195"/>
      <c r="B41" s="1195"/>
      <c r="C41" s="1196" t="s">
        <v>434</v>
      </c>
      <c r="D41" s="1254">
        <f t="shared" ref="D41:P41" si="9">D38/$Q38*100</f>
        <v>109.80603054332956</v>
      </c>
      <c r="E41" s="1275"/>
      <c r="F41" s="1275"/>
      <c r="G41" s="1255">
        <f t="shared" si="9"/>
        <v>83.66173755682253</v>
      </c>
      <c r="H41" s="1255" t="e">
        <f t="shared" si="9"/>
        <v>#N/A</v>
      </c>
      <c r="I41" s="1255">
        <f t="shared" si="9"/>
        <v>103.77273216182795</v>
      </c>
      <c r="J41" s="1255">
        <f t="shared" si="9"/>
        <v>113.42600957223053</v>
      </c>
      <c r="K41" s="1255"/>
      <c r="L41" s="1255">
        <f t="shared" si="9"/>
        <v>70.790701009619056</v>
      </c>
      <c r="M41" s="1255"/>
      <c r="N41" s="1255"/>
      <c r="O41" s="1255"/>
      <c r="P41" s="1256">
        <f t="shared" si="9"/>
        <v>85.274639324143962</v>
      </c>
      <c r="Q41" s="1257"/>
    </row>
    <row r="42" spans="1:17" ht="13.5" thickBot="1">
      <c r="A42" s="1197"/>
      <c r="B42" s="1197"/>
      <c r="C42" s="1199" t="s">
        <v>435</v>
      </c>
      <c r="D42" s="1265">
        <v>6.2342465753424658</v>
      </c>
      <c r="E42" s="1266"/>
      <c r="F42" s="1266" t="e">
        <v>#N/A</v>
      </c>
      <c r="G42" s="1266">
        <v>16.472089041095895</v>
      </c>
      <c r="H42" s="1266">
        <v>10.236301369863014</v>
      </c>
      <c r="I42" s="1266">
        <v>41.217979452054806</v>
      </c>
      <c r="J42" s="1266">
        <v>17.672260273972604</v>
      </c>
      <c r="K42" s="1266" t="e">
        <v>#N/A</v>
      </c>
      <c r="L42" s="1266">
        <v>4.4777397260273979</v>
      </c>
      <c r="M42" s="1266" t="e">
        <v>#N/A</v>
      </c>
      <c r="N42" s="1266" t="e">
        <v>#N/A</v>
      </c>
      <c r="O42" s="1266" t="e">
        <v>#N/A</v>
      </c>
      <c r="P42" s="1267">
        <v>3.6893835616438366</v>
      </c>
      <c r="Q42" s="1268"/>
    </row>
    <row r="43" spans="1:17" ht="13.5" thickBot="1">
      <c r="C43" s="1269"/>
      <c r="D43" s="1269"/>
      <c r="E43" s="1269"/>
      <c r="F43" s="1269"/>
      <c r="G43" s="1269"/>
      <c r="H43" s="1269"/>
      <c r="I43" s="1269"/>
      <c r="J43" s="1269"/>
      <c r="K43" s="1269"/>
      <c r="L43" s="1269"/>
      <c r="M43" s="1269"/>
      <c r="N43" s="1269"/>
      <c r="O43" s="1269"/>
      <c r="P43" s="1269"/>
      <c r="Q43" s="1269"/>
    </row>
    <row r="44" spans="1:17" ht="19.5" thickBot="1">
      <c r="A44" s="1180" t="s">
        <v>447</v>
      </c>
      <c r="B44" s="1180" t="s">
        <v>448</v>
      </c>
      <c r="C44" s="1181" t="s">
        <v>449</v>
      </c>
      <c r="D44" s="1182"/>
      <c r="E44" s="1182"/>
      <c r="F44" s="1182"/>
      <c r="G44" s="1182"/>
      <c r="H44" s="1182"/>
      <c r="I44" s="1182"/>
      <c r="J44" s="1182"/>
      <c r="K44" s="1182"/>
      <c r="L44" s="1182"/>
      <c r="M44" s="1182"/>
      <c r="N44" s="1182"/>
      <c r="O44" s="1182"/>
      <c r="P44" s="1182"/>
      <c r="Q44" s="1183"/>
    </row>
    <row r="45" spans="1:17" ht="13.5" thickBot="1">
      <c r="A45" s="1180"/>
      <c r="B45" s="1180"/>
      <c r="C45" s="1184"/>
      <c r="D45" s="1185" t="s">
        <v>366</v>
      </c>
      <c r="E45" s="1186" t="s">
        <v>369</v>
      </c>
      <c r="F45" s="1186" t="s">
        <v>370</v>
      </c>
      <c r="G45" s="1186" t="s">
        <v>373</v>
      </c>
      <c r="H45" s="1186" t="s">
        <v>375</v>
      </c>
      <c r="I45" s="1186" t="s">
        <v>376</v>
      </c>
      <c r="J45" s="1186" t="s">
        <v>378</v>
      </c>
      <c r="K45" s="1186" t="s">
        <v>385</v>
      </c>
      <c r="L45" s="1186" t="s">
        <v>386</v>
      </c>
      <c r="M45" s="1186" t="s">
        <v>387</v>
      </c>
      <c r="N45" s="1186" t="s">
        <v>388</v>
      </c>
      <c r="O45" s="1186" t="s">
        <v>389</v>
      </c>
      <c r="P45" s="1186" t="s">
        <v>393</v>
      </c>
      <c r="Q45" s="1279" t="s">
        <v>427</v>
      </c>
    </row>
    <row r="46" spans="1:17">
      <c r="C46" s="1201" t="s">
        <v>450</v>
      </c>
      <c r="D46" s="1280">
        <v>555.65</v>
      </c>
      <c r="E46" s="1281"/>
      <c r="F46" s="1282">
        <v>414</v>
      </c>
      <c r="G46" s="1282"/>
      <c r="H46" s="1282" t="e">
        <v>#N/A</v>
      </c>
      <c r="I46" s="1282">
        <v>552</v>
      </c>
      <c r="J46" s="1282">
        <v>453</v>
      </c>
      <c r="K46" s="1281">
        <v>407.95</v>
      </c>
      <c r="L46" s="1281"/>
      <c r="M46" s="1281"/>
      <c r="N46" s="1281"/>
      <c r="O46" s="1281"/>
      <c r="P46" s="1281"/>
      <c r="Q46" s="1244">
        <v>471.83170282061502</v>
      </c>
    </row>
    <row r="47" spans="1:17">
      <c r="C47" s="1194" t="s">
        <v>432</v>
      </c>
      <c r="D47" s="1283">
        <v>554</v>
      </c>
      <c r="E47" s="1271"/>
      <c r="F47" s="1271">
        <v>412</v>
      </c>
      <c r="G47" s="1271" t="e">
        <v>#N/A</v>
      </c>
      <c r="H47" s="1271" t="e">
        <v>#N/A</v>
      </c>
      <c r="I47" s="1271">
        <v>555</v>
      </c>
      <c r="J47" s="1271">
        <v>455.5</v>
      </c>
      <c r="K47" s="1271">
        <v>403.13</v>
      </c>
      <c r="L47" s="1271"/>
      <c r="M47" s="1271"/>
      <c r="N47" s="1271"/>
      <c r="O47" s="1271"/>
      <c r="P47" s="1271"/>
      <c r="Q47" s="1284">
        <v>471.08951729926173</v>
      </c>
    </row>
    <row r="48" spans="1:17">
      <c r="A48" s="1195"/>
      <c r="B48" s="1195"/>
      <c r="C48" s="1196" t="s">
        <v>433</v>
      </c>
      <c r="D48" s="1249">
        <f>D46-D47</f>
        <v>1.6499999999999773</v>
      </c>
      <c r="E48" s="1251">
        <f>E46-E47</f>
        <v>0</v>
      </c>
      <c r="F48" s="1250">
        <f t="shared" ref="F48:Q48" si="10">F46-F47</f>
        <v>2</v>
      </c>
      <c r="G48" s="1250" t="e">
        <f t="shared" si="10"/>
        <v>#N/A</v>
      </c>
      <c r="H48" s="1250" t="e">
        <f t="shared" si="10"/>
        <v>#N/A</v>
      </c>
      <c r="I48" s="1250">
        <f t="shared" si="10"/>
        <v>-3</v>
      </c>
      <c r="J48" s="1250">
        <f t="shared" si="10"/>
        <v>-2.5</v>
      </c>
      <c r="K48" s="1250">
        <f t="shared" si="10"/>
        <v>4.8199999999999932</v>
      </c>
      <c r="L48" s="1251">
        <f t="shared" si="10"/>
        <v>0</v>
      </c>
      <c r="M48" s="1251">
        <f t="shared" si="10"/>
        <v>0</v>
      </c>
      <c r="N48" s="1251">
        <f t="shared" si="10"/>
        <v>0</v>
      </c>
      <c r="O48" s="1251">
        <f t="shared" si="10"/>
        <v>0</v>
      </c>
      <c r="P48" s="1251">
        <f t="shared" si="10"/>
        <v>0</v>
      </c>
      <c r="Q48" s="1285">
        <f t="shared" si="10"/>
        <v>0.74218552135329219</v>
      </c>
    </row>
    <row r="49" spans="1:17">
      <c r="A49" s="1195"/>
      <c r="B49" s="1195"/>
      <c r="C49" s="1196" t="s">
        <v>434</v>
      </c>
      <c r="D49" s="1254">
        <f t="shared" ref="D49" si="11">D46/$Q46*100</f>
        <v>117.76444793309102</v>
      </c>
      <c r="E49" s="1255"/>
      <c r="F49" s="1255">
        <f t="shared" ref="F49:K49" si="12">F46/$Q46*100</f>
        <v>87.743150264194526</v>
      </c>
      <c r="G49" s="1255"/>
      <c r="H49" s="1255" t="e">
        <f t="shared" si="12"/>
        <v>#N/A</v>
      </c>
      <c r="I49" s="1255">
        <f t="shared" si="12"/>
        <v>116.99086701892602</v>
      </c>
      <c r="J49" s="1255">
        <f t="shared" si="12"/>
        <v>96.008809347053429</v>
      </c>
      <c r="K49" s="1255">
        <f t="shared" si="12"/>
        <v>86.460913406468975</v>
      </c>
      <c r="L49" s="1255"/>
      <c r="M49" s="1255"/>
      <c r="N49" s="1255"/>
      <c r="O49" s="1255"/>
      <c r="P49" s="1255"/>
      <c r="Q49" s="1286"/>
    </row>
    <row r="50" spans="1:17" ht="13.5" thickBot="1">
      <c r="A50" s="1197"/>
      <c r="B50" s="1197"/>
      <c r="C50" s="1199" t="s">
        <v>435</v>
      </c>
      <c r="D50" s="1265">
        <v>8.1475975808755514</v>
      </c>
      <c r="E50" s="1266"/>
      <c r="F50" s="1266">
        <v>7.8442386004328863</v>
      </c>
      <c r="G50" s="1266"/>
      <c r="H50" s="1266">
        <v>2.7495993143554407</v>
      </c>
      <c r="I50" s="1266">
        <v>30.123813074699424</v>
      </c>
      <c r="J50" s="1266">
        <v>15.122917282019745</v>
      </c>
      <c r="K50" s="1266">
        <v>36.011834147616952</v>
      </c>
      <c r="L50" s="1266"/>
      <c r="M50" s="1266"/>
      <c r="N50" s="1266"/>
      <c r="O50" s="1266"/>
      <c r="P50" s="1266"/>
      <c r="Q50" s="1287"/>
    </row>
    <row r="51" spans="1:17">
      <c r="C51" s="1202"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0" workbookViewId="0">
      <selection activeCell="L19" sqref="L19"/>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7" t="s">
        <v>499</v>
      </c>
      <c r="B5" s="1507"/>
      <c r="C5" s="1507"/>
      <c r="D5" s="1507"/>
      <c r="E5" s="1507"/>
      <c r="F5" s="1507"/>
      <c r="H5" s="631" t="s">
        <v>305</v>
      </c>
    </row>
    <row r="6" spans="1:20" ht="15.75" customHeight="1" thickBot="1">
      <c r="A6" s="1508" t="s">
        <v>144</v>
      </c>
      <c r="B6" s="1510" t="s">
        <v>500</v>
      </c>
      <c r="C6" s="1511"/>
      <c r="D6" s="1512"/>
      <c r="E6" s="1513" t="s">
        <v>503</v>
      </c>
      <c r="F6" s="1515" t="s">
        <v>502</v>
      </c>
    </row>
    <row r="7" spans="1:20" ht="21" customHeight="1" thickBot="1">
      <c r="A7" s="1509"/>
      <c r="B7" s="1082" t="s">
        <v>286</v>
      </c>
      <c r="C7" s="1082" t="s">
        <v>294</v>
      </c>
      <c r="D7" s="1082" t="s">
        <v>295</v>
      </c>
      <c r="E7" s="1514"/>
      <c r="F7" s="1516"/>
    </row>
    <row r="8" spans="1:20" ht="17.25" customHeight="1" thickBot="1">
      <c r="A8" s="826" t="s">
        <v>145</v>
      </c>
      <c r="B8" s="1217">
        <v>3073.3389999999999</v>
      </c>
      <c r="C8" s="714">
        <v>794.86599999999999</v>
      </c>
      <c r="D8" s="856">
        <f t="shared" ref="D8:D13" si="0">(C8/B8)*100</f>
        <v>25.863271184857901</v>
      </c>
      <c r="E8" s="714">
        <v>3310.373</v>
      </c>
      <c r="F8" s="856">
        <f t="shared" ref="F8:F13" si="1">((B8-E8)/E8)*100</f>
        <v>-7.1603411458467106</v>
      </c>
      <c r="H8" s="659" t="s">
        <v>146</v>
      </c>
    </row>
    <row r="9" spans="1:20" ht="18" customHeight="1" thickBot="1">
      <c r="A9" s="827" t="s">
        <v>147</v>
      </c>
      <c r="B9" s="1217">
        <v>8090</v>
      </c>
      <c r="C9" s="715">
        <v>1871</v>
      </c>
      <c r="D9" s="857">
        <f t="shared" si="0"/>
        <v>23.127317676143385</v>
      </c>
      <c r="E9" s="715">
        <v>8977</v>
      </c>
      <c r="F9" s="857">
        <f t="shared" si="1"/>
        <v>-9.8808065055140926</v>
      </c>
      <c r="H9" s="630">
        <f>B9-E9</f>
        <v>-887</v>
      </c>
      <c r="O9" s="106"/>
      <c r="P9" s="106"/>
      <c r="Q9" s="106"/>
      <c r="R9" s="106"/>
      <c r="S9" s="106"/>
      <c r="T9" s="106"/>
    </row>
    <row r="10" spans="1:20" ht="15" customHeight="1" thickBot="1">
      <c r="A10" s="828" t="s">
        <v>280</v>
      </c>
      <c r="B10" s="1217">
        <v>1205</v>
      </c>
      <c r="C10" s="1045">
        <v>0</v>
      </c>
      <c r="D10" s="857">
        <f t="shared" si="0"/>
        <v>0</v>
      </c>
      <c r="E10" s="717">
        <v>2025</v>
      </c>
      <c r="F10" s="857">
        <f t="shared" si="1"/>
        <v>-40.493827160493829</v>
      </c>
      <c r="O10" s="106"/>
      <c r="P10" s="106"/>
      <c r="Q10" s="106"/>
      <c r="R10" s="106"/>
      <c r="S10" s="106"/>
      <c r="T10" s="106"/>
    </row>
    <row r="11" spans="1:20" ht="17.25" customHeight="1" thickBot="1">
      <c r="A11" s="827" t="s">
        <v>148</v>
      </c>
      <c r="B11" s="1217">
        <v>59588.036999999997</v>
      </c>
      <c r="C11" s="718">
        <v>5624.1040000000003</v>
      </c>
      <c r="D11" s="858">
        <f t="shared" si="0"/>
        <v>9.4383105790177328</v>
      </c>
      <c r="E11" s="718">
        <v>69185.514999999999</v>
      </c>
      <c r="F11" s="858">
        <f t="shared" si="1"/>
        <v>-13.872091578706906</v>
      </c>
      <c r="J11" s="823"/>
      <c r="O11" s="106"/>
      <c r="P11" s="106"/>
      <c r="Q11" s="106"/>
      <c r="R11" s="106"/>
      <c r="S11" s="106"/>
      <c r="T11" s="106"/>
    </row>
    <row r="12" spans="1:20" ht="15" customHeight="1" thickBot="1">
      <c r="A12" s="826" t="s">
        <v>149</v>
      </c>
      <c r="B12" s="1217">
        <v>23603.347000000002</v>
      </c>
      <c r="C12" s="714">
        <v>6362.9430000000002</v>
      </c>
      <c r="D12" s="857">
        <f t="shared" si="0"/>
        <v>26.957799671377114</v>
      </c>
      <c r="E12" s="714">
        <v>27291.663</v>
      </c>
      <c r="F12" s="857">
        <f t="shared" si="1"/>
        <v>-13.514442121024281</v>
      </c>
      <c r="O12" s="106"/>
      <c r="P12" s="106"/>
      <c r="Q12" s="106"/>
      <c r="R12" s="106"/>
      <c r="S12" s="106"/>
      <c r="T12" s="106"/>
    </row>
    <row r="13" spans="1:20" ht="15" customHeight="1" thickBot="1">
      <c r="A13" s="826" t="s">
        <v>150</v>
      </c>
      <c r="B13" s="1217">
        <f>B11+B12</f>
        <v>83191.383999999991</v>
      </c>
      <c r="C13" s="714">
        <f>C11+C12</f>
        <v>11987.047</v>
      </c>
      <c r="D13" s="859">
        <f t="shared" si="0"/>
        <v>14.409000576309683</v>
      </c>
      <c r="E13" s="714">
        <f>E11+E12</f>
        <v>96477.178</v>
      </c>
      <c r="F13" s="859">
        <f t="shared" si="1"/>
        <v>-13.770918962824563</v>
      </c>
      <c r="O13" s="106"/>
      <c r="P13" s="106"/>
      <c r="Q13" s="106"/>
      <c r="R13" s="106"/>
      <c r="S13" s="106"/>
      <c r="T13" s="106"/>
    </row>
    <row r="14" spans="1:20">
      <c r="E14" s="1036"/>
      <c r="O14" s="106"/>
      <c r="P14" s="106"/>
      <c r="Q14" s="106"/>
      <c r="R14" s="106"/>
      <c r="S14" s="106"/>
      <c r="T14" s="106"/>
    </row>
    <row r="15" spans="1:20">
      <c r="L15" s="106"/>
      <c r="M15" s="106"/>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507" t="s">
        <v>504</v>
      </c>
      <c r="B18" s="1507"/>
      <c r="C18" s="1507"/>
      <c r="D18" s="1507"/>
      <c r="E18" s="1507"/>
      <c r="F18" s="1507"/>
      <c r="L18" s="106"/>
      <c r="M18" s="106"/>
      <c r="O18" s="106"/>
      <c r="P18" s="106"/>
      <c r="Q18" s="106"/>
      <c r="R18" s="106"/>
      <c r="S18" s="106"/>
      <c r="T18" s="106"/>
    </row>
    <row r="19" spans="1:20" ht="16.5" customHeight="1" thickBot="1">
      <c r="A19" s="1518" t="s">
        <v>151</v>
      </c>
      <c r="B19" s="1510" t="s">
        <v>500</v>
      </c>
      <c r="C19" s="1511"/>
      <c r="D19" s="1512"/>
      <c r="E19" s="1513" t="s">
        <v>503</v>
      </c>
      <c r="F19" s="1515" t="s">
        <v>502</v>
      </c>
      <c r="O19" s="106"/>
      <c r="P19" s="106"/>
      <c r="Q19" s="106"/>
      <c r="R19" s="106"/>
      <c r="S19" s="106"/>
      <c r="T19" s="106"/>
    </row>
    <row r="20" spans="1:20" ht="21" customHeight="1" thickBot="1">
      <c r="A20" s="1519"/>
      <c r="B20" s="825" t="s">
        <v>286</v>
      </c>
      <c r="C20" s="825" t="s">
        <v>410</v>
      </c>
      <c r="D20" s="825" t="s">
        <v>411</v>
      </c>
      <c r="E20" s="1514"/>
      <c r="F20" s="1516"/>
      <c r="L20" s="106"/>
      <c r="M20" s="106"/>
      <c r="O20" s="106"/>
      <c r="P20" s="106"/>
      <c r="Q20" s="106"/>
      <c r="R20" s="106"/>
      <c r="S20" s="106"/>
      <c r="T20" s="106"/>
    </row>
    <row r="21" spans="1:20" ht="15.75" thickBot="1">
      <c r="A21" s="555" t="s">
        <v>145</v>
      </c>
      <c r="B21" s="1217">
        <v>8416.5470000000005</v>
      </c>
      <c r="C21" s="719">
        <v>0</v>
      </c>
      <c r="D21" s="856">
        <f t="shared" ref="D21:D26" si="2">(C21/B21)*100</f>
        <v>0</v>
      </c>
      <c r="E21" s="714">
        <v>8017.1949999999997</v>
      </c>
      <c r="F21" s="856">
        <f t="shared" ref="F21:F26" si="3">((B21-E21)/E21)*100</f>
        <v>4.9811935471196698</v>
      </c>
      <c r="H21" s="659" t="s">
        <v>152</v>
      </c>
      <c r="L21" s="106"/>
      <c r="M21" s="106"/>
      <c r="O21" s="106"/>
      <c r="P21" s="106"/>
      <c r="Q21" s="106"/>
      <c r="R21" s="106"/>
      <c r="S21" s="106"/>
      <c r="T21" s="106"/>
    </row>
    <row r="22" spans="1:20" ht="15.75" thickBot="1">
      <c r="A22" s="555" t="s">
        <v>147</v>
      </c>
      <c r="B22" s="1217">
        <v>36132</v>
      </c>
      <c r="C22" s="719">
        <v>0</v>
      </c>
      <c r="D22" s="857">
        <f t="shared" si="2"/>
        <v>0</v>
      </c>
      <c r="E22" s="714">
        <v>30613</v>
      </c>
      <c r="F22" s="857">
        <f t="shared" si="3"/>
        <v>18.028288635546989</v>
      </c>
      <c r="H22" s="630">
        <f>B22-E22</f>
        <v>5519</v>
      </c>
      <c r="O22" s="106"/>
      <c r="P22" s="106"/>
      <c r="Q22" s="106"/>
      <c r="R22" s="106"/>
      <c r="S22" s="106"/>
      <c r="T22" s="106"/>
    </row>
    <row r="23" spans="1:20" ht="15.75" thickBot="1">
      <c r="A23" s="556" t="s">
        <v>280</v>
      </c>
      <c r="B23" s="1217">
        <v>10899</v>
      </c>
      <c r="C23" s="720">
        <v>0</v>
      </c>
      <c r="D23" s="857">
        <f t="shared" si="2"/>
        <v>0</v>
      </c>
      <c r="E23" s="717">
        <v>8049</v>
      </c>
      <c r="F23" s="857">
        <f t="shared" si="3"/>
        <v>35.408125232948187</v>
      </c>
      <c r="O23" s="106"/>
      <c r="P23" s="106"/>
      <c r="Q23" s="106"/>
      <c r="R23" s="106"/>
      <c r="S23" s="106"/>
      <c r="T23" s="106"/>
    </row>
    <row r="24" spans="1:20" ht="15.75" thickBot="1">
      <c r="A24" s="555" t="s">
        <v>148</v>
      </c>
      <c r="B24" s="1217">
        <v>3937.5479999999998</v>
      </c>
      <c r="C24" s="721">
        <v>143.607</v>
      </c>
      <c r="D24" s="858">
        <f t="shared" si="2"/>
        <v>3.6471174446635319</v>
      </c>
      <c r="E24" s="714">
        <v>4011.9070000000002</v>
      </c>
      <c r="F24" s="858">
        <f t="shared" si="3"/>
        <v>-1.8534577197327948</v>
      </c>
      <c r="O24" s="106"/>
      <c r="P24" s="106"/>
      <c r="Q24" s="106"/>
      <c r="R24" s="106"/>
      <c r="S24" s="106"/>
      <c r="T24" s="106"/>
    </row>
    <row r="25" spans="1:20" ht="15.75" thickBot="1">
      <c r="A25" s="555" t="s">
        <v>149</v>
      </c>
      <c r="B25" s="1217">
        <v>1736.838</v>
      </c>
      <c r="C25" s="721">
        <v>38.755000000000003</v>
      </c>
      <c r="D25" s="857">
        <f t="shared" si="2"/>
        <v>2.2313537589573698</v>
      </c>
      <c r="E25" s="714">
        <v>1624.1410000000001</v>
      </c>
      <c r="F25" s="857">
        <f t="shared" si="3"/>
        <v>6.9388679923725753</v>
      </c>
      <c r="O25" s="106"/>
      <c r="P25" s="106"/>
      <c r="Q25" s="106"/>
      <c r="R25" s="106"/>
      <c r="S25" s="106"/>
      <c r="T25" s="106"/>
    </row>
    <row r="26" spans="1:20" ht="15.75" thickBot="1">
      <c r="A26" s="555" t="s">
        <v>150</v>
      </c>
      <c r="B26" s="1217">
        <f>B24+B25</f>
        <v>5674.3859999999995</v>
      </c>
      <c r="C26" s="722">
        <f>C24+C25</f>
        <v>182.36199999999999</v>
      </c>
      <c r="D26" s="859">
        <f t="shared" si="2"/>
        <v>3.2137750234122251</v>
      </c>
      <c r="E26" s="714">
        <f>E24+E25</f>
        <v>5636.0480000000007</v>
      </c>
      <c r="F26" s="859">
        <f t="shared" si="3"/>
        <v>0.68022841537188516</v>
      </c>
      <c r="O26" s="106"/>
      <c r="P26" s="106"/>
      <c r="Q26" s="106"/>
      <c r="R26" s="106"/>
      <c r="S26" s="106"/>
      <c r="T26" s="106"/>
    </row>
    <row r="27" spans="1:20" ht="16.5" customHeight="1">
      <c r="A27" s="1520"/>
      <c r="B27" s="1520"/>
      <c r="C27" s="1520"/>
      <c r="D27" s="1520"/>
      <c r="E27" s="1520"/>
      <c r="F27" s="1520"/>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8"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517"/>
      <c r="D32" s="1517"/>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517"/>
      <c r="C43" s="1517"/>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opLeftCell="A13" zoomScaleNormal="100" workbookViewId="0">
      <selection activeCell="G20" sqref="G20"/>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521" t="s">
        <v>498</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497</v>
      </c>
      <c r="B3" s="1522"/>
      <c r="C3" s="1522"/>
      <c r="D3" s="1522"/>
      <c r="E3" s="1522"/>
      <c r="F3" s="1522"/>
      <c r="P3" s="575"/>
    </row>
    <row r="4" spans="1:24" ht="4.5" customHeight="1">
      <c r="A4" s="576"/>
      <c r="B4" s="576"/>
      <c r="C4" s="574"/>
      <c r="D4" s="574"/>
    </row>
    <row r="5" spans="1:24" ht="15.75" thickBot="1">
      <c r="A5" s="577" t="s">
        <v>153</v>
      </c>
      <c r="B5" s="1523" t="s">
        <v>154</v>
      </c>
      <c r="C5" s="1523"/>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2455.5329999999999</v>
      </c>
      <c r="C7" s="591">
        <v>2842</v>
      </c>
      <c r="D7" s="632">
        <v>2.548991783751239</v>
      </c>
      <c r="F7" s="723" t="s">
        <v>168</v>
      </c>
      <c r="G7" s="589">
        <v>135.786</v>
      </c>
      <c r="H7" s="589">
        <v>761</v>
      </c>
      <c r="I7" s="844">
        <v>2.4290007513148009</v>
      </c>
      <c r="K7" s="723" t="s">
        <v>166</v>
      </c>
      <c r="L7" s="589">
        <v>57612.745000000003</v>
      </c>
      <c r="M7" s="589">
        <v>15197.008</v>
      </c>
      <c r="N7" s="712">
        <v>3.7910584109714232</v>
      </c>
      <c r="P7" s="723" t="s">
        <v>167</v>
      </c>
      <c r="Q7" s="589">
        <v>14271.022000000001</v>
      </c>
      <c r="R7" s="589">
        <v>3874.268</v>
      </c>
      <c r="S7" s="712">
        <v>3.6835402197266687</v>
      </c>
    </row>
    <row r="8" spans="1:24" ht="16.5" thickBot="1">
      <c r="A8" s="590" t="s">
        <v>176</v>
      </c>
      <c r="B8" s="591">
        <v>2033.452</v>
      </c>
      <c r="C8" s="591">
        <v>1432</v>
      </c>
      <c r="D8" s="632">
        <v>2.2992498852326668</v>
      </c>
      <c r="F8" s="590" t="s">
        <v>166</v>
      </c>
      <c r="G8" s="591">
        <v>110.78700000000001</v>
      </c>
      <c r="H8" s="591">
        <v>444</v>
      </c>
      <c r="I8" s="829">
        <v>3.2584411764705883</v>
      </c>
      <c r="K8" s="590" t="s">
        <v>169</v>
      </c>
      <c r="L8" s="591">
        <v>50747.05</v>
      </c>
      <c r="M8" s="591">
        <v>13042.272000000001</v>
      </c>
      <c r="N8" s="632">
        <v>3.8909670032951316</v>
      </c>
      <c r="P8" s="590" t="s">
        <v>169</v>
      </c>
      <c r="Q8" s="591">
        <v>7856.7960000000003</v>
      </c>
      <c r="R8" s="591">
        <v>2463.8020000000001</v>
      </c>
      <c r="S8" s="632">
        <v>3.188890990428614</v>
      </c>
    </row>
    <row r="9" spans="1:24" ht="16.5" thickBot="1">
      <c r="A9" s="590" t="s">
        <v>417</v>
      </c>
      <c r="B9" s="591">
        <v>1597.585</v>
      </c>
      <c r="C9" s="591">
        <v>703</v>
      </c>
      <c r="D9" s="632">
        <v>5.0055300723139204</v>
      </c>
      <c r="F9" s="912" t="s">
        <v>296</v>
      </c>
      <c r="G9" s="594">
        <v>246.57300000000001</v>
      </c>
      <c r="H9" s="594">
        <v>1205</v>
      </c>
      <c r="I9" s="913">
        <v>2.7426864808346867</v>
      </c>
      <c r="K9" s="590" t="s">
        <v>418</v>
      </c>
      <c r="L9" s="591">
        <v>19149.93</v>
      </c>
      <c r="M9" s="591">
        <v>6053.5720000000001</v>
      </c>
      <c r="N9" s="632">
        <v>3.1634099668757552</v>
      </c>
      <c r="P9" s="590" t="s">
        <v>173</v>
      </c>
      <c r="Q9" s="591">
        <v>7415.5029999999997</v>
      </c>
      <c r="R9" s="591">
        <v>1283.865</v>
      </c>
      <c r="S9" s="632">
        <v>5.7759211443570777</v>
      </c>
    </row>
    <row r="10" spans="1:24" ht="15.75">
      <c r="A10" s="590" t="s">
        <v>348</v>
      </c>
      <c r="B10" s="591">
        <v>1101.1790000000001</v>
      </c>
      <c r="C10" s="591">
        <v>585</v>
      </c>
      <c r="D10" s="632">
        <v>3.3701170320858891</v>
      </c>
      <c r="H10" s="1068"/>
      <c r="K10" s="590" t="s">
        <v>168</v>
      </c>
      <c r="L10" s="591">
        <v>15731.797</v>
      </c>
      <c r="M10" s="591">
        <v>3831.6729999999998</v>
      </c>
      <c r="N10" s="632">
        <v>4.1057253580877076</v>
      </c>
      <c r="P10" s="590" t="s">
        <v>170</v>
      </c>
      <c r="Q10" s="591">
        <v>6430.1639999999998</v>
      </c>
      <c r="R10" s="591">
        <v>1469.6320000000001</v>
      </c>
      <c r="S10" s="632">
        <v>4.3753565518442707</v>
      </c>
    </row>
    <row r="11" spans="1:24" ht="15.75">
      <c r="A11" s="590" t="s">
        <v>174</v>
      </c>
      <c r="B11" s="591">
        <v>458.41899999999998</v>
      </c>
      <c r="C11" s="591">
        <v>557</v>
      </c>
      <c r="D11" s="632">
        <v>2.8284723550498847</v>
      </c>
      <c r="K11" s="590" t="s">
        <v>175</v>
      </c>
      <c r="L11" s="591">
        <v>15154.698</v>
      </c>
      <c r="M11" s="591">
        <v>2949.6590000000001</v>
      </c>
      <c r="N11" s="632">
        <v>5.137779655207602</v>
      </c>
      <c r="P11" s="590" t="s">
        <v>168</v>
      </c>
      <c r="Q11" s="591">
        <v>5769.1840000000002</v>
      </c>
      <c r="R11" s="591">
        <v>1738.3920000000001</v>
      </c>
      <c r="S11" s="632">
        <v>3.3186899157382226</v>
      </c>
    </row>
    <row r="12" spans="1:24" ht="15.75">
      <c r="A12" s="590" t="s">
        <v>184</v>
      </c>
      <c r="B12" s="591">
        <v>255.39599999999999</v>
      </c>
      <c r="C12" s="591">
        <v>227</v>
      </c>
      <c r="D12" s="632">
        <v>3.1503145429875419</v>
      </c>
      <c r="H12" s="1068"/>
      <c r="K12" s="590" t="s">
        <v>171</v>
      </c>
      <c r="L12" s="591">
        <v>9568.2369999999992</v>
      </c>
      <c r="M12" s="591">
        <v>2148.625</v>
      </c>
      <c r="N12" s="632">
        <v>4.4531907615335387</v>
      </c>
      <c r="P12" s="590" t="s">
        <v>313</v>
      </c>
      <c r="Q12" s="591">
        <v>4564.7690000000002</v>
      </c>
      <c r="R12" s="591">
        <v>1315.366</v>
      </c>
      <c r="S12" s="632">
        <v>3.4703413346551457</v>
      </c>
    </row>
    <row r="13" spans="1:24" ht="15.75">
      <c r="A13" s="590" t="s">
        <v>168</v>
      </c>
      <c r="B13" s="591">
        <v>186.55799999999999</v>
      </c>
      <c r="C13" s="591">
        <v>910</v>
      </c>
      <c r="D13" s="632">
        <v>2.5802605737047379</v>
      </c>
      <c r="H13" s="1068"/>
      <c r="K13" s="590" t="s">
        <v>173</v>
      </c>
      <c r="L13" s="591">
        <v>8336.9689999999991</v>
      </c>
      <c r="M13" s="591">
        <v>1277.7660000000001</v>
      </c>
      <c r="N13" s="632">
        <v>6.5246445749847775</v>
      </c>
      <c r="P13" s="590" t="s">
        <v>177</v>
      </c>
      <c r="Q13" s="591">
        <v>4108.8209999999999</v>
      </c>
      <c r="R13" s="591">
        <v>1161.7090000000001</v>
      </c>
      <c r="S13" s="632">
        <v>3.5368762745231375</v>
      </c>
    </row>
    <row r="14" spans="1:24" ht="16.5" thickBot="1">
      <c r="A14" s="1005" t="s">
        <v>425</v>
      </c>
      <c r="B14" s="911">
        <v>169.8</v>
      </c>
      <c r="C14" s="911">
        <v>84</v>
      </c>
      <c r="D14" s="1006">
        <v>4.7154877947179878</v>
      </c>
      <c r="K14" s="590" t="s">
        <v>176</v>
      </c>
      <c r="L14" s="591">
        <v>8184.39</v>
      </c>
      <c r="M14" s="591">
        <v>2113.498</v>
      </c>
      <c r="N14" s="632">
        <v>3.8724380150821056</v>
      </c>
      <c r="P14" s="590" t="s">
        <v>418</v>
      </c>
      <c r="Q14" s="591">
        <v>3946.6419999999998</v>
      </c>
      <c r="R14" s="591">
        <v>1284.5219999999999</v>
      </c>
      <c r="S14" s="632">
        <v>3.0724596386827163</v>
      </c>
    </row>
    <row r="15" spans="1:24" ht="16.5" thickBot="1">
      <c r="A15" s="912" t="s">
        <v>296</v>
      </c>
      <c r="B15" s="594">
        <v>8796.32</v>
      </c>
      <c r="C15" s="594">
        <v>8090</v>
      </c>
      <c r="D15" s="711">
        <v>2.8621378897674483</v>
      </c>
      <c r="E15" s="802"/>
      <c r="K15" s="590" t="s">
        <v>183</v>
      </c>
      <c r="L15" s="591">
        <v>6654.02</v>
      </c>
      <c r="M15" s="591">
        <v>1987.421</v>
      </c>
      <c r="N15" s="632">
        <v>3.3480676716206581</v>
      </c>
      <c r="P15" s="590" t="s">
        <v>166</v>
      </c>
      <c r="Q15" s="591">
        <v>3360.6590000000001</v>
      </c>
      <c r="R15" s="591">
        <v>1010.8150000000001</v>
      </c>
      <c r="S15" s="632">
        <v>3.3247023441480388</v>
      </c>
    </row>
    <row r="16" spans="1:24" ht="15.75">
      <c r="A16"/>
      <c r="B16"/>
      <c r="C16"/>
      <c r="D16"/>
      <c r="E16" s="640"/>
      <c r="K16" s="590" t="s">
        <v>167</v>
      </c>
      <c r="L16" s="591">
        <v>6483.683</v>
      </c>
      <c r="M16" s="591">
        <v>1547.5039999999999</v>
      </c>
      <c r="N16" s="632">
        <v>4.1897681686121651</v>
      </c>
      <c r="P16" s="590" t="s">
        <v>182</v>
      </c>
      <c r="Q16" s="591">
        <v>2539.7350000000001</v>
      </c>
      <c r="R16" s="591">
        <v>875.05399999999997</v>
      </c>
      <c r="S16" s="632">
        <v>2.9023751677039362</v>
      </c>
    </row>
    <row r="17" spans="1:19" ht="15.75">
      <c r="A17"/>
      <c r="B17"/>
      <c r="C17"/>
      <c r="D17"/>
      <c r="K17" s="590" t="s">
        <v>326</v>
      </c>
      <c r="L17" s="591">
        <v>6232.5569999999998</v>
      </c>
      <c r="M17" s="591">
        <v>1176.8119999999999</v>
      </c>
      <c r="N17" s="632">
        <v>5.2961365111844545</v>
      </c>
      <c r="P17" s="590" t="s">
        <v>175</v>
      </c>
      <c r="Q17" s="591">
        <v>2038.7360000000001</v>
      </c>
      <c r="R17" s="591">
        <v>557.80700000000002</v>
      </c>
      <c r="S17" s="632">
        <v>3.654912899981535</v>
      </c>
    </row>
    <row r="18" spans="1:19" ht="15.75">
      <c r="A18"/>
      <c r="B18"/>
      <c r="C18"/>
      <c r="D18"/>
      <c r="K18" s="590" t="s">
        <v>180</v>
      </c>
      <c r="L18" s="591">
        <v>4255.5649999999996</v>
      </c>
      <c r="M18" s="591">
        <v>1111.1990000000001</v>
      </c>
      <c r="N18" s="632">
        <v>3.8297055702893896</v>
      </c>
      <c r="P18" s="590" t="s">
        <v>454</v>
      </c>
      <c r="Q18" s="591">
        <v>1974.4559999999999</v>
      </c>
      <c r="R18" s="591">
        <v>787.10699999999997</v>
      </c>
      <c r="S18" s="632">
        <v>2.5084975740274196</v>
      </c>
    </row>
    <row r="19" spans="1:19" ht="15.75">
      <c r="A19"/>
      <c r="B19"/>
      <c r="C19"/>
      <c r="D19"/>
      <c r="K19" s="590" t="s">
        <v>325</v>
      </c>
      <c r="L19" s="591">
        <v>3552.915</v>
      </c>
      <c r="M19" s="591">
        <v>989.39700000000005</v>
      </c>
      <c r="N19" s="632">
        <v>3.5909902698310181</v>
      </c>
      <c r="P19" s="590" t="s">
        <v>325</v>
      </c>
      <c r="Q19" s="591">
        <v>1566.4749999999999</v>
      </c>
      <c r="R19" s="591">
        <v>431.58499999999998</v>
      </c>
      <c r="S19" s="632">
        <v>3.629586292387363</v>
      </c>
    </row>
    <row r="20" spans="1:19" ht="15.75">
      <c r="K20" s="590" t="s">
        <v>181</v>
      </c>
      <c r="L20" s="591">
        <v>3372.1390000000001</v>
      </c>
      <c r="M20" s="591">
        <v>811.94399999999996</v>
      </c>
      <c r="N20" s="632">
        <v>4.1531669671800033</v>
      </c>
      <c r="P20" s="590" t="s">
        <v>186</v>
      </c>
      <c r="Q20" s="591">
        <v>1511.075</v>
      </c>
      <c r="R20" s="591">
        <v>517.65599999999995</v>
      </c>
      <c r="S20" s="632">
        <v>2.9190717387608762</v>
      </c>
    </row>
    <row r="21" spans="1:19" ht="15.75">
      <c r="A21" s="106"/>
      <c r="B21" s="106"/>
      <c r="C21" s="106"/>
      <c r="D21" s="106"/>
      <c r="K21" s="590" t="s">
        <v>174</v>
      </c>
      <c r="L21" s="591">
        <v>3028.1289999999999</v>
      </c>
      <c r="M21" s="591">
        <v>958.21500000000003</v>
      </c>
      <c r="N21" s="632">
        <v>3.1601769957681731</v>
      </c>
      <c r="P21" s="590" t="s">
        <v>176</v>
      </c>
      <c r="Q21" s="591">
        <v>1338.732</v>
      </c>
      <c r="R21" s="591">
        <v>368.59399999999999</v>
      </c>
      <c r="S21" s="632">
        <v>3.6319961800788945</v>
      </c>
    </row>
    <row r="22" spans="1:19" ht="15.75">
      <c r="A22" s="106"/>
      <c r="B22" s="106"/>
      <c r="C22" s="106"/>
      <c r="D22" s="106"/>
      <c r="H22" s="1068"/>
      <c r="K22" s="590" t="s">
        <v>327</v>
      </c>
      <c r="L22" s="591">
        <v>2334.6019999999999</v>
      </c>
      <c r="M22" s="591">
        <v>692.83799999999997</v>
      </c>
      <c r="N22" s="632">
        <v>3.3696217586217845</v>
      </c>
      <c r="P22" s="590" t="s">
        <v>453</v>
      </c>
      <c r="Q22" s="591">
        <v>1265.029</v>
      </c>
      <c r="R22" s="591">
        <v>457.84199999999998</v>
      </c>
      <c r="S22" s="632">
        <v>2.7630252357800291</v>
      </c>
    </row>
    <row r="23" spans="1:19" ht="15.75">
      <c r="A23" s="106"/>
      <c r="B23" s="106"/>
      <c r="C23" s="106"/>
      <c r="D23" s="106"/>
      <c r="H23" s="1068"/>
      <c r="K23" s="590" t="s">
        <v>170</v>
      </c>
      <c r="L23" s="591">
        <v>2049.8290000000002</v>
      </c>
      <c r="M23" s="591">
        <v>438.38400000000001</v>
      </c>
      <c r="N23" s="632">
        <v>4.6758754881565023</v>
      </c>
      <c r="P23" s="590" t="s">
        <v>184</v>
      </c>
      <c r="Q23" s="591">
        <v>1212.5129999999999</v>
      </c>
      <c r="R23" s="591">
        <v>309.01100000000002</v>
      </c>
      <c r="S23" s="632">
        <v>3.9238506072599351</v>
      </c>
    </row>
    <row r="24" spans="1:19" ht="15.75">
      <c r="A24" s="106"/>
      <c r="B24" s="106"/>
      <c r="C24" s="106"/>
      <c r="D24" s="106"/>
      <c r="H24" s="1068"/>
      <c r="K24" s="590" t="s">
        <v>184</v>
      </c>
      <c r="L24" s="591">
        <v>1828.4559999999999</v>
      </c>
      <c r="M24" s="591">
        <v>721.03499999999997</v>
      </c>
      <c r="N24" s="632">
        <v>2.5358768991796516</v>
      </c>
      <c r="P24" s="590" t="s">
        <v>180</v>
      </c>
      <c r="Q24" s="591">
        <v>1152.934</v>
      </c>
      <c r="R24" s="591">
        <v>326.16000000000003</v>
      </c>
      <c r="S24" s="632">
        <v>3.5348724552366932</v>
      </c>
    </row>
    <row r="25" spans="1:19" ht="15.75">
      <c r="A25" s="106"/>
      <c r="B25" s="106"/>
      <c r="C25" s="106"/>
      <c r="D25" s="106"/>
      <c r="H25" s="1068"/>
      <c r="K25" s="590" t="s">
        <v>179</v>
      </c>
      <c r="L25" s="591">
        <v>1647.2760000000001</v>
      </c>
      <c r="M25" s="591">
        <v>374.41800000000001</v>
      </c>
      <c r="N25" s="632">
        <v>4.3995641235197027</v>
      </c>
      <c r="P25" s="590" t="s">
        <v>187</v>
      </c>
      <c r="Q25" s="591">
        <v>1136.527</v>
      </c>
      <c r="R25" s="591">
        <v>402.79899999999998</v>
      </c>
      <c r="S25" s="632">
        <v>2.8215735391597301</v>
      </c>
    </row>
    <row r="26" spans="1:19" ht="16.5" thickBot="1">
      <c r="A26" s="106"/>
      <c r="B26" s="106"/>
      <c r="C26" s="106"/>
      <c r="D26" s="106"/>
      <c r="H26" s="1068"/>
      <c r="K26" s="1005" t="s">
        <v>453</v>
      </c>
      <c r="L26" s="911">
        <v>1433.479</v>
      </c>
      <c r="M26" s="911">
        <v>474.64800000000002</v>
      </c>
      <c r="N26" s="1006">
        <v>3.0200885708988556</v>
      </c>
      <c r="P26" s="1005" t="s">
        <v>185</v>
      </c>
      <c r="Q26" s="911">
        <v>1100.7449999999999</v>
      </c>
      <c r="R26" s="911">
        <v>352.09500000000003</v>
      </c>
      <c r="S26" s="1006">
        <v>3.1262727388914917</v>
      </c>
    </row>
    <row r="27" spans="1:19" ht="16.5" thickBot="1">
      <c r="A27" s="106"/>
      <c r="B27" s="106"/>
      <c r="C27" s="106"/>
      <c r="D27" s="106"/>
      <c r="H27" s="1068"/>
      <c r="K27" s="912" t="s">
        <v>296</v>
      </c>
      <c r="L27" s="594">
        <v>233400.573</v>
      </c>
      <c r="M27" s="594">
        <v>59588.036999999997</v>
      </c>
      <c r="N27" s="711">
        <v>3.9169032032385966</v>
      </c>
      <c r="P27" s="912" t="s">
        <v>296</v>
      </c>
      <c r="Q27" s="594">
        <v>82307.744000000006</v>
      </c>
      <c r="R27" s="594">
        <v>23603.347000000002</v>
      </c>
      <c r="S27" s="711">
        <v>3.4871217204915896</v>
      </c>
    </row>
    <row r="28" spans="1:19">
      <c r="H28" s="1068"/>
      <c r="K28"/>
      <c r="L28"/>
      <c r="M28"/>
      <c r="N28"/>
      <c r="P28"/>
      <c r="Q28"/>
      <c r="R28"/>
      <c r="S28"/>
    </row>
    <row r="29" spans="1:19">
      <c r="H29" s="1068"/>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06"/>
      <c r="B32" s="106"/>
      <c r="C32" s="106"/>
      <c r="D32" s="106"/>
      <c r="E32" s="106"/>
      <c r="F32"/>
      <c r="G32"/>
      <c r="H32"/>
      <c r="I32"/>
      <c r="J32"/>
      <c r="K32"/>
      <c r="L32"/>
      <c r="M32"/>
      <c r="N32"/>
      <c r="O32"/>
      <c r="P32"/>
      <c r="Q32"/>
      <c r="R32"/>
      <c r="S32"/>
    </row>
    <row r="33" spans="1:19">
      <c r="A33" s="63" t="s">
        <v>414</v>
      </c>
      <c r="B33" s="63"/>
      <c r="C33" s="106"/>
      <c r="D33" s="106"/>
      <c r="E33" s="106"/>
      <c r="F33"/>
      <c r="G33"/>
      <c r="H33"/>
      <c r="I33"/>
      <c r="J33"/>
      <c r="K33"/>
      <c r="L33"/>
      <c r="M33"/>
      <c r="N33"/>
      <c r="O33"/>
      <c r="P33"/>
      <c r="Q33"/>
      <c r="R33"/>
      <c r="S33"/>
    </row>
    <row r="34" spans="1:19">
      <c r="A34" s="1118"/>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s="106"/>
      <c r="K37"/>
      <c r="L37"/>
      <c r="M37"/>
      <c r="N37"/>
      <c r="P37"/>
      <c r="Q37"/>
      <c r="R37"/>
      <c r="S37"/>
    </row>
    <row r="38" spans="1:19">
      <c r="A38"/>
      <c r="B38"/>
      <c r="C38"/>
      <c r="D38"/>
      <c r="E38"/>
      <c r="F38"/>
      <c r="G38"/>
      <c r="H38"/>
      <c r="I38"/>
      <c r="J38" s="106"/>
      <c r="K38"/>
      <c r="L38"/>
      <c r="M38"/>
      <c r="N38"/>
      <c r="P38"/>
      <c r="Q38"/>
      <c r="R38"/>
      <c r="S38"/>
    </row>
    <row r="39" spans="1:19">
      <c r="A39"/>
      <c r="B39"/>
      <c r="C39"/>
      <c r="D39"/>
      <c r="E39"/>
      <c r="F39"/>
      <c r="G39"/>
      <c r="H39"/>
      <c r="I39"/>
      <c r="J39" s="106"/>
      <c r="K39"/>
      <c r="L39"/>
      <c r="M39"/>
      <c r="N39"/>
      <c r="P39"/>
      <c r="Q39"/>
      <c r="R39"/>
      <c r="S39"/>
    </row>
    <row r="40" spans="1:19">
      <c r="A40"/>
      <c r="B40"/>
      <c r="C40"/>
      <c r="D40"/>
      <c r="E40"/>
      <c r="F40"/>
      <c r="G40"/>
      <c r="H40"/>
      <c r="I40"/>
      <c r="J40" s="106"/>
      <c r="K40"/>
      <c r="L40"/>
      <c r="M40"/>
      <c r="N40"/>
      <c r="P40"/>
      <c r="Q40"/>
      <c r="R40"/>
      <c r="S40"/>
    </row>
    <row r="41" spans="1:19">
      <c r="A41"/>
      <c r="B41"/>
      <c r="C41"/>
      <c r="D41"/>
      <c r="E41"/>
      <c r="F41"/>
      <c r="G41"/>
      <c r="H41"/>
      <c r="I41"/>
      <c r="J41" s="106"/>
      <c r="K41"/>
      <c r="L41"/>
      <c r="M41"/>
      <c r="N41"/>
      <c r="P41"/>
      <c r="Q41"/>
      <c r="R41"/>
      <c r="S41"/>
    </row>
    <row r="42" spans="1:19" ht="14.25" customHeight="1">
      <c r="A42"/>
      <c r="B42"/>
      <c r="C42"/>
      <c r="D42"/>
      <c r="E42"/>
      <c r="F42"/>
      <c r="G42"/>
      <c r="H42"/>
      <c r="I42"/>
      <c r="J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c r="P52"/>
      <c r="Q52"/>
      <c r="R52"/>
      <c r="S52"/>
    </row>
    <row r="53" spans="1:19">
      <c r="A53"/>
      <c r="B53"/>
      <c r="C53"/>
      <c r="D53"/>
      <c r="E53"/>
      <c r="F53"/>
      <c r="G53"/>
      <c r="H53"/>
      <c r="I53"/>
      <c r="J53" s="106"/>
      <c r="K53" s="106"/>
      <c r="P53"/>
      <c r="Q53"/>
      <c r="R53"/>
      <c r="S53"/>
    </row>
    <row r="54" spans="1:19">
      <c r="A54"/>
      <c r="B54"/>
      <c r="C54"/>
      <c r="D54"/>
      <c r="E54"/>
      <c r="F54"/>
      <c r="G54"/>
      <c r="H54"/>
      <c r="I54"/>
      <c r="J54" s="106"/>
      <c r="K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c r="B89"/>
      <c r="C89"/>
      <c r="D89"/>
      <c r="E89"/>
      <c r="F89"/>
      <c r="G89"/>
      <c r="H89"/>
      <c r="I89"/>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P26" sqref="P2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21" t="s">
        <v>501</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4" t="s">
        <v>497</v>
      </c>
      <c r="B3" s="1524"/>
      <c r="C3" s="1524"/>
      <c r="D3" s="1524"/>
      <c r="E3" s="1524"/>
      <c r="F3" s="1524"/>
      <c r="G3" s="1524"/>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4423.76</v>
      </c>
      <c r="C8" s="589">
        <v>498</v>
      </c>
      <c r="D8" s="712">
        <v>2.2240231664890304</v>
      </c>
      <c r="E8" s="805"/>
      <c r="F8" s="804" t="s">
        <v>418</v>
      </c>
      <c r="G8" s="589">
        <v>1068.577</v>
      </c>
      <c r="H8" s="589">
        <v>4592</v>
      </c>
      <c r="I8" s="712">
        <v>3.0696532705179398</v>
      </c>
      <c r="J8" s="640"/>
      <c r="K8" s="723" t="s">
        <v>169</v>
      </c>
      <c r="L8" s="589">
        <v>3104.192</v>
      </c>
      <c r="M8" s="589">
        <v>895.173</v>
      </c>
      <c r="N8" s="712">
        <v>3.4677006567445621</v>
      </c>
      <c r="O8" s="640"/>
      <c r="P8" s="723" t="s">
        <v>169</v>
      </c>
      <c r="Q8" s="589">
        <v>1630.24</v>
      </c>
      <c r="R8" s="589">
        <v>424.536</v>
      </c>
      <c r="S8" s="712">
        <v>3.8400512559594473</v>
      </c>
    </row>
    <row r="9" spans="1:27" ht="15.75">
      <c r="A9" s="592" t="s">
        <v>180</v>
      </c>
      <c r="B9" s="591">
        <v>2483.049</v>
      </c>
      <c r="C9" s="591">
        <v>1862</v>
      </c>
      <c r="D9" s="632">
        <v>2.9075957830739814</v>
      </c>
      <c r="E9" s="806"/>
      <c r="F9" s="592" t="s">
        <v>184</v>
      </c>
      <c r="G9" s="591">
        <v>741.98900000000003</v>
      </c>
      <c r="H9" s="593">
        <v>3915</v>
      </c>
      <c r="I9" s="633">
        <v>2.5638341983234625</v>
      </c>
      <c r="J9" s="640"/>
      <c r="K9" s="590" t="s">
        <v>166</v>
      </c>
      <c r="L9" s="591">
        <v>2522.6089999999999</v>
      </c>
      <c r="M9" s="591">
        <v>1122.0119999999999</v>
      </c>
      <c r="N9" s="632">
        <v>2.2482905708673346</v>
      </c>
      <c r="O9" s="640"/>
      <c r="P9" s="590" t="s">
        <v>418</v>
      </c>
      <c r="Q9" s="591">
        <v>1401.808</v>
      </c>
      <c r="R9" s="591">
        <v>355.74900000000002</v>
      </c>
      <c r="S9" s="632">
        <v>3.9404411537347959</v>
      </c>
    </row>
    <row r="10" spans="1:27" ht="15.75">
      <c r="A10" s="592" t="s">
        <v>418</v>
      </c>
      <c r="B10" s="591">
        <v>2338.6849999999999</v>
      </c>
      <c r="C10" s="591">
        <v>1638</v>
      </c>
      <c r="D10" s="632">
        <v>2.9190542937346087</v>
      </c>
      <c r="E10" s="805"/>
      <c r="F10" s="916" t="s">
        <v>188</v>
      </c>
      <c r="G10" s="911">
        <v>123.788</v>
      </c>
      <c r="H10" s="1291">
        <v>1539</v>
      </c>
      <c r="I10" s="1292">
        <v>1.3094825032793129</v>
      </c>
      <c r="J10" s="640"/>
      <c r="K10" s="590" t="s">
        <v>418</v>
      </c>
      <c r="L10" s="591">
        <v>1871.001</v>
      </c>
      <c r="M10" s="591">
        <v>370.56599999999997</v>
      </c>
      <c r="N10" s="632">
        <v>5.0490357992908148</v>
      </c>
      <c r="O10" s="640"/>
      <c r="P10" s="590" t="s">
        <v>171</v>
      </c>
      <c r="Q10" s="591">
        <v>1261.2760000000001</v>
      </c>
      <c r="R10" s="591">
        <v>407.63099999999997</v>
      </c>
      <c r="S10" s="632">
        <v>3.0941611408357073</v>
      </c>
    </row>
    <row r="11" spans="1:27" ht="15.75">
      <c r="A11" s="592" t="s">
        <v>169</v>
      </c>
      <c r="B11" s="591">
        <v>1950.204</v>
      </c>
      <c r="C11" s="593">
        <v>739</v>
      </c>
      <c r="D11" s="633">
        <v>2.1807044615900706</v>
      </c>
      <c r="E11" s="806"/>
      <c r="F11" s="916" t="s">
        <v>183</v>
      </c>
      <c r="G11" s="911">
        <v>60.412999999999997</v>
      </c>
      <c r="H11" s="1291">
        <v>396</v>
      </c>
      <c r="I11" s="1292">
        <v>2.3267090313884076</v>
      </c>
      <c r="J11" s="640"/>
      <c r="K11" s="590" t="s">
        <v>186</v>
      </c>
      <c r="L11" s="591">
        <v>1498.433</v>
      </c>
      <c r="M11" s="591">
        <v>323.08699999999999</v>
      </c>
      <c r="N11" s="632">
        <v>4.6378622476298954</v>
      </c>
      <c r="O11" s="640"/>
      <c r="P11" s="590" t="s">
        <v>180</v>
      </c>
      <c r="Q11" s="591">
        <v>816.96299999999997</v>
      </c>
      <c r="R11" s="591">
        <v>247.22300000000001</v>
      </c>
      <c r="S11" s="632">
        <v>3.3045590418367219</v>
      </c>
    </row>
    <row r="12" spans="1:27" ht="16.5" thickBot="1">
      <c r="A12" s="592" t="s">
        <v>184</v>
      </c>
      <c r="B12" s="591">
        <v>1616.213</v>
      </c>
      <c r="C12" s="591">
        <v>68</v>
      </c>
      <c r="D12" s="632">
        <v>2.1271810274141179</v>
      </c>
      <c r="E12" s="806"/>
      <c r="F12" s="916" t="s">
        <v>166</v>
      </c>
      <c r="G12" s="911">
        <v>55.021999999999998</v>
      </c>
      <c r="H12" s="1291">
        <v>442</v>
      </c>
      <c r="I12" s="1292">
        <v>1.9779990653197683</v>
      </c>
      <c r="J12" s="640"/>
      <c r="K12" s="590" t="s">
        <v>171</v>
      </c>
      <c r="L12" s="591">
        <v>1218.931</v>
      </c>
      <c r="M12" s="591">
        <v>339.57</v>
      </c>
      <c r="N12" s="632">
        <v>3.5896310039167183</v>
      </c>
      <c r="O12" s="640"/>
      <c r="P12" s="590" t="s">
        <v>168</v>
      </c>
      <c r="Q12" s="591">
        <v>556.52300000000002</v>
      </c>
      <c r="R12" s="591">
        <v>87.475999999999999</v>
      </c>
      <c r="S12" s="632">
        <v>6.3620078650144043</v>
      </c>
    </row>
    <row r="13" spans="1:27" ht="16.5" thickBot="1">
      <c r="A13" s="592" t="s">
        <v>171</v>
      </c>
      <c r="B13" s="591">
        <v>1364.547</v>
      </c>
      <c r="C13" s="591">
        <v>7146</v>
      </c>
      <c r="D13" s="632">
        <v>1.7178698895288451</v>
      </c>
      <c r="E13" s="806"/>
      <c r="F13" s="998" t="s">
        <v>296</v>
      </c>
      <c r="G13" s="594">
        <v>2051.7620000000002</v>
      </c>
      <c r="H13" s="594">
        <v>10899</v>
      </c>
      <c r="I13" s="711">
        <v>2.6074649247661652</v>
      </c>
      <c r="J13" s="640"/>
      <c r="K13" s="590" t="s">
        <v>179</v>
      </c>
      <c r="L13" s="591">
        <v>650.19299999999998</v>
      </c>
      <c r="M13" s="591">
        <v>243.04900000000001</v>
      </c>
      <c r="N13" s="632">
        <v>2.6751519240976096</v>
      </c>
      <c r="O13" s="640"/>
      <c r="P13" s="590" t="s">
        <v>186</v>
      </c>
      <c r="Q13" s="591">
        <v>499.08499999999998</v>
      </c>
      <c r="R13" s="591">
        <v>120.71599999999999</v>
      </c>
      <c r="S13" s="632">
        <v>4.1343732396699693</v>
      </c>
    </row>
    <row r="14" spans="1:27" ht="15.75">
      <c r="A14" s="592" t="s">
        <v>188</v>
      </c>
      <c r="B14" s="591">
        <v>1048.731</v>
      </c>
      <c r="C14" s="591">
        <v>5945</v>
      </c>
      <c r="D14" s="632">
        <v>1.4858819178885714</v>
      </c>
      <c r="E14" s="806"/>
      <c r="J14" s="640"/>
      <c r="K14" s="590" t="s">
        <v>184</v>
      </c>
      <c r="L14" s="591">
        <v>472.572</v>
      </c>
      <c r="M14" s="591">
        <v>150.05199999999999</v>
      </c>
      <c r="N14" s="632">
        <v>3.1493882120864769</v>
      </c>
      <c r="O14" s="640"/>
      <c r="P14" s="590" t="s">
        <v>405</v>
      </c>
      <c r="Q14" s="591">
        <v>109.47499999999999</v>
      </c>
      <c r="R14" s="591">
        <v>14.5</v>
      </c>
      <c r="S14" s="632">
        <v>7.55</v>
      </c>
    </row>
    <row r="15" spans="1:27" ht="15.75">
      <c r="A15" s="592" t="s">
        <v>166</v>
      </c>
      <c r="B15" s="591">
        <v>1033.691</v>
      </c>
      <c r="C15" s="591">
        <v>3104</v>
      </c>
      <c r="D15" s="632">
        <v>2.9179374121393122</v>
      </c>
      <c r="E15" s="806"/>
      <c r="F15" s="106"/>
      <c r="G15" s="106"/>
      <c r="H15" s="106"/>
      <c r="I15" s="106"/>
      <c r="J15" s="640"/>
      <c r="K15" s="590" t="s">
        <v>183</v>
      </c>
      <c r="L15" s="591">
        <v>445.15300000000002</v>
      </c>
      <c r="M15" s="591">
        <v>120</v>
      </c>
      <c r="N15" s="632">
        <v>3.7096083333333336</v>
      </c>
      <c r="O15" s="640"/>
      <c r="P15" s="590" t="s">
        <v>166</v>
      </c>
      <c r="Q15" s="591">
        <v>79.194000000000003</v>
      </c>
      <c r="R15" s="591">
        <v>19.824999999999999</v>
      </c>
      <c r="S15" s="632">
        <v>3.9946532156368226</v>
      </c>
    </row>
    <row r="16" spans="1:27" ht="15.75">
      <c r="A16" s="592" t="s">
        <v>185</v>
      </c>
      <c r="B16" s="591">
        <v>849.56799999999998</v>
      </c>
      <c r="C16" s="593">
        <v>1626</v>
      </c>
      <c r="D16" s="633">
        <v>1.9429000064033957</v>
      </c>
      <c r="E16" s="806"/>
      <c r="F16" s="106"/>
      <c r="G16" s="106"/>
      <c r="H16" s="106"/>
      <c r="I16" s="106"/>
      <c r="J16" s="640"/>
      <c r="K16" s="590" t="s">
        <v>175</v>
      </c>
      <c r="L16" s="591">
        <v>383.86599999999999</v>
      </c>
      <c r="M16" s="591">
        <v>141.43</v>
      </c>
      <c r="N16" s="632">
        <v>2.7141766244785406</v>
      </c>
      <c r="O16" s="640"/>
      <c r="P16" s="590" t="s">
        <v>325</v>
      </c>
      <c r="Q16" s="591">
        <v>41.933999999999997</v>
      </c>
      <c r="R16" s="591">
        <v>4.827</v>
      </c>
      <c r="S16" s="632">
        <v>8.6873834679925412</v>
      </c>
    </row>
    <row r="17" spans="1:19" ht="16.5" thickBot="1">
      <c r="A17" s="592" t="s">
        <v>179</v>
      </c>
      <c r="B17" s="591">
        <v>770.98400000000004</v>
      </c>
      <c r="C17" s="591">
        <v>40</v>
      </c>
      <c r="D17" s="632">
        <v>1.9188300617970679</v>
      </c>
      <c r="E17" s="805"/>
      <c r="J17" s="640"/>
      <c r="K17" s="590" t="s">
        <v>168</v>
      </c>
      <c r="L17" s="591">
        <v>281.84399999999999</v>
      </c>
      <c r="M17" s="591">
        <v>54.62</v>
      </c>
      <c r="N17" s="632">
        <v>5.1600878798974739</v>
      </c>
      <c r="O17" s="640"/>
      <c r="P17" s="590" t="s">
        <v>184</v>
      </c>
      <c r="Q17" s="591">
        <v>37.170999999999999</v>
      </c>
      <c r="R17" s="591">
        <v>9.9030000000000005</v>
      </c>
      <c r="S17" s="632">
        <v>3.7535090376653537</v>
      </c>
    </row>
    <row r="18" spans="1:19" ht="16.5" thickBot="1">
      <c r="A18" s="592" t="s">
        <v>167</v>
      </c>
      <c r="B18" s="591">
        <v>644.01499999999999</v>
      </c>
      <c r="C18" s="591">
        <v>1396</v>
      </c>
      <c r="D18" s="632">
        <v>2.2879112993186164</v>
      </c>
      <c r="E18" s="807"/>
      <c r="F18" s="106"/>
      <c r="G18" s="106"/>
      <c r="H18" s="106"/>
      <c r="K18" s="590" t="s">
        <v>187</v>
      </c>
      <c r="L18" s="591">
        <v>204.91300000000001</v>
      </c>
      <c r="M18" s="591">
        <v>97.388999999999996</v>
      </c>
      <c r="N18" s="632">
        <v>2.1040671944470115</v>
      </c>
      <c r="O18" s="640"/>
      <c r="P18" s="912" t="s">
        <v>296</v>
      </c>
      <c r="Q18" s="594">
        <v>6546.3670000000002</v>
      </c>
      <c r="R18" s="594">
        <v>1736.838</v>
      </c>
      <c r="S18" s="711">
        <v>3.7691293027904735</v>
      </c>
    </row>
    <row r="19" spans="1:19" ht="16.5" thickBot="1">
      <c r="A19" s="916" t="s">
        <v>183</v>
      </c>
      <c r="B19" s="911">
        <v>215.8</v>
      </c>
      <c r="C19" s="911">
        <v>453</v>
      </c>
      <c r="D19" s="1006">
        <v>2.8563486916122884</v>
      </c>
      <c r="E19" s="808"/>
      <c r="F19" s="106"/>
      <c r="G19" s="106"/>
      <c r="H19" s="106"/>
      <c r="J19" s="640"/>
      <c r="K19" s="590" t="s">
        <v>167</v>
      </c>
      <c r="L19" s="591">
        <v>188.91399999999999</v>
      </c>
      <c r="M19" s="591">
        <v>16.702000000000002</v>
      </c>
      <c r="N19" s="632">
        <v>11.310860974733563</v>
      </c>
      <c r="O19" s="640"/>
      <c r="P19"/>
      <c r="Q19"/>
      <c r="R19"/>
      <c r="S19"/>
    </row>
    <row r="20" spans="1:19" ht="15" customHeight="1" thickBot="1">
      <c r="A20" s="998" t="s">
        <v>296</v>
      </c>
      <c r="B20" s="594">
        <v>18939.404999999999</v>
      </c>
      <c r="C20" s="594">
        <v>36132</v>
      </c>
      <c r="D20" s="711">
        <v>2.2502583304055688</v>
      </c>
      <c r="E20" s="808"/>
      <c r="F20" s="106"/>
      <c r="G20" s="106"/>
      <c r="H20" s="106"/>
      <c r="J20" s="640"/>
      <c r="K20" s="590" t="s">
        <v>180</v>
      </c>
      <c r="L20" s="591">
        <v>105.336</v>
      </c>
      <c r="M20" s="591">
        <v>36.057000000000002</v>
      </c>
      <c r="N20" s="632">
        <v>2.9213744903902152</v>
      </c>
      <c r="O20" s="640"/>
      <c r="P20"/>
      <c r="Q20"/>
      <c r="R20"/>
      <c r="S20"/>
    </row>
    <row r="21" spans="1:19" ht="16.5" thickBot="1">
      <c r="A21"/>
      <c r="B21"/>
      <c r="C21"/>
      <c r="D21"/>
      <c r="E21" s="809"/>
      <c r="F21" s="106"/>
      <c r="G21" s="106"/>
      <c r="H21" s="106"/>
      <c r="J21" s="640"/>
      <c r="K21" s="912" t="s">
        <v>296</v>
      </c>
      <c r="L21" s="594">
        <v>13073.861000000001</v>
      </c>
      <c r="M21" s="594">
        <v>3937.5479999999998</v>
      </c>
      <c r="N21" s="711">
        <v>3.3203051746924741</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s="106"/>
      <c r="M30" s="106"/>
      <c r="N30" s="106"/>
      <c r="P30" s="106"/>
      <c r="Q30" s="106"/>
      <c r="R30" s="106"/>
      <c r="S30" s="106"/>
    </row>
    <row r="31" spans="1:19">
      <c r="A31"/>
      <c r="B31"/>
      <c r="C31"/>
      <c r="D31"/>
      <c r="E31"/>
      <c r="F31"/>
      <c r="G31"/>
      <c r="H31"/>
      <c r="I31"/>
      <c r="J31"/>
      <c r="K31"/>
      <c r="L31" s="106"/>
      <c r="M31" s="106"/>
      <c r="N31" s="106"/>
      <c r="P31" s="106"/>
      <c r="Q31" s="106"/>
      <c r="R31" s="106"/>
      <c r="S31" s="106"/>
    </row>
    <row r="32" spans="1:19">
      <c r="A32"/>
      <c r="B32"/>
      <c r="C32"/>
      <c r="D32"/>
      <c r="E32"/>
      <c r="F32"/>
      <c r="G32"/>
      <c r="H32"/>
      <c r="I32"/>
      <c r="J32"/>
      <c r="K32"/>
      <c r="L32" s="106"/>
      <c r="M32" s="106"/>
      <c r="N32" s="106"/>
      <c r="P32" s="106"/>
      <c r="Q32" s="106"/>
      <c r="R32" s="106"/>
      <c r="S32" s="106"/>
    </row>
    <row r="33" spans="1:19">
      <c r="A33"/>
      <c r="B33"/>
      <c r="C33"/>
      <c r="D33"/>
      <c r="E33"/>
      <c r="F33"/>
      <c r="G33"/>
      <c r="H33"/>
      <c r="I33"/>
      <c r="J33"/>
      <c r="K33"/>
      <c r="L33" s="106"/>
      <c r="M33" s="106"/>
      <c r="N33" s="106"/>
      <c r="P33" s="106"/>
      <c r="Q33" s="106"/>
      <c r="R33" s="106"/>
      <c r="S33" s="106"/>
    </row>
    <row r="34" spans="1:19">
      <c r="A34"/>
      <c r="B34"/>
      <c r="C34"/>
      <c r="D34"/>
      <c r="E34"/>
      <c r="F34"/>
      <c r="G34"/>
      <c r="H34"/>
      <c r="I34"/>
      <c r="J34"/>
      <c r="K34"/>
      <c r="L34" s="106"/>
      <c r="M34" s="106"/>
      <c r="N34" s="106"/>
      <c r="P34" s="106"/>
      <c r="Q34" s="106"/>
      <c r="R34" s="106"/>
      <c r="S34" s="106"/>
    </row>
    <row r="35" spans="1:19">
      <c r="A35"/>
      <c r="B35"/>
      <c r="C35"/>
      <c r="D35"/>
      <c r="E35"/>
      <c r="F35"/>
      <c r="G35"/>
      <c r="H35"/>
      <c r="I35"/>
      <c r="J35"/>
      <c r="K35"/>
      <c r="L35" s="106"/>
      <c r="M35" s="106"/>
      <c r="N35" s="106"/>
    </row>
    <row r="36" spans="1:19">
      <c r="A36"/>
      <c r="B36"/>
      <c r="C36"/>
      <c r="D36"/>
      <c r="E36"/>
      <c r="F36"/>
      <c r="G36"/>
      <c r="H36"/>
      <c r="I36"/>
      <c r="J36"/>
      <c r="K36"/>
      <c r="L36" s="106"/>
      <c r="M36" s="106"/>
      <c r="N36" s="106"/>
    </row>
    <row r="37" spans="1:19">
      <c r="A37"/>
      <c r="B37"/>
      <c r="C37"/>
      <c r="D37"/>
      <c r="E37"/>
      <c r="F37"/>
      <c r="G37"/>
      <c r="H37"/>
      <c r="I37"/>
      <c r="J37"/>
      <c r="K37"/>
      <c r="L37" s="106"/>
    </row>
    <row r="38" spans="1:19">
      <c r="A38"/>
      <c r="B38"/>
      <c r="C38"/>
      <c r="D38"/>
      <c r="E38"/>
      <c r="F38"/>
      <c r="G38"/>
      <c r="H38"/>
      <c r="I38"/>
      <c r="J38"/>
      <c r="K38"/>
      <c r="L38" s="106"/>
    </row>
    <row r="39" spans="1:19">
      <c r="A39"/>
      <c r="B39"/>
      <c r="C39"/>
      <c r="D39"/>
      <c r="E39"/>
      <c r="F39"/>
      <c r="G39"/>
      <c r="H39"/>
      <c r="I39"/>
      <c r="J39"/>
      <c r="K39"/>
      <c r="L39" s="106"/>
    </row>
    <row r="40" spans="1:19">
      <c r="A40"/>
      <c r="B40"/>
      <c r="C40"/>
      <c r="D40"/>
      <c r="E40"/>
      <c r="F40"/>
      <c r="G40"/>
      <c r="H40"/>
      <c r="I40"/>
      <c r="J40"/>
      <c r="K40"/>
      <c r="L40" s="106"/>
    </row>
    <row r="41" spans="1:19">
      <c r="A41"/>
      <c r="B41"/>
      <c r="C41"/>
      <c r="D41"/>
      <c r="E41"/>
      <c r="F41"/>
      <c r="G41"/>
      <c r="H41"/>
      <c r="I41"/>
      <c r="J41"/>
      <c r="K41"/>
      <c r="L41" s="106"/>
    </row>
    <row r="42" spans="1:19">
      <c r="A42"/>
      <c r="B42"/>
      <c r="C42"/>
      <c r="D42"/>
      <c r="E42"/>
      <c r="F42"/>
      <c r="G42"/>
      <c r="H42"/>
      <c r="I42"/>
      <c r="J42"/>
      <c r="K42"/>
      <c r="L42" s="106"/>
    </row>
    <row r="43" spans="1:19">
      <c r="A43"/>
      <c r="B43"/>
      <c r="C43"/>
      <c r="D43"/>
      <c r="E43"/>
      <c r="F43"/>
      <c r="G43"/>
      <c r="H43"/>
      <c r="I43"/>
      <c r="J43"/>
      <c r="K43"/>
      <c r="L43" s="106"/>
    </row>
    <row r="44" spans="1:19">
      <c r="A44"/>
      <c r="B44"/>
      <c r="C44"/>
      <c r="D44"/>
      <c r="E44"/>
      <c r="F44"/>
      <c r="G44"/>
      <c r="H44"/>
      <c r="I44"/>
      <c r="J44"/>
      <c r="K44"/>
      <c r="L44" s="106"/>
    </row>
    <row r="45" spans="1:19">
      <c r="A45"/>
      <c r="B45"/>
      <c r="C45"/>
      <c r="D45"/>
      <c r="E45"/>
      <c r="F45"/>
      <c r="G45"/>
      <c r="H45"/>
      <c r="I45"/>
      <c r="J45"/>
      <c r="K45"/>
      <c r="L45" s="106"/>
    </row>
    <row r="46" spans="1:19">
      <c r="A46"/>
      <c r="B46"/>
      <c r="C46"/>
      <c r="D46"/>
      <c r="E46"/>
      <c r="F46"/>
      <c r="G46"/>
      <c r="H46"/>
      <c r="I46"/>
      <c r="J46"/>
      <c r="K46"/>
      <c r="L46" s="10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7" t="s">
        <v>460</v>
      </c>
      <c r="B5" s="1507"/>
      <c r="C5" s="1507"/>
      <c r="D5" s="1507"/>
      <c r="E5" s="1507"/>
      <c r="F5" s="1507"/>
      <c r="H5" s="631" t="s">
        <v>305</v>
      </c>
    </row>
    <row r="6" spans="1:20" ht="15.75" customHeight="1" thickBot="1">
      <c r="A6" s="1508" t="s">
        <v>144</v>
      </c>
      <c r="B6" s="1510" t="s">
        <v>462</v>
      </c>
      <c r="C6" s="1511"/>
      <c r="D6" s="1512"/>
      <c r="E6" s="1513" t="s">
        <v>465</v>
      </c>
      <c r="F6" s="1515" t="s">
        <v>466</v>
      </c>
    </row>
    <row r="7" spans="1:20" ht="21" customHeight="1" thickBot="1">
      <c r="A7" s="1509"/>
      <c r="B7" s="1082" t="s">
        <v>286</v>
      </c>
      <c r="C7" s="1082" t="s">
        <v>294</v>
      </c>
      <c r="D7" s="1082" t="s">
        <v>295</v>
      </c>
      <c r="E7" s="1514"/>
      <c r="F7" s="1516"/>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7">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507" t="s">
        <v>461</v>
      </c>
      <c r="B18" s="1507"/>
      <c r="C18" s="1507"/>
      <c r="D18" s="1507"/>
      <c r="E18" s="1507"/>
      <c r="F18" s="1507"/>
      <c r="L18" s="1036"/>
      <c r="O18"/>
      <c r="P18"/>
      <c r="Q18"/>
      <c r="R18"/>
      <c r="S18"/>
      <c r="T18"/>
    </row>
    <row r="19" spans="1:20" ht="16.5" customHeight="1" thickBot="1">
      <c r="A19" s="1518" t="s">
        <v>151</v>
      </c>
      <c r="B19" s="1510" t="s">
        <v>462</v>
      </c>
      <c r="C19" s="1511"/>
      <c r="D19" s="1512"/>
      <c r="E19" s="1513" t="s">
        <v>465</v>
      </c>
      <c r="F19" s="1515" t="s">
        <v>466</v>
      </c>
      <c r="L19" s="1036"/>
      <c r="O19"/>
      <c r="P19"/>
      <c r="Q19"/>
      <c r="R19"/>
      <c r="S19"/>
      <c r="T19"/>
    </row>
    <row r="20" spans="1:20" ht="21" customHeight="1" thickBot="1">
      <c r="A20" s="1519"/>
      <c r="B20" s="825" t="s">
        <v>286</v>
      </c>
      <c r="C20" s="825" t="s">
        <v>410</v>
      </c>
      <c r="D20" s="825" t="s">
        <v>411</v>
      </c>
      <c r="E20" s="1514"/>
      <c r="F20" s="1516"/>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520"/>
      <c r="B27" s="1520"/>
      <c r="C27" s="1520"/>
      <c r="D27" s="1520"/>
      <c r="E27" s="1520"/>
      <c r="F27" s="1520"/>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8"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517"/>
      <c r="D32" s="1517"/>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517"/>
      <c r="C43" s="1517"/>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521" t="s">
        <v>459</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458</v>
      </c>
      <c r="B3" s="1522"/>
      <c r="C3" s="1522"/>
      <c r="D3" s="1522"/>
      <c r="E3" s="1522"/>
      <c r="F3" s="1522"/>
      <c r="P3" s="575"/>
    </row>
    <row r="4" spans="1:24" ht="4.5" customHeight="1">
      <c r="A4" s="576"/>
      <c r="B4" s="576"/>
      <c r="C4" s="574"/>
      <c r="D4" s="574"/>
    </row>
    <row r="5" spans="1:24" ht="15.75" thickBot="1">
      <c r="A5" s="577" t="s">
        <v>153</v>
      </c>
      <c r="B5" s="1523" t="s">
        <v>154</v>
      </c>
      <c r="C5" s="1523"/>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8"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8" t="s">
        <v>183</v>
      </c>
      <c r="B40" s="1209">
        <v>2455442</v>
      </c>
      <c r="C40" s="1210">
        <v>839888</v>
      </c>
      <c r="D40"/>
      <c r="E40"/>
      <c r="F40"/>
      <c r="G40"/>
      <c r="H40"/>
      <c r="I40"/>
      <c r="J40"/>
      <c r="K40"/>
      <c r="L40"/>
      <c r="M40"/>
      <c r="N40"/>
      <c r="P40"/>
      <c r="Q40"/>
      <c r="R40"/>
      <c r="S40"/>
    </row>
    <row r="41" spans="1:19">
      <c r="A41" s="1211" t="s">
        <v>325</v>
      </c>
      <c r="B41" s="1212">
        <v>831196</v>
      </c>
      <c r="C41" s="1213">
        <v>253768</v>
      </c>
      <c r="D41"/>
      <c r="E41"/>
      <c r="F41"/>
      <c r="G41"/>
      <c r="H41"/>
      <c r="I41"/>
      <c r="J41"/>
      <c r="K41"/>
      <c r="L41"/>
      <c r="M41"/>
      <c r="N41"/>
      <c r="P41"/>
      <c r="Q41"/>
      <c r="R41"/>
      <c r="S41"/>
    </row>
    <row r="42" spans="1:19" ht="14.25" customHeight="1">
      <c r="A42" s="1211" t="s">
        <v>172</v>
      </c>
      <c r="B42" s="1212">
        <v>472654</v>
      </c>
      <c r="C42" s="1213">
        <v>191185</v>
      </c>
      <c r="D42"/>
      <c r="E42"/>
      <c r="F42"/>
      <c r="G42"/>
      <c r="H42"/>
      <c r="I42"/>
      <c r="J42"/>
      <c r="K42"/>
      <c r="L42"/>
      <c r="M42"/>
      <c r="N42"/>
      <c r="P42"/>
      <c r="Q42"/>
      <c r="R42"/>
      <c r="S42"/>
    </row>
    <row r="43" spans="1:19">
      <c r="A43" s="1211" t="s">
        <v>182</v>
      </c>
      <c r="B43" s="1212">
        <v>596995</v>
      </c>
      <c r="C43" s="1213">
        <v>219262</v>
      </c>
      <c r="D43"/>
      <c r="E43"/>
      <c r="F43"/>
      <c r="G43"/>
      <c r="H43"/>
      <c r="I43"/>
      <c r="J43"/>
      <c r="K43"/>
      <c r="L43"/>
      <c r="M43"/>
      <c r="N43"/>
      <c r="P43"/>
      <c r="Q43"/>
      <c r="R43"/>
      <c r="S43"/>
    </row>
    <row r="44" spans="1:19">
      <c r="A44" s="1211" t="s">
        <v>174</v>
      </c>
      <c r="B44" s="1212">
        <v>1193624</v>
      </c>
      <c r="C44" s="1213">
        <v>418031</v>
      </c>
      <c r="D44"/>
      <c r="E44"/>
      <c r="F44"/>
      <c r="G44"/>
      <c r="H44"/>
      <c r="I44"/>
      <c r="J44"/>
      <c r="K44"/>
      <c r="L44"/>
      <c r="M44"/>
      <c r="N44"/>
      <c r="P44"/>
      <c r="Q44"/>
      <c r="R44"/>
      <c r="S44"/>
    </row>
    <row r="45" spans="1:19">
      <c r="A45" s="1211" t="s">
        <v>469</v>
      </c>
      <c r="B45" s="1212">
        <v>42167</v>
      </c>
      <c r="C45" s="1213">
        <v>10774</v>
      </c>
      <c r="D45"/>
      <c r="E45"/>
      <c r="F45"/>
      <c r="G45"/>
      <c r="H45"/>
      <c r="I45"/>
      <c r="J45"/>
      <c r="K45"/>
      <c r="L45"/>
      <c r="M45"/>
      <c r="N45"/>
      <c r="P45"/>
      <c r="Q45"/>
      <c r="R45"/>
      <c r="S45"/>
    </row>
    <row r="46" spans="1:19">
      <c r="A46" s="1211" t="s">
        <v>180</v>
      </c>
      <c r="B46" s="1212">
        <v>2177495</v>
      </c>
      <c r="C46" s="1213">
        <v>560007</v>
      </c>
      <c r="D46"/>
      <c r="E46"/>
      <c r="F46"/>
      <c r="G46"/>
      <c r="H46"/>
      <c r="I46"/>
      <c r="J46"/>
      <c r="P46"/>
      <c r="Q46"/>
      <c r="R46"/>
      <c r="S46"/>
    </row>
    <row r="47" spans="1:19">
      <c r="A47" s="1211" t="s">
        <v>185</v>
      </c>
      <c r="B47" s="1212">
        <v>398322</v>
      </c>
      <c r="C47" s="1213">
        <v>129045</v>
      </c>
      <c r="D47"/>
      <c r="E47"/>
      <c r="F47"/>
      <c r="G47"/>
      <c r="H47"/>
      <c r="I47"/>
      <c r="J47"/>
      <c r="K47"/>
      <c r="P47"/>
      <c r="Q47"/>
      <c r="R47"/>
      <c r="S47"/>
    </row>
    <row r="48" spans="1:19" ht="14.25" customHeight="1">
      <c r="A48" s="1211" t="s">
        <v>473</v>
      </c>
      <c r="B48" s="1212">
        <v>101067</v>
      </c>
      <c r="C48" s="1213">
        <v>20613</v>
      </c>
      <c r="D48"/>
      <c r="E48"/>
      <c r="F48"/>
      <c r="G48"/>
      <c r="H48"/>
      <c r="I48"/>
      <c r="J48"/>
      <c r="K48"/>
      <c r="P48"/>
      <c r="Q48"/>
      <c r="R48"/>
      <c r="S48"/>
    </row>
    <row r="49" spans="1:19">
      <c r="A49" s="1211" t="s">
        <v>167</v>
      </c>
      <c r="B49" s="1212">
        <v>8296109</v>
      </c>
      <c r="C49" s="1213">
        <v>2103192</v>
      </c>
      <c r="D49"/>
      <c r="E49"/>
      <c r="F49"/>
      <c r="G49"/>
      <c r="H49"/>
      <c r="I49"/>
      <c r="J49"/>
      <c r="K49"/>
      <c r="P49"/>
      <c r="Q49"/>
      <c r="R49"/>
      <c r="S49"/>
    </row>
    <row r="50" spans="1:19">
      <c r="A50" s="1211" t="s">
        <v>474</v>
      </c>
      <c r="B50" s="1212">
        <v>422</v>
      </c>
      <c r="C50" s="1213">
        <v>230</v>
      </c>
      <c r="D50"/>
      <c r="E50"/>
      <c r="F50"/>
      <c r="G50"/>
      <c r="H50"/>
      <c r="I50"/>
      <c r="J50"/>
      <c r="K50"/>
      <c r="P50"/>
      <c r="Q50"/>
      <c r="R50"/>
      <c r="S50"/>
    </row>
    <row r="51" spans="1:19">
      <c r="A51" s="1211" t="s">
        <v>475</v>
      </c>
      <c r="B51" s="1212">
        <v>61216</v>
      </c>
      <c r="C51" s="1213">
        <v>76820</v>
      </c>
      <c r="D51"/>
      <c r="E51"/>
      <c r="F51"/>
      <c r="G51"/>
      <c r="H51"/>
      <c r="I51"/>
      <c r="J51"/>
      <c r="K51"/>
      <c r="P51"/>
      <c r="Q51"/>
      <c r="R51"/>
      <c r="S51"/>
    </row>
    <row r="52" spans="1:19">
      <c r="A52" s="1211" t="s">
        <v>176</v>
      </c>
      <c r="B52" s="1212">
        <v>4604277</v>
      </c>
      <c r="C52" s="1213">
        <v>1267409</v>
      </c>
      <c r="D52"/>
      <c r="E52"/>
      <c r="F52"/>
      <c r="G52"/>
      <c r="H52"/>
      <c r="I52"/>
      <c r="J52"/>
      <c r="K52"/>
      <c r="P52"/>
      <c r="Q52"/>
      <c r="R52"/>
      <c r="S52"/>
    </row>
    <row r="53" spans="1:19">
      <c r="A53" s="1211" t="s">
        <v>168</v>
      </c>
      <c r="B53" s="1212">
        <v>9183086</v>
      </c>
      <c r="C53" s="1213">
        <v>2421747</v>
      </c>
      <c r="D53"/>
      <c r="E53"/>
      <c r="F53"/>
      <c r="G53"/>
      <c r="H53"/>
      <c r="I53"/>
      <c r="J53"/>
      <c r="K53"/>
      <c r="P53"/>
      <c r="Q53"/>
      <c r="R53"/>
      <c r="S53"/>
    </row>
    <row r="54" spans="1:19">
      <c r="A54" s="1211" t="s">
        <v>418</v>
      </c>
      <c r="B54" s="1212">
        <v>9159281</v>
      </c>
      <c r="C54" s="1213">
        <v>3046710</v>
      </c>
      <c r="D54"/>
      <c r="E54"/>
      <c r="F54"/>
      <c r="G54"/>
      <c r="H54"/>
      <c r="I54"/>
      <c r="J54"/>
      <c r="K54"/>
      <c r="P54"/>
      <c r="Q54"/>
      <c r="R54"/>
      <c r="S54"/>
    </row>
    <row r="55" spans="1:19">
      <c r="A55" s="1211" t="s">
        <v>177</v>
      </c>
      <c r="B55" s="1212">
        <v>367062</v>
      </c>
      <c r="C55" s="1213">
        <v>215394</v>
      </c>
      <c r="D55"/>
      <c r="E55"/>
      <c r="F55"/>
      <c r="G55"/>
      <c r="H55"/>
      <c r="I55"/>
      <c r="J55"/>
      <c r="K55"/>
      <c r="P55"/>
      <c r="Q55"/>
      <c r="R55"/>
      <c r="S55"/>
    </row>
    <row r="56" spans="1:19">
      <c r="A56" s="1211" t="s">
        <v>186</v>
      </c>
      <c r="B56" s="1212">
        <v>129338</v>
      </c>
      <c r="C56" s="1213">
        <v>26352</v>
      </c>
      <c r="D56"/>
      <c r="E56"/>
      <c r="F56"/>
      <c r="G56"/>
      <c r="H56"/>
      <c r="I56"/>
      <c r="J56"/>
      <c r="K56"/>
      <c r="P56"/>
      <c r="Q56"/>
      <c r="R56"/>
      <c r="S56"/>
    </row>
    <row r="57" spans="1:19">
      <c r="A57" s="1211" t="s">
        <v>173</v>
      </c>
      <c r="B57" s="1212">
        <v>6211480</v>
      </c>
      <c r="C57" s="1213">
        <v>1044420</v>
      </c>
      <c r="D57"/>
      <c r="E57"/>
      <c r="F57"/>
      <c r="G57"/>
      <c r="H57"/>
      <c r="I57"/>
      <c r="J57"/>
      <c r="K57"/>
      <c r="P57"/>
      <c r="Q57"/>
      <c r="R57"/>
      <c r="S57"/>
    </row>
    <row r="58" spans="1:19">
      <c r="A58" s="1211" t="s">
        <v>313</v>
      </c>
      <c r="B58" s="1212">
        <v>1329910</v>
      </c>
      <c r="C58" s="1213">
        <v>375809</v>
      </c>
      <c r="D58"/>
      <c r="E58"/>
      <c r="F58"/>
      <c r="G58"/>
      <c r="H58"/>
      <c r="I58"/>
      <c r="J58"/>
      <c r="K58"/>
      <c r="P58"/>
      <c r="Q58"/>
      <c r="R58"/>
      <c r="S58"/>
    </row>
    <row r="59" spans="1:19">
      <c r="A59" s="1211" t="s">
        <v>479</v>
      </c>
      <c r="B59" s="1212">
        <v>36003</v>
      </c>
      <c r="C59" s="1213">
        <v>6532</v>
      </c>
      <c r="D59"/>
      <c r="E59"/>
      <c r="F59"/>
      <c r="G59"/>
      <c r="H59"/>
      <c r="I59"/>
      <c r="J59"/>
      <c r="K59"/>
      <c r="P59"/>
      <c r="Q59"/>
      <c r="R59"/>
      <c r="S59"/>
    </row>
    <row r="60" spans="1:19">
      <c r="A60" s="1211" t="s">
        <v>452</v>
      </c>
      <c r="B60" s="1212">
        <v>51860</v>
      </c>
      <c r="C60" s="1213">
        <v>20500</v>
      </c>
      <c r="D60"/>
      <c r="E60"/>
      <c r="F60"/>
      <c r="G60"/>
      <c r="H60"/>
      <c r="I60"/>
      <c r="J60"/>
      <c r="K60"/>
      <c r="P60"/>
      <c r="Q60"/>
      <c r="R60"/>
      <c r="S60"/>
    </row>
    <row r="61" spans="1:19">
      <c r="A61" s="1211" t="s">
        <v>470</v>
      </c>
      <c r="B61" s="1212">
        <v>192879</v>
      </c>
      <c r="C61" s="1213">
        <v>69602</v>
      </c>
      <c r="D61"/>
      <c r="E61"/>
      <c r="F61"/>
      <c r="G61"/>
      <c r="H61"/>
      <c r="I61"/>
      <c r="J61"/>
      <c r="K61"/>
      <c r="P61"/>
      <c r="Q61"/>
      <c r="R61"/>
      <c r="S61"/>
    </row>
    <row r="62" spans="1:19">
      <c r="A62" s="1211" t="s">
        <v>480</v>
      </c>
      <c r="B62" s="1212">
        <v>36157</v>
      </c>
      <c r="C62" s="1213">
        <v>50050</v>
      </c>
      <c r="D62"/>
      <c r="E62"/>
      <c r="F62"/>
      <c r="G62"/>
      <c r="H62"/>
      <c r="I62"/>
      <c r="J62"/>
      <c r="K62"/>
      <c r="P62"/>
      <c r="Q62"/>
      <c r="R62"/>
      <c r="S62"/>
    </row>
    <row r="63" spans="1:19">
      <c r="A63" s="1211" t="s">
        <v>184</v>
      </c>
      <c r="B63" s="1212">
        <v>970410</v>
      </c>
      <c r="C63" s="1213">
        <v>358730</v>
      </c>
      <c r="D63"/>
      <c r="E63"/>
      <c r="F63"/>
      <c r="G63"/>
      <c r="H63"/>
      <c r="I63"/>
      <c r="J63"/>
      <c r="K63"/>
      <c r="P63"/>
      <c r="Q63"/>
      <c r="R63"/>
      <c r="S63"/>
    </row>
    <row r="64" spans="1:19">
      <c r="A64" s="1211" t="s">
        <v>481</v>
      </c>
      <c r="B64" s="1212">
        <v>76751</v>
      </c>
      <c r="C64" s="1213">
        <v>19602</v>
      </c>
      <c r="D64"/>
      <c r="E64"/>
      <c r="F64"/>
      <c r="G64"/>
      <c r="H64"/>
      <c r="I64"/>
      <c r="J64"/>
      <c r="K64"/>
      <c r="P64"/>
      <c r="Q64"/>
      <c r="R64"/>
      <c r="S64"/>
    </row>
    <row r="65" spans="1:19">
      <c r="A65" s="1211" t="s">
        <v>188</v>
      </c>
      <c r="B65" s="1212">
        <v>311087</v>
      </c>
      <c r="C65" s="1213">
        <v>67791</v>
      </c>
      <c r="D65"/>
      <c r="E65"/>
      <c r="F65"/>
      <c r="G65"/>
      <c r="H65"/>
      <c r="I65"/>
      <c r="J65"/>
      <c r="K65"/>
      <c r="P65"/>
      <c r="Q65"/>
      <c r="R65"/>
      <c r="S65"/>
    </row>
    <row r="66" spans="1:19">
      <c r="A66" s="1211" t="s">
        <v>453</v>
      </c>
      <c r="B66" s="1212">
        <v>502286</v>
      </c>
      <c r="C66" s="1213">
        <v>182927</v>
      </c>
      <c r="D66"/>
      <c r="E66"/>
      <c r="F66"/>
      <c r="G66"/>
      <c r="H66"/>
      <c r="I66"/>
      <c r="J66"/>
      <c r="K66"/>
      <c r="P66"/>
      <c r="Q66"/>
      <c r="R66"/>
      <c r="S66"/>
    </row>
    <row r="67" spans="1:19">
      <c r="A67" s="1211" t="s">
        <v>471</v>
      </c>
      <c r="B67" s="1212">
        <v>192508</v>
      </c>
      <c r="C67" s="1213">
        <v>48604</v>
      </c>
      <c r="D67"/>
      <c r="E67"/>
      <c r="F67"/>
      <c r="G67"/>
      <c r="H67"/>
      <c r="I67"/>
      <c r="J67"/>
      <c r="K67"/>
      <c r="P67"/>
      <c r="Q67"/>
      <c r="R67"/>
      <c r="S67"/>
    </row>
    <row r="68" spans="1:19">
      <c r="A68" s="1211" t="s">
        <v>169</v>
      </c>
      <c r="B68" s="1212">
        <v>18917009</v>
      </c>
      <c r="C68" s="1213">
        <v>5392903</v>
      </c>
      <c r="D68"/>
      <c r="E68"/>
      <c r="F68"/>
      <c r="G68"/>
      <c r="H68"/>
      <c r="I68"/>
      <c r="J68"/>
      <c r="K68"/>
      <c r="P68"/>
      <c r="Q68"/>
      <c r="R68"/>
      <c r="S68"/>
    </row>
    <row r="69" spans="1:19">
      <c r="A69" s="1211" t="s">
        <v>405</v>
      </c>
      <c r="B69" s="1212">
        <v>152233</v>
      </c>
      <c r="C69" s="1213">
        <v>16339</v>
      </c>
      <c r="D69"/>
      <c r="E69"/>
      <c r="F69"/>
      <c r="G69"/>
      <c r="H69"/>
      <c r="I69"/>
      <c r="J69"/>
      <c r="K69"/>
      <c r="P69"/>
      <c r="Q69"/>
      <c r="R69"/>
      <c r="S69"/>
    </row>
    <row r="70" spans="1:19">
      <c r="A70" s="1211" t="s">
        <v>326</v>
      </c>
      <c r="B70" s="1212">
        <v>3321167</v>
      </c>
      <c r="C70" s="1213">
        <v>671958</v>
      </c>
      <c r="D70"/>
      <c r="E70"/>
      <c r="F70"/>
      <c r="G70"/>
      <c r="H70"/>
      <c r="I70"/>
      <c r="J70"/>
      <c r="K70"/>
      <c r="P70"/>
      <c r="Q70"/>
      <c r="R70"/>
      <c r="S70"/>
    </row>
    <row r="71" spans="1:19">
      <c r="A71" s="1211" t="s">
        <v>171</v>
      </c>
      <c r="B71" s="1212">
        <v>3283425</v>
      </c>
      <c r="C71" s="1213">
        <v>880758</v>
      </c>
      <c r="D71"/>
      <c r="E71"/>
      <c r="F71"/>
      <c r="G71"/>
      <c r="H71"/>
      <c r="I71"/>
      <c r="J71"/>
      <c r="K71"/>
      <c r="P71"/>
      <c r="Q71"/>
      <c r="R71"/>
      <c r="S71"/>
    </row>
    <row r="72" spans="1:19">
      <c r="A72" s="1211" t="s">
        <v>187</v>
      </c>
      <c r="B72" s="1212">
        <v>486034</v>
      </c>
      <c r="C72" s="1213">
        <v>185947</v>
      </c>
      <c r="D72"/>
      <c r="E72"/>
      <c r="F72"/>
      <c r="G72"/>
      <c r="H72"/>
      <c r="I72"/>
      <c r="J72"/>
      <c r="K72"/>
      <c r="P72"/>
      <c r="Q72"/>
      <c r="R72"/>
      <c r="S72"/>
    </row>
    <row r="73" spans="1:19">
      <c r="A73" s="1211" t="s">
        <v>482</v>
      </c>
      <c r="B73" s="1212">
        <v>3561</v>
      </c>
      <c r="C73" s="1213">
        <v>795</v>
      </c>
      <c r="D73"/>
      <c r="E73"/>
      <c r="F73"/>
      <c r="G73"/>
      <c r="H73"/>
      <c r="I73"/>
      <c r="J73"/>
      <c r="K73"/>
    </row>
    <row r="74" spans="1:19">
      <c r="A74" s="1211" t="s">
        <v>181</v>
      </c>
      <c r="B74" s="1212">
        <v>1363871</v>
      </c>
      <c r="C74" s="1213">
        <v>342541</v>
      </c>
      <c r="D74"/>
      <c r="E74"/>
      <c r="F74"/>
      <c r="G74"/>
      <c r="H74"/>
      <c r="I74"/>
      <c r="J74"/>
      <c r="K74"/>
    </row>
    <row r="75" spans="1:19">
      <c r="A75" s="1211" t="s">
        <v>327</v>
      </c>
      <c r="B75" s="1212">
        <v>1229041</v>
      </c>
      <c r="C75" s="1213">
        <v>378620</v>
      </c>
      <c r="D75"/>
      <c r="E75"/>
      <c r="F75"/>
      <c r="G75"/>
      <c r="H75"/>
      <c r="I75"/>
      <c r="J75"/>
      <c r="K75"/>
    </row>
    <row r="76" spans="1:19">
      <c r="A76" s="1211" t="s">
        <v>472</v>
      </c>
      <c r="B76" s="1212">
        <v>286425</v>
      </c>
      <c r="C76" s="1213">
        <v>38876</v>
      </c>
      <c r="D76"/>
      <c r="E76"/>
      <c r="F76"/>
      <c r="G76"/>
      <c r="H76"/>
      <c r="I76"/>
      <c r="J76"/>
      <c r="K76"/>
    </row>
    <row r="77" spans="1:19">
      <c r="A77" s="1211" t="s">
        <v>170</v>
      </c>
      <c r="B77" s="1212">
        <v>2764002</v>
      </c>
      <c r="C77" s="1213">
        <v>662752</v>
      </c>
      <c r="D77"/>
      <c r="E77"/>
      <c r="F77"/>
      <c r="G77"/>
      <c r="H77"/>
      <c r="I77"/>
      <c r="J77"/>
      <c r="K77"/>
    </row>
    <row r="78" spans="1:19">
      <c r="A78" s="1211" t="s">
        <v>425</v>
      </c>
      <c r="B78" s="1212">
        <v>86302</v>
      </c>
      <c r="C78" s="1213">
        <v>24617</v>
      </c>
      <c r="D78"/>
      <c r="E78"/>
      <c r="F78"/>
      <c r="G78"/>
      <c r="H78"/>
      <c r="I78"/>
      <c r="J78"/>
      <c r="K78"/>
    </row>
    <row r="79" spans="1:19">
      <c r="A79" s="1211" t="s">
        <v>179</v>
      </c>
      <c r="B79" s="1212">
        <v>881575</v>
      </c>
      <c r="C79" s="1213">
        <v>254938</v>
      </c>
      <c r="D79"/>
      <c r="E79"/>
      <c r="F79"/>
      <c r="G79"/>
      <c r="H79"/>
      <c r="I79"/>
      <c r="J79"/>
      <c r="K79"/>
    </row>
    <row r="80" spans="1:19">
      <c r="A80" s="1211" t="s">
        <v>175</v>
      </c>
      <c r="B80" s="1212">
        <v>6950441</v>
      </c>
      <c r="C80" s="1213">
        <v>1567289</v>
      </c>
      <c r="D80"/>
      <c r="E80"/>
      <c r="F80"/>
      <c r="G80"/>
      <c r="H80"/>
      <c r="I80"/>
      <c r="J80"/>
      <c r="K80"/>
    </row>
    <row r="81" spans="1:11">
      <c r="A81" s="1211" t="s">
        <v>166</v>
      </c>
      <c r="B81" s="1212">
        <v>27491203</v>
      </c>
      <c r="C81" s="1213">
        <v>7067963</v>
      </c>
      <c r="D81"/>
      <c r="E81"/>
      <c r="F81"/>
      <c r="G81"/>
      <c r="H81"/>
      <c r="I81"/>
      <c r="J81"/>
      <c r="K81"/>
    </row>
    <row r="82" spans="1:11">
      <c r="A82" s="1211" t="s">
        <v>483</v>
      </c>
      <c r="B82" s="1212">
        <v>35645</v>
      </c>
      <c r="C82" s="1213">
        <v>80286</v>
      </c>
      <c r="D82"/>
      <c r="E82"/>
      <c r="F82"/>
      <c r="G82"/>
      <c r="H82"/>
      <c r="I82"/>
      <c r="J82"/>
      <c r="K82"/>
    </row>
    <row r="83" spans="1:11">
      <c r="A83" s="1211" t="s">
        <v>476</v>
      </c>
      <c r="B83" s="1212">
        <v>24655</v>
      </c>
      <c r="C83" s="1213">
        <v>7940</v>
      </c>
      <c r="D83"/>
      <c r="E83"/>
      <c r="F83"/>
      <c r="G83"/>
      <c r="H83"/>
      <c r="I83"/>
      <c r="J83"/>
      <c r="K83"/>
    </row>
    <row r="84" spans="1:11">
      <c r="A84" s="1214" t="s">
        <v>468</v>
      </c>
      <c r="B84" s="1215">
        <v>117257673</v>
      </c>
      <c r="C84" s="1216">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21" t="s">
        <v>463</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4" t="s">
        <v>464</v>
      </c>
      <c r="B3" s="1524"/>
      <c r="C3" s="1524"/>
      <c r="D3" s="1524"/>
      <c r="E3" s="1524"/>
      <c r="F3" s="1524"/>
      <c r="G3" s="1524"/>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28" zoomScale="80" zoomScaleNormal="80" workbookViewId="0">
      <selection activeCell="U505" sqref="U505"/>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43" t="s">
        <v>232</v>
      </c>
      <c r="C5" s="1543"/>
      <c r="D5" s="1543"/>
      <c r="E5" s="1543"/>
      <c r="F5" s="1543"/>
      <c r="G5" s="1543"/>
      <c r="H5" s="1543"/>
      <c r="I5" s="1543"/>
      <c r="J5" s="1543"/>
      <c r="K5" s="1543"/>
      <c r="L5" s="1543"/>
    </row>
    <row r="6" spans="2:13" ht="18">
      <c r="B6" s="645"/>
      <c r="C6" s="645"/>
      <c r="D6" s="645"/>
      <c r="E6" s="645"/>
      <c r="F6" s="426" t="s">
        <v>233</v>
      </c>
      <c r="G6" s="645"/>
      <c r="H6" s="645"/>
      <c r="I6" s="645"/>
      <c r="J6" s="645"/>
      <c r="K6" s="645"/>
      <c r="L6" s="645"/>
    </row>
    <row r="7" spans="2:13" s="427" customFormat="1" ht="15">
      <c r="B7" s="1544" t="s">
        <v>234</v>
      </c>
      <c r="C7" s="1546" t="s">
        <v>22</v>
      </c>
      <c r="D7" s="1546" t="s">
        <v>235</v>
      </c>
      <c r="E7" s="1548" t="s">
        <v>236</v>
      </c>
      <c r="F7" s="1549"/>
      <c r="G7" s="1550"/>
      <c r="H7" s="1551" t="s">
        <v>237</v>
      </c>
      <c r="I7" s="1553" t="s">
        <v>238</v>
      </c>
      <c r="J7" s="1554"/>
      <c r="K7" s="1554"/>
      <c r="L7" s="1544"/>
    </row>
    <row r="8" spans="2:13">
      <c r="B8" s="1545"/>
      <c r="C8" s="1547"/>
      <c r="D8" s="1547"/>
      <c r="E8" s="1555" t="s">
        <v>239</v>
      </c>
      <c r="F8" s="1546" t="s">
        <v>240</v>
      </c>
      <c r="G8" s="1546" t="s">
        <v>241</v>
      </c>
      <c r="H8" s="1552"/>
      <c r="I8" s="1555" t="s">
        <v>242</v>
      </c>
      <c r="J8" s="1555" t="s">
        <v>24</v>
      </c>
      <c r="K8" s="1546" t="s">
        <v>243</v>
      </c>
      <c r="L8" s="1555" t="s">
        <v>244</v>
      </c>
    </row>
    <row r="9" spans="2:13">
      <c r="B9" s="1545"/>
      <c r="C9" s="1547"/>
      <c r="D9" s="1547"/>
      <c r="E9" s="1556"/>
      <c r="F9" s="1547"/>
      <c r="G9" s="1547"/>
      <c r="H9" s="1552"/>
      <c r="I9" s="1556"/>
      <c r="J9" s="1556"/>
      <c r="K9" s="1571"/>
      <c r="L9" s="1556"/>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42"/>
      <c r="O105" s="1542"/>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42"/>
      <c r="O121" s="1542"/>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42"/>
      <c r="O145" s="1542"/>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42"/>
      <c r="O171" s="1542"/>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76" t="s">
        <v>270</v>
      </c>
      <c r="D177" s="1576"/>
      <c r="E177" s="1576"/>
      <c r="F177" s="1576"/>
      <c r="G177" s="1576"/>
      <c r="H177" s="1576"/>
      <c r="I177" s="1576"/>
      <c r="J177" s="1576"/>
      <c r="K177" s="1576"/>
      <c r="L177" s="1577"/>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57" t="s">
        <v>234</v>
      </c>
      <c r="C194" s="1559" t="s">
        <v>22</v>
      </c>
      <c r="D194" s="1559" t="s">
        <v>235</v>
      </c>
      <c r="E194" s="1561" t="s">
        <v>236</v>
      </c>
      <c r="F194" s="1562"/>
      <c r="G194" s="1563"/>
      <c r="H194" s="1564" t="s">
        <v>237</v>
      </c>
      <c r="I194" s="1566" t="s">
        <v>238</v>
      </c>
      <c r="J194" s="1567"/>
      <c r="K194" s="1567"/>
      <c r="L194" s="1568"/>
    </row>
    <row r="195" spans="2:12" ht="12.75" customHeight="1">
      <c r="B195" s="1558"/>
      <c r="C195" s="1560"/>
      <c r="D195" s="1560"/>
      <c r="E195" s="1569" t="s">
        <v>239</v>
      </c>
      <c r="F195" s="1559" t="s">
        <v>240</v>
      </c>
      <c r="G195" s="1559" t="s">
        <v>241</v>
      </c>
      <c r="H195" s="1565"/>
      <c r="I195" s="1569" t="s">
        <v>242</v>
      </c>
      <c r="J195" s="1569" t="s">
        <v>24</v>
      </c>
      <c r="K195" s="1559" t="s">
        <v>243</v>
      </c>
      <c r="L195" s="1574" t="s">
        <v>244</v>
      </c>
    </row>
    <row r="196" spans="2:12" ht="12.75" customHeight="1">
      <c r="B196" s="1558"/>
      <c r="C196" s="1560"/>
      <c r="D196" s="1560"/>
      <c r="E196" s="1570"/>
      <c r="F196" s="1560"/>
      <c r="G196" s="1560"/>
      <c r="H196" s="1565"/>
      <c r="I196" s="1572"/>
      <c r="J196" s="1572"/>
      <c r="K196" s="1573"/>
      <c r="L196" s="1575"/>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76" t="s">
        <v>271</v>
      </c>
      <c r="D199" s="1576"/>
      <c r="E199" s="1576"/>
      <c r="F199" s="1576"/>
      <c r="G199" s="1576"/>
      <c r="H199" s="1576"/>
      <c r="I199" s="1576"/>
      <c r="J199" s="1576"/>
      <c r="K199" s="1576"/>
      <c r="L199" s="1577"/>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80" t="s">
        <v>234</v>
      </c>
      <c r="C234" s="1559" t="s">
        <v>22</v>
      </c>
      <c r="D234" s="1559" t="s">
        <v>235</v>
      </c>
      <c r="E234" s="1561" t="s">
        <v>236</v>
      </c>
      <c r="F234" s="1562"/>
      <c r="G234" s="1563"/>
      <c r="H234" s="1564" t="s">
        <v>237</v>
      </c>
      <c r="I234" s="1561" t="s">
        <v>238</v>
      </c>
      <c r="J234" s="1562"/>
      <c r="K234" s="1562"/>
      <c r="L234" s="1562"/>
    </row>
    <row r="235" spans="2:12">
      <c r="B235" s="1581"/>
      <c r="C235" s="1560"/>
      <c r="D235" s="1560"/>
      <c r="E235" s="1569" t="s">
        <v>239</v>
      </c>
      <c r="F235" s="1559" t="s">
        <v>240</v>
      </c>
      <c r="G235" s="1559" t="s">
        <v>241</v>
      </c>
      <c r="H235" s="1565"/>
      <c r="I235" s="1569" t="s">
        <v>242</v>
      </c>
      <c r="J235" s="1569" t="s">
        <v>24</v>
      </c>
      <c r="K235" s="1559" t="s">
        <v>243</v>
      </c>
      <c r="L235" s="1566" t="s">
        <v>244</v>
      </c>
    </row>
    <row r="236" spans="2:12">
      <c r="B236" s="1581"/>
      <c r="C236" s="1560"/>
      <c r="D236" s="1560"/>
      <c r="E236" s="1570"/>
      <c r="F236" s="1560"/>
      <c r="G236" s="1560"/>
      <c r="H236" s="1565"/>
      <c r="I236" s="1570"/>
      <c r="J236" s="1570"/>
      <c r="K236" s="1560"/>
      <c r="L236" s="1578"/>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79" t="s">
        <v>245</v>
      </c>
      <c r="D239" s="1579"/>
      <c r="E239" s="1579"/>
      <c r="F239" s="1579"/>
      <c r="G239" s="1579"/>
      <c r="H239" s="1579"/>
      <c r="I239" s="1579"/>
      <c r="J239" s="1579"/>
      <c r="K239" s="1579"/>
      <c r="L239" s="1579"/>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76" t="s">
        <v>270</v>
      </c>
      <c r="D256" s="1576"/>
      <c r="E256" s="1576"/>
      <c r="F256" s="1576"/>
      <c r="G256" s="1576"/>
      <c r="H256" s="1576"/>
      <c r="I256" s="1576"/>
      <c r="J256" s="1576"/>
      <c r="K256" s="1576"/>
      <c r="L256" s="1576"/>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82" t="s">
        <v>234</v>
      </c>
      <c r="C273" s="1559" t="s">
        <v>22</v>
      </c>
      <c r="D273" s="1559" t="s">
        <v>235</v>
      </c>
      <c r="E273" s="1561" t="s">
        <v>236</v>
      </c>
      <c r="F273" s="1562"/>
      <c r="G273" s="1563"/>
      <c r="H273" s="1564" t="s">
        <v>237</v>
      </c>
      <c r="I273" s="1566" t="s">
        <v>238</v>
      </c>
      <c r="J273" s="1567"/>
      <c r="K273" s="1567"/>
      <c r="L273" s="1567"/>
    </row>
    <row r="274" spans="2:12" ht="11.25" customHeight="1">
      <c r="B274" s="1583"/>
      <c r="C274" s="1560"/>
      <c r="D274" s="1560"/>
      <c r="E274" s="1569" t="s">
        <v>239</v>
      </c>
      <c r="F274" s="1559" t="s">
        <v>240</v>
      </c>
      <c r="G274" s="1559" t="s">
        <v>241</v>
      </c>
      <c r="H274" s="1565"/>
      <c r="I274" s="1569" t="s">
        <v>242</v>
      </c>
      <c r="J274" s="1569" t="s">
        <v>24</v>
      </c>
      <c r="K274" s="1559" t="s">
        <v>243</v>
      </c>
      <c r="L274" s="1566" t="s">
        <v>244</v>
      </c>
    </row>
    <row r="275" spans="2:12" ht="11.25" customHeight="1">
      <c r="B275" s="1583"/>
      <c r="C275" s="1560"/>
      <c r="D275" s="1560"/>
      <c r="E275" s="1570"/>
      <c r="F275" s="1560"/>
      <c r="G275" s="1560"/>
      <c r="H275" s="1565"/>
      <c r="I275" s="1572"/>
      <c r="J275" s="1572"/>
      <c r="K275" s="1573"/>
      <c r="L275" s="1578"/>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76" t="s">
        <v>271</v>
      </c>
      <c r="D278" s="1576"/>
      <c r="E278" s="1576"/>
      <c r="F278" s="1576"/>
      <c r="G278" s="1576"/>
      <c r="H278" s="1576"/>
      <c r="I278" s="1576"/>
      <c r="J278" s="1576"/>
      <c r="K278" s="1576"/>
      <c r="L278" s="1576"/>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69" t="s">
        <v>234</v>
      </c>
      <c r="C313" s="1559" t="s">
        <v>22</v>
      </c>
      <c r="D313" s="1559" t="s">
        <v>235</v>
      </c>
      <c r="E313" s="1561" t="s">
        <v>236</v>
      </c>
      <c r="F313" s="1562"/>
      <c r="G313" s="1563"/>
      <c r="H313" s="1559" t="s">
        <v>237</v>
      </c>
      <c r="I313" s="1561" t="s">
        <v>238</v>
      </c>
      <c r="J313" s="1562"/>
      <c r="K313" s="1562"/>
      <c r="L313" s="1563"/>
    </row>
    <row r="314" spans="2:12" ht="11.25" customHeight="1">
      <c r="B314" s="1570"/>
      <c r="C314" s="1560"/>
      <c r="D314" s="1560"/>
      <c r="E314" s="1586" t="s">
        <v>275</v>
      </c>
      <c r="F314" s="1589" t="s">
        <v>276</v>
      </c>
      <c r="G314" s="1589" t="s">
        <v>277</v>
      </c>
      <c r="H314" s="1560"/>
      <c r="I314" s="1569" t="s">
        <v>242</v>
      </c>
      <c r="J314" s="1569" t="s">
        <v>24</v>
      </c>
      <c r="K314" s="1559" t="s">
        <v>243</v>
      </c>
      <c r="L314" s="1569" t="s">
        <v>244</v>
      </c>
    </row>
    <row r="315" spans="2:12" ht="11.25" customHeight="1">
      <c r="B315" s="1572"/>
      <c r="C315" s="1573"/>
      <c r="D315" s="1573"/>
      <c r="E315" s="1588"/>
      <c r="F315" s="1590"/>
      <c r="G315" s="1590"/>
      <c r="H315" s="1573"/>
      <c r="I315" s="1572"/>
      <c r="J315" s="1572"/>
      <c r="K315" s="1573"/>
      <c r="L315" s="1572"/>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79" t="s">
        <v>245</v>
      </c>
      <c r="D318" s="1579"/>
      <c r="E318" s="1579"/>
      <c r="F318" s="1579"/>
      <c r="G318" s="1579"/>
      <c r="H318" s="1579"/>
      <c r="I318" s="1579"/>
      <c r="J318" s="1579"/>
      <c r="K318" s="1579"/>
      <c r="L318" s="1592"/>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76" t="s">
        <v>270</v>
      </c>
      <c r="D335" s="1576"/>
      <c r="E335" s="1576"/>
      <c r="F335" s="1576"/>
      <c r="G335" s="1576"/>
      <c r="H335" s="1576"/>
      <c r="I335" s="1576"/>
      <c r="J335" s="1576"/>
      <c r="K335" s="1576"/>
      <c r="L335" s="1593"/>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84" t="s">
        <v>234</v>
      </c>
      <c r="C352" s="1559" t="s">
        <v>22</v>
      </c>
      <c r="D352" s="1559" t="s">
        <v>235</v>
      </c>
      <c r="E352" s="1561" t="s">
        <v>236</v>
      </c>
      <c r="F352" s="1562"/>
      <c r="G352" s="1563"/>
      <c r="H352" s="1564" t="s">
        <v>237</v>
      </c>
      <c r="I352" s="1566" t="s">
        <v>238</v>
      </c>
      <c r="J352" s="1567"/>
      <c r="K352" s="1567"/>
      <c r="L352" s="1580"/>
    </row>
    <row r="353" spans="2:12" ht="11.25" customHeight="1">
      <c r="B353" s="1585"/>
      <c r="C353" s="1560"/>
      <c r="D353" s="1560"/>
      <c r="E353" s="1586" t="s">
        <v>275</v>
      </c>
      <c r="F353" s="1589" t="s">
        <v>276</v>
      </c>
      <c r="G353" s="1589" t="s">
        <v>277</v>
      </c>
      <c r="H353" s="1565"/>
      <c r="I353" s="1569" t="s">
        <v>242</v>
      </c>
      <c r="J353" s="1569" t="s">
        <v>24</v>
      </c>
      <c r="K353" s="1559" t="s">
        <v>243</v>
      </c>
      <c r="L353" s="1569" t="s">
        <v>244</v>
      </c>
    </row>
    <row r="354" spans="2:12" ht="11.25" customHeight="1">
      <c r="B354" s="1585"/>
      <c r="C354" s="1560"/>
      <c r="D354" s="1560"/>
      <c r="E354" s="1587"/>
      <c r="F354" s="1591"/>
      <c r="G354" s="1591"/>
      <c r="H354" s="1565"/>
      <c r="I354" s="1572"/>
      <c r="J354" s="1572"/>
      <c r="K354" s="1573"/>
      <c r="L354" s="1572"/>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76" t="s">
        <v>271</v>
      </c>
      <c r="D357" s="1576"/>
      <c r="E357" s="1576"/>
      <c r="F357" s="1576"/>
      <c r="G357" s="1576"/>
      <c r="H357" s="1576"/>
      <c r="I357" s="1576"/>
      <c r="J357" s="1576"/>
      <c r="K357" s="1576"/>
      <c r="L357" s="1593"/>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29" t="s">
        <v>234</v>
      </c>
      <c r="C393" s="1527" t="s">
        <v>22</v>
      </c>
      <c r="D393" s="1527" t="s">
        <v>235</v>
      </c>
      <c r="E393" s="1538" t="s">
        <v>236</v>
      </c>
      <c r="F393" s="1539"/>
      <c r="G393" s="1540"/>
      <c r="H393" s="1533" t="s">
        <v>237</v>
      </c>
      <c r="I393" s="1538" t="s">
        <v>238</v>
      </c>
      <c r="J393" s="1539"/>
      <c r="K393" s="1539"/>
      <c r="L393" s="1540"/>
    </row>
    <row r="394" spans="2:12" ht="11.25" customHeight="1">
      <c r="B394" s="1541"/>
      <c r="C394" s="1528"/>
      <c r="D394" s="1528"/>
      <c r="E394" s="1596" t="s">
        <v>275</v>
      </c>
      <c r="F394" s="1598" t="s">
        <v>276</v>
      </c>
      <c r="G394" s="1598" t="s">
        <v>277</v>
      </c>
      <c r="H394" s="1534"/>
      <c r="I394" s="1529" t="s">
        <v>242</v>
      </c>
      <c r="J394" s="1529" t="s">
        <v>24</v>
      </c>
      <c r="K394" s="1527" t="s">
        <v>243</v>
      </c>
      <c r="L394" s="1529" t="s">
        <v>244</v>
      </c>
    </row>
    <row r="395" spans="2:12" ht="11.25" customHeight="1">
      <c r="B395" s="1541"/>
      <c r="C395" s="1528"/>
      <c r="D395" s="1528"/>
      <c r="E395" s="1597"/>
      <c r="F395" s="1599"/>
      <c r="G395" s="1599"/>
      <c r="H395" s="1534"/>
      <c r="I395" s="1541"/>
      <c r="J395" s="1541"/>
      <c r="K395" s="1528"/>
      <c r="L395" s="1530"/>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94" t="s">
        <v>245</v>
      </c>
      <c r="D398" s="1594"/>
      <c r="E398" s="1594"/>
      <c r="F398" s="1594"/>
      <c r="G398" s="1594"/>
      <c r="H398" s="1594"/>
      <c r="I398" s="1594"/>
      <c r="J398" s="1594"/>
      <c r="K398" s="1594"/>
      <c r="L398" s="1595"/>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25" t="s">
        <v>270</v>
      </c>
      <c r="D415" s="1525"/>
      <c r="E415" s="1525"/>
      <c r="F415" s="1525"/>
      <c r="G415" s="1525"/>
      <c r="H415" s="1525"/>
      <c r="I415" s="1525"/>
      <c r="J415" s="1525"/>
      <c r="K415" s="1525"/>
      <c r="L415" s="1600"/>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601" t="s">
        <v>234</v>
      </c>
      <c r="C432" s="1527" t="s">
        <v>22</v>
      </c>
      <c r="D432" s="1527" t="s">
        <v>235</v>
      </c>
      <c r="E432" s="1538" t="s">
        <v>236</v>
      </c>
      <c r="F432" s="1539"/>
      <c r="G432" s="1540"/>
      <c r="H432" s="1533" t="s">
        <v>237</v>
      </c>
      <c r="I432" s="1535" t="s">
        <v>238</v>
      </c>
      <c r="J432" s="1536"/>
      <c r="K432" s="1536"/>
      <c r="L432" s="1603"/>
    </row>
    <row r="433" spans="2:12" ht="11.25" customHeight="1">
      <c r="B433" s="1602"/>
      <c r="C433" s="1528"/>
      <c r="D433" s="1528"/>
      <c r="E433" s="1596" t="s">
        <v>275</v>
      </c>
      <c r="F433" s="1598" t="s">
        <v>276</v>
      </c>
      <c r="G433" s="1598" t="s">
        <v>277</v>
      </c>
      <c r="H433" s="1534"/>
      <c r="I433" s="1529" t="s">
        <v>242</v>
      </c>
      <c r="J433" s="1529" t="s">
        <v>24</v>
      </c>
      <c r="K433" s="1527" t="s">
        <v>243</v>
      </c>
      <c r="L433" s="1529" t="s">
        <v>244</v>
      </c>
    </row>
    <row r="434" spans="2:12" ht="11.25" customHeight="1">
      <c r="B434" s="1602"/>
      <c r="C434" s="1528"/>
      <c r="D434" s="1528"/>
      <c r="E434" s="1597"/>
      <c r="F434" s="1599"/>
      <c r="G434" s="1599"/>
      <c r="H434" s="1534"/>
      <c r="I434" s="1530"/>
      <c r="J434" s="1530"/>
      <c r="K434" s="1604"/>
      <c r="L434" s="1530"/>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25" t="s">
        <v>271</v>
      </c>
      <c r="D437" s="1525"/>
      <c r="E437" s="1525"/>
      <c r="F437" s="1525"/>
      <c r="G437" s="1525"/>
      <c r="H437" s="1525"/>
      <c r="I437" s="1525"/>
      <c r="J437" s="1525"/>
      <c r="K437" s="1525"/>
      <c r="L437" s="1600"/>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29" t="s">
        <v>234</v>
      </c>
      <c r="C475" s="1527" t="s">
        <v>22</v>
      </c>
      <c r="D475" s="1527" t="s">
        <v>235</v>
      </c>
      <c r="E475" s="1538" t="s">
        <v>236</v>
      </c>
      <c r="F475" s="1539"/>
      <c r="G475" s="1540"/>
      <c r="H475" s="1533" t="s">
        <v>237</v>
      </c>
      <c r="I475" s="1538" t="s">
        <v>238</v>
      </c>
      <c r="J475" s="1539"/>
      <c r="K475" s="1539"/>
      <c r="L475" s="1540"/>
    </row>
    <row r="476" spans="2:12" ht="11.25" customHeight="1">
      <c r="B476" s="1541"/>
      <c r="C476" s="1528"/>
      <c r="D476" s="1528"/>
      <c r="E476" s="1596" t="s">
        <v>275</v>
      </c>
      <c r="F476" s="1598" t="s">
        <v>276</v>
      </c>
      <c r="G476" s="1598" t="s">
        <v>277</v>
      </c>
      <c r="H476" s="1534"/>
      <c r="I476" s="1529" t="s">
        <v>242</v>
      </c>
      <c r="J476" s="1529" t="s">
        <v>24</v>
      </c>
      <c r="K476" s="1527" t="s">
        <v>243</v>
      </c>
      <c r="L476" s="1529" t="s">
        <v>244</v>
      </c>
    </row>
    <row r="477" spans="2:12" ht="11.25" customHeight="1">
      <c r="B477" s="1541"/>
      <c r="C477" s="1528"/>
      <c r="D477" s="1528"/>
      <c r="E477" s="1597"/>
      <c r="F477" s="1599"/>
      <c r="G477" s="1599"/>
      <c r="H477" s="1534"/>
      <c r="I477" s="1541"/>
      <c r="J477" s="1541"/>
      <c r="K477" s="1528"/>
      <c r="L477" s="1530"/>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94" t="s">
        <v>245</v>
      </c>
      <c r="D480" s="1594"/>
      <c r="E480" s="1594"/>
      <c r="F480" s="1594"/>
      <c r="G480" s="1594"/>
      <c r="H480" s="1594"/>
      <c r="I480" s="1594"/>
      <c r="J480" s="1594"/>
      <c r="K480" s="1594"/>
      <c r="L480" s="1595"/>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25" t="s">
        <v>270</v>
      </c>
      <c r="D497" s="1525"/>
      <c r="E497" s="1525"/>
      <c r="F497" s="1525"/>
      <c r="G497" s="1525"/>
      <c r="H497" s="1525"/>
      <c r="I497" s="1525"/>
      <c r="J497" s="1525"/>
      <c r="K497" s="1525"/>
      <c r="L497" s="1600"/>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601" t="s">
        <v>234</v>
      </c>
      <c r="C514" s="1527" t="s">
        <v>22</v>
      </c>
      <c r="D514" s="1527" t="s">
        <v>235</v>
      </c>
      <c r="E514" s="1538" t="s">
        <v>236</v>
      </c>
      <c r="F514" s="1539"/>
      <c r="G514" s="1540"/>
      <c r="H514" s="1533" t="s">
        <v>237</v>
      </c>
      <c r="I514" s="1535" t="s">
        <v>238</v>
      </c>
      <c r="J514" s="1536"/>
      <c r="K514" s="1536"/>
      <c r="L514" s="1603"/>
    </row>
    <row r="515" spans="2:12" ht="11.25" customHeight="1">
      <c r="B515" s="1602"/>
      <c r="C515" s="1528"/>
      <c r="D515" s="1528"/>
      <c r="E515" s="1596" t="s">
        <v>275</v>
      </c>
      <c r="F515" s="1598" t="s">
        <v>276</v>
      </c>
      <c r="G515" s="1598" t="s">
        <v>277</v>
      </c>
      <c r="H515" s="1534"/>
      <c r="I515" s="1529" t="s">
        <v>242</v>
      </c>
      <c r="J515" s="1529" t="s">
        <v>24</v>
      </c>
      <c r="K515" s="1527" t="s">
        <v>243</v>
      </c>
      <c r="L515" s="1529" t="s">
        <v>244</v>
      </c>
    </row>
    <row r="516" spans="2:12" ht="11.25" customHeight="1">
      <c r="B516" s="1602"/>
      <c r="C516" s="1528"/>
      <c r="D516" s="1528"/>
      <c r="E516" s="1597"/>
      <c r="F516" s="1599"/>
      <c r="G516" s="1599"/>
      <c r="H516" s="1534"/>
      <c r="I516" s="1530"/>
      <c r="J516" s="1530"/>
      <c r="K516" s="1604"/>
      <c r="L516" s="1530"/>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25" t="s">
        <v>271</v>
      </c>
      <c r="D519" s="1525"/>
      <c r="E519" s="1525"/>
      <c r="F519" s="1525"/>
      <c r="G519" s="1525"/>
      <c r="H519" s="1525"/>
      <c r="I519" s="1525"/>
      <c r="J519" s="1525"/>
      <c r="K519" s="1525"/>
      <c r="L519" s="1600"/>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603" t="s">
        <v>234</v>
      </c>
      <c r="C558" s="1527" t="s">
        <v>22</v>
      </c>
      <c r="D558" s="1527" t="s">
        <v>235</v>
      </c>
      <c r="E558" s="1538" t="s">
        <v>236</v>
      </c>
      <c r="F558" s="1539"/>
      <c r="G558" s="1540"/>
      <c r="H558" s="1533" t="s">
        <v>237</v>
      </c>
      <c r="I558" s="1538" t="s">
        <v>238</v>
      </c>
      <c r="J558" s="1539"/>
      <c r="K558" s="1539"/>
      <c r="L558"/>
    </row>
    <row r="559" spans="2:12" ht="12.75" customHeight="1">
      <c r="B559" s="1607"/>
      <c r="C559" s="1528"/>
      <c r="D559" s="1528"/>
      <c r="E559" s="1529" t="s">
        <v>275</v>
      </c>
      <c r="F559" s="1527" t="s">
        <v>276</v>
      </c>
      <c r="G559" s="1527" t="s">
        <v>277</v>
      </c>
      <c r="H559" s="1534"/>
      <c r="I559" s="1529" t="s">
        <v>242</v>
      </c>
      <c r="J559" s="1529" t="s">
        <v>24</v>
      </c>
      <c r="K559" s="1527" t="s">
        <v>322</v>
      </c>
      <c r="L559"/>
    </row>
    <row r="560" spans="2:12" ht="12.75">
      <c r="B560" s="1607"/>
      <c r="C560" s="1528"/>
      <c r="D560" s="1528"/>
      <c r="E560" s="1541"/>
      <c r="F560" s="1528"/>
      <c r="G560" s="1528"/>
      <c r="H560" s="1534"/>
      <c r="I560" s="1541"/>
      <c r="J560" s="1541"/>
      <c r="K560" s="1528"/>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94" t="s">
        <v>245</v>
      </c>
      <c r="D563" s="1594"/>
      <c r="E563" s="1594"/>
      <c r="F563" s="1594"/>
      <c r="G563" s="1594"/>
      <c r="H563" s="1594"/>
      <c r="I563" s="1594"/>
      <c r="J563" s="1594"/>
      <c r="K563" s="1594"/>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25" t="s">
        <v>270</v>
      </c>
      <c r="D580" s="1525"/>
      <c r="E580" s="1525"/>
      <c r="F580" s="1525"/>
      <c r="G580" s="1525"/>
      <c r="H580" s="1525"/>
      <c r="I580" s="1525"/>
      <c r="J580" s="1525"/>
      <c r="K580" s="1525"/>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605" t="s">
        <v>234</v>
      </c>
      <c r="C597" s="1527" t="s">
        <v>22</v>
      </c>
      <c r="D597" s="1527" t="s">
        <v>235</v>
      </c>
      <c r="E597" s="1538" t="s">
        <v>236</v>
      </c>
      <c r="F597" s="1539"/>
      <c r="G597" s="1540"/>
      <c r="H597" s="1533" t="s">
        <v>237</v>
      </c>
      <c r="I597" s="1535" t="s">
        <v>238</v>
      </c>
      <c r="J597" s="1536"/>
      <c r="K597" s="1536"/>
      <c r="L597"/>
    </row>
    <row r="598" spans="2:12" ht="12.75" customHeight="1">
      <c r="B598" s="1606"/>
      <c r="C598" s="1528"/>
      <c r="D598" s="1528"/>
      <c r="E598" s="1529" t="s">
        <v>275</v>
      </c>
      <c r="F598" s="1527" t="s">
        <v>276</v>
      </c>
      <c r="G598" s="1527" t="s">
        <v>277</v>
      </c>
      <c r="H598" s="1534"/>
      <c r="I598" s="1529" t="s">
        <v>242</v>
      </c>
      <c r="J598" s="1529" t="s">
        <v>24</v>
      </c>
      <c r="K598" s="1527" t="s">
        <v>243</v>
      </c>
      <c r="L598"/>
    </row>
    <row r="599" spans="2:12" ht="12.75" customHeight="1">
      <c r="B599" s="1606"/>
      <c r="C599" s="1528"/>
      <c r="D599" s="1528"/>
      <c r="E599" s="1541"/>
      <c r="F599" s="1528"/>
      <c r="G599" s="1528"/>
      <c r="H599" s="1534"/>
      <c r="I599" s="1530"/>
      <c r="J599" s="1530"/>
      <c r="K599" s="1604"/>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25" t="s">
        <v>271</v>
      </c>
      <c r="D602" s="1525"/>
      <c r="E602" s="1525"/>
      <c r="F602" s="1525"/>
      <c r="G602" s="1525"/>
      <c r="H602" s="1525"/>
      <c r="I602" s="1525"/>
      <c r="J602" s="1525"/>
      <c r="K602" s="1525"/>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611" t="s">
        <v>413</v>
      </c>
      <c r="C636" s="1611"/>
      <c r="D636" s="1611"/>
      <c r="E636" s="1611"/>
      <c r="F636" s="1611"/>
      <c r="G636" s="1611"/>
      <c r="H636" s="1611"/>
      <c r="I636" s="1611"/>
      <c r="J636" s="1611"/>
      <c r="K636" s="1611"/>
    </row>
    <row r="637" spans="2:12" ht="18.75" thickBot="1">
      <c r="B637" s="790"/>
      <c r="C637" s="790"/>
      <c r="D637" s="790"/>
      <c r="E637" s="790"/>
      <c r="F637" s="791" t="s">
        <v>233</v>
      </c>
      <c r="G637" s="790"/>
      <c r="H637" s="790"/>
      <c r="I637" s="790"/>
      <c r="J637" s="790"/>
      <c r="K637" s="790"/>
    </row>
    <row r="638" spans="2:12" ht="12.75" customHeight="1">
      <c r="B638" s="1612" t="s">
        <v>234</v>
      </c>
      <c r="C638" s="1614" t="s">
        <v>22</v>
      </c>
      <c r="D638" s="1614" t="s">
        <v>235</v>
      </c>
      <c r="E638" s="1615" t="s">
        <v>236</v>
      </c>
      <c r="F638" s="1616"/>
      <c r="G638" s="1617"/>
      <c r="H638" s="1618" t="s">
        <v>237</v>
      </c>
      <c r="I638" s="1615" t="s">
        <v>238</v>
      </c>
      <c r="J638" s="1616"/>
      <c r="K638" s="1619"/>
    </row>
    <row r="639" spans="2:12" ht="11.25" customHeight="1">
      <c r="B639" s="1613"/>
      <c r="C639" s="1528"/>
      <c r="D639" s="1528"/>
      <c r="E639" s="1529" t="s">
        <v>275</v>
      </c>
      <c r="F639" s="1527" t="s">
        <v>276</v>
      </c>
      <c r="G639" s="1527" t="s">
        <v>277</v>
      </c>
      <c r="H639" s="1534"/>
      <c r="I639" s="1529" t="s">
        <v>242</v>
      </c>
      <c r="J639" s="1529" t="s">
        <v>24</v>
      </c>
      <c r="K639" s="1531" t="s">
        <v>322</v>
      </c>
    </row>
    <row r="640" spans="2:12" ht="11.25" customHeight="1">
      <c r="B640" s="1613"/>
      <c r="C640" s="1528"/>
      <c r="D640" s="1528"/>
      <c r="E640" s="1541"/>
      <c r="F640" s="1528"/>
      <c r="G640" s="1528"/>
      <c r="H640" s="1534"/>
      <c r="I640" s="1541"/>
      <c r="J640" s="1541"/>
      <c r="K640" s="1620"/>
    </row>
    <row r="641" spans="2:11" ht="12.75">
      <c r="B641" s="1133">
        <v>0</v>
      </c>
      <c r="C641" s="661">
        <v>1</v>
      </c>
      <c r="D641" s="661">
        <v>2</v>
      </c>
      <c r="E641" s="662">
        <v>3</v>
      </c>
      <c r="F641" s="662">
        <v>4</v>
      </c>
      <c r="G641" s="661">
        <v>5</v>
      </c>
      <c r="H641" s="661">
        <v>6</v>
      </c>
      <c r="I641" s="661">
        <v>7</v>
      </c>
      <c r="J641" s="661">
        <v>8</v>
      </c>
      <c r="K641" s="1134">
        <v>9</v>
      </c>
    </row>
    <row r="642" spans="2:11" ht="12.75">
      <c r="B642" s="1135"/>
      <c r="C642" s="664"/>
      <c r="D642" s="664"/>
      <c r="E642" s="664"/>
      <c r="F642" s="664"/>
      <c r="G642" s="664"/>
      <c r="H642" s="664"/>
      <c r="I642" s="664"/>
      <c r="J642" s="664"/>
      <c r="K642" s="1136"/>
    </row>
    <row r="643" spans="2:11" ht="14.25">
      <c r="B643" s="1137"/>
      <c r="C643" s="1594" t="s">
        <v>245</v>
      </c>
      <c r="D643" s="1594"/>
      <c r="E643" s="1594"/>
      <c r="F643" s="1594"/>
      <c r="G643" s="1594"/>
      <c r="H643" s="1594"/>
      <c r="I643" s="1594"/>
      <c r="J643" s="1594"/>
      <c r="K643" s="1608"/>
    </row>
    <row r="644" spans="2:11" ht="12.75">
      <c r="B644" s="1135"/>
      <c r="C644" s="664"/>
      <c r="D644" s="664"/>
      <c r="E644" s="664"/>
      <c r="F644" s="664"/>
      <c r="G644" s="664"/>
      <c r="H644" s="664"/>
      <c r="I644" s="664"/>
      <c r="J644" s="664"/>
      <c r="K644" s="1136"/>
    </row>
    <row r="645" spans="2:11" ht="12.75">
      <c r="B645" s="1218" t="s">
        <v>246</v>
      </c>
      <c r="C645" s="1171">
        <f>SUM(D645+H645)</f>
        <v>163247</v>
      </c>
      <c r="D645" s="1171">
        <v>4183</v>
      </c>
      <c r="E645" s="1171">
        <v>1936</v>
      </c>
      <c r="F645" s="1171">
        <v>1878</v>
      </c>
      <c r="G645" s="1171">
        <v>369</v>
      </c>
      <c r="H645" s="1171">
        <v>159064</v>
      </c>
      <c r="I645" s="1171">
        <v>25823</v>
      </c>
      <c r="J645" s="1171">
        <v>47119</v>
      </c>
      <c r="K645" s="1219">
        <v>86122</v>
      </c>
    </row>
    <row r="646" spans="2:11" ht="12.75">
      <c r="B646" s="1218" t="s">
        <v>247</v>
      </c>
      <c r="C646" s="1171">
        <f t="shared" ref="C646:C656" si="48">SUM(D646+H646)</f>
        <v>154797</v>
      </c>
      <c r="D646" s="1171">
        <v>3855</v>
      </c>
      <c r="E646" s="1171">
        <v>1652</v>
      </c>
      <c r="F646" s="1171">
        <v>1884</v>
      </c>
      <c r="G646" s="1171">
        <v>319</v>
      </c>
      <c r="H646" s="1171">
        <v>150942</v>
      </c>
      <c r="I646" s="1171">
        <v>24820</v>
      </c>
      <c r="J646" s="1171">
        <v>41251</v>
      </c>
      <c r="K646" s="1219">
        <v>84871</v>
      </c>
    </row>
    <row r="647" spans="2:11" ht="12.75">
      <c r="B647" s="1218" t="s">
        <v>248</v>
      </c>
      <c r="C647" s="1171">
        <f t="shared" si="48"/>
        <v>151453</v>
      </c>
      <c r="D647" s="1173">
        <v>3672</v>
      </c>
      <c r="E647" s="1173">
        <v>1511</v>
      </c>
      <c r="F647" s="1173">
        <v>1781</v>
      </c>
      <c r="G647" s="1174">
        <v>380</v>
      </c>
      <c r="H647" s="1171">
        <v>147781</v>
      </c>
      <c r="I647" s="1173">
        <v>22185</v>
      </c>
      <c r="J647" s="1173">
        <v>39306</v>
      </c>
      <c r="K647" s="1220">
        <v>86290</v>
      </c>
    </row>
    <row r="648" spans="2:11" ht="12.75">
      <c r="B648" s="1218" t="s">
        <v>249</v>
      </c>
      <c r="C648" s="1171">
        <f>SUM(D648+H648)</f>
        <v>123387</v>
      </c>
      <c r="D648" s="1171">
        <v>2579</v>
      </c>
      <c r="E648" s="1172">
        <v>1048</v>
      </c>
      <c r="F648" s="1172">
        <v>1175</v>
      </c>
      <c r="G648" s="1171">
        <v>356</v>
      </c>
      <c r="H648" s="1171">
        <v>120808</v>
      </c>
      <c r="I648" s="1171">
        <v>18805</v>
      </c>
      <c r="J648" s="1171">
        <v>35098</v>
      </c>
      <c r="K648" s="1219">
        <v>66905</v>
      </c>
    </row>
    <row r="649" spans="2:11" ht="12.75">
      <c r="B649" s="1218" t="s">
        <v>250</v>
      </c>
      <c r="C649" s="1171">
        <f>SUM(D649+H649)</f>
        <v>141955</v>
      </c>
      <c r="D649" s="690">
        <v>3254</v>
      </c>
      <c r="E649" s="1176">
        <v>1374</v>
      </c>
      <c r="F649" s="1166">
        <v>1580</v>
      </c>
      <c r="G649" s="1166">
        <v>300</v>
      </c>
      <c r="H649" s="690">
        <v>138701</v>
      </c>
      <c r="I649" s="1176">
        <v>23058</v>
      </c>
      <c r="J649" s="1176">
        <v>36148</v>
      </c>
      <c r="K649" s="1221">
        <v>79495</v>
      </c>
    </row>
    <row r="650" spans="2:11" ht="12.75">
      <c r="B650" s="1218" t="s">
        <v>251</v>
      </c>
      <c r="C650" s="1171">
        <f t="shared" si="48"/>
        <v>166759</v>
      </c>
      <c r="D650" s="1171">
        <v>3740</v>
      </c>
      <c r="E650" s="1172">
        <v>1503</v>
      </c>
      <c r="F650" s="1172">
        <v>2000</v>
      </c>
      <c r="G650" s="1171">
        <v>237</v>
      </c>
      <c r="H650" s="1171">
        <v>163019</v>
      </c>
      <c r="I650" s="1171">
        <v>27394</v>
      </c>
      <c r="J650" s="1171">
        <v>41041</v>
      </c>
      <c r="K650" s="1219">
        <v>94584</v>
      </c>
    </row>
    <row r="651" spans="2:11" ht="12.75">
      <c r="B651" s="1218" t="s">
        <v>252</v>
      </c>
      <c r="C651" s="1171">
        <f>SUM(D651+H651)</f>
        <v>176233</v>
      </c>
      <c r="D651" s="691">
        <v>4202</v>
      </c>
      <c r="E651" s="1173">
        <v>1869</v>
      </c>
      <c r="F651" s="1174">
        <v>2029</v>
      </c>
      <c r="G651" s="1174">
        <v>304</v>
      </c>
      <c r="H651" s="1171">
        <v>172031</v>
      </c>
      <c r="I651" s="1173">
        <v>31264</v>
      </c>
      <c r="J651" s="1173">
        <v>50784</v>
      </c>
      <c r="K651" s="1220">
        <v>89983</v>
      </c>
    </row>
    <row r="652" spans="2:11" ht="12.75">
      <c r="B652" s="1218" t="s">
        <v>253</v>
      </c>
      <c r="C652" s="1171">
        <f t="shared" si="48"/>
        <v>151920</v>
      </c>
      <c r="D652" s="691">
        <v>4257</v>
      </c>
      <c r="E652" s="1173">
        <v>1568</v>
      </c>
      <c r="F652" s="1173">
        <v>2117</v>
      </c>
      <c r="G652" s="1174">
        <v>572</v>
      </c>
      <c r="H652" s="1171">
        <v>147663</v>
      </c>
      <c r="I652" s="1173">
        <v>24922</v>
      </c>
      <c r="J652" s="1173">
        <v>43850</v>
      </c>
      <c r="K652" s="1220">
        <v>78891</v>
      </c>
    </row>
    <row r="653" spans="2:11" ht="12.75">
      <c r="B653" s="1218" t="s">
        <v>254</v>
      </c>
      <c r="C653" s="1171">
        <f t="shared" si="48"/>
        <v>168873</v>
      </c>
      <c r="D653" s="1171">
        <v>4787</v>
      </c>
      <c r="E653" s="1172">
        <v>2244</v>
      </c>
      <c r="F653" s="1172">
        <v>2284</v>
      </c>
      <c r="G653" s="1171">
        <v>259</v>
      </c>
      <c r="H653" s="1171">
        <v>164086</v>
      </c>
      <c r="I653" s="1171">
        <v>25977</v>
      </c>
      <c r="J653" s="1171">
        <v>49066</v>
      </c>
      <c r="K653" s="1219">
        <v>89043</v>
      </c>
    </row>
    <row r="654" spans="2:11" ht="12.75">
      <c r="B654" s="1222" t="s">
        <v>255</v>
      </c>
      <c r="C654" s="1171">
        <f>SUM(D654+H654)</f>
        <v>167227</v>
      </c>
      <c r="D654" s="691">
        <v>4810</v>
      </c>
      <c r="E654" s="1173">
        <v>2454</v>
      </c>
      <c r="F654" s="1173">
        <v>1999</v>
      </c>
      <c r="G654" s="1173">
        <v>357</v>
      </c>
      <c r="H654" s="1172">
        <v>162417</v>
      </c>
      <c r="I654" s="1173">
        <v>27314</v>
      </c>
      <c r="J654" s="1173">
        <v>55182</v>
      </c>
      <c r="K654" s="1220">
        <v>79921</v>
      </c>
    </row>
    <row r="655" spans="2:11" ht="12.75">
      <c r="B655" s="1223" t="s">
        <v>256</v>
      </c>
      <c r="C655" s="1171">
        <f>SUM(D655+H655)</f>
        <v>137617</v>
      </c>
      <c r="D655" s="1173">
        <v>3779</v>
      </c>
      <c r="E655" s="1173">
        <v>1461</v>
      </c>
      <c r="F655" s="1173">
        <v>1884</v>
      </c>
      <c r="G655" s="1173">
        <v>434</v>
      </c>
      <c r="H655" s="1173">
        <v>133838</v>
      </c>
      <c r="I655" s="1173">
        <v>22269</v>
      </c>
      <c r="J655" s="1173">
        <v>45841</v>
      </c>
      <c r="K655" s="1220">
        <v>65728</v>
      </c>
    </row>
    <row r="656" spans="2:11" ht="12.75">
      <c r="B656" s="1223" t="s">
        <v>257</v>
      </c>
      <c r="C656" s="1171">
        <f t="shared" si="48"/>
        <v>149450</v>
      </c>
      <c r="D656" s="1173">
        <v>4271</v>
      </c>
      <c r="E656" s="1173">
        <v>1935</v>
      </c>
      <c r="F656" s="1173">
        <v>1913</v>
      </c>
      <c r="G656" s="1173">
        <v>423</v>
      </c>
      <c r="H656" s="1173">
        <v>145179</v>
      </c>
      <c r="I656" s="1173">
        <v>23304</v>
      </c>
      <c r="J656" s="1173">
        <v>47671</v>
      </c>
      <c r="K656" s="1220">
        <v>74204</v>
      </c>
    </row>
    <row r="657" spans="2:11" ht="15">
      <c r="B657" s="1224"/>
      <c r="C657" s="1172"/>
      <c r="D657" s="1172"/>
      <c r="E657" s="1172"/>
      <c r="F657" s="1172"/>
      <c r="G657" s="1172"/>
      <c r="H657" s="1172"/>
      <c r="I657" s="1172"/>
      <c r="J657" s="1172"/>
      <c r="K657" s="1225"/>
    </row>
    <row r="658" spans="2:11" ht="12.75">
      <c r="B658" s="1226">
        <v>2020</v>
      </c>
      <c r="C658" s="1165">
        <f t="shared" ref="C658:K658" si="49">SUM(C645:C656)</f>
        <v>1852918</v>
      </c>
      <c r="D658" s="1165">
        <f>SUM(D645:D656)</f>
        <v>47389</v>
      </c>
      <c r="E658" s="1165">
        <f t="shared" si="49"/>
        <v>20555</v>
      </c>
      <c r="F658" s="1165">
        <f t="shared" si="49"/>
        <v>22524</v>
      </c>
      <c r="G658" s="1165">
        <f>SUM(G645:G656)</f>
        <v>4310</v>
      </c>
      <c r="H658" s="1165">
        <f t="shared" si="49"/>
        <v>1805529</v>
      </c>
      <c r="I658" s="1165">
        <f t="shared" si="49"/>
        <v>297135</v>
      </c>
      <c r="J658" s="1165">
        <f t="shared" si="49"/>
        <v>532357</v>
      </c>
      <c r="K658" s="1227">
        <f t="shared" si="49"/>
        <v>976037</v>
      </c>
    </row>
    <row r="659" spans="2:11" ht="12.75">
      <c r="B659" s="1137"/>
      <c r="C659" s="1141"/>
      <c r="D659" s="1141"/>
      <c r="E659" s="1141"/>
      <c r="F659" s="1141"/>
      <c r="G659" s="1141"/>
      <c r="H659" s="1141"/>
      <c r="I659" s="1141"/>
      <c r="J659" s="1141"/>
      <c r="K659" s="1228"/>
    </row>
    <row r="660" spans="2:11" ht="12.75">
      <c r="B660" s="1137"/>
      <c r="C660" s="1525" t="s">
        <v>270</v>
      </c>
      <c r="D660" s="1525"/>
      <c r="E660" s="1525"/>
      <c r="F660" s="1525"/>
      <c r="G660" s="1525"/>
      <c r="H660" s="1525"/>
      <c r="I660" s="1525"/>
      <c r="J660" s="1525"/>
      <c r="K660" s="1526"/>
    </row>
    <row r="661" spans="2:11" ht="12.75">
      <c r="B661" s="1135"/>
      <c r="C661" s="1141"/>
      <c r="D661" s="1141"/>
      <c r="E661" s="1141"/>
      <c r="F661" s="1141"/>
      <c r="G661" s="1141"/>
      <c r="H661" s="1141"/>
      <c r="I661" s="1141"/>
      <c r="J661" s="1141"/>
      <c r="K661" s="1228"/>
    </row>
    <row r="662" spans="2:11" ht="12.75">
      <c r="B662" s="1229" t="s">
        <v>246</v>
      </c>
      <c r="C662" s="1171">
        <f t="shared" ref="C662:C673" si="50">SUM(D662+H662)</f>
        <v>49960551</v>
      </c>
      <c r="D662" s="1171">
        <v>235967</v>
      </c>
      <c r="E662" s="1171">
        <v>69271</v>
      </c>
      <c r="F662" s="1171">
        <v>111895</v>
      </c>
      <c r="G662" s="1171">
        <v>54801</v>
      </c>
      <c r="H662" s="1171">
        <v>49724584</v>
      </c>
      <c r="I662" s="1171">
        <v>7150936</v>
      </c>
      <c r="J662" s="1171">
        <v>13108259</v>
      </c>
      <c r="K662" s="1219">
        <v>29465389</v>
      </c>
    </row>
    <row r="663" spans="2:11" ht="12.75">
      <c r="B663" s="1229" t="s">
        <v>247</v>
      </c>
      <c r="C663" s="1171">
        <f t="shared" si="50"/>
        <v>47617324</v>
      </c>
      <c r="D663" s="1171">
        <v>208840</v>
      </c>
      <c r="E663" s="1171">
        <v>57340</v>
      </c>
      <c r="F663" s="1171">
        <v>107364</v>
      </c>
      <c r="G663" s="1171">
        <v>44136</v>
      </c>
      <c r="H663" s="1171">
        <v>47408484</v>
      </c>
      <c r="I663" s="1171">
        <v>6893452</v>
      </c>
      <c r="J663" s="1171">
        <v>11453223</v>
      </c>
      <c r="K663" s="1219">
        <v>29061809</v>
      </c>
    </row>
    <row r="664" spans="2:11" ht="12.75">
      <c r="B664" s="1229" t="s">
        <v>248</v>
      </c>
      <c r="C664" s="1171">
        <f t="shared" si="50"/>
        <v>45810921</v>
      </c>
      <c r="D664" s="1173">
        <v>212047</v>
      </c>
      <c r="E664" s="1173">
        <v>52722</v>
      </c>
      <c r="F664" s="1173">
        <v>104528</v>
      </c>
      <c r="G664" s="1174">
        <v>54797</v>
      </c>
      <c r="H664" s="1171">
        <v>45598874</v>
      </c>
      <c r="I664" s="1173">
        <v>6206047</v>
      </c>
      <c r="J664" s="1173">
        <v>10978459</v>
      </c>
      <c r="K664" s="1220">
        <v>28414368</v>
      </c>
    </row>
    <row r="665" spans="2:11" ht="12.75">
      <c r="B665" s="1229" t="s">
        <v>249</v>
      </c>
      <c r="C665" s="1171">
        <f t="shared" si="50"/>
        <v>37947488</v>
      </c>
      <c r="D665" s="1171">
        <v>152361</v>
      </c>
      <c r="E665" s="1172">
        <v>38008</v>
      </c>
      <c r="F665" s="1172">
        <v>67675</v>
      </c>
      <c r="G665" s="1171">
        <v>46678</v>
      </c>
      <c r="H665" s="1171">
        <v>37795127</v>
      </c>
      <c r="I665" s="1171">
        <v>5250323</v>
      </c>
      <c r="J665" s="1171">
        <v>9742524</v>
      </c>
      <c r="K665" s="1219">
        <v>22802280</v>
      </c>
    </row>
    <row r="666" spans="2:11" ht="12.75">
      <c r="B666" s="1229" t="s">
        <v>250</v>
      </c>
      <c r="C666" s="1171">
        <f t="shared" si="50"/>
        <v>43850100</v>
      </c>
      <c r="D666" s="1176">
        <v>182406</v>
      </c>
      <c r="E666" s="1176">
        <v>49999</v>
      </c>
      <c r="F666" s="1176">
        <v>89839</v>
      </c>
      <c r="G666" s="1176">
        <v>42568</v>
      </c>
      <c r="H666" s="1176">
        <v>43667694</v>
      </c>
      <c r="I666" s="1176">
        <v>6427358</v>
      </c>
      <c r="J666" s="1176">
        <v>9965046</v>
      </c>
      <c r="K666" s="1221">
        <v>27275290</v>
      </c>
    </row>
    <row r="667" spans="2:11" ht="12.75">
      <c r="B667" s="1229" t="s">
        <v>251</v>
      </c>
      <c r="C667" s="1171">
        <f t="shared" si="50"/>
        <v>52025091</v>
      </c>
      <c r="D667" s="1171">
        <v>205453</v>
      </c>
      <c r="E667" s="1172">
        <v>52679</v>
      </c>
      <c r="F667" s="1172">
        <v>121156</v>
      </c>
      <c r="G667" s="1171">
        <v>31618</v>
      </c>
      <c r="H667" s="1171">
        <v>51819638</v>
      </c>
      <c r="I667" s="1171">
        <v>7514997</v>
      </c>
      <c r="J667" s="1171">
        <v>11510571</v>
      </c>
      <c r="K667" s="1219">
        <v>32794070</v>
      </c>
    </row>
    <row r="668" spans="2:11" ht="12.75">
      <c r="B668" s="1229" t="s">
        <v>252</v>
      </c>
      <c r="C668" s="1171">
        <f t="shared" si="50"/>
        <v>54051147</v>
      </c>
      <c r="D668" s="1173">
        <v>228220</v>
      </c>
      <c r="E668" s="1173">
        <v>67664</v>
      </c>
      <c r="F668" s="1173">
        <v>124553</v>
      </c>
      <c r="G668" s="1174">
        <v>36003</v>
      </c>
      <c r="H668" s="1171">
        <v>53822927</v>
      </c>
      <c r="I668" s="1173">
        <v>8725344</v>
      </c>
      <c r="J668" s="1173">
        <v>14051630</v>
      </c>
      <c r="K668" s="1220">
        <v>31045953</v>
      </c>
    </row>
    <row r="669" spans="2:11" ht="12.75">
      <c r="B669" s="1229" t="s">
        <v>253</v>
      </c>
      <c r="C669" s="1171">
        <f t="shared" si="50"/>
        <v>45879866</v>
      </c>
      <c r="D669" s="1173">
        <v>235692</v>
      </c>
      <c r="E669" s="1173">
        <v>57242</v>
      </c>
      <c r="F669" s="1173">
        <v>115636</v>
      </c>
      <c r="G669" s="1174">
        <v>62814</v>
      </c>
      <c r="H669" s="1171">
        <v>45644174</v>
      </c>
      <c r="I669" s="1173">
        <v>6814064</v>
      </c>
      <c r="J669" s="1173">
        <v>12095543</v>
      </c>
      <c r="K669" s="1220">
        <v>26734567</v>
      </c>
    </row>
    <row r="670" spans="2:11" ht="12.75">
      <c r="B670" s="1229" t="s">
        <v>254</v>
      </c>
      <c r="C670" s="1171">
        <f t="shared" si="50"/>
        <v>50006709</v>
      </c>
      <c r="D670" s="1173">
        <v>255535</v>
      </c>
      <c r="E670" s="1173">
        <v>81414</v>
      </c>
      <c r="F670" s="1173">
        <v>142799</v>
      </c>
      <c r="G670" s="1174">
        <v>31322</v>
      </c>
      <c r="H670" s="1171">
        <v>49751174</v>
      </c>
      <c r="I670" s="1173">
        <v>7098072</v>
      </c>
      <c r="J670" s="1173">
        <v>13203179</v>
      </c>
      <c r="K670" s="1220">
        <v>29449923</v>
      </c>
    </row>
    <row r="671" spans="2:11" ht="12.75">
      <c r="B671" s="1229" t="s">
        <v>255</v>
      </c>
      <c r="C671" s="1171">
        <f>SUM(D671+H671)</f>
        <v>49388258</v>
      </c>
      <c r="D671" s="1173">
        <v>269010</v>
      </c>
      <c r="E671" s="1173">
        <v>93543</v>
      </c>
      <c r="F671" s="1173">
        <v>130959</v>
      </c>
      <c r="G671" s="1173">
        <v>44508</v>
      </c>
      <c r="H671" s="1172">
        <v>49119248</v>
      </c>
      <c r="I671" s="1173">
        <v>7503226</v>
      </c>
      <c r="J671" s="1173">
        <v>14927985</v>
      </c>
      <c r="K671" s="1220">
        <v>26688037</v>
      </c>
    </row>
    <row r="672" spans="2:11" ht="12.75">
      <c r="B672" s="1229" t="s">
        <v>256</v>
      </c>
      <c r="C672" s="1171">
        <f>SUM(D672+H672)</f>
        <v>38901473</v>
      </c>
      <c r="D672" s="1173">
        <v>222167</v>
      </c>
      <c r="E672" s="1173">
        <v>52668</v>
      </c>
      <c r="F672" s="1173">
        <v>117595</v>
      </c>
      <c r="G672" s="1173">
        <v>51904</v>
      </c>
      <c r="H672" s="1172">
        <v>38679306</v>
      </c>
      <c r="I672" s="1173">
        <v>6116907</v>
      </c>
      <c r="J672" s="1173">
        <v>12771724</v>
      </c>
      <c r="K672" s="1220">
        <v>19790675</v>
      </c>
    </row>
    <row r="673" spans="2:14" ht="12.75">
      <c r="B673" s="1229" t="s">
        <v>257</v>
      </c>
      <c r="C673" s="1171">
        <f t="shared" si="50"/>
        <v>44379143</v>
      </c>
      <c r="D673" s="1173">
        <v>235538</v>
      </c>
      <c r="E673" s="1173">
        <v>68088</v>
      </c>
      <c r="F673" s="1173">
        <v>114816</v>
      </c>
      <c r="G673" s="1173">
        <v>52634</v>
      </c>
      <c r="H673" s="1173">
        <v>44143605</v>
      </c>
      <c r="I673" s="1173">
        <v>6396462</v>
      </c>
      <c r="J673" s="1173">
        <v>13181865</v>
      </c>
      <c r="K673" s="1220">
        <v>24565278</v>
      </c>
    </row>
    <row r="674" spans="2:14" ht="12.75">
      <c r="B674" s="1137"/>
      <c r="C674" s="1172"/>
      <c r="D674" s="1172"/>
      <c r="E674" s="1172"/>
      <c r="F674" s="1172"/>
      <c r="G674" s="1172"/>
      <c r="H674" s="1172"/>
      <c r="I674" s="1172"/>
      <c r="J674" s="1172"/>
      <c r="K674" s="1225"/>
    </row>
    <row r="675" spans="2:14" ht="12.75">
      <c r="B675" s="1226">
        <v>2020</v>
      </c>
      <c r="C675" s="1165">
        <f t="shared" ref="C675:K675" si="51">SUM(C662:C673)</f>
        <v>559818071</v>
      </c>
      <c r="D675" s="1165">
        <f t="shared" si="51"/>
        <v>2643236</v>
      </c>
      <c r="E675" s="1165">
        <f t="shared" si="51"/>
        <v>740638</v>
      </c>
      <c r="F675" s="1165">
        <f t="shared" si="51"/>
        <v>1348815</v>
      </c>
      <c r="G675" s="1165">
        <f t="shared" si="51"/>
        <v>553783</v>
      </c>
      <c r="H675" s="1165">
        <f t="shared" si="51"/>
        <v>557174835</v>
      </c>
      <c r="I675" s="1165">
        <f t="shared" si="51"/>
        <v>82097188</v>
      </c>
      <c r="J675" s="1165">
        <f t="shared" si="51"/>
        <v>146990008</v>
      </c>
      <c r="K675" s="1227">
        <f t="shared" si="51"/>
        <v>328087639</v>
      </c>
      <c r="N675" s="425" t="s">
        <v>477</v>
      </c>
    </row>
    <row r="676" spans="2:14" ht="12.75">
      <c r="B676" s="1230"/>
      <c r="C676" s="1142"/>
      <c r="D676" s="1142"/>
      <c r="E676" s="1142"/>
      <c r="F676" s="1142"/>
      <c r="G676" s="1142"/>
      <c r="H676" s="1142"/>
      <c r="I676" s="1142"/>
      <c r="J676" s="1142"/>
      <c r="K676" s="1231"/>
    </row>
    <row r="677" spans="2:14" ht="12.75" customHeight="1">
      <c r="B677" s="1609" t="s">
        <v>234</v>
      </c>
      <c r="C677" s="1527" t="s">
        <v>22</v>
      </c>
      <c r="D677" s="1527" t="s">
        <v>235</v>
      </c>
      <c r="E677" s="1538" t="s">
        <v>236</v>
      </c>
      <c r="F677" s="1539"/>
      <c r="G677" s="1540"/>
      <c r="H677" s="1533" t="s">
        <v>237</v>
      </c>
      <c r="I677" s="1535" t="s">
        <v>238</v>
      </c>
      <c r="J677" s="1536"/>
      <c r="K677" s="1537"/>
    </row>
    <row r="678" spans="2:14" ht="11.25" customHeight="1">
      <c r="B678" s="1610"/>
      <c r="C678" s="1528"/>
      <c r="D678" s="1528"/>
      <c r="E678" s="1529" t="s">
        <v>275</v>
      </c>
      <c r="F678" s="1527" t="s">
        <v>276</v>
      </c>
      <c r="G678" s="1527" t="s">
        <v>277</v>
      </c>
      <c r="H678" s="1534"/>
      <c r="I678" s="1529" t="s">
        <v>242</v>
      </c>
      <c r="J678" s="1529" t="s">
        <v>24</v>
      </c>
      <c r="K678" s="1531" t="s">
        <v>243</v>
      </c>
    </row>
    <row r="679" spans="2:14" ht="11.25" customHeight="1">
      <c r="B679" s="1610"/>
      <c r="C679" s="1528"/>
      <c r="D679" s="1528"/>
      <c r="E679" s="1541"/>
      <c r="F679" s="1528"/>
      <c r="G679" s="1528"/>
      <c r="H679" s="1534"/>
      <c r="I679" s="1530"/>
      <c r="J679" s="1530"/>
      <c r="K679" s="1532"/>
    </row>
    <row r="680" spans="2:14" ht="12.75">
      <c r="B680" s="1133">
        <v>0</v>
      </c>
      <c r="C680" s="1143">
        <v>1</v>
      </c>
      <c r="D680" s="1143">
        <v>2</v>
      </c>
      <c r="E680" s="1144">
        <v>3</v>
      </c>
      <c r="F680" s="1144">
        <v>4</v>
      </c>
      <c r="G680" s="1143">
        <v>5</v>
      </c>
      <c r="H680" s="1143">
        <v>6</v>
      </c>
      <c r="I680" s="1143">
        <v>7</v>
      </c>
      <c r="J680" s="1143">
        <v>8</v>
      </c>
      <c r="K680" s="1232">
        <v>9</v>
      </c>
    </row>
    <row r="681" spans="2:14" ht="12.75">
      <c r="B681" s="1135"/>
      <c r="C681" s="1141"/>
      <c r="D681" s="1141"/>
      <c r="E681" s="1141"/>
      <c r="F681" s="1141"/>
      <c r="G681" s="1141"/>
      <c r="H681" s="1141"/>
      <c r="I681" s="1141"/>
      <c r="J681" s="1141"/>
      <c r="K681" s="1228"/>
    </row>
    <row r="682" spans="2:14" ht="12.75">
      <c r="B682" s="1137"/>
      <c r="C682" s="1525" t="s">
        <v>271</v>
      </c>
      <c r="D682" s="1525"/>
      <c r="E682" s="1525"/>
      <c r="F682" s="1525"/>
      <c r="G682" s="1525"/>
      <c r="H682" s="1525"/>
      <c r="I682" s="1525"/>
      <c r="J682" s="1525"/>
      <c r="K682" s="1526"/>
    </row>
    <row r="683" spans="2:14" ht="12.75">
      <c r="B683" s="1137"/>
      <c r="C683" s="1145"/>
      <c r="D683" s="1145"/>
      <c r="E683" s="1145"/>
      <c r="F683" s="1145"/>
      <c r="G683" s="1145"/>
      <c r="H683" s="1145"/>
      <c r="I683" s="1145"/>
      <c r="J683" s="1145"/>
      <c r="K683" s="1233"/>
    </row>
    <row r="684" spans="2:14" ht="12.75">
      <c r="B684" s="1229" t="s">
        <v>246</v>
      </c>
      <c r="C684" s="1171">
        <f>SUM(D684+H684)</f>
        <v>98406751</v>
      </c>
      <c r="D684" s="1171">
        <v>415255</v>
      </c>
      <c r="E684" s="1171">
        <v>121753</v>
      </c>
      <c r="F684" s="1171">
        <v>197678</v>
      </c>
      <c r="G684" s="1171">
        <v>95824</v>
      </c>
      <c r="H684" s="1171">
        <v>97991496</v>
      </c>
      <c r="I684" s="1171">
        <v>14011279</v>
      </c>
      <c r="J684" s="1171">
        <v>27307209</v>
      </c>
      <c r="K684" s="1219">
        <v>56673008</v>
      </c>
    </row>
    <row r="685" spans="2:14" ht="12.75">
      <c r="B685" s="1229" t="s">
        <v>247</v>
      </c>
      <c r="C685" s="1171">
        <f t="shared" ref="C685:C695" si="52">SUM(D685+H685)</f>
        <v>94273400</v>
      </c>
      <c r="D685" s="1171">
        <v>371528</v>
      </c>
      <c r="E685" s="1171">
        <v>101380</v>
      </c>
      <c r="F685" s="1171">
        <v>190031</v>
      </c>
      <c r="G685" s="1171">
        <v>80117</v>
      </c>
      <c r="H685" s="1171">
        <v>93901872</v>
      </c>
      <c r="I685" s="1171">
        <v>13706847</v>
      </c>
      <c r="J685" s="1171">
        <v>24084327</v>
      </c>
      <c r="K685" s="1219">
        <v>56110698</v>
      </c>
    </row>
    <row r="686" spans="2:14" ht="12.75">
      <c r="B686" s="1229" t="s">
        <v>248</v>
      </c>
      <c r="C686" s="1171">
        <f t="shared" si="52"/>
        <v>89717346</v>
      </c>
      <c r="D686" s="1173">
        <v>372120</v>
      </c>
      <c r="E686" s="1173">
        <v>93526</v>
      </c>
      <c r="F686" s="1173">
        <v>183035</v>
      </c>
      <c r="G686" s="1174">
        <v>95559</v>
      </c>
      <c r="H686" s="1171">
        <v>89345226</v>
      </c>
      <c r="I686" s="1173">
        <v>12115715</v>
      </c>
      <c r="J686" s="1173">
        <v>22514649</v>
      </c>
      <c r="K686" s="1220">
        <v>54714862</v>
      </c>
    </row>
    <row r="687" spans="2:14" ht="12.75">
      <c r="B687" s="1229" t="s">
        <v>249</v>
      </c>
      <c r="C687" s="1171">
        <f t="shared" si="52"/>
        <v>74393739</v>
      </c>
      <c r="D687" s="1171">
        <v>265878</v>
      </c>
      <c r="E687" s="1172">
        <v>66178</v>
      </c>
      <c r="F687" s="1172">
        <v>117616</v>
      </c>
      <c r="G687" s="1172">
        <v>82084</v>
      </c>
      <c r="H687" s="1171">
        <v>74127861</v>
      </c>
      <c r="I687" s="1172">
        <v>10308616</v>
      </c>
      <c r="J687" s="1172">
        <v>20143556</v>
      </c>
      <c r="K687" s="1225">
        <v>43675689</v>
      </c>
    </row>
    <row r="688" spans="2:14" ht="12.75">
      <c r="B688" s="1229" t="s">
        <v>250</v>
      </c>
      <c r="C688" s="1171">
        <f t="shared" si="52"/>
        <v>86208498</v>
      </c>
      <c r="D688" s="1176">
        <v>319898</v>
      </c>
      <c r="E688" s="1176">
        <v>87279</v>
      </c>
      <c r="F688" s="1176">
        <v>156470</v>
      </c>
      <c r="G688" s="1176">
        <v>76149</v>
      </c>
      <c r="H688" s="1176">
        <v>85888600</v>
      </c>
      <c r="I688" s="1176">
        <v>12659354</v>
      </c>
      <c r="J688" s="1176">
        <v>20656790</v>
      </c>
      <c r="K688" s="1221">
        <v>52572456</v>
      </c>
    </row>
    <row r="689" spans="2:12" ht="12.75">
      <c r="B689" s="1229" t="s">
        <v>251</v>
      </c>
      <c r="C689" s="1171">
        <f t="shared" si="52"/>
        <v>101889130</v>
      </c>
      <c r="D689" s="1171">
        <v>360681</v>
      </c>
      <c r="E689" s="1172">
        <v>93221</v>
      </c>
      <c r="F689" s="1172">
        <v>211996</v>
      </c>
      <c r="G689" s="1172">
        <v>55464</v>
      </c>
      <c r="H689" s="1171">
        <v>101528449</v>
      </c>
      <c r="I689" s="1172">
        <v>15174672</v>
      </c>
      <c r="J689" s="1172">
        <v>23731496</v>
      </c>
      <c r="K689" s="1225">
        <v>62622281</v>
      </c>
    </row>
    <row r="690" spans="2:12" ht="12.75">
      <c r="B690" s="1229" t="s">
        <v>252</v>
      </c>
      <c r="C690" s="1171">
        <f>SUM(D690+H690)</f>
        <v>105672362</v>
      </c>
      <c r="D690" s="1173">
        <v>403511</v>
      </c>
      <c r="E690" s="1173">
        <v>119182</v>
      </c>
      <c r="F690" s="1173">
        <v>221232</v>
      </c>
      <c r="G690" s="1174">
        <v>63097</v>
      </c>
      <c r="H690" s="1171">
        <v>105268851</v>
      </c>
      <c r="I690" s="1173">
        <v>17023118</v>
      </c>
      <c r="J690" s="1173">
        <v>28928872</v>
      </c>
      <c r="K690" s="1220">
        <v>59316861</v>
      </c>
    </row>
    <row r="691" spans="2:12" ht="12.75">
      <c r="B691" s="1229" t="s">
        <v>253</v>
      </c>
      <c r="C691" s="1171">
        <f>SUM(D691+H691)</f>
        <v>89888573</v>
      </c>
      <c r="D691" s="1173">
        <v>413288</v>
      </c>
      <c r="E691" s="1173">
        <v>100914</v>
      </c>
      <c r="F691" s="1173">
        <v>202818</v>
      </c>
      <c r="G691" s="1174">
        <v>109556</v>
      </c>
      <c r="H691" s="1171">
        <v>89475285</v>
      </c>
      <c r="I691" s="1173">
        <v>13419764</v>
      </c>
      <c r="J691" s="1173">
        <v>24879574</v>
      </c>
      <c r="K691" s="1220">
        <v>51175947</v>
      </c>
    </row>
    <row r="692" spans="2:12" ht="12.75">
      <c r="B692" s="1229" t="s">
        <v>254</v>
      </c>
      <c r="C692" s="1171">
        <f t="shared" si="52"/>
        <v>98776814</v>
      </c>
      <c r="D692" s="1171">
        <v>449742</v>
      </c>
      <c r="E692" s="1172">
        <v>142399</v>
      </c>
      <c r="F692" s="1172">
        <v>252641</v>
      </c>
      <c r="G692" s="1172">
        <v>54702</v>
      </c>
      <c r="H692" s="1171">
        <v>98327072</v>
      </c>
      <c r="I692" s="1172">
        <v>13985215</v>
      </c>
      <c r="J692" s="1172">
        <v>27586425</v>
      </c>
      <c r="K692" s="1225">
        <v>56755432</v>
      </c>
    </row>
    <row r="693" spans="2:12" ht="12.75">
      <c r="B693" s="1229" t="s">
        <v>255</v>
      </c>
      <c r="C693" s="1171">
        <f t="shared" si="52"/>
        <v>97774164</v>
      </c>
      <c r="D693" s="1173">
        <v>478145</v>
      </c>
      <c r="E693" s="1173">
        <v>164762</v>
      </c>
      <c r="F693" s="1173">
        <v>235023</v>
      </c>
      <c r="G693" s="1173">
        <v>78360</v>
      </c>
      <c r="H693" s="1172">
        <v>97296019</v>
      </c>
      <c r="I693" s="1173">
        <v>14828737</v>
      </c>
      <c r="J693" s="1173">
        <v>31240799</v>
      </c>
      <c r="K693" s="1220">
        <v>51226483</v>
      </c>
    </row>
    <row r="694" spans="2:12" ht="12.75">
      <c r="B694" s="1229" t="s">
        <v>256</v>
      </c>
      <c r="C694" s="1171">
        <f t="shared" si="52"/>
        <v>81593253</v>
      </c>
      <c r="D694" s="1173">
        <v>392463</v>
      </c>
      <c r="E694" s="1173">
        <v>92244</v>
      </c>
      <c r="F694" s="1173">
        <v>209689</v>
      </c>
      <c r="G694" s="1173">
        <v>90530</v>
      </c>
      <c r="H694" s="1172">
        <v>81200790</v>
      </c>
      <c r="I694" s="1173">
        <v>12068851</v>
      </c>
      <c r="J694" s="1173">
        <v>26605968</v>
      </c>
      <c r="K694" s="1220">
        <v>42525971</v>
      </c>
    </row>
    <row r="695" spans="2:12" ht="12.75">
      <c r="B695" s="1229" t="s">
        <v>257</v>
      </c>
      <c r="C695" s="1171">
        <f t="shared" si="52"/>
        <v>87937614</v>
      </c>
      <c r="D695" s="1173">
        <v>416595</v>
      </c>
      <c r="E695" s="1173">
        <v>118762</v>
      </c>
      <c r="F695" s="1173">
        <v>204236</v>
      </c>
      <c r="G695" s="1174">
        <v>93597</v>
      </c>
      <c r="H695" s="1175">
        <v>87521019</v>
      </c>
      <c r="I695" s="1173">
        <v>12604337</v>
      </c>
      <c r="J695" s="1173">
        <v>27520655</v>
      </c>
      <c r="K695" s="1220">
        <v>47396027</v>
      </c>
    </row>
    <row r="696" spans="2:12" ht="12.75">
      <c r="B696" s="1229"/>
      <c r="C696" s="1170"/>
      <c r="D696" s="1167"/>
      <c r="E696" s="1168"/>
      <c r="F696" s="1168"/>
      <c r="G696" s="1168"/>
      <c r="H696" s="1167"/>
      <c r="I696" s="1168"/>
      <c r="J696" s="1168"/>
      <c r="K696" s="1234"/>
    </row>
    <row r="697" spans="2:12" ht="12.75">
      <c r="B697" s="1226">
        <v>2020</v>
      </c>
      <c r="C697" s="1169">
        <f t="shared" ref="C697:K697" si="53">SUM(C684:C695)</f>
        <v>1106531644</v>
      </c>
      <c r="D697" s="1169">
        <f t="shared" si="53"/>
        <v>4659104</v>
      </c>
      <c r="E697" s="1169">
        <f t="shared" si="53"/>
        <v>1301600</v>
      </c>
      <c r="F697" s="1169">
        <f t="shared" si="53"/>
        <v>2382465</v>
      </c>
      <c r="G697" s="1169">
        <f t="shared" si="53"/>
        <v>975039</v>
      </c>
      <c r="H697" s="1169">
        <f t="shared" si="53"/>
        <v>1101872540</v>
      </c>
      <c r="I697" s="1169">
        <f t="shared" si="53"/>
        <v>161906505</v>
      </c>
      <c r="J697" s="1169">
        <f t="shared" si="53"/>
        <v>305200320</v>
      </c>
      <c r="K697" s="1235">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7"/>
      <c r="C700" s="1164"/>
      <c r="D700" s="1164"/>
      <c r="E700" s="1236"/>
      <c r="F700" s="1237" t="s">
        <v>272</v>
      </c>
      <c r="G700" s="1237"/>
      <c r="H700" s="1237"/>
      <c r="I700" s="1237"/>
      <c r="J700" s="1238"/>
      <c r="K700" s="1239"/>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 t="shared" ref="C712" si="63">C695/C656</f>
        <v>588.40825694212106</v>
      </c>
      <c r="D712" s="552">
        <f>D695/D656</f>
        <v>97.540388667759302</v>
      </c>
      <c r="E712" s="552">
        <f t="shared" ref="E712:K712" si="64">E695/E656</f>
        <v>61.375710594315244</v>
      </c>
      <c r="F712" s="552">
        <f t="shared" si="64"/>
        <v>106.76215368531103</v>
      </c>
      <c r="G712" s="552">
        <f t="shared" si="64"/>
        <v>221.26950354609929</v>
      </c>
      <c r="H712" s="552">
        <f t="shared" si="64"/>
        <v>602.84902775194757</v>
      </c>
      <c r="I712" s="552">
        <f t="shared" si="64"/>
        <v>540.86581702711976</v>
      </c>
      <c r="J712" s="552">
        <f t="shared" si="64"/>
        <v>577.30391642717791</v>
      </c>
      <c r="K712" s="1132">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11" t="s">
        <v>478</v>
      </c>
      <c r="C715" s="1611"/>
      <c r="D715" s="1611"/>
      <c r="E715" s="1611"/>
      <c r="F715" s="1611"/>
      <c r="G715" s="1611"/>
      <c r="H715" s="1611"/>
      <c r="I715" s="1611"/>
      <c r="J715" s="1611"/>
      <c r="K715" s="1611"/>
      <c r="L715"/>
    </row>
    <row r="716" spans="2:12" ht="18.75" thickBot="1">
      <c r="B716" s="1207"/>
      <c r="C716" s="1207"/>
      <c r="D716" s="1207"/>
      <c r="E716" s="1207"/>
      <c r="F716" s="791" t="s">
        <v>233</v>
      </c>
      <c r="G716" s="1207"/>
      <c r="H716" s="1207"/>
      <c r="I716" s="1207"/>
      <c r="J716" s="1207"/>
      <c r="K716" s="1207"/>
    </row>
    <row r="717" spans="2:12" ht="12.75">
      <c r="B717" s="1612" t="s">
        <v>234</v>
      </c>
      <c r="C717" s="1614" t="s">
        <v>22</v>
      </c>
      <c r="D717" s="1614" t="s">
        <v>235</v>
      </c>
      <c r="E717" s="1615" t="s">
        <v>236</v>
      </c>
      <c r="F717" s="1616"/>
      <c r="G717" s="1617"/>
      <c r="H717" s="1618" t="s">
        <v>237</v>
      </c>
      <c r="I717" s="1615" t="s">
        <v>238</v>
      </c>
      <c r="J717" s="1616"/>
      <c r="K717" s="1619"/>
    </row>
    <row r="718" spans="2:12">
      <c r="B718" s="1613"/>
      <c r="C718" s="1528"/>
      <c r="D718" s="1528"/>
      <c r="E718" s="1529" t="s">
        <v>275</v>
      </c>
      <c r="F718" s="1527" t="s">
        <v>276</v>
      </c>
      <c r="G718" s="1527" t="s">
        <v>277</v>
      </c>
      <c r="H718" s="1534"/>
      <c r="I718" s="1529" t="s">
        <v>242</v>
      </c>
      <c r="J718" s="1529" t="s">
        <v>24</v>
      </c>
      <c r="K718" s="1531" t="s">
        <v>322</v>
      </c>
    </row>
    <row r="719" spans="2:12" ht="17.25" customHeight="1">
      <c r="B719" s="1613"/>
      <c r="C719" s="1528"/>
      <c r="D719" s="1528"/>
      <c r="E719" s="1541"/>
      <c r="F719" s="1528"/>
      <c r="G719" s="1528"/>
      <c r="H719" s="1534"/>
      <c r="I719" s="1541"/>
      <c r="J719" s="1541"/>
      <c r="K719" s="1620"/>
    </row>
    <row r="720" spans="2:12" ht="12.75">
      <c r="B720" s="1133">
        <v>0</v>
      </c>
      <c r="C720" s="661">
        <v>1</v>
      </c>
      <c r="D720" s="661">
        <v>2</v>
      </c>
      <c r="E720" s="662">
        <v>3</v>
      </c>
      <c r="F720" s="662">
        <v>4</v>
      </c>
      <c r="G720" s="661">
        <v>5</v>
      </c>
      <c r="H720" s="661">
        <v>6</v>
      </c>
      <c r="I720" s="661">
        <v>7</v>
      </c>
      <c r="J720" s="661">
        <v>8</v>
      </c>
      <c r="K720" s="1134">
        <v>9</v>
      </c>
    </row>
    <row r="721" spans="2:11" ht="12.75">
      <c r="B721" s="1135"/>
      <c r="C721" s="664"/>
      <c r="D721" s="664"/>
      <c r="E721" s="664"/>
      <c r="F721" s="664"/>
      <c r="G721" s="664"/>
      <c r="H721" s="664"/>
      <c r="I721" s="664"/>
      <c r="J721" s="664"/>
      <c r="K721" s="1136"/>
    </row>
    <row r="722" spans="2:11" ht="14.25">
      <c r="B722" s="1137"/>
      <c r="C722" s="1594" t="s">
        <v>245</v>
      </c>
      <c r="D722" s="1594"/>
      <c r="E722" s="1594"/>
      <c r="F722" s="1594"/>
      <c r="G722" s="1594"/>
      <c r="H722" s="1594"/>
      <c r="I722" s="1594"/>
      <c r="J722" s="1594"/>
      <c r="K722" s="1608"/>
    </row>
    <row r="723" spans="2:11" ht="12.75">
      <c r="B723" s="1135"/>
      <c r="C723" s="664"/>
      <c r="D723" s="664"/>
      <c r="E723" s="664"/>
      <c r="F723" s="664"/>
      <c r="G723" s="664"/>
      <c r="H723" s="664"/>
      <c r="I723" s="664"/>
      <c r="J723" s="664"/>
      <c r="K723" s="1136"/>
    </row>
    <row r="724" spans="2:11" ht="12.75">
      <c r="B724" s="1288" t="s">
        <v>246</v>
      </c>
      <c r="C724" s="1171">
        <f>SUM(D724+H724)</f>
        <v>131487</v>
      </c>
      <c r="D724" s="1171">
        <v>4212</v>
      </c>
      <c r="E724" s="1171">
        <v>1884</v>
      </c>
      <c r="F724" s="1171">
        <v>1881</v>
      </c>
      <c r="G724" s="1171">
        <v>447</v>
      </c>
      <c r="H724" s="1171">
        <v>127275</v>
      </c>
      <c r="I724" s="1171">
        <v>20665</v>
      </c>
      <c r="J724" s="1171">
        <v>40603</v>
      </c>
      <c r="K724" s="1171">
        <v>66007</v>
      </c>
    </row>
    <row r="725" spans="2:11" ht="12.75">
      <c r="B725" s="1288" t="s">
        <v>247</v>
      </c>
      <c r="C725" s="1171">
        <f t="shared" ref="C725:C735" si="65">SUM(D725+H725)</f>
        <v>139761</v>
      </c>
      <c r="D725" s="1171">
        <v>4061</v>
      </c>
      <c r="E725" s="1171">
        <v>2090</v>
      </c>
      <c r="F725" s="1171">
        <v>1541</v>
      </c>
      <c r="G725" s="1171">
        <v>430</v>
      </c>
      <c r="H725" s="1171">
        <v>135700</v>
      </c>
      <c r="I725" s="1171">
        <v>22172</v>
      </c>
      <c r="J725" s="1171">
        <v>39787</v>
      </c>
      <c r="K725" s="1171">
        <v>73741</v>
      </c>
    </row>
    <row r="726" spans="2:11" ht="12.75">
      <c r="B726" s="1288" t="s">
        <v>248</v>
      </c>
      <c r="C726" s="1171">
        <f t="shared" si="65"/>
        <v>169682</v>
      </c>
      <c r="D726" s="1173">
        <v>5140</v>
      </c>
      <c r="E726" s="1173">
        <v>2472</v>
      </c>
      <c r="F726" s="1173">
        <v>2072</v>
      </c>
      <c r="G726" s="1174">
        <v>596</v>
      </c>
      <c r="H726" s="1171">
        <v>164542</v>
      </c>
      <c r="I726" s="1173">
        <v>28740</v>
      </c>
      <c r="J726" s="1173">
        <v>46840</v>
      </c>
      <c r="K726" s="1173">
        <v>88962</v>
      </c>
    </row>
    <row r="727" spans="2:11" ht="12.75">
      <c r="B727" s="1288" t="s">
        <v>249</v>
      </c>
      <c r="C727" s="1171">
        <f>SUM(D727+H727)</f>
        <v>147812</v>
      </c>
      <c r="D727" s="1171">
        <v>3534</v>
      </c>
      <c r="E727" s="1172">
        <v>1611</v>
      </c>
      <c r="F727" s="1172">
        <v>1644</v>
      </c>
      <c r="G727" s="1171">
        <v>279</v>
      </c>
      <c r="H727" s="1171">
        <v>144278</v>
      </c>
      <c r="I727" s="1171">
        <v>24602</v>
      </c>
      <c r="J727" s="1171">
        <v>37994</v>
      </c>
      <c r="K727" s="1171">
        <v>81682</v>
      </c>
    </row>
    <row r="728" spans="2:11" ht="12.75">
      <c r="B728" s="1288" t="s">
        <v>250</v>
      </c>
      <c r="C728" s="1171">
        <f>SUM(D728+H728)</f>
        <v>0</v>
      </c>
      <c r="D728" s="1000"/>
      <c r="E728" s="1176"/>
      <c r="F728" s="1166"/>
      <c r="G728" s="1166"/>
      <c r="H728" s="1000"/>
      <c r="I728" s="1176"/>
      <c r="J728" s="1176"/>
      <c r="K728" s="1166"/>
    </row>
    <row r="729" spans="2:11" ht="12.75">
      <c r="B729" s="1288" t="s">
        <v>251</v>
      </c>
      <c r="C729" s="1171">
        <f t="shared" si="65"/>
        <v>0</v>
      </c>
      <c r="D729" s="1171"/>
      <c r="E729" s="1172"/>
      <c r="F729" s="1172"/>
      <c r="G729" s="1171"/>
      <c r="H729" s="1171"/>
      <c r="I729" s="1171"/>
      <c r="J729" s="1171"/>
      <c r="K729" s="1171"/>
    </row>
    <row r="730" spans="2:11" ht="12.75">
      <c r="B730" s="1288" t="s">
        <v>252</v>
      </c>
      <c r="C730" s="1171">
        <f>SUM(D730+H730)</f>
        <v>0</v>
      </c>
      <c r="D730" s="865"/>
      <c r="E730" s="1173"/>
      <c r="F730" s="1174"/>
      <c r="G730" s="1174"/>
      <c r="H730" s="1171"/>
      <c r="I730" s="1173"/>
      <c r="J730" s="1173"/>
      <c r="K730" s="1173"/>
    </row>
    <row r="731" spans="2:11" ht="12.75">
      <c r="B731" s="1288" t="s">
        <v>253</v>
      </c>
      <c r="C731" s="1171">
        <f t="shared" si="65"/>
        <v>0</v>
      </c>
      <c r="D731" s="865"/>
      <c r="E731" s="1173"/>
      <c r="F731" s="1173"/>
      <c r="G731" s="1174"/>
      <c r="H731" s="1171"/>
      <c r="I731" s="1173"/>
      <c r="J731" s="1173"/>
      <c r="K731" s="1173"/>
    </row>
    <row r="732" spans="2:11" ht="12.75">
      <c r="B732" s="1288" t="s">
        <v>254</v>
      </c>
      <c r="C732" s="1171">
        <f t="shared" si="65"/>
        <v>0</v>
      </c>
      <c r="D732" s="1171"/>
      <c r="E732" s="1172"/>
      <c r="F732" s="1172"/>
      <c r="G732" s="1171"/>
      <c r="H732" s="1171"/>
      <c r="I732" s="1171"/>
      <c r="J732" s="1171"/>
      <c r="K732" s="1171"/>
    </row>
    <row r="733" spans="2:11" ht="12.75">
      <c r="B733" s="1289" t="s">
        <v>255</v>
      </c>
      <c r="C733" s="1171">
        <f>SUM(D733+H733)</f>
        <v>0</v>
      </c>
      <c r="D733" s="865"/>
      <c r="E733" s="1173"/>
      <c r="F733" s="1173"/>
      <c r="G733" s="1173"/>
      <c r="H733" s="1172"/>
      <c r="I733" s="1173"/>
      <c r="J733" s="1173"/>
      <c r="K733" s="1173"/>
    </row>
    <row r="734" spans="2:11" ht="12.75">
      <c r="B734" s="1290" t="s">
        <v>256</v>
      </c>
      <c r="C734" s="1171">
        <f>SUM(D734+H734)</f>
        <v>0</v>
      </c>
      <c r="D734" s="1173"/>
      <c r="E734" s="1173"/>
      <c r="F734" s="1173"/>
      <c r="G734" s="1173"/>
      <c r="H734" s="1173"/>
      <c r="I734" s="1173"/>
      <c r="J734" s="1173"/>
      <c r="K734" s="1173"/>
    </row>
    <row r="735" spans="2:11" ht="12.75">
      <c r="B735" s="1290" t="s">
        <v>257</v>
      </c>
      <c r="C735" s="1171">
        <f t="shared" si="65"/>
        <v>0</v>
      </c>
      <c r="D735" s="1173"/>
      <c r="E735" s="1173"/>
      <c r="F735" s="1173"/>
      <c r="G735" s="1173"/>
      <c r="H735" s="1173"/>
      <c r="I735" s="1173"/>
      <c r="J735" s="1173"/>
      <c r="K735" s="1173"/>
    </row>
    <row r="736" spans="2:11" ht="15">
      <c r="B736" s="1002"/>
      <c r="C736" s="1172"/>
      <c r="D736" s="1172"/>
      <c r="E736" s="1172"/>
      <c r="F736" s="1172"/>
      <c r="G736" s="1172"/>
      <c r="H736" s="1172"/>
      <c r="I736" s="1172"/>
      <c r="J736" s="1172"/>
      <c r="K736" s="1172"/>
    </row>
    <row r="737" spans="2:11" ht="12.75">
      <c r="B737" s="1003">
        <v>2021</v>
      </c>
      <c r="C737" s="1165">
        <f t="shared" ref="C737:K737" si="66">SUM(C724:C735)</f>
        <v>588742</v>
      </c>
      <c r="D737" s="1165">
        <f>SUM(D724:D735)</f>
        <v>16947</v>
      </c>
      <c r="E737" s="1165">
        <f t="shared" si="66"/>
        <v>8057</v>
      </c>
      <c r="F737" s="1165">
        <f t="shared" si="66"/>
        <v>7138</v>
      </c>
      <c r="G737" s="1165">
        <f>SUM(G724:G735)</f>
        <v>1752</v>
      </c>
      <c r="H737" s="1165">
        <f t="shared" si="66"/>
        <v>571795</v>
      </c>
      <c r="I737" s="1165">
        <f t="shared" si="66"/>
        <v>96179</v>
      </c>
      <c r="J737" s="1165">
        <f t="shared" si="66"/>
        <v>165224</v>
      </c>
      <c r="K737" s="1165">
        <f t="shared" si="66"/>
        <v>310392</v>
      </c>
    </row>
    <row r="738" spans="2:11" ht="12.75">
      <c r="B738" s="1164"/>
      <c r="C738" s="1141"/>
      <c r="D738" s="1141"/>
      <c r="E738" s="1141"/>
      <c r="F738" s="1141"/>
      <c r="G738" s="1141"/>
      <c r="H738" s="1141"/>
      <c r="I738" s="1141"/>
      <c r="J738" s="1141"/>
      <c r="K738" s="1141"/>
    </row>
    <row r="739" spans="2:11" ht="12.75">
      <c r="B739" s="106"/>
      <c r="C739" s="1525" t="s">
        <v>270</v>
      </c>
      <c r="D739" s="1525"/>
      <c r="E739" s="1525"/>
      <c r="F739" s="1525"/>
      <c r="G739" s="1525"/>
      <c r="H739" s="1525"/>
      <c r="I739" s="1525"/>
      <c r="J739" s="1525"/>
      <c r="K739" s="1525"/>
    </row>
    <row r="740" spans="2:11" ht="12.75">
      <c r="B740" s="664"/>
      <c r="C740" s="1141"/>
      <c r="D740" s="1141"/>
      <c r="E740" s="1141"/>
      <c r="F740" s="1141"/>
      <c r="G740" s="1141"/>
      <c r="H740" s="1141"/>
      <c r="I740" s="1141"/>
      <c r="J740" s="1141"/>
      <c r="K740" s="1141"/>
    </row>
    <row r="741" spans="2:11" ht="12.75">
      <c r="B741" s="1004" t="s">
        <v>246</v>
      </c>
      <c r="C741" s="1171">
        <f t="shared" ref="C741:C752" si="67">SUM(D741+H741)</f>
        <v>39741341</v>
      </c>
      <c r="D741" s="1171">
        <v>237362</v>
      </c>
      <c r="E741" s="1171">
        <v>66223</v>
      </c>
      <c r="F741" s="1171">
        <v>109472</v>
      </c>
      <c r="G741" s="1171">
        <v>61667</v>
      </c>
      <c r="H741" s="1171">
        <v>39503979</v>
      </c>
      <c r="I741" s="1171">
        <v>5747629</v>
      </c>
      <c r="J741" s="1171">
        <v>11340717</v>
      </c>
      <c r="K741" s="1171">
        <v>22415633</v>
      </c>
    </row>
    <row r="742" spans="2:11" ht="12.75">
      <c r="B742" s="1004" t="s">
        <v>247</v>
      </c>
      <c r="C742" s="1171">
        <f t="shared" si="67"/>
        <v>42585604</v>
      </c>
      <c r="D742" s="1171">
        <v>225646</v>
      </c>
      <c r="E742" s="1171">
        <v>74893</v>
      </c>
      <c r="F742" s="1171">
        <v>91386</v>
      </c>
      <c r="G742" s="1171">
        <v>59367</v>
      </c>
      <c r="H742" s="1171">
        <v>42359958</v>
      </c>
      <c r="I742" s="1171">
        <v>6173809</v>
      </c>
      <c r="J742" s="1171">
        <v>11233624</v>
      </c>
      <c r="K742" s="1171">
        <v>24952525</v>
      </c>
    </row>
    <row r="743" spans="2:11" ht="12.75">
      <c r="B743" s="1004" t="s">
        <v>248</v>
      </c>
      <c r="C743" s="1171">
        <f t="shared" si="67"/>
        <v>51669516</v>
      </c>
      <c r="D743" s="1173">
        <v>269170</v>
      </c>
      <c r="E743" s="1173">
        <v>75705</v>
      </c>
      <c r="F743" s="1173">
        <v>120949</v>
      </c>
      <c r="G743" s="1174">
        <v>72516</v>
      </c>
      <c r="H743" s="1171">
        <v>51400346</v>
      </c>
      <c r="I743" s="1173">
        <v>8040952</v>
      </c>
      <c r="J743" s="1173">
        <v>13263981</v>
      </c>
      <c r="K743" s="1173">
        <v>30095413</v>
      </c>
    </row>
    <row r="744" spans="2:11" ht="12.75">
      <c r="B744" s="1004" t="s">
        <v>249</v>
      </c>
      <c r="C744" s="1171">
        <f t="shared" si="67"/>
        <v>46021458</v>
      </c>
      <c r="D744" s="1171">
        <v>203453</v>
      </c>
      <c r="E744" s="1172">
        <v>56947</v>
      </c>
      <c r="F744" s="1172">
        <v>106856</v>
      </c>
      <c r="G744" s="1171">
        <v>39650</v>
      </c>
      <c r="H744" s="1171">
        <v>45818005</v>
      </c>
      <c r="I744" s="1171">
        <v>6937605</v>
      </c>
      <c r="J744" s="1171">
        <v>10743705</v>
      </c>
      <c r="K744" s="1171">
        <v>28136695</v>
      </c>
    </row>
    <row r="745" spans="2:11" ht="12.75">
      <c r="B745" s="1004" t="s">
        <v>250</v>
      </c>
      <c r="C745" s="1171">
        <f t="shared" si="67"/>
        <v>0</v>
      </c>
      <c r="D745" s="1176"/>
      <c r="E745" s="1176"/>
      <c r="F745" s="1176"/>
      <c r="G745" s="1176"/>
      <c r="H745" s="1176"/>
      <c r="I745" s="1176"/>
      <c r="J745" s="1176"/>
      <c r="K745" s="1166"/>
    </row>
    <row r="746" spans="2:11" ht="12.75">
      <c r="B746" s="1004" t="s">
        <v>251</v>
      </c>
      <c r="C746" s="1171">
        <f t="shared" si="67"/>
        <v>0</v>
      </c>
      <c r="D746" s="1171"/>
      <c r="E746" s="1172"/>
      <c r="F746" s="1172"/>
      <c r="G746" s="1171"/>
      <c r="H746" s="1171"/>
      <c r="I746" s="1171"/>
      <c r="J746" s="1171"/>
      <c r="K746" s="1171"/>
    </row>
    <row r="747" spans="2:11" ht="12.75">
      <c r="B747" s="1004" t="s">
        <v>252</v>
      </c>
      <c r="C747" s="1171">
        <f t="shared" si="67"/>
        <v>0</v>
      </c>
      <c r="D747" s="1173"/>
      <c r="E747" s="1173"/>
      <c r="F747" s="1173"/>
      <c r="G747" s="1174"/>
      <c r="H747" s="1171"/>
      <c r="I747" s="1173"/>
      <c r="J747" s="1173"/>
      <c r="K747" s="1173"/>
    </row>
    <row r="748" spans="2:11" ht="12.75">
      <c r="B748" s="1004" t="s">
        <v>253</v>
      </c>
      <c r="C748" s="1171">
        <f t="shared" si="67"/>
        <v>0</v>
      </c>
      <c r="D748" s="1173"/>
      <c r="E748" s="1173"/>
      <c r="F748" s="1173"/>
      <c r="G748" s="1174"/>
      <c r="H748" s="1171"/>
      <c r="I748" s="1173"/>
      <c r="J748" s="1173"/>
      <c r="K748" s="1173"/>
    </row>
    <row r="749" spans="2:11" ht="12.75">
      <c r="B749" s="1004" t="s">
        <v>254</v>
      </c>
      <c r="C749" s="1171">
        <f t="shared" si="67"/>
        <v>0</v>
      </c>
      <c r="D749" s="1173"/>
      <c r="E749" s="1173"/>
      <c r="F749" s="1173"/>
      <c r="G749" s="1174"/>
      <c r="H749" s="1171"/>
      <c r="I749" s="1173"/>
      <c r="J749" s="1173"/>
      <c r="K749" s="1173"/>
    </row>
    <row r="750" spans="2:11" ht="12.75">
      <c r="B750" s="1004" t="s">
        <v>255</v>
      </c>
      <c r="C750" s="1171">
        <f>SUM(D750+H750)</f>
        <v>0</v>
      </c>
      <c r="D750" s="1173"/>
      <c r="E750" s="1173"/>
      <c r="F750" s="1173"/>
      <c r="G750" s="1173"/>
      <c r="H750" s="1172"/>
      <c r="I750" s="1173"/>
      <c r="J750" s="1173"/>
      <c r="K750" s="1173"/>
    </row>
    <row r="751" spans="2:11" ht="12.75">
      <c r="B751" s="1004" t="s">
        <v>256</v>
      </c>
      <c r="C751" s="1171">
        <f>SUM(D751+H751)</f>
        <v>0</v>
      </c>
      <c r="D751" s="1173"/>
      <c r="E751" s="1173"/>
      <c r="F751" s="1173"/>
      <c r="G751" s="1173"/>
      <c r="H751" s="1172"/>
      <c r="I751" s="1173"/>
      <c r="J751" s="1173"/>
      <c r="K751" s="1173"/>
    </row>
    <row r="752" spans="2:11" ht="12.75">
      <c r="B752" s="1004" t="s">
        <v>257</v>
      </c>
      <c r="C752" s="1171">
        <f t="shared" si="67"/>
        <v>0</v>
      </c>
      <c r="D752" s="1173"/>
      <c r="E752" s="1173"/>
      <c r="F752" s="1173"/>
      <c r="G752" s="1173"/>
      <c r="H752" s="1173"/>
      <c r="I752" s="1173"/>
      <c r="J752" s="1173"/>
      <c r="K752" s="1173"/>
    </row>
    <row r="753" spans="2:11" ht="12.75">
      <c r="B753" s="1164"/>
      <c r="C753" s="1172"/>
      <c r="D753" s="1172"/>
      <c r="E753" s="1172"/>
      <c r="F753" s="1172"/>
      <c r="G753" s="1172"/>
      <c r="H753" s="1172"/>
      <c r="I753" s="1172"/>
      <c r="J753" s="1172"/>
      <c r="K753" s="1172"/>
    </row>
    <row r="754" spans="2:11" ht="12.75">
      <c r="B754" s="1003">
        <v>2021</v>
      </c>
      <c r="C754" s="1165">
        <f t="shared" ref="C754:K754" si="68">SUM(C741:C752)</f>
        <v>180017919</v>
      </c>
      <c r="D754" s="1165">
        <f t="shared" si="68"/>
        <v>935631</v>
      </c>
      <c r="E754" s="1165">
        <f t="shared" si="68"/>
        <v>273768</v>
      </c>
      <c r="F754" s="1165">
        <f t="shared" si="68"/>
        <v>428663</v>
      </c>
      <c r="G754" s="1165">
        <f t="shared" si="68"/>
        <v>233200</v>
      </c>
      <c r="H754" s="1165">
        <f t="shared" si="68"/>
        <v>179082288</v>
      </c>
      <c r="I754" s="1165">
        <f t="shared" si="68"/>
        <v>26899995</v>
      </c>
      <c r="J754" s="1165">
        <f t="shared" si="68"/>
        <v>46582027</v>
      </c>
      <c r="K754" s="1165">
        <f t="shared" si="68"/>
        <v>105600266</v>
      </c>
    </row>
    <row r="755" spans="2:11" ht="12.75">
      <c r="B755" s="671"/>
      <c r="C755" s="1142"/>
      <c r="D755" s="1142"/>
      <c r="E755" s="1142"/>
      <c r="F755" s="1142"/>
      <c r="G755" s="1142"/>
      <c r="H755" s="1142"/>
      <c r="I755" s="1142"/>
      <c r="J755" s="1142"/>
      <c r="K755" s="1142"/>
    </row>
    <row r="756" spans="2:11" ht="12.75" customHeight="1">
      <c r="B756" s="1605" t="s">
        <v>234</v>
      </c>
      <c r="C756" s="1527" t="s">
        <v>22</v>
      </c>
      <c r="D756" s="1527" t="s">
        <v>235</v>
      </c>
      <c r="E756" s="1538" t="s">
        <v>236</v>
      </c>
      <c r="F756" s="1539"/>
      <c r="G756" s="1540"/>
      <c r="H756" s="1533" t="s">
        <v>237</v>
      </c>
      <c r="I756" s="1535" t="s">
        <v>238</v>
      </c>
      <c r="J756" s="1536"/>
      <c r="K756" s="1536"/>
    </row>
    <row r="757" spans="2:11" ht="11.25" customHeight="1">
      <c r="B757" s="1606"/>
      <c r="C757" s="1528"/>
      <c r="D757" s="1528"/>
      <c r="E757" s="1529" t="s">
        <v>275</v>
      </c>
      <c r="F757" s="1527" t="s">
        <v>276</v>
      </c>
      <c r="G757" s="1527" t="s">
        <v>277</v>
      </c>
      <c r="H757" s="1534"/>
      <c r="I757" s="1529" t="s">
        <v>242</v>
      </c>
      <c r="J757" s="1529" t="s">
        <v>24</v>
      </c>
      <c r="K757" s="1527" t="s">
        <v>243</v>
      </c>
    </row>
    <row r="758" spans="2:11" ht="11.25" customHeight="1">
      <c r="B758" s="1606"/>
      <c r="C758" s="1528"/>
      <c r="D758" s="1528"/>
      <c r="E758" s="1541"/>
      <c r="F758" s="1528"/>
      <c r="G758" s="1528"/>
      <c r="H758" s="1534"/>
      <c r="I758" s="1530"/>
      <c r="J758" s="1530"/>
      <c r="K758" s="1604"/>
    </row>
    <row r="759" spans="2:11" ht="12.75">
      <c r="B759" s="661">
        <v>0</v>
      </c>
      <c r="C759" s="1143">
        <v>1</v>
      </c>
      <c r="D759" s="1143">
        <v>2</v>
      </c>
      <c r="E759" s="1144">
        <v>3</v>
      </c>
      <c r="F759" s="1144">
        <v>4</v>
      </c>
      <c r="G759" s="1143">
        <v>5</v>
      </c>
      <c r="H759" s="1143">
        <v>6</v>
      </c>
      <c r="I759" s="1143">
        <v>7</v>
      </c>
      <c r="J759" s="1143">
        <v>8</v>
      </c>
      <c r="K759" s="1143">
        <v>9</v>
      </c>
    </row>
    <row r="760" spans="2:11" ht="12.75">
      <c r="B760" s="664"/>
      <c r="C760" s="1141"/>
      <c r="D760" s="1141"/>
      <c r="E760" s="1141"/>
      <c r="F760" s="1141"/>
      <c r="G760" s="1141"/>
      <c r="H760" s="1141"/>
      <c r="I760" s="1141"/>
      <c r="J760" s="1141"/>
      <c r="K760" s="1141"/>
    </row>
    <row r="761" spans="2:11" ht="12.75">
      <c r="B761" s="106"/>
      <c r="C761" s="1525" t="s">
        <v>271</v>
      </c>
      <c r="D761" s="1525"/>
      <c r="E761" s="1525"/>
      <c r="F761" s="1525"/>
      <c r="G761" s="1525"/>
      <c r="H761" s="1525"/>
      <c r="I761" s="1525"/>
      <c r="J761" s="1525"/>
      <c r="K761" s="1525"/>
    </row>
    <row r="762" spans="2:11" ht="12.75">
      <c r="B762" s="106"/>
      <c r="C762" s="1145"/>
      <c r="D762" s="1145"/>
      <c r="E762" s="1145"/>
      <c r="F762" s="1145"/>
      <c r="G762" s="1145"/>
      <c r="H762" s="1145"/>
      <c r="I762" s="1145"/>
      <c r="J762" s="1145"/>
      <c r="K762" s="1145"/>
    </row>
    <row r="763" spans="2:11" ht="12.75">
      <c r="B763" s="1004" t="s">
        <v>246</v>
      </c>
      <c r="C763" s="1171">
        <f>SUM(D763+H763)</f>
        <v>78109600</v>
      </c>
      <c r="D763" s="1171">
        <v>415757</v>
      </c>
      <c r="E763" s="1171">
        <v>115249</v>
      </c>
      <c r="F763" s="1171">
        <v>192404</v>
      </c>
      <c r="G763" s="1171">
        <v>108104</v>
      </c>
      <c r="H763" s="1171">
        <v>77693843</v>
      </c>
      <c r="I763" s="1171">
        <v>11243403</v>
      </c>
      <c r="J763" s="1171">
        <v>23582450</v>
      </c>
      <c r="K763" s="1171">
        <v>42867990</v>
      </c>
    </row>
    <row r="764" spans="2:11" ht="12.75">
      <c r="B764" s="1004" t="s">
        <v>247</v>
      </c>
      <c r="C764" s="1171">
        <f t="shared" ref="C764:C774" si="69">SUM(D764+H764)</f>
        <v>84091107</v>
      </c>
      <c r="D764" s="1171">
        <v>393972</v>
      </c>
      <c r="E764" s="1171">
        <v>130879</v>
      </c>
      <c r="F764" s="1171">
        <v>159588</v>
      </c>
      <c r="G764" s="1171">
        <v>103505</v>
      </c>
      <c r="H764" s="1171">
        <v>83697135</v>
      </c>
      <c r="I764" s="1171">
        <v>12177076</v>
      </c>
      <c r="J764" s="1171">
        <v>23317616</v>
      </c>
      <c r="K764" s="1171">
        <v>48202443</v>
      </c>
    </row>
    <row r="765" spans="2:11" ht="12.75">
      <c r="B765" s="1004" t="s">
        <v>248</v>
      </c>
      <c r="C765" s="1171">
        <f t="shared" si="69"/>
        <v>102461148</v>
      </c>
      <c r="D765" s="1173">
        <v>472364</v>
      </c>
      <c r="E765" s="1173">
        <v>133618</v>
      </c>
      <c r="F765" s="1173">
        <v>212699</v>
      </c>
      <c r="G765" s="1174">
        <v>126047</v>
      </c>
      <c r="H765" s="1171">
        <v>101988784</v>
      </c>
      <c r="I765" s="1173">
        <v>15849028</v>
      </c>
      <c r="J765" s="1173">
        <v>27673719</v>
      </c>
      <c r="K765" s="1173">
        <v>58466037</v>
      </c>
    </row>
    <row r="766" spans="2:11" ht="12.75">
      <c r="B766" s="1004" t="s">
        <v>249</v>
      </c>
      <c r="C766" s="1171">
        <f t="shared" si="69"/>
        <v>89783783</v>
      </c>
      <c r="D766" s="1171">
        <v>360230</v>
      </c>
      <c r="E766" s="1172">
        <v>100047</v>
      </c>
      <c r="F766" s="1172">
        <v>192268</v>
      </c>
      <c r="G766" s="1172">
        <v>67915</v>
      </c>
      <c r="H766" s="1171">
        <v>89423553</v>
      </c>
      <c r="I766" s="1172">
        <v>13563784</v>
      </c>
      <c r="J766" s="1172">
        <v>22215821</v>
      </c>
      <c r="K766" s="1172">
        <v>53643948</v>
      </c>
    </row>
    <row r="767" spans="2:11" ht="12.75">
      <c r="B767" s="1004" t="s">
        <v>250</v>
      </c>
      <c r="C767" s="1171">
        <f t="shared" si="69"/>
        <v>0</v>
      </c>
      <c r="D767" s="1176"/>
      <c r="E767" s="1176"/>
      <c r="F767" s="1176"/>
      <c r="G767" s="1176"/>
      <c r="H767" s="1176"/>
      <c r="I767" s="1176"/>
      <c r="J767" s="1176"/>
      <c r="K767" s="1176"/>
    </row>
    <row r="768" spans="2:11" ht="12.75">
      <c r="B768" s="1004" t="s">
        <v>251</v>
      </c>
      <c r="C768" s="1171">
        <f t="shared" si="69"/>
        <v>0</v>
      </c>
      <c r="D768" s="1171"/>
      <c r="E768" s="1172"/>
      <c r="F768" s="1172"/>
      <c r="G768" s="1172"/>
      <c r="H768" s="1171"/>
      <c r="I768" s="1172"/>
      <c r="J768" s="1172"/>
      <c r="K768" s="1172"/>
    </row>
    <row r="769" spans="2:11" ht="12.75">
      <c r="B769" s="1004" t="s">
        <v>252</v>
      </c>
      <c r="C769" s="1171">
        <f>SUM(D769+H769)</f>
        <v>0</v>
      </c>
      <c r="D769" s="1173"/>
      <c r="E769" s="1173"/>
      <c r="F769" s="1173"/>
      <c r="G769" s="1174"/>
      <c r="H769" s="1171"/>
      <c r="I769" s="1173"/>
      <c r="J769" s="1173"/>
      <c r="K769" s="1173"/>
    </row>
    <row r="770" spans="2:11" ht="12.75">
      <c r="B770" s="1004" t="s">
        <v>253</v>
      </c>
      <c r="C770" s="1171">
        <f>SUM(D770+H770)</f>
        <v>0</v>
      </c>
      <c r="D770" s="1173"/>
      <c r="E770" s="1173"/>
      <c r="F770" s="1173"/>
      <c r="G770" s="1174"/>
      <c r="H770" s="1171"/>
      <c r="I770" s="1173"/>
      <c r="J770" s="1173"/>
      <c r="K770" s="1173"/>
    </row>
    <row r="771" spans="2:11" ht="12.75">
      <c r="B771" s="1004" t="s">
        <v>254</v>
      </c>
      <c r="C771" s="1171">
        <f t="shared" si="69"/>
        <v>0</v>
      </c>
      <c r="D771" s="1171"/>
      <c r="E771" s="1172"/>
      <c r="F771" s="1172"/>
      <c r="G771" s="1172"/>
      <c r="H771" s="1171"/>
      <c r="I771" s="1172"/>
      <c r="J771" s="1172"/>
      <c r="K771" s="1172"/>
    </row>
    <row r="772" spans="2:11" ht="12.75">
      <c r="B772" s="1004" t="s">
        <v>255</v>
      </c>
      <c r="C772" s="1171">
        <f t="shared" si="69"/>
        <v>0</v>
      </c>
      <c r="D772" s="1173"/>
      <c r="E772" s="1173"/>
      <c r="F772" s="1173"/>
      <c r="G772" s="1173"/>
      <c r="H772" s="1172"/>
      <c r="I772" s="1173"/>
      <c r="J772" s="1173"/>
      <c r="K772" s="1173"/>
    </row>
    <row r="773" spans="2:11" ht="12.75">
      <c r="B773" s="1004" t="s">
        <v>256</v>
      </c>
      <c r="C773" s="1171">
        <f t="shared" si="69"/>
        <v>0</v>
      </c>
      <c r="D773" s="1173"/>
      <c r="E773" s="1173"/>
      <c r="F773" s="1173"/>
      <c r="G773" s="1173"/>
      <c r="H773" s="1172"/>
      <c r="I773" s="1173"/>
      <c r="J773" s="1173"/>
      <c r="K773" s="1173"/>
    </row>
    <row r="774" spans="2:11" ht="12.75">
      <c r="B774" s="1004" t="s">
        <v>257</v>
      </c>
      <c r="C774" s="1171">
        <f t="shared" si="69"/>
        <v>0</v>
      </c>
      <c r="D774" s="1173"/>
      <c r="E774" s="1173"/>
      <c r="F774" s="1173"/>
      <c r="G774" s="1174"/>
      <c r="H774" s="1175"/>
      <c r="I774" s="1173"/>
      <c r="J774" s="1173"/>
      <c r="K774" s="1173"/>
    </row>
    <row r="775" spans="2:11" ht="12.75">
      <c r="B775" s="1004"/>
      <c r="C775" s="1170"/>
      <c r="D775" s="1167"/>
      <c r="E775" s="1168"/>
      <c r="F775" s="1168"/>
      <c r="G775" s="1168"/>
      <c r="H775" s="1167"/>
      <c r="I775" s="1168"/>
      <c r="J775" s="1168"/>
      <c r="K775" s="1168"/>
    </row>
    <row r="776" spans="2:11" ht="12.75">
      <c r="B776" s="1003">
        <v>2021</v>
      </c>
      <c r="C776" s="1169">
        <f t="shared" ref="C776:K776" si="70">SUM(C763:C774)</f>
        <v>354445638</v>
      </c>
      <c r="D776" s="1169">
        <f t="shared" si="70"/>
        <v>1642323</v>
      </c>
      <c r="E776" s="1169">
        <f t="shared" si="70"/>
        <v>479793</v>
      </c>
      <c r="F776" s="1169">
        <f t="shared" si="70"/>
        <v>756959</v>
      </c>
      <c r="G776" s="1169">
        <f t="shared" si="70"/>
        <v>405571</v>
      </c>
      <c r="H776" s="1169">
        <f t="shared" si="70"/>
        <v>352803315</v>
      </c>
      <c r="I776" s="1169">
        <f t="shared" si="70"/>
        <v>52833291</v>
      </c>
      <c r="J776" s="1169">
        <f t="shared" si="70"/>
        <v>96789606</v>
      </c>
      <c r="K776" s="1169">
        <f t="shared" si="70"/>
        <v>203180418</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7"/>
      <c r="C779" s="1164"/>
      <c r="D779" s="1164"/>
      <c r="E779" s="1236"/>
      <c r="F779" s="1237" t="s">
        <v>272</v>
      </c>
      <c r="G779" s="1237"/>
      <c r="H779" s="1237"/>
      <c r="I779" s="1237"/>
      <c r="J779" s="1238"/>
      <c r="K779" s="1239"/>
    </row>
    <row r="780" spans="2:11" ht="15.75">
      <c r="B780" s="525" t="s">
        <v>246</v>
      </c>
      <c r="C780" s="550">
        <f>C763/C724</f>
        <v>594.0480807988622</v>
      </c>
      <c r="D780" s="550">
        <f t="shared" ref="D780:K780" si="71">D763/D724</f>
        <v>98.707739791073124</v>
      </c>
      <c r="E780" s="550">
        <f t="shared" si="71"/>
        <v>61.172505307855623</v>
      </c>
      <c r="F780" s="550">
        <f t="shared" si="71"/>
        <v>102.28814460393407</v>
      </c>
      <c r="G780" s="550">
        <f t="shared" si="71"/>
        <v>241.84340044742729</v>
      </c>
      <c r="H780" s="550">
        <f t="shared" si="71"/>
        <v>610.44072284423487</v>
      </c>
      <c r="I780" s="550">
        <f t="shared" si="71"/>
        <v>544.07950641180742</v>
      </c>
      <c r="J780" s="550">
        <f t="shared" si="71"/>
        <v>580.80560549713073</v>
      </c>
      <c r="K780" s="1088">
        <f t="shared" si="71"/>
        <v>649.44611935097794</v>
      </c>
    </row>
    <row r="781" spans="2:11" ht="15.75">
      <c r="B781" s="521" t="s">
        <v>247</v>
      </c>
      <c r="C781" s="551">
        <f t="shared" ref="C781:G781" si="72">C764/C725</f>
        <v>601.67791443965052</v>
      </c>
      <c r="D781" s="551">
        <f t="shared" si="72"/>
        <v>97.013543462201426</v>
      </c>
      <c r="E781" s="551">
        <f t="shared" si="72"/>
        <v>62.621531100478471</v>
      </c>
      <c r="F781" s="551">
        <f t="shared" si="72"/>
        <v>103.56132381570409</v>
      </c>
      <c r="G781" s="551">
        <f t="shared" si="72"/>
        <v>240.7093023255814</v>
      </c>
      <c r="H781" s="551">
        <f>H764/H725</f>
        <v>616.78065585851141</v>
      </c>
      <c r="I781" s="551">
        <f t="shared" ref="I781:K781" si="73">I764/I725</f>
        <v>549.20963377232545</v>
      </c>
      <c r="J781" s="551">
        <f t="shared" si="73"/>
        <v>586.06117576092697</v>
      </c>
      <c r="K781" s="1089">
        <f t="shared" si="73"/>
        <v>653.67221762655777</v>
      </c>
    </row>
    <row r="782" spans="2:11" ht="15.75">
      <c r="B782" s="521" t="s">
        <v>248</v>
      </c>
      <c r="C782" s="551">
        <f t="shared" ref="C782:G782" si="74">C765/C726</f>
        <v>603.84217536332665</v>
      </c>
      <c r="D782" s="551">
        <f t="shared" si="74"/>
        <v>91.899610894941631</v>
      </c>
      <c r="E782" s="551">
        <f t="shared" si="74"/>
        <v>54.052588996763753</v>
      </c>
      <c r="F782" s="551">
        <f t="shared" si="74"/>
        <v>102.65395752895753</v>
      </c>
      <c r="G782" s="551">
        <f t="shared" si="74"/>
        <v>211.48825503355704</v>
      </c>
      <c r="H782" s="551">
        <f>H765/H726</f>
        <v>619.8343523234189</v>
      </c>
      <c r="I782" s="551">
        <f t="shared" ref="I782:K782" si="75">I765/I726</f>
        <v>551.46235212247734</v>
      </c>
      <c r="J782" s="551">
        <f t="shared" si="75"/>
        <v>590.81381298035865</v>
      </c>
      <c r="K782" s="1089">
        <f t="shared" si="75"/>
        <v>657.20236730289332</v>
      </c>
    </row>
    <row r="783" spans="2:11" ht="15.75">
      <c r="B783" s="521" t="s">
        <v>249</v>
      </c>
      <c r="C783" s="551">
        <f>C766/C727</f>
        <v>607.41876843558032</v>
      </c>
      <c r="D783" s="551">
        <f t="shared" ref="D783:G783" si="76">D766/D727</f>
        <v>101.93265421618563</v>
      </c>
      <c r="E783" s="551">
        <f t="shared" si="76"/>
        <v>62.102420856610799</v>
      </c>
      <c r="F783" s="551">
        <f t="shared" si="76"/>
        <v>116.95133819951339</v>
      </c>
      <c r="G783" s="551">
        <f t="shared" si="76"/>
        <v>243.42293906810036</v>
      </c>
      <c r="H783" s="551">
        <f>H766/H727</f>
        <v>619.80033684969294</v>
      </c>
      <c r="I783" s="551">
        <f>I766/I727</f>
        <v>551.32850987724578</v>
      </c>
      <c r="J783" s="551">
        <f t="shared" ref="J783:K783" si="77">J766/J727</f>
        <v>584.71919250407961</v>
      </c>
      <c r="K783" s="1089">
        <f t="shared" si="77"/>
        <v>656.74136284615952</v>
      </c>
    </row>
    <row r="784" spans="2:11" ht="15.75">
      <c r="B784" s="521" t="s">
        <v>250</v>
      </c>
      <c r="C784" s="551" t="e">
        <f>C767/C728</f>
        <v>#DIV/0!</v>
      </c>
      <c r="D784" s="551" t="e">
        <f t="shared" ref="D784:G784" si="78">D767/D728</f>
        <v>#DIV/0!</v>
      </c>
      <c r="E784" s="551" t="e">
        <f t="shared" si="78"/>
        <v>#DIV/0!</v>
      </c>
      <c r="F784" s="551" t="e">
        <f t="shared" si="78"/>
        <v>#DIV/0!</v>
      </c>
      <c r="G784" s="551" t="e">
        <f t="shared" si="78"/>
        <v>#DIV/0!</v>
      </c>
      <c r="H784" s="551" t="e">
        <f>H767/H728</f>
        <v>#DIV/0!</v>
      </c>
      <c r="I784" s="551" t="e">
        <f>I767/I728</f>
        <v>#DIV/0!</v>
      </c>
      <c r="J784" s="551" t="e">
        <f t="shared" ref="J784:K784" si="79">J767/J728</f>
        <v>#DIV/0!</v>
      </c>
      <c r="K784" s="1089" t="e">
        <f t="shared" si="79"/>
        <v>#DIV/0!</v>
      </c>
    </row>
    <row r="785" spans="2:11" ht="15.75">
      <c r="B785" s="521" t="s">
        <v>251</v>
      </c>
      <c r="C785" s="551" t="e">
        <f t="shared" ref="C785:K785" si="80">C768/C729</f>
        <v>#DIV/0!</v>
      </c>
      <c r="D785" s="551" t="e">
        <f t="shared" si="80"/>
        <v>#DIV/0!</v>
      </c>
      <c r="E785" s="551" t="e">
        <f t="shared" si="80"/>
        <v>#DIV/0!</v>
      </c>
      <c r="F785" s="551" t="e">
        <f t="shared" si="80"/>
        <v>#DIV/0!</v>
      </c>
      <c r="G785" s="551" t="e">
        <f t="shared" si="80"/>
        <v>#DIV/0!</v>
      </c>
      <c r="H785" s="551" t="e">
        <f t="shared" si="80"/>
        <v>#DIV/0!</v>
      </c>
      <c r="I785" s="551" t="e">
        <f t="shared" si="80"/>
        <v>#DIV/0!</v>
      </c>
      <c r="J785" s="551" t="e">
        <f t="shared" si="80"/>
        <v>#DIV/0!</v>
      </c>
      <c r="K785" s="1089" t="e">
        <f t="shared" si="80"/>
        <v>#DIV/0!</v>
      </c>
    </row>
    <row r="786" spans="2:11" ht="15.75">
      <c r="B786" s="521" t="s">
        <v>252</v>
      </c>
      <c r="C786" s="551" t="e">
        <f t="shared" ref="C786:K786" si="81">C769/C730</f>
        <v>#DIV/0!</v>
      </c>
      <c r="D786" s="551" t="e">
        <f t="shared" si="81"/>
        <v>#DIV/0!</v>
      </c>
      <c r="E786" s="551" t="e">
        <f t="shared" si="81"/>
        <v>#DIV/0!</v>
      </c>
      <c r="F786" s="551" t="e">
        <f t="shared" si="81"/>
        <v>#DIV/0!</v>
      </c>
      <c r="G786" s="551" t="e">
        <f t="shared" si="81"/>
        <v>#DIV/0!</v>
      </c>
      <c r="H786" s="551" t="e">
        <f t="shared" si="81"/>
        <v>#DIV/0!</v>
      </c>
      <c r="I786" s="551" t="e">
        <f t="shared" si="81"/>
        <v>#DIV/0!</v>
      </c>
      <c r="J786" s="551" t="e">
        <f t="shared" si="81"/>
        <v>#DIV/0!</v>
      </c>
      <c r="K786" s="1089" t="e">
        <f t="shared" si="81"/>
        <v>#DIV/0!</v>
      </c>
    </row>
    <row r="787" spans="2:11" ht="15.75">
      <c r="B787" s="521" t="s">
        <v>253</v>
      </c>
      <c r="C787" s="551" t="e">
        <f t="shared" ref="C787:K787" si="82">C770/C731</f>
        <v>#DIV/0!</v>
      </c>
      <c r="D787" s="551" t="e">
        <f t="shared" si="82"/>
        <v>#DIV/0!</v>
      </c>
      <c r="E787" s="551" t="e">
        <f t="shared" si="82"/>
        <v>#DIV/0!</v>
      </c>
      <c r="F787" s="551" t="e">
        <f t="shared" si="82"/>
        <v>#DIV/0!</v>
      </c>
      <c r="G787" s="551" t="e">
        <f t="shared" si="82"/>
        <v>#DIV/0!</v>
      </c>
      <c r="H787" s="551" t="e">
        <f t="shared" si="82"/>
        <v>#DIV/0!</v>
      </c>
      <c r="I787" s="551" t="e">
        <f t="shared" si="82"/>
        <v>#DIV/0!</v>
      </c>
      <c r="J787" s="551" t="e">
        <f t="shared" si="82"/>
        <v>#DIV/0!</v>
      </c>
      <c r="K787" s="1089" t="e">
        <f t="shared" si="82"/>
        <v>#DIV/0!</v>
      </c>
    </row>
    <row r="788" spans="2:11" ht="15.75">
      <c r="B788" s="521" t="s">
        <v>254</v>
      </c>
      <c r="C788" s="551" t="e">
        <f t="shared" ref="C788:K788" si="83">C771/C732</f>
        <v>#DIV/0!</v>
      </c>
      <c r="D788" s="551" t="e">
        <f t="shared" si="83"/>
        <v>#DIV/0!</v>
      </c>
      <c r="E788" s="551" t="e">
        <f t="shared" si="83"/>
        <v>#DIV/0!</v>
      </c>
      <c r="F788" s="551" t="e">
        <f t="shared" si="83"/>
        <v>#DIV/0!</v>
      </c>
      <c r="G788" s="551" t="e">
        <f t="shared" si="83"/>
        <v>#DIV/0!</v>
      </c>
      <c r="H788" s="551" t="e">
        <f t="shared" si="83"/>
        <v>#DIV/0!</v>
      </c>
      <c r="I788" s="551" t="e">
        <f t="shared" si="83"/>
        <v>#DIV/0!</v>
      </c>
      <c r="J788" s="551" t="e">
        <f t="shared" si="83"/>
        <v>#DIV/0!</v>
      </c>
      <c r="K788" s="1089" t="e">
        <f t="shared" si="83"/>
        <v>#DIV/0!</v>
      </c>
    </row>
    <row r="789" spans="2:11" ht="15.75">
      <c r="B789" s="521" t="s">
        <v>255</v>
      </c>
      <c r="C789" s="551" t="e">
        <f t="shared" ref="C789:K789" si="84">C772/C733</f>
        <v>#DIV/0!</v>
      </c>
      <c r="D789" s="551" t="e">
        <f t="shared" si="84"/>
        <v>#DIV/0!</v>
      </c>
      <c r="E789" s="551" t="e">
        <f t="shared" si="84"/>
        <v>#DIV/0!</v>
      </c>
      <c r="F789" s="551" t="e">
        <f t="shared" si="84"/>
        <v>#DIV/0!</v>
      </c>
      <c r="G789" s="551" t="e">
        <f t="shared" si="84"/>
        <v>#DIV/0!</v>
      </c>
      <c r="H789" s="551" t="e">
        <f t="shared" si="84"/>
        <v>#DIV/0!</v>
      </c>
      <c r="I789" s="551" t="e">
        <f t="shared" si="84"/>
        <v>#DIV/0!</v>
      </c>
      <c r="J789" s="551" t="e">
        <f t="shared" si="84"/>
        <v>#DIV/0!</v>
      </c>
      <c r="K789" s="1089" t="e">
        <f t="shared" si="84"/>
        <v>#DIV/0!</v>
      </c>
    </row>
    <row r="790" spans="2:11" ht="15.75">
      <c r="B790" s="521" t="s">
        <v>256</v>
      </c>
      <c r="C790" s="551" t="e">
        <f t="shared" ref="C790:K791" si="85">C773/C734</f>
        <v>#DIV/0!</v>
      </c>
      <c r="D790" s="551" t="e">
        <f t="shared" si="85"/>
        <v>#DIV/0!</v>
      </c>
      <c r="E790" s="551" t="e">
        <f t="shared" si="85"/>
        <v>#DIV/0!</v>
      </c>
      <c r="F790" s="551" t="e">
        <f t="shared" si="85"/>
        <v>#DIV/0!</v>
      </c>
      <c r="G790" s="551" t="e">
        <f t="shared" si="85"/>
        <v>#DIV/0!</v>
      </c>
      <c r="H790" s="551" t="e">
        <f t="shared" si="85"/>
        <v>#DIV/0!</v>
      </c>
      <c r="I790" s="551" t="e">
        <f t="shared" si="85"/>
        <v>#DIV/0!</v>
      </c>
      <c r="J790" s="551" t="e">
        <f t="shared" si="85"/>
        <v>#DIV/0!</v>
      </c>
      <c r="K790" s="1089" t="e">
        <f t="shared" si="85"/>
        <v>#DIV/0!</v>
      </c>
    </row>
    <row r="791" spans="2:11" ht="16.5" thickBot="1">
      <c r="B791" s="530" t="s">
        <v>257</v>
      </c>
      <c r="C791" s="552" t="e">
        <f t="shared" si="85"/>
        <v>#DIV/0!</v>
      </c>
      <c r="D791" s="552" t="e">
        <f>D774/D735</f>
        <v>#DIV/0!</v>
      </c>
      <c r="E791" s="552" t="e">
        <f t="shared" ref="E791:K791" si="86">E774/E735</f>
        <v>#DIV/0!</v>
      </c>
      <c r="F791" s="552" t="e">
        <f t="shared" si="86"/>
        <v>#DIV/0!</v>
      </c>
      <c r="G791" s="552" t="e">
        <f t="shared" si="86"/>
        <v>#DIV/0!</v>
      </c>
      <c r="H791" s="552" t="e">
        <f t="shared" si="86"/>
        <v>#DIV/0!</v>
      </c>
      <c r="I791" s="552" t="e">
        <f t="shared" si="86"/>
        <v>#DIV/0!</v>
      </c>
      <c r="J791" s="552" t="e">
        <f t="shared" si="86"/>
        <v>#DIV/0!</v>
      </c>
      <c r="K791" s="1132"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1" t="s">
        <v>420</v>
      </c>
      <c r="B1" s="1621"/>
      <c r="C1" s="1621"/>
      <c r="D1" s="1621"/>
      <c r="E1" s="1621"/>
      <c r="F1" s="1621"/>
      <c r="G1" s="1621"/>
      <c r="H1" s="1621"/>
      <c r="I1" s="1621"/>
      <c r="J1" s="1621"/>
      <c r="K1" s="1621"/>
      <c r="L1" s="1621"/>
      <c r="M1" s="1621"/>
      <c r="N1" s="1621"/>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v>353.4</v>
      </c>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v>287.5</v>
      </c>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v>295.60000000000002</v>
      </c>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76" zoomScale="75" workbookViewId="0">
      <selection activeCell="AA177" sqref="AA177:AC183"/>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23" t="s">
        <v>404</v>
      </c>
      <c r="B2" s="1623"/>
      <c r="C2" s="1623"/>
      <c r="D2" s="1623"/>
      <c r="E2" s="1623"/>
      <c r="F2" s="1623"/>
      <c r="G2" s="1623"/>
      <c r="H2" s="1623"/>
      <c r="I2" s="1623"/>
      <c r="J2" s="1623"/>
      <c r="K2" s="1623"/>
      <c r="L2" s="1623"/>
      <c r="M2" s="1623"/>
    </row>
    <row r="3" spans="1:29" ht="12.75" hidden="1" customHeight="1">
      <c r="A3" s="1623"/>
      <c r="B3" s="1623"/>
      <c r="C3" s="1623"/>
      <c r="D3" s="1623"/>
      <c r="E3" s="1623"/>
      <c r="F3" s="1623"/>
      <c r="G3" s="1623"/>
      <c r="H3" s="1623"/>
      <c r="I3" s="1623"/>
      <c r="J3" s="1623"/>
      <c r="K3" s="1623"/>
      <c r="L3" s="1623"/>
      <c r="M3" s="1623"/>
    </row>
    <row r="4" spans="1:29" ht="12.75" hidden="1" customHeight="1">
      <c r="A4" s="1623"/>
      <c r="B4" s="1623"/>
      <c r="C4" s="1623"/>
      <c r="D4" s="1623"/>
      <c r="E4" s="1623"/>
      <c r="F4" s="1623"/>
      <c r="G4" s="1623"/>
      <c r="H4" s="1623"/>
      <c r="I4" s="1623"/>
      <c r="J4" s="1623"/>
      <c r="K4" s="1623"/>
      <c r="L4" s="1623"/>
      <c r="M4" s="1623"/>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22" t="s">
        <v>191</v>
      </c>
      <c r="R7" s="1622"/>
      <c r="S7" s="1622"/>
      <c r="T7" s="1055"/>
      <c r="U7" s="126">
        <v>2003</v>
      </c>
      <c r="V7" s="1622" t="s">
        <v>192</v>
      </c>
      <c r="W7" s="1624"/>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22" t="s">
        <v>191</v>
      </c>
      <c r="Q16" s="1622"/>
      <c r="R16" s="1622"/>
      <c r="S16" s="1622"/>
      <c r="T16" s="127"/>
      <c r="U16" s="126">
        <v>2004</v>
      </c>
      <c r="V16" s="1622" t="s">
        <v>192</v>
      </c>
      <c r="W16" s="1622"/>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22" t="s">
        <v>191</v>
      </c>
      <c r="Q25" s="1622"/>
      <c r="R25" s="1622"/>
      <c r="S25" s="1622"/>
      <c r="T25" s="127"/>
      <c r="U25" s="126">
        <v>2005</v>
      </c>
      <c r="V25" s="1622" t="s">
        <v>192</v>
      </c>
      <c r="W25" s="1622"/>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22" t="s">
        <v>191</v>
      </c>
      <c r="Q34" s="1622"/>
      <c r="R34" s="1622"/>
      <c r="S34" s="1622"/>
      <c r="T34" s="127"/>
      <c r="U34" s="126">
        <v>2006</v>
      </c>
      <c r="V34" s="1622" t="s">
        <v>192</v>
      </c>
      <c r="W34" s="1622"/>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22" t="s">
        <v>191</v>
      </c>
      <c r="Q43" s="1622"/>
      <c r="R43" s="1622"/>
      <c r="S43" s="1622"/>
      <c r="T43" s="127"/>
      <c r="U43" s="126">
        <v>2007</v>
      </c>
      <c r="V43" s="1622" t="s">
        <v>192</v>
      </c>
      <c r="W43" s="1622"/>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22" t="s">
        <v>191</v>
      </c>
      <c r="Q52" s="1622"/>
      <c r="R52" s="1622"/>
      <c r="S52" s="1622"/>
      <c r="T52" s="127"/>
      <c r="U52" s="126">
        <v>2008</v>
      </c>
      <c r="V52" s="1622" t="s">
        <v>192</v>
      </c>
      <c r="W52" s="1622"/>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22" t="s">
        <v>191</v>
      </c>
      <c r="Q61" s="1622"/>
      <c r="R61" s="1622"/>
      <c r="S61" s="1622"/>
      <c r="T61" s="127"/>
      <c r="U61" s="126">
        <v>2009</v>
      </c>
      <c r="V61" s="1622" t="s">
        <v>192</v>
      </c>
      <c r="W61" s="1622"/>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22" t="s">
        <v>191</v>
      </c>
      <c r="Q70" s="1622"/>
      <c r="R70" s="1622"/>
      <c r="S70" s="1622"/>
      <c r="T70" s="127"/>
      <c r="U70" s="126">
        <v>2010</v>
      </c>
      <c r="V70" s="1622" t="s">
        <v>192</v>
      </c>
      <c r="W70" s="1622"/>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22" t="s">
        <v>191</v>
      </c>
      <c r="Q79" s="1622"/>
      <c r="R79" s="1622"/>
      <c r="S79" s="1622"/>
      <c r="T79" s="127"/>
      <c r="U79" s="126">
        <v>2011</v>
      </c>
      <c r="V79" s="1622" t="s">
        <v>192</v>
      </c>
      <c r="W79" s="1622"/>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22" t="s">
        <v>191</v>
      </c>
      <c r="Q88" s="1622"/>
      <c r="R88" s="1622"/>
      <c r="S88" s="1622"/>
      <c r="T88" s="127"/>
      <c r="U88" s="126">
        <v>2012</v>
      </c>
      <c r="V88" s="1622" t="s">
        <v>192</v>
      </c>
      <c r="W88" s="1622"/>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22" t="s">
        <v>191</v>
      </c>
      <c r="Q97" s="1622"/>
      <c r="R97" s="1622"/>
      <c r="S97" s="1622"/>
      <c r="T97" s="127"/>
      <c r="U97" s="126">
        <v>2013</v>
      </c>
      <c r="V97" s="1622" t="s">
        <v>192</v>
      </c>
      <c r="W97" s="1622"/>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22" t="s">
        <v>191</v>
      </c>
      <c r="Q106" s="1622"/>
      <c r="R106" s="1622"/>
      <c r="S106" s="1622"/>
      <c r="T106" s="127"/>
      <c r="U106" s="126">
        <v>2014</v>
      </c>
      <c r="V106" s="1622" t="s">
        <v>192</v>
      </c>
      <c r="W106" s="1622"/>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22" t="s">
        <v>191</v>
      </c>
      <c r="Q116" s="1622"/>
      <c r="R116" s="1622"/>
      <c r="S116" s="1622"/>
      <c r="T116" s="127"/>
      <c r="U116" s="126">
        <v>2015</v>
      </c>
      <c r="V116" s="1622" t="s">
        <v>192</v>
      </c>
      <c r="W116" s="1622"/>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22" t="s">
        <v>191</v>
      </c>
      <c r="Q126" s="1622"/>
      <c r="R126" s="1622"/>
      <c r="S126" s="1622"/>
      <c r="T126" s="127"/>
      <c r="U126" s="126">
        <v>2016</v>
      </c>
      <c r="V126" s="1622" t="s">
        <v>192</v>
      </c>
      <c r="W126" s="1622"/>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22" t="s">
        <v>191</v>
      </c>
      <c r="Q136" s="1622"/>
      <c r="R136" s="1622"/>
      <c r="S136" s="1622"/>
      <c r="T136" s="127"/>
      <c r="U136" s="126">
        <v>2017</v>
      </c>
      <c r="V136" s="1622" t="s">
        <v>192</v>
      </c>
      <c r="W136" s="1622"/>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22" t="s">
        <v>191</v>
      </c>
      <c r="Q146" s="1622"/>
      <c r="R146" s="1622"/>
      <c r="S146" s="1622"/>
      <c r="T146" s="127"/>
      <c r="U146" s="126">
        <v>2018</v>
      </c>
      <c r="V146" s="1622" t="s">
        <v>192</v>
      </c>
      <c r="W146" s="1622"/>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22" t="s">
        <v>191</v>
      </c>
      <c r="Q156" s="1622"/>
      <c r="R156" s="1622"/>
      <c r="S156" s="1622"/>
      <c r="T156" s="127"/>
      <c r="U156" s="126">
        <v>2019</v>
      </c>
      <c r="V156" s="1622" t="s">
        <v>192</v>
      </c>
      <c r="W156" s="1622"/>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22" t="s">
        <v>191</v>
      </c>
      <c r="Q166" s="1622"/>
      <c r="R166" s="1622"/>
      <c r="S166" s="1622"/>
      <c r="T166" s="127"/>
      <c r="U166" s="126">
        <v>2020</v>
      </c>
      <c r="V166" s="1622" t="s">
        <v>192</v>
      </c>
      <c r="W166" s="1622"/>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22" t="s">
        <v>191</v>
      </c>
      <c r="Q176" s="1622"/>
      <c r="R176" s="1622"/>
      <c r="S176" s="1622"/>
      <c r="T176" s="127"/>
      <c r="U176" s="126">
        <v>2021</v>
      </c>
      <c r="V176" s="1622" t="s">
        <v>192</v>
      </c>
      <c r="W176" s="1622"/>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v>13948.773938291319</v>
      </c>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v>13139.682053775745</v>
      </c>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v>14787.481530115097</v>
      </c>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v>14814.46153340644</v>
      </c>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v>11981.721187626732</v>
      </c>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v>14239.310346798155</v>
      </c>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13.675268566952274</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12.882041229191907</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14.497530911877547</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14.52398189549651</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11.746785478065423</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13.960108183135445</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7.0837891176812784</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6.9434202225344386</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7.7271839760307328</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P359*0.533</f>
        <v>7.4240372464890898</v>
      </c>
      <c r="Q534" s="356">
        <f t="shared" ref="Q534:S534" si="263">Q359*0.533</f>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7.74128235029964</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P360*0.533</f>
        <v>7.3979412581751882</v>
      </c>
      <c r="Q535" s="356">
        <f t="shared" ref="Q535:S535" si="265">Q360*0.533</f>
        <v>0</v>
      </c>
      <c r="R535" s="356">
        <f t="shared" si="265"/>
        <v>0</v>
      </c>
      <c r="S535" s="356">
        <f t="shared" si="265"/>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6">C361*0.521</f>
        <v>0</v>
      </c>
      <c r="D536" s="405">
        <f t="shared" si="266"/>
        <v>0</v>
      </c>
      <c r="E536" s="394">
        <f t="shared" si="266"/>
        <v>0</v>
      </c>
      <c r="F536" s="394">
        <f t="shared" si="266"/>
        <v>0</v>
      </c>
      <c r="G536" s="394">
        <f t="shared" si="266"/>
        <v>0</v>
      </c>
      <c r="H536" s="394">
        <f t="shared" si="266"/>
        <v>0</v>
      </c>
      <c r="I536" s="394">
        <f t="shared" si="266"/>
        <v>0</v>
      </c>
      <c r="J536" s="394">
        <f t="shared" si="266"/>
        <v>0</v>
      </c>
      <c r="K536" s="394">
        <f t="shared" si="266"/>
        <v>0</v>
      </c>
      <c r="L536" s="394">
        <f t="shared" ref="L536" si="267">L361*0.533</f>
        <v>0</v>
      </c>
      <c r="M536" s="394">
        <f t="shared" ref="M536" si="268">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9">C362*0.487</f>
        <v>5.2598950046830932</v>
      </c>
      <c r="D537" s="405">
        <f t="shared" si="269"/>
        <v>5.4609439135774034</v>
      </c>
      <c r="E537" s="394">
        <f t="shared" si="269"/>
        <v>5.598361624068966</v>
      </c>
      <c r="F537" s="394">
        <f t="shared" si="269"/>
        <v>5.7206845278178609</v>
      </c>
      <c r="G537" s="394">
        <f t="shared" si="269"/>
        <v>0</v>
      </c>
      <c r="H537" s="394">
        <f t="shared" si="269"/>
        <v>0</v>
      </c>
      <c r="I537" s="394">
        <f t="shared" si="269"/>
        <v>0</v>
      </c>
      <c r="J537" s="394">
        <f t="shared" si="269"/>
        <v>0</v>
      </c>
      <c r="K537" s="394">
        <f t="shared" si="269"/>
        <v>0</v>
      </c>
      <c r="L537" s="394">
        <f>L362*0.521</f>
        <v>0</v>
      </c>
      <c r="M537" s="394">
        <f t="shared" ref="M537" si="270">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71">C363*0.518</f>
        <v>7.0131489932586231</v>
      </c>
      <c r="D538" s="407">
        <f t="shared" si="271"/>
        <v>6.9633635370193518</v>
      </c>
      <c r="E538" s="406">
        <f t="shared" si="271"/>
        <v>7.1930867717099209</v>
      </c>
      <c r="F538" s="406">
        <f t="shared" si="271"/>
        <v>7.2313360388641605</v>
      </c>
      <c r="G538" s="406">
        <f t="shared" si="271"/>
        <v>0</v>
      </c>
      <c r="H538" s="406">
        <f t="shared" si="271"/>
        <v>0</v>
      </c>
      <c r="I538" s="406">
        <f t="shared" si="271"/>
        <v>0</v>
      </c>
      <c r="J538" s="406">
        <f t="shared" si="271"/>
        <v>0</v>
      </c>
      <c r="K538" s="406">
        <f t="shared" si="271"/>
        <v>0</v>
      </c>
      <c r="L538" s="394">
        <f>L363*0.487</f>
        <v>0</v>
      </c>
      <c r="M538" s="406">
        <f t="shared" ref="M538" si="272">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P30" sqref="P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1" t="s">
        <v>397</v>
      </c>
      <c r="B4" s="1621"/>
      <c r="C4" s="1621"/>
      <c r="D4" s="1621"/>
      <c r="E4" s="1621"/>
      <c r="F4" s="1621"/>
      <c r="G4" s="1621"/>
      <c r="H4" s="1621"/>
      <c r="I4" s="1621"/>
      <c r="J4" s="1621"/>
      <c r="K4" s="1621"/>
      <c r="L4" s="1621"/>
      <c r="M4" s="1621"/>
      <c r="N4" s="1621"/>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3" t="s">
        <v>342</v>
      </c>
      <c r="B9" s="1204">
        <v>10065.14920330695</v>
      </c>
      <c r="C9" s="1205">
        <v>10080.396827870052</v>
      </c>
      <c r="D9" s="1205">
        <v>10168.392423032492</v>
      </c>
      <c r="E9" s="1205">
        <v>10383.660897394942</v>
      </c>
      <c r="F9" s="1205">
        <v>10601.02602540495</v>
      </c>
      <c r="G9" s="1205">
        <v>10681.538024962125</v>
      </c>
      <c r="H9" s="1205">
        <v>10293.315596828763</v>
      </c>
      <c r="I9" s="1205">
        <v>10595.183348072431</v>
      </c>
      <c r="J9" s="1205">
        <v>10984.585741483217</v>
      </c>
      <c r="K9" s="1205">
        <v>10966.946248088372</v>
      </c>
      <c r="L9" s="1205">
        <v>11097.939953548594</v>
      </c>
      <c r="M9" s="1206">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v>11012</v>
      </c>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3" t="s">
        <v>342</v>
      </c>
      <c r="B16" s="1204">
        <v>13077.710337994744</v>
      </c>
      <c r="C16" s="1205">
        <v>12903.073525758837</v>
      </c>
      <c r="D16" s="1205">
        <v>12698.931145933877</v>
      </c>
      <c r="E16" s="1205">
        <v>12657.588856436963</v>
      </c>
      <c r="F16" s="1205">
        <v>12717.112689021023</v>
      </c>
      <c r="G16" s="1205">
        <v>12734.575070390658</v>
      </c>
      <c r="H16" s="1205">
        <v>12584.73701594032</v>
      </c>
      <c r="I16" s="1205">
        <v>12999.206672696655</v>
      </c>
      <c r="J16" s="1205">
        <v>13326.129323653522</v>
      </c>
      <c r="K16" s="1205">
        <v>13558.078274143218</v>
      </c>
      <c r="L16" s="1205">
        <v>13767.296305638371</v>
      </c>
      <c r="M16" s="1206">
        <v>13967.765524559227</v>
      </c>
    </row>
    <row r="17" spans="1:18"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8"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8"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8" ht="16.5" thickBot="1">
      <c r="A20" s="1018">
        <v>2021</v>
      </c>
      <c r="B20" s="1078">
        <v>13694</v>
      </c>
      <c r="C20" s="1079">
        <v>13743.79</v>
      </c>
      <c r="D20" s="1079">
        <v>13486.798000000001</v>
      </c>
      <c r="E20" s="1079">
        <v>13623</v>
      </c>
      <c r="F20" s="1079">
        <v>13728</v>
      </c>
      <c r="G20" s="1079"/>
      <c r="H20" s="1079"/>
      <c r="I20" s="1079"/>
      <c r="J20" s="1080"/>
      <c r="K20" s="1079"/>
      <c r="L20" s="1079"/>
      <c r="M20" s="1081"/>
    </row>
    <row r="21" spans="1:18">
      <c r="P21"/>
      <c r="Q21"/>
      <c r="R21"/>
    </row>
    <row r="22" spans="1:18">
      <c r="P22"/>
      <c r="Q22"/>
      <c r="R22"/>
    </row>
    <row r="23" spans="1:18" ht="15.75">
      <c r="A23" s="1621" t="s">
        <v>398</v>
      </c>
      <c r="B23" s="1621"/>
      <c r="C23" s="1621"/>
      <c r="D23" s="1621"/>
      <c r="E23" s="1621"/>
      <c r="F23" s="1621"/>
      <c r="G23" s="1621"/>
      <c r="H23" s="1621"/>
      <c r="I23" s="1621"/>
      <c r="J23" s="1621"/>
      <c r="K23" s="1621"/>
      <c r="L23" s="1621"/>
      <c r="M23" s="1621"/>
      <c r="N23" s="1621"/>
      <c r="P23"/>
      <c r="Q23"/>
      <c r="R23"/>
    </row>
    <row r="24" spans="1:18" ht="13.5" thickBot="1">
      <c r="P24"/>
      <c r="Q24"/>
      <c r="R24"/>
    </row>
    <row r="25" spans="1:18"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8" ht="16.5" thickBot="1">
      <c r="A26" s="1020" t="s">
        <v>346</v>
      </c>
      <c r="B26" s="1021"/>
      <c r="C26" s="1021"/>
      <c r="D26" s="1021"/>
      <c r="E26" s="1021"/>
      <c r="F26" s="1021"/>
      <c r="G26" s="1021"/>
      <c r="H26" s="1021"/>
      <c r="I26" s="1021"/>
      <c r="J26" s="1021"/>
      <c r="K26" s="1021"/>
      <c r="L26" s="1021"/>
      <c r="M26" s="1022"/>
    </row>
    <row r="27" spans="1:18"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8"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8"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8"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8" ht="16.5" thickBot="1">
      <c r="A31" s="1018">
        <v>2021</v>
      </c>
      <c r="B31" s="1078">
        <v>26085</v>
      </c>
      <c r="C31" s="1079">
        <v>23426.741999999998</v>
      </c>
      <c r="D31" s="1079">
        <v>31132.74</v>
      </c>
      <c r="E31" s="1079">
        <v>29199.13</v>
      </c>
      <c r="F31" s="1079">
        <v>28211.43</v>
      </c>
      <c r="G31" s="1079"/>
      <c r="H31" s="1079"/>
      <c r="I31" s="1079"/>
      <c r="J31" s="1080"/>
      <c r="K31" s="1079"/>
      <c r="L31" s="1079"/>
      <c r="M31" s="1081"/>
    </row>
    <row r="32" spans="1:18" ht="16.5" thickBot="1">
      <c r="A32" s="1014" t="s">
        <v>349</v>
      </c>
      <c r="B32" s="1015"/>
      <c r="C32" s="1015"/>
      <c r="D32" s="1015"/>
      <c r="E32" s="1015"/>
      <c r="F32" s="1015"/>
      <c r="G32" s="1015"/>
      <c r="H32" s="1015"/>
      <c r="I32" s="1015"/>
      <c r="J32" s="1015"/>
      <c r="K32" s="1015"/>
      <c r="L32" s="1015"/>
      <c r="M32" s="1016"/>
    </row>
    <row r="33" spans="1:13" ht="15.75">
      <c r="A33" s="1203" t="s">
        <v>342</v>
      </c>
      <c r="B33" s="1204">
        <v>21663.966949699432</v>
      </c>
      <c r="C33" s="1205">
        <v>21525.397673001702</v>
      </c>
      <c r="D33" s="1205">
        <v>21115.733438107225</v>
      </c>
      <c r="E33" s="1205">
        <v>21302.128362253105</v>
      </c>
      <c r="F33" s="1205">
        <v>21200.291742224468</v>
      </c>
      <c r="G33" s="1205">
        <v>20822.118697379927</v>
      </c>
      <c r="H33" s="1205">
        <v>20206.889065246851</v>
      </c>
      <c r="I33" s="1205">
        <v>20948.119652057965</v>
      </c>
      <c r="J33" s="1205">
        <v>21116.098043152244</v>
      </c>
      <c r="K33" s="1205">
        <v>21873.281641223013</v>
      </c>
      <c r="L33" s="1205">
        <v>21354.087891290288</v>
      </c>
      <c r="M33" s="1206">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v>26093.87</v>
      </c>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I-III_2021</vt:lpstr>
      <vt:lpstr>Eksport I-III_2021</vt:lpstr>
      <vt:lpstr>Import I-III_2021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2021-06-10T12:28:28Z</dcterms:modified>
</cp:coreProperties>
</file>