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defaultThemeVersion="166925"/>
  <mc:AlternateContent xmlns:mc="http://schemas.openxmlformats.org/markup-compatibility/2006">
    <mc:Choice Requires="x15">
      <x15ac:absPath xmlns:x15ac="http://schemas.microsoft.com/office/spreadsheetml/2010/11/ac" url="C:\Users\Pracownik\Desktop\"/>
    </mc:Choice>
  </mc:AlternateContent>
  <xr:revisionPtr revIDLastSave="0" documentId="13_ncr:1_{0160546E-93CE-49F6-9ACA-8105DE86780C}" xr6:coauthVersionLast="36" xr6:coauthVersionMax="36" xr10:uidLastSave="{00000000-0000-0000-0000-000000000000}"/>
  <bookViews>
    <workbookView xWindow="0" yWindow="0" windowWidth="28800" windowHeight="11025" xr2:uid="{00000000-000D-0000-FFFF-FFFF00000000}"/>
  </bookViews>
  <sheets>
    <sheet name="Arkusz1" sheetId="1" r:id="rId1"/>
    <sheet name="Arkusz2" sheetId="3"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9" i="3" l="1"/>
  <c r="D59" i="3"/>
  <c r="E59" i="3"/>
  <c r="F59" i="3"/>
  <c r="G59" i="3"/>
  <c r="H59" i="3"/>
  <c r="I59" i="3"/>
  <c r="J59" i="3"/>
  <c r="C60" i="3"/>
  <c r="D60" i="3"/>
  <c r="E60" i="3"/>
  <c r="F60" i="3"/>
  <c r="G60" i="3"/>
  <c r="H60" i="3"/>
  <c r="I60" i="3"/>
  <c r="J60" i="3"/>
  <c r="C61" i="3"/>
  <c r="D61" i="3"/>
  <c r="E61" i="3"/>
  <c r="F61" i="3"/>
  <c r="G61" i="3"/>
  <c r="H61" i="3"/>
  <c r="I61" i="3"/>
  <c r="J61" i="3"/>
  <c r="F62" i="3"/>
  <c r="G62" i="3"/>
  <c r="I62" i="3"/>
  <c r="J62" i="3"/>
  <c r="C63" i="3"/>
  <c r="D63" i="3"/>
  <c r="E63" i="3"/>
  <c r="F63" i="3"/>
  <c r="G63" i="3"/>
  <c r="H63" i="3"/>
  <c r="I63" i="3"/>
  <c r="J63" i="3"/>
  <c r="C64" i="3"/>
  <c r="D64" i="3"/>
  <c r="E64" i="3"/>
  <c r="F64" i="3"/>
  <c r="G64" i="3"/>
  <c r="H64" i="3"/>
  <c r="I64" i="3"/>
  <c r="J64" i="3"/>
  <c r="C65" i="3"/>
  <c r="D65" i="3"/>
  <c r="E65" i="3"/>
  <c r="F65" i="3"/>
  <c r="G65" i="3"/>
  <c r="H65" i="3"/>
  <c r="I65" i="3"/>
  <c r="J65" i="3"/>
  <c r="C66" i="3"/>
  <c r="D66" i="3"/>
  <c r="E66" i="3"/>
  <c r="F66" i="3"/>
  <c r="G66" i="3"/>
  <c r="H66" i="3"/>
  <c r="I66" i="3"/>
  <c r="J66" i="3"/>
  <c r="D58" i="3"/>
  <c r="E58" i="3"/>
  <c r="F58" i="3"/>
  <c r="G58" i="3"/>
  <c r="H58" i="3"/>
  <c r="I58" i="3"/>
  <c r="J58" i="3"/>
  <c r="C58" i="3"/>
  <c r="D55" i="3"/>
  <c r="E55" i="3"/>
  <c r="F55" i="3"/>
  <c r="G55" i="3"/>
  <c r="H55" i="3"/>
  <c r="I55" i="3"/>
  <c r="J55" i="3"/>
  <c r="C55" i="3"/>
  <c r="D41" i="3"/>
  <c r="E41" i="3"/>
  <c r="G41" i="3"/>
  <c r="H41" i="3"/>
  <c r="J41" i="3"/>
  <c r="D42" i="3"/>
  <c r="E42" i="3"/>
  <c r="G42" i="3"/>
  <c r="H42" i="3"/>
  <c r="J42" i="3"/>
  <c r="D43" i="3"/>
  <c r="E43" i="3"/>
  <c r="G43" i="3"/>
  <c r="H43" i="3"/>
  <c r="J43" i="3"/>
  <c r="D44" i="3"/>
  <c r="E44" i="3"/>
  <c r="G44" i="3"/>
  <c r="H44" i="3"/>
  <c r="J44" i="3"/>
  <c r="F40" i="3"/>
  <c r="I40" i="3"/>
  <c r="C40" i="3"/>
  <c r="G88" i="1" l="1"/>
  <c r="H44" i="1"/>
  <c r="H47" i="1"/>
  <c r="J92" i="1"/>
  <c r="D86" i="1"/>
  <c r="E90" i="1"/>
  <c r="E86" i="1"/>
  <c r="F96" i="1"/>
  <c r="J94" i="1"/>
  <c r="F47" i="1"/>
  <c r="K93" i="1"/>
  <c r="D66" i="1"/>
  <c r="D95" i="1"/>
  <c r="D87" i="1"/>
  <c r="I91" i="1"/>
  <c r="E66" i="1"/>
  <c r="I89" i="1"/>
  <c r="E87" i="1"/>
  <c r="E43" i="1"/>
  <c r="J74" i="3"/>
  <c r="G77" i="3"/>
  <c r="F74" i="3"/>
  <c r="E51" i="3"/>
  <c r="S38" i="3"/>
  <c r="R38" i="3"/>
  <c r="Q38" i="3"/>
  <c r="P38" i="3"/>
  <c r="O38" i="3"/>
  <c r="N38" i="3"/>
  <c r="M38" i="3"/>
  <c r="L38" i="3"/>
  <c r="K38" i="3"/>
  <c r="J38" i="3"/>
  <c r="I38" i="3"/>
  <c r="H38" i="3"/>
  <c r="G38" i="3"/>
  <c r="F38" i="3"/>
  <c r="E38" i="3"/>
  <c r="D38" i="3"/>
  <c r="C38" i="3"/>
  <c r="S37" i="3"/>
  <c r="R37" i="3"/>
  <c r="Q37" i="3"/>
  <c r="P37" i="3"/>
  <c r="O37" i="3"/>
  <c r="N37" i="3"/>
  <c r="M37" i="3"/>
  <c r="L37" i="3"/>
  <c r="K37" i="3"/>
  <c r="J37" i="3"/>
  <c r="I37" i="3"/>
  <c r="H37" i="3"/>
  <c r="G37" i="3"/>
  <c r="F37" i="3"/>
  <c r="E37" i="3"/>
  <c r="D37" i="3"/>
  <c r="C37" i="3"/>
  <c r="S36" i="3"/>
  <c r="R36" i="3"/>
  <c r="Q36" i="3"/>
  <c r="P36" i="3"/>
  <c r="O36" i="3"/>
  <c r="N36" i="3"/>
  <c r="M36" i="3"/>
  <c r="L36" i="3"/>
  <c r="K36" i="3"/>
  <c r="J36" i="3"/>
  <c r="I36" i="3"/>
  <c r="H36" i="3"/>
  <c r="G36" i="3"/>
  <c r="F36" i="3"/>
  <c r="E36" i="3"/>
  <c r="D36" i="3"/>
  <c r="C36" i="3"/>
  <c r="S35" i="3"/>
  <c r="R35" i="3"/>
  <c r="Q35" i="3"/>
  <c r="P35" i="3"/>
  <c r="O35" i="3"/>
  <c r="N35" i="3"/>
  <c r="M35" i="3"/>
  <c r="L35" i="3"/>
  <c r="K35" i="3"/>
  <c r="J35" i="3"/>
  <c r="I35" i="3"/>
  <c r="H35" i="3"/>
  <c r="G35" i="3"/>
  <c r="F35" i="3"/>
  <c r="E35" i="3"/>
  <c r="D35" i="3"/>
  <c r="C35" i="3"/>
  <c r="S34" i="3"/>
  <c r="R34" i="3"/>
  <c r="Q34" i="3"/>
  <c r="P34" i="3"/>
  <c r="O34" i="3"/>
  <c r="N34" i="3"/>
  <c r="M34" i="3"/>
  <c r="L34" i="3"/>
  <c r="K34" i="3"/>
  <c r="J34" i="3"/>
  <c r="I34" i="3"/>
  <c r="H34" i="3"/>
  <c r="G34" i="3"/>
  <c r="F34" i="3"/>
  <c r="E34" i="3"/>
  <c r="D34" i="3"/>
  <c r="C34" i="3"/>
  <c r="S33" i="3"/>
  <c r="R33" i="3"/>
  <c r="Q33" i="3"/>
  <c r="P33" i="3"/>
  <c r="O33" i="3"/>
  <c r="N33" i="3"/>
  <c r="M33" i="3"/>
  <c r="L33" i="3"/>
  <c r="K33" i="3"/>
  <c r="J33" i="3"/>
  <c r="I33" i="3"/>
  <c r="H33" i="3"/>
  <c r="G33" i="3"/>
  <c r="F33" i="3"/>
  <c r="E33" i="3"/>
  <c r="D33" i="3"/>
  <c r="C33" i="3"/>
  <c r="S32" i="3"/>
  <c r="R32" i="3"/>
  <c r="Q32" i="3"/>
  <c r="P32" i="3"/>
  <c r="O32" i="3"/>
  <c r="N32" i="3"/>
  <c r="M32" i="3"/>
  <c r="L32" i="3"/>
  <c r="K32" i="3"/>
  <c r="J32" i="3"/>
  <c r="I32" i="3"/>
  <c r="H32" i="3"/>
  <c r="G32" i="3"/>
  <c r="F32" i="3"/>
  <c r="E32" i="3"/>
  <c r="D32" i="3"/>
  <c r="C32" i="3"/>
  <c r="S31" i="3"/>
  <c r="R31" i="3"/>
  <c r="Q31" i="3"/>
  <c r="P31" i="3"/>
  <c r="O31" i="3"/>
  <c r="N31" i="3"/>
  <c r="M31" i="3"/>
  <c r="L31" i="3"/>
  <c r="K31" i="3"/>
  <c r="J31" i="3"/>
  <c r="I31" i="3"/>
  <c r="H31" i="3"/>
  <c r="G31" i="3"/>
  <c r="F31" i="3"/>
  <c r="E31" i="3"/>
  <c r="D31" i="3"/>
  <c r="C31" i="3"/>
  <c r="S30" i="3"/>
  <c r="S8" i="3" s="1"/>
  <c r="R30" i="3"/>
  <c r="R8" i="3" s="1"/>
  <c r="K95" i="1" s="1"/>
  <c r="Q30" i="3"/>
  <c r="Q8" i="3" s="1"/>
  <c r="J95" i="1" s="1"/>
  <c r="P30" i="3"/>
  <c r="P8" i="3" s="1"/>
  <c r="I95" i="1" s="1"/>
  <c r="O30" i="3"/>
  <c r="O8" i="3" s="1"/>
  <c r="G76" i="3" s="1"/>
  <c r="N30" i="3"/>
  <c r="N8" i="3" s="1"/>
  <c r="G95" i="1" s="1"/>
  <c r="M30" i="3"/>
  <c r="M8" i="3" s="1"/>
  <c r="F90" i="1" s="1"/>
  <c r="L30" i="3"/>
  <c r="L8" i="3" s="1"/>
  <c r="E95" i="1" s="1"/>
  <c r="K30" i="3"/>
  <c r="K8" i="3" s="1"/>
  <c r="D90" i="1" s="1"/>
  <c r="J30" i="3"/>
  <c r="J8" i="3" s="1"/>
  <c r="K88" i="1" s="1"/>
  <c r="I30" i="3"/>
  <c r="I8" i="3" s="1"/>
  <c r="J93" i="1" s="1"/>
  <c r="H30" i="3"/>
  <c r="H8" i="3" s="1"/>
  <c r="I93" i="1" s="1"/>
  <c r="G30" i="3"/>
  <c r="G8" i="3" s="1"/>
  <c r="H88" i="1" s="1"/>
  <c r="F30" i="3"/>
  <c r="F8" i="3" s="1"/>
  <c r="G93" i="1" s="1"/>
  <c r="E30" i="3"/>
  <c r="E8" i="3" s="1"/>
  <c r="F86" i="1" s="1"/>
  <c r="D30" i="3"/>
  <c r="D8" i="3" s="1"/>
  <c r="E93" i="1" s="1"/>
  <c r="C30" i="3"/>
  <c r="C8" i="3" s="1"/>
  <c r="C74" i="3" s="1"/>
  <c r="S29" i="3"/>
  <c r="R29" i="3"/>
  <c r="Q29" i="3"/>
  <c r="P29" i="3"/>
  <c r="O29" i="3"/>
  <c r="N29" i="3"/>
  <c r="M29" i="3"/>
  <c r="L29" i="3"/>
  <c r="K29" i="3"/>
  <c r="J29" i="3"/>
  <c r="I29" i="3"/>
  <c r="H29" i="3"/>
  <c r="G29" i="3"/>
  <c r="F29" i="3"/>
  <c r="E29" i="3"/>
  <c r="D29" i="3"/>
  <c r="C29" i="3"/>
  <c r="S28" i="3"/>
  <c r="R28" i="3"/>
  <c r="Q28" i="3"/>
  <c r="P28" i="3"/>
  <c r="O28" i="3"/>
  <c r="N28" i="3"/>
  <c r="M28" i="3"/>
  <c r="L28" i="3"/>
  <c r="K28" i="3"/>
  <c r="J28" i="3"/>
  <c r="I28" i="3"/>
  <c r="H28" i="3"/>
  <c r="G28" i="3"/>
  <c r="F28" i="3"/>
  <c r="E28" i="3"/>
  <c r="D28" i="3"/>
  <c r="C28" i="3"/>
  <c r="S27" i="3"/>
  <c r="R27" i="3"/>
  <c r="Q27" i="3"/>
  <c r="P27" i="3"/>
  <c r="O27" i="3"/>
  <c r="N27" i="3"/>
  <c r="M27" i="3"/>
  <c r="L27" i="3"/>
  <c r="K27" i="3"/>
  <c r="J27" i="3"/>
  <c r="I27" i="3"/>
  <c r="H27" i="3"/>
  <c r="G27" i="3"/>
  <c r="F27" i="3"/>
  <c r="E27" i="3"/>
  <c r="D27" i="3"/>
  <c r="C27" i="3"/>
  <c r="S26" i="3"/>
  <c r="R26" i="3"/>
  <c r="Q26" i="3"/>
  <c r="P26" i="3"/>
  <c r="O26" i="3"/>
  <c r="N26" i="3"/>
  <c r="M26" i="3"/>
  <c r="L26" i="3"/>
  <c r="K26" i="3"/>
  <c r="J26" i="3"/>
  <c r="I26" i="3"/>
  <c r="H26" i="3"/>
  <c r="G26" i="3"/>
  <c r="F26" i="3"/>
  <c r="E26" i="3"/>
  <c r="D26" i="3"/>
  <c r="C26" i="3"/>
  <c r="S25" i="3"/>
  <c r="R25" i="3"/>
  <c r="Q25" i="3"/>
  <c r="P25" i="3"/>
  <c r="O25" i="3"/>
  <c r="N25" i="3"/>
  <c r="M25" i="3"/>
  <c r="L25" i="3"/>
  <c r="K25" i="3"/>
  <c r="J25" i="3"/>
  <c r="I25" i="3"/>
  <c r="H25" i="3"/>
  <c r="G25" i="3"/>
  <c r="F25" i="3"/>
  <c r="E25" i="3"/>
  <c r="D25" i="3"/>
  <c r="C25" i="3"/>
  <c r="S24" i="3"/>
  <c r="R24" i="3"/>
  <c r="Q24" i="3"/>
  <c r="P24" i="3"/>
  <c r="O24" i="3"/>
  <c r="N24" i="3"/>
  <c r="M24" i="3"/>
  <c r="L24" i="3"/>
  <c r="K24" i="3"/>
  <c r="J24" i="3"/>
  <c r="I24" i="3"/>
  <c r="H24" i="3"/>
  <c r="G24" i="3"/>
  <c r="F24" i="3"/>
  <c r="E24" i="3"/>
  <c r="D24" i="3"/>
  <c r="C24" i="3"/>
  <c r="S23" i="3"/>
  <c r="R23" i="3"/>
  <c r="Q23" i="3"/>
  <c r="P23" i="3"/>
  <c r="O23" i="3"/>
  <c r="N23" i="3"/>
  <c r="M23" i="3"/>
  <c r="L23" i="3"/>
  <c r="K23" i="3"/>
  <c r="J23" i="3"/>
  <c r="I23" i="3"/>
  <c r="H23" i="3"/>
  <c r="G23" i="3"/>
  <c r="F23" i="3"/>
  <c r="E23" i="3"/>
  <c r="D23" i="3"/>
  <c r="C23" i="3"/>
  <c r="S22" i="3"/>
  <c r="R22" i="3"/>
  <c r="Q22" i="3"/>
  <c r="P22" i="3"/>
  <c r="O22" i="3"/>
  <c r="N22" i="3"/>
  <c r="M22" i="3"/>
  <c r="L22" i="3"/>
  <c r="K22" i="3"/>
  <c r="J22" i="3"/>
  <c r="I22" i="3"/>
  <c r="H22" i="3"/>
  <c r="G22" i="3"/>
  <c r="F22" i="3"/>
  <c r="E22" i="3"/>
  <c r="D22" i="3"/>
  <c r="C22" i="3"/>
  <c r="S21" i="3"/>
  <c r="S9" i="3" s="1"/>
  <c r="G92" i="1" s="1"/>
  <c r="R21" i="3"/>
  <c r="R9" i="3" s="1"/>
  <c r="J77" i="3" s="1"/>
  <c r="Q21" i="3"/>
  <c r="Q9" i="3" s="1"/>
  <c r="J66" i="1" s="1"/>
  <c r="P21" i="3"/>
  <c r="P9" i="3" s="1"/>
  <c r="I66" i="1" s="1"/>
  <c r="O21" i="3"/>
  <c r="O9" i="3" s="1"/>
  <c r="H96" i="1" s="1"/>
  <c r="N21" i="3"/>
  <c r="N9" i="3" s="1"/>
  <c r="G96" i="1" s="1"/>
  <c r="M21" i="3"/>
  <c r="M9" i="3" s="1"/>
  <c r="F91" i="1" s="1"/>
  <c r="L21" i="3"/>
  <c r="L9" i="3" s="1"/>
  <c r="E96" i="1" s="1"/>
  <c r="K21" i="3"/>
  <c r="K9" i="3" s="1"/>
  <c r="D96" i="1" s="1"/>
  <c r="J21" i="3"/>
  <c r="J9" i="3" s="1"/>
  <c r="K89" i="1" s="1"/>
  <c r="I21" i="3"/>
  <c r="I9" i="3" s="1"/>
  <c r="J89" i="1" s="1"/>
  <c r="H21" i="3"/>
  <c r="H9" i="3" s="1"/>
  <c r="I42" i="1" s="1"/>
  <c r="G21" i="3"/>
  <c r="G9" i="3" s="1"/>
  <c r="H42" i="1" s="1"/>
  <c r="F21" i="3"/>
  <c r="F9" i="3" s="1"/>
  <c r="G94" i="1" s="1"/>
  <c r="E21" i="3"/>
  <c r="E9" i="3" s="1"/>
  <c r="F94" i="1" s="1"/>
  <c r="D21" i="3"/>
  <c r="D9" i="3" s="1"/>
  <c r="E41" i="1" s="1"/>
  <c r="C21" i="3"/>
  <c r="C9" i="3" s="1"/>
  <c r="D39" i="1" s="1"/>
  <c r="K42" i="1" l="1"/>
  <c r="K94" i="1"/>
  <c r="F93" i="1"/>
  <c r="D53" i="3"/>
  <c r="J75" i="3"/>
  <c r="H77" i="3"/>
  <c r="G69" i="3"/>
  <c r="C77" i="3"/>
  <c r="E94" i="1"/>
  <c r="E47" i="1"/>
  <c r="I94" i="1"/>
  <c r="E91" i="1"/>
  <c r="I96" i="1"/>
  <c r="H93" i="1"/>
  <c r="H90" i="1"/>
  <c r="D91" i="1"/>
  <c r="F41" i="1"/>
  <c r="F43" i="1"/>
  <c r="J40" i="1"/>
  <c r="J91" i="1"/>
  <c r="D93" i="1"/>
  <c r="K92" i="1"/>
  <c r="G89" i="1"/>
  <c r="K46" i="1"/>
  <c r="G66" i="1"/>
  <c r="K91" i="1"/>
  <c r="J88" i="1"/>
  <c r="J90" i="1"/>
  <c r="H46" i="1"/>
  <c r="H66" i="1"/>
  <c r="F75" i="3"/>
  <c r="F77" i="3"/>
  <c r="G40" i="1"/>
  <c r="K66" i="1"/>
  <c r="F95" i="1"/>
  <c r="C68" i="3"/>
  <c r="C76" i="3"/>
  <c r="J76" i="3"/>
  <c r="J73" i="3"/>
  <c r="H48" i="3"/>
  <c r="E45" i="1"/>
  <c r="I44" i="1"/>
  <c r="I47" i="1"/>
  <c r="D94" i="1"/>
  <c r="H95" i="1"/>
  <c r="C56" i="3"/>
  <c r="F87" i="1"/>
  <c r="F45" i="1"/>
  <c r="F66" i="1"/>
  <c r="J96" i="1"/>
  <c r="I88" i="1"/>
  <c r="I90" i="1"/>
  <c r="H92" i="1"/>
  <c r="G90" i="1"/>
  <c r="K47" i="1"/>
  <c r="G91" i="1"/>
  <c r="K96" i="1"/>
  <c r="H89" i="1"/>
  <c r="H91" i="1"/>
  <c r="K90" i="1"/>
  <c r="I46" i="3"/>
  <c r="F76" i="3"/>
  <c r="G50" i="3"/>
  <c r="I46" i="1"/>
  <c r="K44" i="1"/>
  <c r="H94" i="1"/>
  <c r="D74" i="3"/>
  <c r="E77" i="3"/>
  <c r="I77" i="3"/>
  <c r="H74" i="3"/>
  <c r="D76" i="3"/>
  <c r="E74" i="3"/>
  <c r="I74" i="3"/>
  <c r="E76" i="3"/>
  <c r="I76" i="3"/>
  <c r="D77" i="3"/>
  <c r="H76" i="3"/>
  <c r="D47" i="3"/>
  <c r="J48" i="3"/>
  <c r="H50" i="3"/>
  <c r="G52" i="3"/>
  <c r="E53" i="3"/>
  <c r="G56" i="3"/>
  <c r="C67" i="3"/>
  <c r="D68" i="3"/>
  <c r="H69" i="3"/>
  <c r="G70" i="3"/>
  <c r="C71" i="3"/>
  <c r="G71" i="3"/>
  <c r="C72" i="3"/>
  <c r="G72" i="3"/>
  <c r="F73" i="3"/>
  <c r="G74" i="3"/>
  <c r="C75" i="3"/>
  <c r="G75" i="3"/>
  <c r="C45" i="3"/>
  <c r="E47" i="3"/>
  <c r="D49" i="3"/>
  <c r="J50" i="3"/>
  <c r="H52" i="3"/>
  <c r="G53" i="3"/>
  <c r="D56" i="3"/>
  <c r="H56" i="3"/>
  <c r="D67" i="3"/>
  <c r="E68" i="3"/>
  <c r="I69" i="3"/>
  <c r="H70" i="3"/>
  <c r="D71" i="3"/>
  <c r="H71" i="3"/>
  <c r="D72" i="3"/>
  <c r="H72" i="3"/>
  <c r="G73" i="3"/>
  <c r="D75" i="3"/>
  <c r="H75" i="3"/>
  <c r="F46" i="3"/>
  <c r="G48" i="3"/>
  <c r="E49" i="3"/>
  <c r="D51" i="3"/>
  <c r="J52" i="3"/>
  <c r="H53" i="3"/>
  <c r="E56" i="3"/>
  <c r="I56" i="3"/>
  <c r="E67" i="3"/>
  <c r="F69" i="3"/>
  <c r="J69" i="3"/>
  <c r="I70" i="3"/>
  <c r="E71" i="3"/>
  <c r="I71" i="3"/>
  <c r="E72" i="3"/>
  <c r="I72" i="3"/>
  <c r="I73" i="3"/>
  <c r="E75" i="3"/>
  <c r="I75" i="3"/>
  <c r="J53" i="3"/>
  <c r="F56" i="3"/>
  <c r="J56" i="3"/>
  <c r="F70" i="3"/>
  <c r="J70" i="3"/>
  <c r="F71" i="3"/>
  <c r="J71" i="3"/>
  <c r="F72" i="3"/>
  <c r="J72" i="3"/>
  <c r="K97" i="1" l="1"/>
  <c r="J97" i="1"/>
  <c r="I97" i="1"/>
  <c r="H97" i="1"/>
  <c r="G97" i="1"/>
  <c r="F97" i="1"/>
  <c r="E97" i="1"/>
  <c r="D97" i="1"/>
  <c r="L96" i="1"/>
  <c r="L95" i="1"/>
  <c r="L94" i="1"/>
  <c r="L93" i="1"/>
  <c r="L92" i="1"/>
  <c r="L91" i="1"/>
  <c r="L90" i="1"/>
  <c r="L89" i="1"/>
  <c r="L88" i="1"/>
  <c r="L87" i="1"/>
  <c r="L86" i="1"/>
  <c r="L66" i="1"/>
  <c r="L67" i="1" s="1"/>
  <c r="K48" i="1"/>
  <c r="J48" i="1"/>
  <c r="I48" i="1"/>
  <c r="H48" i="1"/>
  <c r="G48" i="1"/>
  <c r="F48" i="1"/>
  <c r="E48" i="1"/>
  <c r="D48" i="1"/>
  <c r="L47" i="1"/>
  <c r="L46" i="1"/>
  <c r="L45" i="1"/>
  <c r="L44" i="1"/>
  <c r="L43" i="1"/>
  <c r="L42" i="1"/>
  <c r="L41" i="1"/>
  <c r="L40" i="1"/>
  <c r="L39" i="1"/>
  <c r="L48" i="1" l="1"/>
  <c r="L49" i="1" s="1"/>
  <c r="L50" i="1" s="1"/>
  <c r="L97" i="1"/>
  <c r="L68" i="1"/>
  <c r="I70" i="1" s="1"/>
  <c r="L98" i="1" l="1"/>
  <c r="L99" i="1" s="1"/>
  <c r="G114" i="1" s="1"/>
  <c r="I52" i="1"/>
</calcChain>
</file>

<file path=xl/sharedStrings.xml><?xml version="1.0" encoding="utf-8"?>
<sst xmlns="http://schemas.openxmlformats.org/spreadsheetml/2006/main" count="209" uniqueCount="136">
  <si>
    <t>Załącznik nr 4</t>
  </si>
  <si>
    <t>Nazwa jednostki samorządu terytorialnego</t>
  </si>
  <si>
    <t>Kod TERYT</t>
  </si>
  <si>
    <t>Wniosek o udzielenie dotacji celowej na wyposażenie szkół w podręczniki, materiały edukacyjne lub materiały ćwiczeniowe, dostosowane do potrzeb edukacyjnych 
i możliwości psychofizycznych uczniów niepełnosprawnych posiadających orzeczenie o potrzebie kształcenia specjalnego w 2023 r.*</t>
  </si>
  <si>
    <t>(należy wybrać właściwy wiersz z listy rozwijanej)</t>
  </si>
  <si>
    <t>*</t>
  </si>
  <si>
    <t>Dla każdego rodzaju niepełnosprawności należy wypełnić osobny formularz.</t>
  </si>
  <si>
    <t>**</t>
  </si>
  <si>
    <t>Informacja składana zgodnie z art. 12 ustawy z dnia 9 marca 2023 r. o utworzeniu Akademii Piotrkowskiej (Dz. U. poz. 709).</t>
  </si>
  <si>
    <t>I. Dotacja celowa na wyposażenie szkół w podręczniki lub materiały edukacyjne, dostosowane do potrzeb edukacyjnych i możliwości psychofizycznych uczniów niepełnosprawnych posiadających orzeczenie o potrzebie kształcenia specjalnego</t>
  </si>
  <si>
    <t>Poz.</t>
  </si>
  <si>
    <t>Wyszczególnienie[1])</t>
  </si>
  <si>
    <t>Szkoła podstawowa</t>
  </si>
  <si>
    <t>Razem</t>
  </si>
  <si>
    <t>klasa I</t>
  </si>
  <si>
    <t>klasa II</t>
  </si>
  <si>
    <t>klasa III</t>
  </si>
  <si>
    <t>klasa IV</t>
  </si>
  <si>
    <t>klasa V</t>
  </si>
  <si>
    <t>klasa VI</t>
  </si>
  <si>
    <t>klasa VII</t>
  </si>
  <si>
    <t>klasa VIII</t>
  </si>
  <si>
    <t>Prognozowana liczba uczniów danych klas w roku szkolnym 2023/2024 [3])</t>
  </si>
  <si>
    <t>Prognozowany wzrost liczby uczniów klas II, III, V, VI i VIII w roku szkolnym 2023/2024 w stosunku do odpowiednio:
– liczby uczniów klas II szkół podstawowych, którym w roku szkolnym 2021/2022
i 2022/2023 szkoły te zapewniły podręczniki do zajęć z zakresu edukacji: polonistycznej, matematycznej, przyrodniczej i społecznej, podręczniki do zajęć
z zakresu danego języka obcego nowożytnego lub materiały edukacyjne,
– liczby uczniów klas III szkół podstawowych, którym w roku szkolnym 2022/2023 szkoły te zapewniły podręczniki do zajęć z zakresu edukacji: polonistycznej, matematycznej, przyrodniczej i społecznej, podręczniki do zajęć z zakresu danego języka obcego nowożytnego lub materiały edukacyjne,
– liczby uczniów klas V i VIII szkół podstawowych, którym w roku szkolnym 2021/2022 i 2022/2023 szkoły te zapewniły podręczniki lub materiały edukacyjne,
– liczby uczniów klas VI szkół podstawowych, którym w roku szkolnym 2022/2023 szkoły te zapewniły podręczniki lub materiały edukacyjne [4])</t>
  </si>
  <si>
    <t>Prognozowana liczba uczniów danych klas w roku szkolnym 2023/2024 [3]),[5])</t>
  </si>
  <si>
    <t>Liczba uczniów danych klas w roku szkolnym 2023/2024,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II i III,
- podręczników lub materiałów edukacyjnych, w przypadku uczniów klas V, VI
i VIII [6])</t>
  </si>
  <si>
    <t>Liczba uczniów klas II, III, V, VI i VIII szkoły podstawowej,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</si>
  <si>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3 oraz kwoty 98,01 zł na ucznia
i wskaźnika)</t>
  </si>
  <si>
    <t>7</t>
  </si>
  <si>
    <t>Środki niezbędne na wyposażenie szkoły podstawowej w podręczniki lub materiały edukacyjne dla liczby uczniów wskazanej w poz. 1 (kwota nie może być wyższa od iloczynu liczby uczniów wskazanej odpowiednio w:
– poz. 1, kol. 6 oraz kwoty 183,15 zł na ucznia i wskaźnika,
– poz. 1, kol. 9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</si>
  <si>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4 i 5 oraz kwoty 98,01 zł na ucznia i wskaźnika)</t>
  </si>
  <si>
    <t>9</t>
  </si>
  <si>
    <t>Środki niezbędne na wyposażenie szkoły podstawowej w podręczniki lub materiały edukacyjne dla liczby uczniów wskazanej w poz. 2 (kwota nie może być wyższa od iloczynu liczby uczniów wskazanej odpowiednio w:
– poz. 2, kol. 7 i 8 oraz kwoty 235,62 zł na ucznia i wskaźnika,
– poz. 2, kol. 10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</si>
  <si>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4 i 5 oraz kwoty 98,01 zł na ucznia i wskaźnika)</t>
  </si>
  <si>
    <t>11</t>
  </si>
  <si>
    <t>Środki niezbędne na wyposażenie szkoły podstawowej w podręczniki lub materiały edukacyjne dla liczby uczniów wskazanej w poz. 3 (kwota nie może być wyższa od iloczynu liczby uczniów wskazanej odpowiednio w:
– poz. 3, kol. 7 i 8 oraz kwoty 235,62 zł na ucznia i wskaźnika,
– poz. 3, kol. 10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</si>
  <si>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4 i 5 oraz kwoty 98,01 zł na ucznia i wskaźnika)</t>
  </si>
  <si>
    <t>Środki niezbędne na wyposażenie szkół podstawowych w podręczniki lub materiały edukacyjne dla liczby uczniów wskazanej w poz. 4 (kwota nie może być wyższa od iloczynu liczby uczniów wskazanej odpowiednio w:
- poz. 4, kol. 7 i 8 oraz kwoty 235,62 zł na ucznia i wskaźnika,
– poz. 4, kol. 10 oraz kwoty 326,70 zł na ucznia i wskaźnika)</t>
  </si>
  <si>
    <t>Środki niezbędne na wyposażenie szkół podstawowych w podręczniki lub materiały edukacyjne, dostosowane do potrzeb edukacyjnych i możliwości psychofizycznych uczniów niepełnosprawnych dla liczby uczniów wskazanej w poz. 5 (kwota nie może być wyższa od iloczynu liczby uczniów wskazanej odpowiednio w:
- poz. 5, kol. 4 i 5 oraz kwoty 98,01 zł na ucznia i wskaźnika,
- poz. 5, kol. 7 i 8 oraz kwoty 235,62 zł na ucznia i wskaźnika,
– poz. 5, kol. 10 oraz kwoty 326,70 zł na ucznia i wskaźnika)</t>
  </si>
  <si>
    <t>Środki niezbędne na wyposażenie szkół podstawowych w podręczniki lub materiały edukacyjne (suma kwot wskazanych w poz. 6-14)</t>
  </si>
  <si>
    <t>Koszty obsługi zadania (1% kwoty wskazanej w poz. 15, kol. 11) po zaokrągleniu
w dół do pełnych groszy</t>
  </si>
  <si>
    <t>Wnioskowana kwota dotacji (suma kwot wskazanych w poz. 15, kol. 11 i poz. 16, kol. 11)</t>
  </si>
  <si>
    <t xml:space="preserve">Łączna kwota dotacji celowej na wyposażenie szkół w podręczniki lub materiały edukacyjne, dostosowane do potrzeb edukacyjnych i możliwości psychofizycznych uczniów niepełnosprawnych posiadających orzeczenie o potrzebie kształcenia specjalnego, w tym koszty obsługi zadania (poz. 17, kol. 11), wynosi </t>
  </si>
  <si>
    <t>II. Dotacja celowa na wyposażenie szkoły w materiały ćwiczeniowe dostosowane do potrzeb edukacyjnych i możliwości psychofizycznych uczniów niepełnosprawnych posiadających orzeczenie o potrzebie kształcenia specjalnego</t>
  </si>
  <si>
    <t>Prognozowana liczba uczniów danych klas w roku szkolnym 2023/2024</t>
  </si>
  <si>
    <t>Środki niezbędne na wyposażenie szkół podstawowych w materiały ćwiczeniowe dla liczby uczniów wskazanej w poz. 1 (kwota nie może być wyższa od iloczynu liczby uczniów wskazanej odpowiednio w:
- poz. 1, kol. 3-5 oraz kwoty 54,45 zł na ucznia i wskaźnika,
- poz. 1, kol. 6–10 oraz kwoty 27,23 zł na ucznia i wskaźnika)</t>
  </si>
  <si>
    <t>Koszty obsługi zadania (1% kwoty wskazanej w poz. 2, kol. 11) po zaokrągleniu
w dół do pełnych groszy</t>
  </si>
  <si>
    <t>Wnioskowana kwota dotacji (suma kwot wskazanych w poz. 2, kol. 11 i poz. 3, kol. 11)</t>
  </si>
  <si>
    <t xml:space="preserve">Łączna kwota dotacji celowej na wyposażenie szkół w materiały ćwiczeniowe dostosowane do potrzeb edukacyjnych i możliwości psychofizycznych uczniów niepełnosprawnych posiadających orzeczenie o potrzebie kształcenia specjalnego, w tym koszty obsługi zadania (poz. 4, kol. 11), wynosi </t>
  </si>
  <si>
    <t>III. Dotacja celowa na refundację kosztów poniesionych w roku szkolnym 2022/2023 na zapewnienie podręczników, materiałów edukacyjnych lub materiałów ćwiczeniowych, dostosowanych do potrzeb edukacyjnych i możliwości psychofizycznych uczniów niepełnosprawnych posiadających orzeczenie o potrzebie kształcenia specjalnego</t>
  </si>
  <si>
    <r>
      <t xml:space="preserve">Wzrost liczby uczniów danych klas w ciągu roku szkolnego 2022/2023 w stosunku do liczby uczniów tych klas, którym w 2022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9"/>
        <color rgb="FF000000"/>
        <rFont val="Times New Roman"/>
        <family val="1"/>
        <charset val="238"/>
      </rPr>
      <t>7)</t>
    </r>
  </si>
  <si>
    <t>2</t>
  </si>
  <si>
    <r>
      <t xml:space="preserve">Wzrost liczby uczniów danych klas w ciągu roku szkolnego 2022/2023 w stosunku do liczby uczniów tych klas, którym w 2022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9"/>
        <color rgb="FF000000"/>
        <rFont val="Times New Roman"/>
        <family val="1"/>
        <charset val="238"/>
      </rPr>
      <t>8)</t>
    </r>
  </si>
  <si>
    <t>3</t>
  </si>
  <si>
    <r>
      <t xml:space="preserve">Wzrost liczby uczniów danych klas w ciągu roku szkolnego 2022/2023 w stosunku do liczby uczniów tych klas, którym w 2022 r. szkoła podstawowa ze środków dotacji celowej zapewniła materiały ćwiczeniowe </t>
    </r>
    <r>
      <rPr>
        <vertAlign val="superscript"/>
        <sz val="9"/>
        <color rgb="FF000000"/>
        <rFont val="Times New Roman"/>
        <family val="1"/>
        <charset val="238"/>
      </rPr>
      <t>9)</t>
    </r>
  </si>
  <si>
    <r>
      <t xml:space="preserve">Wzrost liczby uczniów danych klas w ciągu roku szkolnego 2022/2023 w stosunku do liczby uczniów tych klas, którym w 2022 r. szkoła podstawowa ze środków dotacji celowej zapewniła materiały ćwiczeniowe </t>
    </r>
    <r>
      <rPr>
        <vertAlign val="superscript"/>
        <sz val="9"/>
        <color rgb="FF000000"/>
        <rFont val="Times New Roman"/>
        <family val="1"/>
        <charset val="238"/>
      </rPr>
      <t>10)</t>
    </r>
  </si>
  <si>
    <r>
      <t xml:space="preserve">Liczba uczniów danych klas w roku szkolnym 2022/2023,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 </t>
    </r>
    <r>
      <rPr>
        <vertAlign val="superscript"/>
        <sz val="9"/>
        <color rgb="FF000000"/>
        <rFont val="Times New Roman"/>
        <family val="1"/>
        <charset val="238"/>
      </rPr>
      <t>11)</t>
    </r>
  </si>
  <si>
    <r>
      <t xml:space="preserve">Liczba uczniów danych klas, którym szkoła podstawowa w roku szkolnym 2022/2023 ze środków dotacji celowej zapewniła podręczniki lub materiały edukacyjne, dostosowane do potrzeb edukacyjnych i możliwości psychofizycznych uczniów niepełnosprawnych </t>
    </r>
    <r>
      <rPr>
        <vertAlign val="superscript"/>
        <sz val="9"/>
        <color rgb="FF000000"/>
        <rFont val="Times New Roman"/>
        <family val="1"/>
        <charset val="238"/>
      </rPr>
      <t>12)</t>
    </r>
  </si>
  <si>
    <r>
      <t xml:space="preserve">Liczba uczniów danych klas, którym szkoła podstawowa w roku szkolnym 2022/2023 ze środków dotacji celowej zapewniła podręczniki lub materiały edukacyjne, dostosowane do potrzeb edukacyjnych i możliwości psychofizycznych uczniów niepełnosprawnych </t>
    </r>
    <r>
      <rPr>
        <vertAlign val="superscript"/>
        <sz val="9"/>
        <color rgb="FF000000"/>
        <rFont val="Times New Roman"/>
        <family val="1"/>
        <charset val="238"/>
      </rPr>
      <t>13)</t>
    </r>
  </si>
  <si>
    <r>
      <t xml:space="preserve">Liczba uczniów danych klas, którym szkoła podstawowa w roku szkolnym 2022/2023 ze środków dotacji celowej zapewniła materiały ćwiczeniowe dostosowane do potrzeb edukacyjnych i możliwości psychofizycznych uczniów niepełnosprawnych </t>
    </r>
    <r>
      <rPr>
        <vertAlign val="superscript"/>
        <sz val="9"/>
        <color rgb="FF000000"/>
        <rFont val="Times New Roman"/>
        <family val="1"/>
        <charset val="238"/>
      </rPr>
      <t>14)</t>
    </r>
  </si>
  <si>
    <r>
      <t xml:space="preserve">Liczba uczniów danych klas, którym szkoła podstawowa w roku szkolnym 2022/2023 ze środków dotacji celowej zapewniła materiały ćwiczeniowe dostosowane do potrzeb edukacyjnych i możliwości psychofizycznych uczniów niepełnosprawnych </t>
    </r>
    <r>
      <rPr>
        <vertAlign val="superscript"/>
        <sz val="9"/>
        <color rgb="FF000000"/>
        <rFont val="Times New Roman"/>
        <family val="1"/>
        <charset val="238"/>
      </rPr>
      <t>15)</t>
    </r>
  </si>
  <si>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89,10 zł na ucznia i wskaźnika)</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</si>
  <si>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3–5 oraz kwoty 98,01 zł na ucznia i wskaźnika) </t>
  </si>
  <si>
    <t>Środki niezbędne na wyposażenie szkoły podstawowej w podręczniki lub materiały edukacyjne dla liczby uczniów wskazanej w poz. 1 (kwota nie może być wyższa od iloczynu liczby uczniów wskazanej odpowiednio w:
– poz. 1, kol. 6 oraz kwoty 166,32 zł na ucznia i wskaźnika,
– poz. 1, kol. 7 i 8 oraz kwoty 213,84 zł na ucznia i wskaźnika,
– poz. 1, kol. 9 i 10 oraz kwoty 297,00 zł na ucznia i wskaźnika)</t>
  </si>
  <si>
    <t>Środki niezbędne na wyposażenie szkoły podstawowej w podręczniki lub materiały edukacyjne dla liczby uczniów wskazanej w poz. 2 (kwota nie może być wyższa od iloczynu liczby uczniów wskazanej odpowiednio w:
– poz. 2, kol. 6 oraz kwoty 183,15 zł na ucznia i wskaźnika,
– poz. 2, kol. 7 i 8 oraz kwoty 235,62 zł na ucznia i wskaźnika,
– poz. 2, kol. 9 i 10 oraz kwoty 326,70 zł na ucznia i wskaźnika)</t>
  </si>
  <si>
    <t>Środki niezbędne na wyposażenie szkoły podstawowej w materiały ćwiczeniowe dla liczby uczniów wskazanej w poz. 3 (kwota nie może być wyższa od iloczynu liczby uczniów wskazanej odpowiednio w:
– poz. 3, kol. 3–5 oraz kwoty 49,50 zł na ucznia i wskaźnika,
– poz. 3, kol. 6–10 oraz kwoty 24,75 zł na ucznia i wskaźnika)</t>
  </si>
  <si>
    <t>Środki niezbędne na wyposażenie szkoły podstawowej w materiały ćwiczeniowe dla liczby uczniów wskazanej w poz. 4 (kwota nie może być wyższa od iloczynu liczby uczniów wskazanej odpowiednio w:
– poz. 4, kol. 3–5 oraz kwoty 54,45 zł na ucznia i wskaźnika,
– poz. 4, kol. 6–10 oraz kwoty 27,23 zł na ucznia i wskaźnika)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</si>
  <si>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5 (kwota nie może być wyższa od iloczynu liczby uczniów wskazanej odpowiednio w poz. 5, kol. 6, 7, 9 i 10 oraz kwoty 24,75 zł na ucznia i wskaźnika)</t>
  </si>
  <si>
    <t>Środki niezbędne na wyposażenie szkoły podstawowej w podręczniki lub materiały edukacyjne, dostosowane do potrzeb edukacyjnych i możliwości psychofizycznych uczniów niepełnosprawnych dla liczby uczniów wskazanej w poz. 6 (kwota nie może być wyższa od iloczynu liczby uczniów wskazanej odpowiednio w:
– poz. 6, kol. 3–5 oraz kwoty 89,10 zł na ucznia i wskaźnika,
– poz. 6, kol. 6 oraz kwoty 166,32 zł na ucznia i wskaźnika,
– poz. 6, kol. 7 i 8 oraz kwoty 213,84 zł na ucznia i wskaźnika,
– poz. 6, kol. 9 i 10 oraz kwoty 297,00 zł na ucznia i wskaźnika)</t>
  </si>
  <si>
    <t>Środki niezbędne na wyposażenie szkoły podstawowej w podręczniki lub materiały edukacyjne, dostosowane do potrzeb edukacyjnych i możliwości psychofizycznych uczniów niepełnosprawnych dla liczby uczniów wskazanej w poz. 7 (kwota nie może być wyższa od iloczynu liczby uczniów wskazanej odpowiednio w:
– poz. 7, kol. 3–5 oraz kwoty 98,01 zł na ucznia i wskaźnika;
– poz. 7, kol. 6 oraz kwoty 183,15 zł na ucznia i wskaźnika,
– poz. 7, kol. 7 i 8 oraz kwoty 235,62 zł na ucznia i wskaźnika,
– poz. 7, kol. 9 i 10 oraz kwoty 326,70 zł na ucznia i wskaźnika)</t>
  </si>
  <si>
    <t>Środki niezbędne na wyposażenie szkoły podstawowej w materiały ćwiczeniowe dostosowane do potrzeb edukacyjnych i możliwości psychofizycznych uczniów niepełnosprawnych dla liczby uczniów wskazanej w poz. 8 (kwota nie może być wyższa od iloczynu liczby uczniów wskazanej odpowiednio w:
– poz. 8, kol. 3–5 oraz kwoty 49,50 zł na ucznia i wskaźnika,
– poz. 8, kol. 6–10 oraz kwoty 24,75 zł na ucznia i wskaźnika)</t>
  </si>
  <si>
    <t>Środki niezbędne na wyposażenie szkoły podstawowej w materiały ćwiczeniowe dostosowane do potrzeb edukacyjnych i możliwości psychofizycznych uczniów niepełnosprawnych dla liczby uczniów wskazanej w poz. 9 (kwota nie może być wyższa od iloczynu liczby uczniów wskazanej odpowiednio w:
– poz. 9, kol. 3–5 oraz kwoty 54,45 zł na ucznia i wskaźnika,
– poz. 9, kol. 6–10 oraz kwoty 27,23 zł na ucznia i wskaźnika)</t>
  </si>
  <si>
    <t>Środki podlegające refundacji (suma kwot wskazanych w poz. 10-20)</t>
  </si>
  <si>
    <t>Koszty obsługi zadania (1% kwoty wskazanej w poz. 21, kol. 11) po zaokrągleniu
w dół do pełnych groszy</t>
  </si>
  <si>
    <t>Wnioskowana kwota dotacji (suma kwot wskazanych w poz. 21, kol. 11 i poz. 22, kol. 11)</t>
  </si>
  <si>
    <t>IV. Kwota dotacji celowej na wyposażenie szkół (zespołów szkół) w podręczniki, materiały edukacyjne lub materiały ćwiczeniowe, dostosowane do potrzeb edukacyjnych
i możliwości psychofizycznych uczniów niepełnosprawnych posiadających orzeczenie o potrzebie kształcenia specjalnego uwzględniająca kwoty refundacji</t>
  </si>
  <si>
    <t xml:space="preserve">Suma kwot wskazanych w pkt I (poz. 17, kol. 11), pkt II (poz. 4, kol. 11) i pkt III (poz. 23, kol. 11) wynosi </t>
  </si>
  <si>
    <t>, z tego:</t>
  </si>
  <si>
    <t>- wydatki bieżące</t>
  </si>
  <si>
    <t>- wydatki majątkowe</t>
  </si>
  <si>
    <t>data sporządzenia</t>
  </si>
  <si>
    <t>….......................................................................</t>
  </si>
  <si>
    <t>informacja składana po raz pierwszy</t>
  </si>
  <si>
    <t>ponowne złożenie informacji*</t>
  </si>
  <si>
    <t>Szkoła artystyczna realizująca kształcenie ogólne w zakresie szkoły podstawowej</t>
  </si>
  <si>
    <t>aktualizacja informacji</t>
  </si>
  <si>
    <t>Kwota bazowa do 14 maja</t>
  </si>
  <si>
    <t>Kwota bazowa od 15 maja</t>
  </si>
  <si>
    <t>klasa  VIII</t>
  </si>
  <si>
    <t>j. obcy zaawansowany</t>
  </si>
  <si>
    <t>podr</t>
  </si>
  <si>
    <t>ćw</t>
  </si>
  <si>
    <t>ref</t>
  </si>
  <si>
    <t>WSKAŹNIKI</t>
  </si>
  <si>
    <t>lekki</t>
  </si>
  <si>
    <t>umiarkowany</t>
  </si>
  <si>
    <t>niesłyszący</t>
  </si>
  <si>
    <t>słabosłyszący</t>
  </si>
  <si>
    <t>autyzm</t>
  </si>
  <si>
    <t>słabowidzący 1</t>
  </si>
  <si>
    <t>słabowidzący 2</t>
  </si>
  <si>
    <t>niewidomi 1</t>
  </si>
  <si>
    <t>niewidomi 2</t>
  </si>
  <si>
    <t>KWOTY</t>
  </si>
  <si>
    <t>Kwoty * wskaźnik do 14 maja</t>
  </si>
  <si>
    <t>Kwoty * wskaźnik od 15 maja</t>
  </si>
  <si>
    <t>[1])</t>
  </si>
  <si>
    <t>[3])</t>
  </si>
  <si>
    <t>[4])</t>
  </si>
  <si>
    <t>[5])</t>
  </si>
  <si>
    <t>[6])</t>
  </si>
  <si>
    <t>Ilekroć w wyszczególnieniu jest mowa o:
1) szkole podstawowej – należy przez to rozumieć także szkołę artystyczną realizującą kształcenie ogólne w zakresie szkoły podstawowej prowadzoną przez jednostkę samorządu terytorialnego;
2) wskaźniku – należy przez to rozumieć wskaźniki określone w przepisach wydanych na podstawie art. 61 ustawy.</t>
  </si>
  <si>
    <t>W przypadku gdy dla uczniów z danym rodzajem niepełnosprawności szkoła podstawowa lub szkoła artystyczna realizująca kształcenie ogólne w zakresie szkoły podstawowej planują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oddziału obejmującego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</si>
  <si>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Należy wypełnić poz. 2 w przypadku, gdy w roku szkolnym 2023/2024 liczba uczniów:
1) klas II, V i VIII ulegnie zwiększeniu w stosunku do liczby uczniów tych klas w roku szkolnym 2021/2022 i 2022/2023 lub
2) klas III i VI ulegnie zwiększeniu w stosunku do liczby uczniów tych klas w roku szkolnym 2022/2023.</t>
  </si>
  <si>
    <t>Należy wypełnić poz. 3 w przypadku, gdy w roku szkolnym:
1) 2021/2022 nie funkcjonowały klasy II, V i VIII szkoły podstawowej oraz klasy szkoły artystycznej realizującej kształcenie ogólne w zakresie klas II, V i VIII szkoły podstawowej lub nie uczęszczali do tych klas uczniowie lub
2) 2022/2023 nie funkcjonowały klasy II, III, V, VI i VIII szkoły podstawowej oraz klasy szkoły artystycznej realizującej kształcenie ogólne w zakresie klas II, III, V, VI i VIII szkoły podstawowej lub nie uczęszczali do tych klas uczniowie.</t>
  </si>
  <si>
    <t>Należy wypełnić poz. 4 w przypadku, gdy liczba uczniów danych klas w roku szkolnym 2023/2024 nie ulegnie zwiększeniu w stosunku do liczby uczniów danych klas w roku szkolnym 2021/2022 lub 2022/2023, a istnieje konieczność zakupu podręczników lub materiałów edukacyjnych z powodu niedokonania takiego zakupu ze środków ostatniej dotacji celowej na wszystkich uczniów tej klasy udzielonej odpowiednio w 2021 r. lub 2022 r.</t>
  </si>
  <si>
    <t>[7])</t>
  </si>
  <si>
    <t>[8])</t>
  </si>
  <si>
    <t>[9])</t>
  </si>
  <si>
    <t>[10])</t>
  </si>
  <si>
    <t>[11])</t>
  </si>
  <si>
    <t>[12])</t>
  </si>
  <si>
    <t>[13])</t>
  </si>
  <si>
    <t>[14])</t>
  </si>
  <si>
    <t>[15])</t>
  </si>
  <si>
    <t>Należy wypełnić poz. 1 w przypadku, gdy w roku szkolnym 2022/2023 szkoła podstawowa oraz szkoła artystyczna realizująca kształcenie ogólne w zakresie szkoły podstawowej zapewniły uczniom podręczniki lub materiały edukacyjne na rok szkolny 2022/2023, które zostały zakupione w 2022 r. oraz od dnia 1 stycznia 2023 r. do dnia 14 maja 2023 r. zgodnie z art. 57 ust. 5 ustawy, podlegające refundacji z dotacji celowej w 2023 r. w kwotach obowiązujących do dnia 14 maja 2023 r.</t>
  </si>
  <si>
    <t>Należy wypełnić poz. 2 w przypadku, gdy w roku szkolnym 2022/2023 szkoła podstawowa oraz szkoła artystyczna realizująca kształcenie ogólne w zakresie szkoły podstawowej zapewniły uczniom podręczniki lub materiały edukacyjne na rok szkolny 2022/2023, które zostały zakupione od dnia 15 maja 2023 r. zgodnie z art. 57 ust. 5 ustawy, podlegające refundacji z dotacji celowej w 2023 r. w kwotach obowiązujących od dnia 15 maja 2023 r.</t>
  </si>
  <si>
    <t>Należy wypełnić poz. 3 w przypadku, gdy w roku szkolnym 2022/2023 szkoła podstawowa oraz szkoła artystyczna realizująca kształcenie ogólne w zakresie szkoły podstawowej zapewniły uczniom materiały ćwiczeniowe na rok szkolny 2022/2023, które zostały zakupione w 2022 r. oraz od dnia 1 stycznia 2023 r. do dnia 14 maja 2023 r. zgodnie z art. 57 ust. 5 ustawy, podlegające refundacji z dotacji celowej w 2023 r. w kwotach obowiązujących do dnia 14 maja 2023 r.</t>
  </si>
  <si>
    <t>Należy wypełnić poz. 4 w przypadku, gdy w roku szkolnym 2022/2023 szkoła podstawowa oraz szkoła artystyczna realizująca kształcenie ogólne w zakresie szkoły podstawowej zapewniły uczniom materiały ćwiczeniowe na rok szkolny 2022/2023, które zostały zakupione od dnia 15 maja 2023 r. zgodnie z art. 57 ust. 5 ustawy, podlegające refundacji z dotacji celowej w 2023 r. w kwotach obowiązujących od dnia 15 maja 2023 r.</t>
  </si>
  <si>
    <t>W poz. 5, kol. 9 i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t>
  </si>
  <si>
    <t xml:space="preserve">Należy podać liczbę uczniów, którym szkoła podstawowa oraz szkoła artystyczna realizująca kształcenie ogólne w zakresie szkoły podstawowej zapewniły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na rok szkolny 2022/2023 w 2022 r. oraz od dnia 1 stycznia 2023 r. do dnia 14 maja 2023 r. i podlegają refundacji z dotacji celowej w 2023 r. w kwotach obowiązujących do dnia 14 maja 2023 r. </t>
  </si>
  <si>
    <t>Należy podać liczbę uczniów, którym szkoła podstawowa oraz szkoła artystyczna realizująca kształcenie ogólne w zakresie szkoły podstawowej zapewniły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na rok szkolny 2022/2023 od dnia 15 maja 2023 r. i podlegają refundacji z dotacji celowej w 2023 r. w kwotach obowiązujących od dnia 15 maja 2023 r.</t>
  </si>
  <si>
    <t>Należy podać liczbę uczniów, którym szkoła podstawowa oraz szkoła artystyczna realizująca kształcenie ogólne w zakresie szkoły podstawowej zapewniły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 – które zostały zakupione na rok szkolny 2022/2023 w 2022 r. oraz od dnia 1 stycznia 2023 r. do dnia 14 maja 2023 r. i podlegają refundacji z dotacji celowej w 2023 r. w kwotach obowiązujących do dnia 14 maja 2023 r.</t>
  </si>
  <si>
    <t>Należy podać liczbę uczniów, którym szkoła podstawowa oraz szkoła artystyczna realizująca kształcenie ogólne w zakresie szkoły podstawowej zapewniły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 – które zostały zakupione na rok szkolny 2022/2023 od dnia 15 maja 2023 r. i podlegają refundacji z dotacji celowej w 2023 r. w kwotach obowiązujących od dnia 15 maja 2023 r.</t>
  </si>
  <si>
    <t>pieczęć i podpis
 wójta / burmistrza / prezydenta miasta / starosty / marszałka województwa***</t>
  </si>
  <si>
    <t>***W przypadku informacji przekazywanej w postaci:
1)	elektronicznej opatrzonej kwalifikowanym podpisem elektronicznym, podpisem osobistym lub podpisem zaufanym umieszcza się ten podpis;
2)	papierowej i elektronicznej w:
a)	informacji w postaci papierowej umieszcza się pieczęć i podpis wójta / burmistrza / prezydenta miasta / starosty / marszałka województwa,
b)	informacji w postaci elektronicznej nie umieszcza się pieczęci i podpisu wójta / burmistrza / prezydenta miasta / starosty / marszałka województwa.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</si>
</sst>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8"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sz val="10"/>
      <color rgb="FF000000"/>
      <name val="Times New Roman"/>
      <family val="1"/>
      <charset val="238"/>
    </font>
    <font>
      <sz val="8"/>
      <color rgb="FF000000"/>
      <name val="Times New Roman"/>
      <family val="1"/>
      <charset val="238"/>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vertAlign val="superscript"/>
      <sz val="8"/>
      <color rgb="FF000000"/>
      <name val="Times New Roman"/>
      <family val="1"/>
      <charset val="238"/>
    </font>
    <font>
      <sz val="9"/>
      <color theme="1"/>
      <name val="Calibri"/>
      <family val="2"/>
      <charset val="238"/>
      <scheme val="minor"/>
    </font>
    <font>
      <vertAlign val="superscript"/>
      <sz val="9"/>
      <color rgb="FF000000"/>
      <name val="Times New Roman"/>
      <family val="1"/>
      <charset val="238"/>
    </font>
    <font>
      <sz val="8"/>
      <color theme="1"/>
      <name val="Times New Roman"/>
      <family val="1"/>
      <charset val="238"/>
    </font>
    <font>
      <sz val="11"/>
      <color theme="1"/>
      <name val="Calibri"/>
      <family val="2"/>
      <charset val="238"/>
      <scheme val="minor"/>
    </font>
    <font>
      <sz val="9"/>
      <color theme="1"/>
      <name val="Bahnschrift Light"/>
      <family val="2"/>
      <charset val="238"/>
    </font>
    <font>
      <b/>
      <sz val="11"/>
      <color theme="1"/>
      <name val="Times New Roman"/>
      <family val="1"/>
      <charset val="238"/>
    </font>
    <font>
      <sz val="8"/>
      <color rgb="FF000000"/>
      <name val="Segoe UI"/>
      <family val="2"/>
      <charset val="238"/>
    </font>
    <font>
      <sz val="9"/>
      <color theme="1"/>
      <name val="Times New Roman"/>
      <family val="2"/>
      <charset val="23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A6A6A6"/>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s>
  <borders count="27">
    <border>
      <left/>
      <right/>
      <top/>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diagonalUp="1" diagonalDown="1">
      <left/>
      <right style="medium">
        <color indexed="64"/>
      </right>
      <top/>
      <bottom style="medium">
        <color indexed="64"/>
      </bottom>
      <diagonal style="thin">
        <color indexed="64"/>
      </diagonal>
    </border>
    <border>
      <left/>
      <right style="medium">
        <color indexed="64"/>
      </right>
      <top/>
      <bottom/>
      <diagonal/>
    </border>
    <border diagonalUp="1" diagonalDown="1">
      <left style="medium">
        <color indexed="64"/>
      </left>
      <right style="medium">
        <color indexed="64"/>
      </right>
      <top style="medium">
        <color indexed="64"/>
      </top>
      <bottom/>
      <diagonal style="thin">
        <color indexed="64"/>
      </diagonal>
    </border>
    <border diagonalUp="1" diagonalDown="1">
      <left/>
      <right style="medium">
        <color indexed="64"/>
      </right>
      <top style="medium">
        <color indexed="64"/>
      </top>
      <bottom style="medium">
        <color indexed="64"/>
      </bottom>
      <diagonal style="thin">
        <color indexed="64"/>
      </diagonal>
    </border>
    <border>
      <left style="medium">
        <color indexed="64"/>
      </left>
      <right style="medium">
        <color indexed="64"/>
      </right>
      <top/>
      <bottom/>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22">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1" fillId="0" borderId="0" xfId="0" applyFont="1"/>
    <xf numFmtId="0" fontId="1" fillId="2" borderId="0" xfId="0" applyFont="1" applyFill="1" applyAlignment="1">
      <alignment wrapText="1"/>
    </xf>
    <xf numFmtId="0" fontId="2" fillId="2" borderId="0" xfId="0" applyFont="1" applyFill="1"/>
    <xf numFmtId="0" fontId="3" fillId="2" borderId="0" xfId="0" applyFont="1" applyFill="1"/>
    <xf numFmtId="0" fontId="1" fillId="2" borderId="0" xfId="0" applyFont="1" applyFill="1" applyAlignment="1">
      <alignment horizontal="center"/>
    </xf>
    <xf numFmtId="0" fontId="0" fillId="2" borderId="0" xfId="0" applyFill="1" applyAlignment="1">
      <alignment horizontal="right" vertical="top"/>
    </xf>
    <xf numFmtId="0" fontId="5" fillId="2" borderId="0" xfId="0" applyFont="1" applyFill="1" applyAlignment="1">
      <alignment horizontal="justify" vertical="center"/>
    </xf>
    <xf numFmtId="1" fontId="8" fillId="3" borderId="7" xfId="0" applyNumberFormat="1"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4" borderId="10" xfId="0" applyFont="1" applyFill="1" applyBorder="1" applyAlignment="1">
      <alignment horizontal="center" vertical="center" wrapText="1"/>
    </xf>
    <xf numFmtId="1" fontId="8" fillId="3" borderId="6" xfId="0" applyNumberFormat="1" applyFont="1" applyFill="1" applyBorder="1" applyAlignment="1">
      <alignment horizontal="center" vertical="center" wrapText="1"/>
    </xf>
    <xf numFmtId="0" fontId="8" fillId="4" borderId="11" xfId="0"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0" fontId="7" fillId="4" borderId="13" xfId="0" applyFont="1" applyFill="1" applyBorder="1" applyAlignment="1">
      <alignment horizontal="center" vertical="center" wrapText="1"/>
    </xf>
    <xf numFmtId="1" fontId="8" fillId="3" borderId="12" xfId="0" applyNumberFormat="1" applyFont="1" applyFill="1" applyBorder="1" applyAlignment="1">
      <alignment horizontal="center" vertical="center" wrapText="1"/>
    </xf>
    <xf numFmtId="0" fontId="8"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1" fontId="8" fillId="3" borderId="5" xfId="0" applyNumberFormat="1" applyFont="1" applyFill="1" applyBorder="1" applyAlignment="1">
      <alignment horizontal="center" vertical="center" wrapText="1"/>
    </xf>
    <xf numFmtId="0" fontId="8" fillId="4" borderId="14" xfId="0" applyFont="1" applyFill="1" applyBorder="1" applyAlignment="1">
      <alignment horizontal="center" vertical="center" wrapText="1"/>
    </xf>
    <xf numFmtId="44" fontId="8" fillId="3" borderId="6" xfId="0" applyNumberFormat="1" applyFont="1" applyFill="1" applyBorder="1" applyAlignment="1">
      <alignment horizontal="center" vertical="center" wrapText="1"/>
    </xf>
    <xf numFmtId="0" fontId="9" fillId="2" borderId="0" xfId="0" applyFont="1" applyFill="1" applyAlignment="1">
      <alignment horizontal="justify" vertical="center"/>
    </xf>
    <xf numFmtId="0" fontId="10" fillId="2" borderId="0" xfId="0" applyFont="1" applyFill="1"/>
    <xf numFmtId="0" fontId="6" fillId="0" borderId="0" xfId="0" applyFont="1"/>
    <xf numFmtId="0" fontId="10" fillId="0" borderId="0" xfId="0" applyFont="1"/>
    <xf numFmtId="44" fontId="8" fillId="3" borderId="5" xfId="0" applyNumberFormat="1" applyFont="1" applyFill="1" applyBorder="1" applyAlignment="1">
      <alignment horizontal="center" vertical="center" wrapText="1"/>
    </xf>
    <xf numFmtId="0" fontId="12" fillId="2" borderId="0" xfId="0" applyFont="1" applyFill="1" applyAlignment="1">
      <alignment horizontal="right" vertical="top"/>
    </xf>
    <xf numFmtId="0" fontId="0" fillId="2" borderId="0" xfId="0" applyFill="1" applyAlignment="1">
      <alignment horizontal="right"/>
    </xf>
    <xf numFmtId="49" fontId="0" fillId="2" borderId="0" xfId="0" applyNumberFormat="1" applyFill="1"/>
    <xf numFmtId="14" fontId="0" fillId="3" borderId="0" xfId="0" applyNumberFormat="1" applyFill="1" applyAlignment="1">
      <alignment horizontal="center"/>
    </xf>
    <xf numFmtId="0" fontId="0" fillId="2" borderId="0" xfId="0" applyFill="1" applyAlignment="1">
      <alignment horizontal="center"/>
    </xf>
    <xf numFmtId="0" fontId="13" fillId="0" borderId="0" xfId="0" applyFont="1"/>
    <xf numFmtId="0" fontId="10" fillId="0" borderId="0" xfId="0" applyFont="1" applyFill="1" applyBorder="1" applyAlignment="1">
      <alignment horizontal="center" vertical="center"/>
    </xf>
    <xf numFmtId="4" fontId="10" fillId="7" borderId="15" xfId="0" applyNumberFormat="1" applyFont="1" applyFill="1" applyBorder="1" applyAlignment="1">
      <alignment horizontal="center" vertical="center"/>
    </xf>
    <xf numFmtId="4" fontId="10" fillId="8" borderId="15" xfId="0" applyNumberFormat="1" applyFont="1" applyFill="1" applyBorder="1" applyAlignment="1">
      <alignment horizontal="center" vertical="center"/>
    </xf>
    <xf numFmtId="0" fontId="10" fillId="2" borderId="15" xfId="0" applyFont="1" applyFill="1" applyBorder="1" applyAlignment="1">
      <alignment horizontal="center" vertical="center"/>
    </xf>
    <xf numFmtId="0" fontId="13" fillId="0" borderId="0" xfId="0" applyFont="1" applyFill="1"/>
    <xf numFmtId="0" fontId="10" fillId="7" borderId="15" xfId="0" applyFont="1" applyFill="1" applyBorder="1" applyAlignment="1">
      <alignment horizontal="center" vertical="center"/>
    </xf>
    <xf numFmtId="0" fontId="10" fillId="7" borderId="16" xfId="0" applyFont="1" applyFill="1" applyBorder="1" applyAlignment="1">
      <alignment horizontal="center" vertical="center"/>
    </xf>
    <xf numFmtId="0" fontId="10" fillId="8" borderId="15" xfId="0" applyFont="1" applyFill="1" applyBorder="1" applyAlignment="1">
      <alignment horizontal="center" vertical="center"/>
    </xf>
    <xf numFmtId="0" fontId="10" fillId="8" borderId="16"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7" borderId="17" xfId="0" applyFont="1" applyFill="1" applyBorder="1" applyAlignment="1">
      <alignment horizontal="center" vertical="center"/>
    </xf>
    <xf numFmtId="0" fontId="10" fillId="8" borderId="17" xfId="0" applyFont="1" applyFill="1" applyBorder="1" applyAlignment="1">
      <alignment horizontal="center" vertical="center"/>
    </xf>
    <xf numFmtId="0" fontId="10" fillId="2" borderId="17" xfId="0" applyFont="1" applyFill="1" applyBorder="1" applyAlignment="1">
      <alignment horizontal="center" vertical="center" wrapText="1"/>
    </xf>
    <xf numFmtId="0" fontId="14" fillId="2" borderId="18" xfId="0" applyFont="1" applyFill="1" applyBorder="1" applyAlignment="1">
      <alignment horizontal="center" vertical="center"/>
    </xf>
    <xf numFmtId="0" fontId="14" fillId="7" borderId="19" xfId="0" applyFont="1" applyFill="1" applyBorder="1" applyAlignment="1">
      <alignment horizontal="center" vertical="center"/>
    </xf>
    <xf numFmtId="0" fontId="14" fillId="8"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7" borderId="15" xfId="0" applyFont="1" applyFill="1" applyBorder="1" applyAlignment="1">
      <alignment horizontal="center" vertical="center"/>
    </xf>
    <xf numFmtId="0" fontId="14" fillId="8" borderId="15"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23" xfId="0" applyFont="1" applyFill="1" applyBorder="1" applyAlignment="1">
      <alignment horizontal="center" vertical="center"/>
    </xf>
    <xf numFmtId="0" fontId="14" fillId="7" borderId="24" xfId="0" applyFont="1" applyFill="1" applyBorder="1" applyAlignment="1">
      <alignment horizontal="center" vertical="center"/>
    </xf>
    <xf numFmtId="0" fontId="14" fillId="8" borderId="24" xfId="0" applyFont="1" applyFill="1" applyBorder="1" applyAlignment="1">
      <alignment horizontal="center" vertical="center"/>
    </xf>
    <xf numFmtId="0" fontId="14" fillId="2" borderId="25" xfId="0" applyFont="1" applyFill="1" applyBorder="1" applyAlignment="1">
      <alignment horizontal="center" vertical="center"/>
    </xf>
    <xf numFmtId="0" fontId="10" fillId="2" borderId="18" xfId="0" applyFont="1" applyFill="1" applyBorder="1" applyAlignment="1">
      <alignment horizontal="center" vertical="center"/>
    </xf>
    <xf numFmtId="4" fontId="10" fillId="7" borderId="19" xfId="0" applyNumberFormat="1" applyFont="1" applyFill="1" applyBorder="1" applyAlignment="1">
      <alignment horizontal="center" vertical="center"/>
    </xf>
    <xf numFmtId="4" fontId="10" fillId="8" borderId="19" xfId="0" applyNumberFormat="1" applyFont="1" applyFill="1" applyBorder="1" applyAlignment="1">
      <alignment horizontal="center" vertical="center"/>
    </xf>
    <xf numFmtId="4" fontId="10" fillId="0" borderId="20" xfId="0" applyNumberFormat="1" applyFont="1" applyBorder="1" applyAlignment="1">
      <alignment horizontal="center" vertical="center"/>
    </xf>
    <xf numFmtId="0" fontId="10" fillId="2" borderId="21" xfId="0" applyFont="1" applyFill="1" applyBorder="1" applyAlignment="1">
      <alignment horizontal="center" vertical="center"/>
    </xf>
    <xf numFmtId="4" fontId="10" fillId="0" borderId="22" xfId="0" applyNumberFormat="1" applyFont="1" applyBorder="1" applyAlignment="1">
      <alignment horizontal="center" vertical="center"/>
    </xf>
    <xf numFmtId="0" fontId="10" fillId="2" borderId="23" xfId="0" applyFont="1" applyFill="1" applyBorder="1" applyAlignment="1">
      <alignment horizontal="center" vertical="center"/>
    </xf>
    <xf numFmtId="4" fontId="10" fillId="7" borderId="24" xfId="0" applyNumberFormat="1" applyFont="1" applyFill="1" applyBorder="1" applyAlignment="1">
      <alignment horizontal="center" vertical="center"/>
    </xf>
    <xf numFmtId="4" fontId="10" fillId="8" borderId="24" xfId="0" applyNumberFormat="1" applyFont="1" applyFill="1" applyBorder="1" applyAlignment="1">
      <alignment horizontal="center" vertical="center"/>
    </xf>
    <xf numFmtId="4" fontId="10" fillId="0" borderId="25" xfId="0" applyNumberFormat="1" applyFont="1" applyBorder="1" applyAlignment="1">
      <alignment horizontal="center" vertical="center"/>
    </xf>
    <xf numFmtId="4" fontId="10" fillId="8" borderId="16" xfId="0" applyNumberFormat="1" applyFont="1" applyFill="1" applyBorder="1" applyAlignment="1">
      <alignment horizontal="center" vertical="center"/>
    </xf>
    <xf numFmtId="4" fontId="10" fillId="7" borderId="16" xfId="0" applyNumberFormat="1" applyFont="1" applyFill="1" applyBorder="1" applyAlignment="1">
      <alignment horizontal="center" vertical="center"/>
    </xf>
    <xf numFmtId="0" fontId="7" fillId="0" borderId="15" xfId="0" applyFont="1" applyBorder="1" applyAlignment="1">
      <alignment horizontal="center" vertical="center" wrapText="1"/>
    </xf>
    <xf numFmtId="0" fontId="7" fillId="0" borderId="15" xfId="0" applyFont="1" applyBorder="1" applyAlignment="1">
      <alignment horizontal="justify" vertical="center"/>
    </xf>
    <xf numFmtId="0" fontId="8" fillId="4" borderId="26" xfId="0" applyFont="1" applyFill="1" applyBorder="1" applyAlignment="1">
      <alignment horizontal="center" vertical="center" wrapText="1"/>
    </xf>
    <xf numFmtId="0" fontId="7" fillId="0" borderId="15" xfId="0" applyFont="1" applyBorder="1" applyAlignment="1">
      <alignment horizontal="justify" vertical="center" wrapText="1"/>
    </xf>
    <xf numFmtId="44" fontId="8" fillId="0" borderId="15" xfId="0" applyNumberFormat="1" applyFont="1" applyBorder="1" applyAlignment="1">
      <alignment horizontal="center" vertical="center" wrapText="1"/>
    </xf>
    <xf numFmtId="44" fontId="8" fillId="5" borderId="15" xfId="0" applyNumberFormat="1" applyFont="1" applyFill="1" applyBorder="1" applyAlignment="1">
      <alignment horizontal="center" vertical="center" wrapText="1"/>
    </xf>
    <xf numFmtId="44" fontId="8" fillId="2" borderId="15" xfId="0" applyNumberFormat="1" applyFont="1" applyFill="1" applyBorder="1" applyAlignment="1">
      <alignment horizontal="center" vertical="center" wrapText="1"/>
    </xf>
    <xf numFmtId="44" fontId="15" fillId="2" borderId="15" xfId="0" applyNumberFormat="1" applyFont="1" applyFill="1" applyBorder="1"/>
    <xf numFmtId="44" fontId="15" fillId="3" borderId="15" xfId="0" applyNumberFormat="1" applyFont="1" applyFill="1" applyBorder="1"/>
    <xf numFmtId="44" fontId="15" fillId="0" borderId="15" xfId="0" applyNumberFormat="1" applyFont="1" applyBorder="1"/>
    <xf numFmtId="0" fontId="0" fillId="2" borderId="0" xfId="0" applyFill="1" applyBorder="1"/>
    <xf numFmtId="0" fontId="4" fillId="2" borderId="0" xfId="0" applyFont="1" applyFill="1" applyBorder="1" applyAlignment="1">
      <alignment vertical="center" wrapText="1"/>
    </xf>
    <xf numFmtId="44" fontId="15" fillId="0" borderId="0" xfId="0" applyNumberFormat="1" applyFont="1" applyBorder="1"/>
    <xf numFmtId="0" fontId="8" fillId="2" borderId="0" xfId="0" applyFont="1" applyFill="1" applyAlignment="1">
      <alignment horizontal="right" wrapText="1"/>
    </xf>
    <xf numFmtId="0" fontId="8" fillId="2" borderId="0" xfId="0" applyFont="1" applyFill="1" applyBorder="1" applyAlignment="1">
      <alignment horizontal="right" wrapText="1"/>
    </xf>
    <xf numFmtId="0" fontId="17" fillId="2" borderId="0" xfId="0" applyFont="1" applyFill="1" applyAlignment="1">
      <alignment horizontal="right" vertical="top"/>
    </xf>
    <xf numFmtId="44" fontId="8" fillId="2" borderId="15" xfId="0" applyNumberFormat="1" applyFont="1" applyFill="1" applyBorder="1" applyAlignment="1" applyProtection="1">
      <alignment horizontal="center" vertical="center" wrapText="1"/>
    </xf>
    <xf numFmtId="3" fontId="8" fillId="2" borderId="15" xfId="0" applyNumberFormat="1" applyFont="1" applyFill="1" applyBorder="1" applyAlignment="1">
      <alignment horizontal="center" vertical="center" wrapText="1"/>
    </xf>
    <xf numFmtId="3" fontId="8" fillId="4" borderId="26" xfId="0" applyNumberFormat="1" applyFont="1" applyFill="1" applyBorder="1" applyAlignment="1">
      <alignment horizontal="center" vertical="center" wrapText="1"/>
    </xf>
    <xf numFmtId="3" fontId="7" fillId="4" borderId="26" xfId="0" applyNumberFormat="1" applyFont="1" applyFill="1" applyBorder="1" applyAlignment="1">
      <alignment horizontal="center" vertical="center" wrapText="1"/>
    </xf>
    <xf numFmtId="0" fontId="0" fillId="0" borderId="0" xfId="0" applyFill="1"/>
    <xf numFmtId="0" fontId="2" fillId="0" borderId="0" xfId="0" applyFont="1" applyFill="1"/>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2" borderId="15" xfId="0" applyFill="1" applyBorder="1" applyAlignment="1">
      <alignment horizontal="left" vertical="center" wrapText="1"/>
    </xf>
    <xf numFmtId="0" fontId="7" fillId="0" borderId="15" xfId="0" applyFont="1" applyBorder="1" applyAlignment="1">
      <alignment horizontal="center" vertical="center" wrapText="1"/>
    </xf>
    <xf numFmtId="0" fontId="1" fillId="6" borderId="0" xfId="0" applyFont="1" applyFill="1" applyAlignment="1">
      <alignment horizontal="right" wrapText="1"/>
    </xf>
    <xf numFmtId="0" fontId="1" fillId="6" borderId="0" xfId="0" applyFont="1" applyFill="1" applyBorder="1" applyAlignment="1">
      <alignment horizontal="right" wrapText="1"/>
    </xf>
    <xf numFmtId="0" fontId="6" fillId="0" borderId="0" xfId="0" applyFont="1" applyAlignment="1">
      <alignment horizontal="left" wrapText="1"/>
    </xf>
    <xf numFmtId="0" fontId="0" fillId="0" borderId="15" xfId="0" applyBorder="1" applyAlignment="1">
      <alignment horizontal="center" vertical="center"/>
    </xf>
    <xf numFmtId="0" fontId="0" fillId="3" borderId="15" xfId="0" applyFill="1" applyBorder="1" applyAlignment="1">
      <alignment horizontal="center" vertic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8" fillId="6" borderId="0" xfId="0" applyFont="1" applyFill="1" applyAlignment="1">
      <alignment horizontal="right" wrapText="1"/>
    </xf>
    <xf numFmtId="0" fontId="8" fillId="6" borderId="0" xfId="0" applyFont="1" applyFill="1" applyBorder="1" applyAlignment="1">
      <alignment horizontal="right" wrapText="1"/>
    </xf>
    <xf numFmtId="0" fontId="1" fillId="2" borderId="0" xfId="0" applyFont="1" applyFill="1" applyBorder="1" applyAlignment="1">
      <alignment horizontal="center"/>
    </xf>
    <xf numFmtId="0" fontId="0" fillId="2" borderId="0" xfId="0" applyFill="1" applyAlignment="1">
      <alignment horizontal="center"/>
    </xf>
    <xf numFmtId="0" fontId="0" fillId="3" borderId="15" xfId="0" applyFill="1" applyBorder="1" applyAlignment="1">
      <alignment horizontal="center"/>
    </xf>
    <xf numFmtId="49" fontId="0" fillId="2" borderId="0" xfId="0" applyNumberFormat="1" applyFill="1" applyAlignment="1">
      <alignment horizontal="left" wrapText="1"/>
    </xf>
    <xf numFmtId="49" fontId="0" fillId="3" borderId="15" xfId="0" applyNumberFormat="1" applyFill="1" applyBorder="1" applyAlignment="1">
      <alignment horizontal="left"/>
    </xf>
    <xf numFmtId="0" fontId="6" fillId="2" borderId="0" xfId="0" applyFont="1" applyFill="1" applyAlignment="1">
      <alignment horizontal="left" wrapText="1"/>
    </xf>
    <xf numFmtId="0" fontId="0" fillId="2" borderId="0" xfId="0" applyFill="1" applyAlignment="1">
      <alignment horizontal="center" vertical="center" wrapText="1"/>
    </xf>
    <xf numFmtId="0" fontId="1" fillId="0" borderId="9" xfId="0" applyFont="1" applyBorder="1" applyAlignment="1">
      <alignment horizontal="right" vertical="center" textRotation="255"/>
    </xf>
    <xf numFmtId="0" fontId="0" fillId="2" borderId="0" xfId="0" applyFill="1" applyAlignment="1">
      <alignment horizontal="lef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rkusz2!$I$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134410</xdr:colOff>
          <xdr:row>14</xdr:row>
          <xdr:rowOff>49741</xdr:rowOff>
        </xdr:from>
        <xdr:to>
          <xdr:col>4</xdr:col>
          <xdr:colOff>878417</xdr:colOff>
          <xdr:row>22</xdr:row>
          <xdr:rowOff>173566</xdr:rowOff>
        </xdr:to>
        <xdr:grpSp>
          <xdr:nvGrpSpPr>
            <xdr:cNvPr id="2" name="Grupa 1">
              <a:extLst>
                <a:ext uri="{FF2B5EF4-FFF2-40B4-BE49-F238E27FC236}">
                  <a16:creationId xmlns:a16="http://schemas.microsoft.com/office/drawing/2014/main" id="{00000000-0008-0000-0000-000002000000}"/>
                </a:ext>
              </a:extLst>
            </xdr:cNvPr>
            <xdr:cNvGrpSpPr/>
          </xdr:nvGrpSpPr>
          <xdr:grpSpPr>
            <a:xfrm>
              <a:off x="748243" y="3023658"/>
              <a:ext cx="6670674" cy="2991908"/>
              <a:chOff x="7574493" y="3013075"/>
              <a:chExt cx="6670674" cy="2991908"/>
            </a:xfrm>
          </xdr:grpSpPr>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7593541" y="3013075"/>
                <a:ext cx="4714875" cy="2465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niepełnosprawnością intelektualną w stopniu lekkim</a:t>
                </a:r>
              </a:p>
            </xdr:txBody>
          </xdr:sp>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593541" y="3330575"/>
                <a:ext cx="4196292" cy="288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niepełnosprawnością intelektualną w stopniu umiarkowanym lub znacznym</a:t>
                </a:r>
              </a:p>
            </xdr:txBody>
          </xdr:sp>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7596717" y="3686175"/>
                <a:ext cx="2224617" cy="2719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niesłyszących</a:t>
                </a:r>
              </a:p>
            </xdr:txBody>
          </xdr:sp>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596717" y="4014258"/>
                <a:ext cx="32829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słabosłyszących</a:t>
                </a:r>
              </a:p>
            </xdr:txBody>
          </xdr:sp>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7596717" y="4321174"/>
                <a:ext cx="66484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autyzmem, w tym z zespołem Aspergera</a:t>
                </a:r>
              </a:p>
            </xdr:txBody>
          </xdr:sp>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7586133" y="4617507"/>
                <a:ext cx="5854701" cy="4095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słabowidzących, o których mowa w art. 55 ust. 6 pkt 1 ustawy z dnia 27 października 2017 r. o finansowaniu zadań oświatowych (Dz. U. z 2022 r. poz. 2082, 2089 i 2666 oraz z 2023 r. poz. 709 i 825), zwanej dalej „ustawą”</a:t>
                </a:r>
              </a:p>
            </xdr:txBody>
          </xdr:sp>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7586133" y="5019674"/>
                <a:ext cx="4754033" cy="3153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słabowidzących, o których mowa w art. 55 ust. 6 pkt 2 ustawy</a:t>
                </a:r>
              </a:p>
            </xdr:txBody>
          </xdr:sp>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7586135" y="5337175"/>
                <a:ext cx="4745566" cy="3291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niewidomych, o których mowa w art. 55 ust. 6 pkt 1 ustawy</a:t>
                </a:r>
              </a:p>
            </xdr:txBody>
          </xdr:sp>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7574493" y="5666316"/>
                <a:ext cx="4736041" cy="3386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niewidomych, o których mowa w art. 55 ust. 6 pkt 3 ustawy</a:t>
                </a:r>
              </a:p>
            </xdr:txBody>
          </xdr:sp>
        </xdr:grpSp>
        <xdr:clientData/>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Y244"/>
  <sheetViews>
    <sheetView tabSelected="1" zoomScale="90" zoomScaleNormal="90" workbookViewId="0">
      <selection activeCell="B2" sqref="B2:D2"/>
    </sheetView>
  </sheetViews>
  <sheetFormatPr defaultRowHeight="15" x14ac:dyDescent="0.25"/>
  <cols>
    <col min="1" max="1" width="9.140625" style="1"/>
    <col min="2" max="2" width="7" customWidth="1"/>
    <col min="3" max="3" width="62.7109375" customWidth="1"/>
    <col min="4" max="4" width="19.140625" customWidth="1"/>
    <col min="5" max="12" width="16.42578125" customWidth="1"/>
    <col min="13" max="15" width="9.140625" style="1"/>
    <col min="16" max="25" width="9.140625" style="93"/>
  </cols>
  <sheetData>
    <row r="1" spans="1:21" x14ac:dyDescent="0.25">
      <c r="B1" s="1"/>
      <c r="C1" s="1"/>
      <c r="D1" s="1"/>
      <c r="E1" s="1"/>
      <c r="F1" s="1"/>
      <c r="G1" s="1"/>
      <c r="H1" s="1"/>
      <c r="I1" s="1"/>
      <c r="J1" s="1"/>
      <c r="K1" s="1"/>
      <c r="L1" s="2" t="s">
        <v>0</v>
      </c>
    </row>
    <row r="2" spans="1:21" x14ac:dyDescent="0.25">
      <c r="B2" s="116"/>
      <c r="C2" s="116"/>
      <c r="D2" s="116"/>
      <c r="E2" s="3"/>
      <c r="F2" s="117"/>
      <c r="G2" s="117"/>
      <c r="H2" s="117"/>
      <c r="I2" s="117"/>
      <c r="J2" s="117"/>
      <c r="K2" s="117"/>
      <c r="L2" s="117"/>
    </row>
    <row r="3" spans="1:21" x14ac:dyDescent="0.25">
      <c r="B3" s="2"/>
      <c r="C3" s="1"/>
      <c r="D3" s="1"/>
      <c r="E3" s="1"/>
      <c r="F3" s="4" t="s">
        <v>1</v>
      </c>
      <c r="I3" s="1"/>
      <c r="K3" s="1"/>
      <c r="L3" s="1"/>
    </row>
    <row r="4" spans="1:21" x14ac:dyDescent="0.25">
      <c r="B4" s="116"/>
      <c r="C4" s="116"/>
      <c r="D4" s="116"/>
      <c r="E4" s="3"/>
      <c r="F4" s="117"/>
      <c r="G4" s="117"/>
      <c r="H4" s="117"/>
      <c r="I4" s="117"/>
      <c r="J4" s="117"/>
      <c r="K4" s="1"/>
      <c r="L4" s="1"/>
    </row>
    <row r="5" spans="1:21" x14ac:dyDescent="0.25">
      <c r="B5" s="5"/>
      <c r="C5" s="1"/>
      <c r="D5" s="1"/>
      <c r="E5" s="1"/>
      <c r="F5" s="4" t="s">
        <v>2</v>
      </c>
      <c r="G5" s="1"/>
      <c r="H5" s="1"/>
      <c r="I5" s="1"/>
      <c r="K5" s="1"/>
      <c r="L5" s="1"/>
    </row>
    <row r="6" spans="1:21" x14ac:dyDescent="0.25">
      <c r="B6" s="116"/>
      <c r="C6" s="116"/>
      <c r="D6" s="116"/>
      <c r="E6" s="1"/>
      <c r="F6" s="1"/>
      <c r="G6" s="1"/>
      <c r="H6" s="1"/>
      <c r="I6" s="1"/>
      <c r="J6" s="1"/>
      <c r="K6" s="1"/>
      <c r="L6" s="1"/>
    </row>
    <row r="7" spans="1:21" x14ac:dyDescent="0.25">
      <c r="B7" s="2"/>
      <c r="C7" s="1"/>
      <c r="D7" s="1"/>
      <c r="E7" s="1"/>
      <c r="F7" s="1"/>
      <c r="G7" s="1"/>
      <c r="H7" s="1"/>
      <c r="I7" s="1"/>
      <c r="J7" s="1"/>
      <c r="K7" s="1"/>
      <c r="L7" s="1"/>
    </row>
    <row r="8" spans="1:21" x14ac:dyDescent="0.25">
      <c r="B8" s="1"/>
      <c r="C8" s="1"/>
      <c r="D8" s="1"/>
      <c r="E8" s="1"/>
      <c r="F8" s="1"/>
      <c r="G8" s="1"/>
      <c r="H8" s="1"/>
      <c r="I8" s="1"/>
      <c r="J8" s="1"/>
      <c r="K8" s="1"/>
      <c r="L8" s="1"/>
    </row>
    <row r="9" spans="1:21" ht="39" customHeight="1" x14ac:dyDescent="0.3">
      <c r="B9" s="108" t="s">
        <v>3</v>
      </c>
      <c r="C9" s="109"/>
      <c r="D9" s="109"/>
      <c r="E9" s="109"/>
      <c r="F9" s="109"/>
      <c r="G9" s="109"/>
      <c r="H9" s="109"/>
      <c r="I9" s="109"/>
      <c r="J9" s="109"/>
      <c r="K9" s="109"/>
      <c r="L9" s="110"/>
      <c r="M9" s="6"/>
      <c r="N9" s="6"/>
      <c r="O9" s="6"/>
      <c r="P9" s="94"/>
      <c r="Q9" s="94"/>
      <c r="R9" s="94"/>
      <c r="S9" s="94"/>
      <c r="T9" s="94"/>
      <c r="U9" s="94"/>
    </row>
    <row r="10" spans="1:21" x14ac:dyDescent="0.25">
      <c r="B10" s="1"/>
      <c r="C10" s="1"/>
      <c r="D10" s="1"/>
      <c r="E10" s="1"/>
      <c r="F10" s="1"/>
      <c r="G10" s="1"/>
      <c r="H10" s="1"/>
      <c r="I10" s="1"/>
      <c r="J10" s="1"/>
      <c r="K10" s="1"/>
      <c r="L10" s="1"/>
    </row>
    <row r="11" spans="1:21" x14ac:dyDescent="0.25">
      <c r="B11" s="1"/>
      <c r="C11" s="1"/>
      <c r="D11" s="1"/>
      <c r="E11" s="1"/>
      <c r="F11" s="1"/>
      <c r="G11" s="1"/>
      <c r="H11" s="1"/>
      <c r="I11" s="1"/>
      <c r="J11" s="1"/>
      <c r="K11" s="1"/>
      <c r="L11" s="1"/>
    </row>
    <row r="12" spans="1:21" x14ac:dyDescent="0.25">
      <c r="B12" s="115"/>
      <c r="C12" s="115"/>
      <c r="D12" s="115"/>
      <c r="E12" s="115"/>
      <c r="F12" s="115"/>
      <c r="G12" s="4" t="s">
        <v>4</v>
      </c>
      <c r="J12" s="1"/>
      <c r="K12" s="1"/>
    </row>
    <row r="13" spans="1:21" x14ac:dyDescent="0.25">
      <c r="B13" s="1"/>
      <c r="C13" s="7"/>
      <c r="E13" s="1"/>
      <c r="F13" s="1"/>
      <c r="G13" s="1"/>
      <c r="H13" s="1"/>
      <c r="I13" s="1"/>
      <c r="J13" s="1"/>
      <c r="K13" s="1"/>
      <c r="L13" s="1"/>
    </row>
    <row r="14" spans="1:21" x14ac:dyDescent="0.25">
      <c r="B14" s="1"/>
      <c r="C14" s="7"/>
      <c r="D14" s="1"/>
      <c r="E14" s="1"/>
      <c r="F14" s="1"/>
      <c r="G14" s="1"/>
      <c r="H14" s="1"/>
      <c r="I14" s="1"/>
      <c r="J14" s="1"/>
      <c r="K14" s="1"/>
      <c r="L14" s="1"/>
    </row>
    <row r="15" spans="1:21" ht="26.25" customHeight="1" x14ac:dyDescent="0.25">
      <c r="A15" s="114"/>
      <c r="B15" s="114"/>
      <c r="C15" s="114"/>
      <c r="D15" s="114"/>
      <c r="E15" s="114"/>
      <c r="F15" s="114"/>
      <c r="G15" s="83"/>
      <c r="H15" s="83"/>
      <c r="I15" s="83"/>
      <c r="J15" s="83"/>
      <c r="K15" s="83"/>
      <c r="L15" s="83"/>
      <c r="M15" s="83"/>
      <c r="N15" s="83"/>
      <c r="O15" s="83"/>
    </row>
    <row r="16" spans="1:21" ht="26.25" customHeight="1" x14ac:dyDescent="0.25">
      <c r="A16" s="114"/>
      <c r="B16" s="114"/>
      <c r="C16" s="114"/>
      <c r="D16" s="114"/>
      <c r="E16" s="114"/>
      <c r="F16" s="114"/>
      <c r="G16" s="83"/>
      <c r="H16" s="83"/>
      <c r="I16" s="83"/>
      <c r="J16" s="83"/>
      <c r="K16" s="83"/>
      <c r="L16" s="83"/>
      <c r="M16" s="83"/>
      <c r="N16" s="83"/>
      <c r="O16" s="83"/>
    </row>
    <row r="17" spans="1:15" ht="26.25" customHeight="1" x14ac:dyDescent="0.25">
      <c r="A17" s="114"/>
      <c r="B17" s="114"/>
      <c r="C17" s="114"/>
      <c r="D17" s="114"/>
      <c r="E17" s="114"/>
      <c r="F17" s="114"/>
      <c r="G17" s="83"/>
      <c r="H17" s="83"/>
      <c r="I17" s="83"/>
      <c r="J17" s="83"/>
      <c r="K17" s="83"/>
      <c r="L17" s="83"/>
      <c r="M17" s="83"/>
      <c r="N17" s="83"/>
      <c r="O17" s="83"/>
    </row>
    <row r="18" spans="1:15" ht="26.25" customHeight="1" x14ac:dyDescent="0.25">
      <c r="A18" s="114"/>
      <c r="B18" s="114"/>
      <c r="C18" s="114"/>
      <c r="D18" s="114"/>
      <c r="E18" s="114"/>
      <c r="F18" s="114"/>
      <c r="G18" s="83"/>
      <c r="H18" s="83"/>
      <c r="I18" s="83"/>
      <c r="J18" s="83"/>
      <c r="K18" s="83"/>
      <c r="L18" s="83"/>
      <c r="M18" s="83"/>
      <c r="N18" s="83"/>
      <c r="O18" s="83"/>
    </row>
    <row r="19" spans="1:15" ht="26.25" customHeight="1" x14ac:dyDescent="0.25">
      <c r="A19" s="114"/>
      <c r="B19" s="114"/>
      <c r="C19" s="114"/>
      <c r="D19" s="114"/>
      <c r="E19" s="114"/>
      <c r="F19" s="114"/>
      <c r="G19" s="83"/>
      <c r="H19" s="83"/>
      <c r="I19" s="83"/>
      <c r="J19" s="83"/>
      <c r="K19" s="83"/>
      <c r="L19" s="83"/>
      <c r="M19" s="83"/>
      <c r="N19" s="83"/>
      <c r="O19" s="83"/>
    </row>
    <row r="20" spans="1:15" ht="39" customHeight="1" x14ac:dyDescent="0.25">
      <c r="A20" s="114"/>
      <c r="B20" s="114"/>
      <c r="C20" s="114"/>
      <c r="D20" s="114"/>
      <c r="E20" s="114"/>
      <c r="F20" s="114"/>
      <c r="G20" s="84"/>
      <c r="H20" s="84"/>
      <c r="I20" s="83"/>
      <c r="J20" s="83"/>
      <c r="K20" s="83"/>
      <c r="L20" s="83"/>
      <c r="M20" s="83"/>
      <c r="N20" s="83"/>
      <c r="O20" s="83"/>
    </row>
    <row r="21" spans="1:15" ht="26.25" customHeight="1" x14ac:dyDescent="0.25">
      <c r="A21" s="114"/>
      <c r="B21" s="114"/>
      <c r="C21" s="114"/>
      <c r="D21" s="114"/>
      <c r="E21" s="114"/>
      <c r="F21" s="114"/>
      <c r="G21" s="83"/>
      <c r="H21" s="83"/>
      <c r="I21" s="83"/>
      <c r="J21" s="83"/>
      <c r="K21" s="83"/>
      <c r="L21" s="83"/>
      <c r="M21" s="83"/>
      <c r="N21" s="83"/>
      <c r="O21" s="83"/>
    </row>
    <row r="22" spans="1:15" ht="26.25" customHeight="1" x14ac:dyDescent="0.25">
      <c r="A22" s="114"/>
      <c r="B22" s="114"/>
      <c r="C22" s="114"/>
      <c r="D22" s="114"/>
      <c r="E22" s="114"/>
      <c r="F22" s="114"/>
      <c r="G22" s="83"/>
      <c r="H22" s="83"/>
      <c r="I22" s="83"/>
      <c r="J22" s="83"/>
      <c r="K22" s="83"/>
      <c r="L22" s="83"/>
      <c r="M22" s="83"/>
      <c r="N22" s="83"/>
      <c r="O22" s="83"/>
    </row>
    <row r="23" spans="1:15" ht="26.25" customHeight="1" x14ac:dyDescent="0.25">
      <c r="A23" s="114"/>
      <c r="B23" s="114"/>
      <c r="C23" s="114"/>
      <c r="D23" s="114"/>
      <c r="E23" s="114"/>
      <c r="F23" s="114"/>
      <c r="G23" s="83"/>
      <c r="H23" s="83"/>
      <c r="I23" s="83"/>
      <c r="J23" s="83"/>
      <c r="K23" s="83"/>
      <c r="L23" s="83"/>
      <c r="M23" s="83"/>
      <c r="N23" s="83"/>
      <c r="O23" s="83"/>
    </row>
    <row r="24" spans="1:15" ht="9" customHeight="1" x14ac:dyDescent="0.25">
      <c r="B24" s="113"/>
      <c r="C24" s="113"/>
      <c r="D24" s="83"/>
      <c r="E24" s="83"/>
      <c r="F24" s="83"/>
      <c r="G24" s="83"/>
      <c r="H24" s="83"/>
      <c r="I24" s="83"/>
      <c r="J24" s="83"/>
      <c r="K24" s="83"/>
      <c r="L24" s="83"/>
      <c r="M24" s="83"/>
      <c r="N24" s="83"/>
      <c r="O24" s="83"/>
    </row>
    <row r="25" spans="1:15" ht="6.75" customHeight="1" x14ac:dyDescent="0.25">
      <c r="B25" s="8"/>
      <c r="C25" s="8"/>
      <c r="D25" s="1"/>
      <c r="E25" s="1"/>
      <c r="F25" s="1"/>
      <c r="G25" s="1"/>
      <c r="H25" s="1"/>
      <c r="I25" s="1"/>
      <c r="J25" s="1"/>
      <c r="K25" s="1"/>
      <c r="L25" s="1"/>
    </row>
    <row r="26" spans="1:15" ht="7.5" customHeight="1" x14ac:dyDescent="0.25">
      <c r="B26" s="9" t="s">
        <v>5</v>
      </c>
      <c r="C26" s="10" t="s">
        <v>6</v>
      </c>
      <c r="D26" s="1"/>
      <c r="E26" s="1"/>
      <c r="F26" s="1"/>
      <c r="G26" s="1"/>
      <c r="H26" s="1"/>
      <c r="I26" s="1"/>
      <c r="J26" s="1"/>
      <c r="K26" s="1"/>
      <c r="L26" s="1"/>
    </row>
    <row r="27" spans="1:15" ht="22.5" x14ac:dyDescent="0.25">
      <c r="B27" s="9" t="s">
        <v>7</v>
      </c>
      <c r="C27" s="10" t="s">
        <v>8</v>
      </c>
      <c r="D27" s="1"/>
      <c r="E27" s="1"/>
      <c r="F27" s="1"/>
      <c r="G27" s="1"/>
      <c r="H27" s="1"/>
      <c r="I27" s="1"/>
      <c r="J27" s="1"/>
      <c r="K27" s="1"/>
      <c r="L27" s="1"/>
    </row>
    <row r="28" spans="1:15" x14ac:dyDescent="0.25">
      <c r="B28" s="9"/>
      <c r="C28" s="10"/>
      <c r="D28" s="1"/>
      <c r="E28" s="1"/>
      <c r="F28" s="1"/>
      <c r="G28" s="1"/>
      <c r="H28" s="1"/>
      <c r="I28" s="1"/>
      <c r="J28" s="1"/>
      <c r="K28" s="1"/>
      <c r="L28" s="1"/>
    </row>
    <row r="29" spans="1:15" ht="32.25" customHeight="1" x14ac:dyDescent="0.25">
      <c r="B29" s="105" t="s">
        <v>9</v>
      </c>
      <c r="C29" s="105"/>
      <c r="D29" s="105"/>
      <c r="E29" s="105"/>
      <c r="F29" s="105"/>
      <c r="G29" s="105"/>
      <c r="H29" s="105"/>
      <c r="I29" s="105"/>
      <c r="J29" s="105"/>
      <c r="K29" s="105"/>
      <c r="L29" s="105"/>
    </row>
    <row r="30" spans="1:15" x14ac:dyDescent="0.25">
      <c r="B30" s="1"/>
      <c r="C30" s="1"/>
      <c r="D30" s="1"/>
      <c r="E30" s="1"/>
      <c r="F30" s="1"/>
      <c r="G30" s="1"/>
      <c r="H30" s="1"/>
      <c r="I30" s="1"/>
      <c r="J30" s="1"/>
      <c r="K30" s="1"/>
      <c r="L30" s="1"/>
    </row>
    <row r="31" spans="1:15" ht="30" customHeight="1" x14ac:dyDescent="0.25">
      <c r="B31" s="102" t="s">
        <v>10</v>
      </c>
      <c r="C31" s="106" t="s">
        <v>11</v>
      </c>
      <c r="D31" s="107"/>
      <c r="E31" s="107"/>
      <c r="F31" s="107"/>
      <c r="G31" s="107"/>
      <c r="H31" s="101" t="s">
        <v>4</v>
      </c>
      <c r="I31" s="101"/>
      <c r="J31" s="101"/>
      <c r="K31" s="101"/>
      <c r="L31" s="102" t="s">
        <v>13</v>
      </c>
    </row>
    <row r="32" spans="1:15" ht="15.75" customHeight="1" x14ac:dyDescent="0.25">
      <c r="B32" s="102"/>
      <c r="C32" s="106"/>
      <c r="D32" s="73" t="s">
        <v>14</v>
      </c>
      <c r="E32" s="73" t="s">
        <v>15</v>
      </c>
      <c r="F32" s="73" t="s">
        <v>16</v>
      </c>
      <c r="G32" s="73" t="s">
        <v>17</v>
      </c>
      <c r="H32" s="73" t="s">
        <v>18</v>
      </c>
      <c r="I32" s="73" t="s">
        <v>19</v>
      </c>
      <c r="J32" s="73" t="s">
        <v>20</v>
      </c>
      <c r="K32" s="73" t="s">
        <v>21</v>
      </c>
      <c r="L32" s="102"/>
    </row>
    <row r="33" spans="2:12" x14ac:dyDescent="0.25">
      <c r="B33" s="73">
        <v>1</v>
      </c>
      <c r="C33" s="73">
        <v>2</v>
      </c>
      <c r="D33" s="73">
        <v>3</v>
      </c>
      <c r="E33" s="73">
        <v>4</v>
      </c>
      <c r="F33" s="73">
        <v>5</v>
      </c>
      <c r="G33" s="73">
        <v>6</v>
      </c>
      <c r="H33" s="73">
        <v>7</v>
      </c>
      <c r="I33" s="73">
        <v>8</v>
      </c>
      <c r="J33" s="73">
        <v>9</v>
      </c>
      <c r="K33" s="73">
        <v>10</v>
      </c>
      <c r="L33" s="73">
        <v>11</v>
      </c>
    </row>
    <row r="34" spans="2:12" x14ac:dyDescent="0.25">
      <c r="B34" s="73">
        <v>1</v>
      </c>
      <c r="C34" s="74" t="s">
        <v>22</v>
      </c>
      <c r="D34" s="90"/>
      <c r="E34" s="91"/>
      <c r="F34" s="91"/>
      <c r="G34" s="90"/>
      <c r="H34" s="91"/>
      <c r="I34" s="91"/>
      <c r="J34" s="90"/>
      <c r="K34" s="91"/>
      <c r="L34" s="75"/>
    </row>
    <row r="35" spans="2:12" ht="168" x14ac:dyDescent="0.25">
      <c r="B35" s="73">
        <v>2</v>
      </c>
      <c r="C35" s="76" t="s">
        <v>23</v>
      </c>
      <c r="D35" s="91"/>
      <c r="E35" s="90"/>
      <c r="F35" s="90"/>
      <c r="G35" s="91"/>
      <c r="H35" s="90"/>
      <c r="I35" s="90"/>
      <c r="J35" s="91"/>
      <c r="K35" s="90"/>
      <c r="L35" s="75"/>
    </row>
    <row r="36" spans="2:12" x14ac:dyDescent="0.25">
      <c r="B36" s="73">
        <v>3</v>
      </c>
      <c r="C36" s="74" t="s">
        <v>24</v>
      </c>
      <c r="D36" s="91"/>
      <c r="E36" s="90"/>
      <c r="F36" s="90"/>
      <c r="G36" s="91"/>
      <c r="H36" s="90"/>
      <c r="I36" s="90"/>
      <c r="J36" s="91"/>
      <c r="K36" s="90"/>
      <c r="L36" s="75"/>
    </row>
    <row r="37" spans="2:12" ht="84" x14ac:dyDescent="0.25">
      <c r="B37" s="73">
        <v>4</v>
      </c>
      <c r="C37" s="76" t="s">
        <v>25</v>
      </c>
      <c r="D37" s="92"/>
      <c r="E37" s="90"/>
      <c r="F37" s="90"/>
      <c r="G37" s="91"/>
      <c r="H37" s="90"/>
      <c r="I37" s="90"/>
      <c r="J37" s="91"/>
      <c r="K37" s="90"/>
      <c r="L37" s="75"/>
    </row>
    <row r="38" spans="2:12" ht="60" x14ac:dyDescent="0.25">
      <c r="B38" s="73">
        <v>5</v>
      </c>
      <c r="C38" s="76" t="s">
        <v>26</v>
      </c>
      <c r="D38" s="92"/>
      <c r="E38" s="90"/>
      <c r="F38" s="90"/>
      <c r="G38" s="91"/>
      <c r="H38" s="90"/>
      <c r="I38" s="90"/>
      <c r="J38" s="91"/>
      <c r="K38" s="90"/>
      <c r="L38" s="75"/>
    </row>
    <row r="39" spans="2:12" ht="72" x14ac:dyDescent="0.25">
      <c r="B39" s="73">
        <v>6</v>
      </c>
      <c r="C39" s="76" t="s">
        <v>27</v>
      </c>
      <c r="D39" s="79">
        <f>D34*Arkusz2!C9</f>
        <v>0</v>
      </c>
      <c r="E39" s="75"/>
      <c r="F39" s="75"/>
      <c r="G39" s="75"/>
      <c r="H39" s="75"/>
      <c r="I39" s="75"/>
      <c r="J39" s="75"/>
      <c r="K39" s="75"/>
      <c r="L39" s="77">
        <f>SUM(D39)</f>
        <v>0</v>
      </c>
    </row>
    <row r="40" spans="2:12" ht="60" x14ac:dyDescent="0.25">
      <c r="B40" s="73" t="s">
        <v>28</v>
      </c>
      <c r="C40" s="76" t="s">
        <v>29</v>
      </c>
      <c r="D40" s="75"/>
      <c r="E40" s="75"/>
      <c r="F40" s="75"/>
      <c r="G40" s="79">
        <f>G34*Arkusz2!F9</f>
        <v>0</v>
      </c>
      <c r="H40" s="75"/>
      <c r="I40" s="75"/>
      <c r="J40" s="79">
        <f>J34*Arkusz2!I9</f>
        <v>0</v>
      </c>
      <c r="K40" s="75"/>
      <c r="L40" s="77">
        <f>SUM(G40,J40)</f>
        <v>0</v>
      </c>
    </row>
    <row r="41" spans="2:12" ht="72" x14ac:dyDescent="0.25">
      <c r="B41" s="73">
        <v>8</v>
      </c>
      <c r="C41" s="76" t="s">
        <v>30</v>
      </c>
      <c r="D41" s="75"/>
      <c r="E41" s="89">
        <f>E35*Arkusz2!D9</f>
        <v>0</v>
      </c>
      <c r="F41" s="89">
        <f>F35*Arkusz2!E9</f>
        <v>0</v>
      </c>
      <c r="G41" s="75"/>
      <c r="H41" s="75"/>
      <c r="I41" s="75"/>
      <c r="J41" s="75"/>
      <c r="K41" s="75"/>
      <c r="L41" s="77">
        <f>SUM(E41:F41)</f>
        <v>0</v>
      </c>
    </row>
    <row r="42" spans="2:12" ht="60" x14ac:dyDescent="0.25">
      <c r="B42" s="73" t="s">
        <v>31</v>
      </c>
      <c r="C42" s="76" t="s">
        <v>32</v>
      </c>
      <c r="D42" s="75"/>
      <c r="E42" s="75"/>
      <c r="F42" s="75"/>
      <c r="G42" s="75"/>
      <c r="H42" s="79">
        <f>H35*Arkusz2!G9</f>
        <v>0</v>
      </c>
      <c r="I42" s="89">
        <f>I35*Arkusz2!H9</f>
        <v>0</v>
      </c>
      <c r="J42" s="75"/>
      <c r="K42" s="79">
        <f>K35*Arkusz2!J9</f>
        <v>0</v>
      </c>
      <c r="L42" s="77">
        <f>SUM(H42,I42,K42)</f>
        <v>0</v>
      </c>
    </row>
    <row r="43" spans="2:12" ht="72" x14ac:dyDescent="0.25">
      <c r="B43" s="73">
        <v>10</v>
      </c>
      <c r="C43" s="76" t="s">
        <v>33</v>
      </c>
      <c r="D43" s="75"/>
      <c r="E43" s="89">
        <f>E36*Arkusz2!D9</f>
        <v>0</v>
      </c>
      <c r="F43" s="89">
        <f>F36*Arkusz2!E9</f>
        <v>0</v>
      </c>
      <c r="G43" s="75"/>
      <c r="H43" s="75"/>
      <c r="I43" s="75"/>
      <c r="J43" s="75"/>
      <c r="K43" s="75"/>
      <c r="L43" s="77">
        <f>SUM(E43:F43)</f>
        <v>0</v>
      </c>
    </row>
    <row r="44" spans="2:12" ht="60" x14ac:dyDescent="0.25">
      <c r="B44" s="73" t="s">
        <v>34</v>
      </c>
      <c r="C44" s="76" t="s">
        <v>35</v>
      </c>
      <c r="D44" s="75"/>
      <c r="E44" s="75"/>
      <c r="F44" s="75"/>
      <c r="G44" s="75"/>
      <c r="H44" s="89">
        <f>H36*Arkusz2!G9</f>
        <v>0</v>
      </c>
      <c r="I44" s="89">
        <f>I36*Arkusz2!H9</f>
        <v>0</v>
      </c>
      <c r="J44" s="75"/>
      <c r="K44" s="89">
        <f>K36*Arkusz2!J9</f>
        <v>0</v>
      </c>
      <c r="L44" s="77">
        <f>SUM(H44,I44,K44)</f>
        <v>0</v>
      </c>
    </row>
    <row r="45" spans="2:12" ht="72" x14ac:dyDescent="0.25">
      <c r="B45" s="73">
        <v>12</v>
      </c>
      <c r="C45" s="76" t="s">
        <v>36</v>
      </c>
      <c r="D45" s="75"/>
      <c r="E45" s="89">
        <f>E37*Arkusz2!D9</f>
        <v>0</v>
      </c>
      <c r="F45" s="89">
        <f>F37*Arkusz2!E9</f>
        <v>0</v>
      </c>
      <c r="G45" s="75"/>
      <c r="H45" s="75"/>
      <c r="I45" s="75"/>
      <c r="J45" s="75"/>
      <c r="K45" s="75"/>
      <c r="L45" s="77">
        <f>SUM(E45:F45)</f>
        <v>0</v>
      </c>
    </row>
    <row r="46" spans="2:12" ht="60" x14ac:dyDescent="0.25">
      <c r="B46" s="73">
        <v>13</v>
      </c>
      <c r="C46" s="76" t="s">
        <v>37</v>
      </c>
      <c r="D46" s="75"/>
      <c r="E46" s="75"/>
      <c r="F46" s="75"/>
      <c r="G46" s="75"/>
      <c r="H46" s="89">
        <f>H37*Arkusz2!G9</f>
        <v>0</v>
      </c>
      <c r="I46" s="89">
        <f>I37*Arkusz2!H9</f>
        <v>0</v>
      </c>
      <c r="J46" s="75"/>
      <c r="K46" s="89">
        <f>K37*Arkusz2!J9</f>
        <v>0</v>
      </c>
      <c r="L46" s="77">
        <f>SUM(H46,I46,K46)</f>
        <v>0</v>
      </c>
    </row>
    <row r="47" spans="2:12" ht="84" x14ac:dyDescent="0.25">
      <c r="B47" s="73">
        <v>14</v>
      </c>
      <c r="C47" s="76" t="s">
        <v>38</v>
      </c>
      <c r="D47" s="75"/>
      <c r="E47" s="89">
        <f>E38*Arkusz2!D9</f>
        <v>0</v>
      </c>
      <c r="F47" s="89">
        <f>F38*Arkusz2!E9</f>
        <v>0</v>
      </c>
      <c r="G47" s="75"/>
      <c r="H47" s="89">
        <f>H38*Arkusz2!G9</f>
        <v>0</v>
      </c>
      <c r="I47" s="89">
        <f>I38*Arkusz2!H9</f>
        <v>0</v>
      </c>
      <c r="J47" s="75"/>
      <c r="K47" s="89">
        <f>K38*Arkusz2!J9</f>
        <v>0</v>
      </c>
      <c r="L47" s="77">
        <f>SUM(E47,F47,H47,I47,K47)</f>
        <v>0</v>
      </c>
    </row>
    <row r="48" spans="2:12" ht="24" x14ac:dyDescent="0.25">
      <c r="B48" s="73">
        <v>15</v>
      </c>
      <c r="C48" s="76" t="s">
        <v>39</v>
      </c>
      <c r="D48" s="78">
        <f>SUM(D39)</f>
        <v>0</v>
      </c>
      <c r="E48" s="78">
        <f>SUM(E41,E43,E45,E47)</f>
        <v>0</v>
      </c>
      <c r="F48" s="78">
        <f>SUM(F41,F43,F45,F47)</f>
        <v>0</v>
      </c>
      <c r="G48" s="78">
        <f>SUM(G40)</f>
        <v>0</v>
      </c>
      <c r="H48" s="78">
        <f>SUM(H42,H44,H46,H47)</f>
        <v>0</v>
      </c>
      <c r="I48" s="78">
        <f>SUM(I42,I44,I46,I47)</f>
        <v>0</v>
      </c>
      <c r="J48" s="77">
        <f>SUM(J40)</f>
        <v>0</v>
      </c>
      <c r="K48" s="77">
        <f>SUM(K42,K44,K46,K47)</f>
        <v>0</v>
      </c>
      <c r="L48" s="78">
        <f>SUM(L39:L47)</f>
        <v>0</v>
      </c>
    </row>
    <row r="49" spans="2:12" ht="24" x14ac:dyDescent="0.25">
      <c r="B49" s="73">
        <v>16</v>
      </c>
      <c r="C49" s="76" t="s">
        <v>40</v>
      </c>
      <c r="D49" s="75"/>
      <c r="E49" s="75"/>
      <c r="F49" s="75"/>
      <c r="G49" s="75"/>
      <c r="H49" s="75"/>
      <c r="I49" s="75"/>
      <c r="J49" s="75"/>
      <c r="K49" s="75"/>
      <c r="L49" s="77">
        <f>ROUNDDOWN(L48*1%,2)</f>
        <v>0</v>
      </c>
    </row>
    <row r="50" spans="2:12" ht="24" x14ac:dyDescent="0.25">
      <c r="B50" s="73">
        <v>17</v>
      </c>
      <c r="C50" s="76" t="s">
        <v>41</v>
      </c>
      <c r="D50" s="75"/>
      <c r="E50" s="75"/>
      <c r="F50" s="75"/>
      <c r="G50" s="75"/>
      <c r="H50" s="75"/>
      <c r="I50" s="75"/>
      <c r="J50" s="75"/>
      <c r="K50" s="75"/>
      <c r="L50" s="78">
        <f>SUM(L48:L49)</f>
        <v>0</v>
      </c>
    </row>
    <row r="51" spans="2:12" x14ac:dyDescent="0.25">
      <c r="B51" s="1"/>
      <c r="C51" s="1"/>
      <c r="D51" s="1"/>
      <c r="E51" s="1"/>
      <c r="F51" s="1"/>
      <c r="G51" s="1"/>
      <c r="H51" s="1"/>
      <c r="I51" s="1"/>
      <c r="J51" s="1"/>
      <c r="K51" s="1"/>
      <c r="L51" s="1"/>
    </row>
    <row r="52" spans="2:12" ht="26.25" customHeight="1" x14ac:dyDescent="0.25">
      <c r="B52" s="25"/>
      <c r="C52" s="111" t="s">
        <v>42</v>
      </c>
      <c r="D52" s="111"/>
      <c r="E52" s="111"/>
      <c r="F52" s="111"/>
      <c r="G52" s="111"/>
      <c r="H52" s="112"/>
      <c r="I52" s="82">
        <f>L50</f>
        <v>0</v>
      </c>
      <c r="J52" s="1"/>
      <c r="K52" s="1"/>
      <c r="L52" s="1"/>
    </row>
    <row r="53" spans="2:12" ht="15.75" customHeight="1" x14ac:dyDescent="0.25">
      <c r="B53" s="25"/>
      <c r="C53" s="86"/>
      <c r="D53" s="86"/>
      <c r="E53" s="86"/>
      <c r="F53" s="86"/>
      <c r="G53" s="86"/>
      <c r="H53" s="87"/>
      <c r="I53" s="85"/>
      <c r="J53" s="1"/>
      <c r="K53" s="1"/>
      <c r="L53" s="1"/>
    </row>
    <row r="54" spans="2:12" ht="38.25" customHeight="1" x14ac:dyDescent="0.25">
      <c r="B54" s="88" t="s">
        <v>106</v>
      </c>
      <c r="C54" s="95" t="s">
        <v>111</v>
      </c>
      <c r="D54" s="96"/>
      <c r="E54" s="96"/>
      <c r="F54" s="96"/>
      <c r="G54" s="96"/>
      <c r="H54" s="96"/>
      <c r="I54" s="96"/>
      <c r="J54" s="96"/>
      <c r="K54" s="96"/>
      <c r="L54" s="97"/>
    </row>
    <row r="55" spans="2:12" ht="37.5" customHeight="1" x14ac:dyDescent="0.25">
      <c r="B55" s="88" t="s">
        <v>107</v>
      </c>
      <c r="C55" s="95" t="s">
        <v>112</v>
      </c>
      <c r="D55" s="96"/>
      <c r="E55" s="96"/>
      <c r="F55" s="96"/>
      <c r="G55" s="96"/>
      <c r="H55" s="96"/>
      <c r="I55" s="96"/>
      <c r="J55" s="96"/>
      <c r="K55" s="96"/>
      <c r="L55" s="97"/>
    </row>
    <row r="56" spans="2:12" ht="37.5" customHeight="1" x14ac:dyDescent="0.25">
      <c r="B56" s="88" t="s">
        <v>108</v>
      </c>
      <c r="C56" s="95" t="s">
        <v>113</v>
      </c>
      <c r="D56" s="96"/>
      <c r="E56" s="96"/>
      <c r="F56" s="96"/>
      <c r="G56" s="96"/>
      <c r="H56" s="96"/>
      <c r="I56" s="96"/>
      <c r="J56" s="96"/>
      <c r="K56" s="96"/>
      <c r="L56" s="97"/>
    </row>
    <row r="57" spans="2:12" ht="39" customHeight="1" x14ac:dyDescent="0.25">
      <c r="B57" s="88" t="s">
        <v>109</v>
      </c>
      <c r="C57" s="95" t="s">
        <v>114</v>
      </c>
      <c r="D57" s="96"/>
      <c r="E57" s="96"/>
      <c r="F57" s="96"/>
      <c r="G57" s="96"/>
      <c r="H57" s="96"/>
      <c r="I57" s="96"/>
      <c r="J57" s="96"/>
      <c r="K57" s="96"/>
      <c r="L57" s="97"/>
    </row>
    <row r="58" spans="2:12" ht="27" customHeight="1" x14ac:dyDescent="0.25">
      <c r="B58" s="88" t="s">
        <v>110</v>
      </c>
      <c r="C58" s="95" t="s">
        <v>115</v>
      </c>
      <c r="D58" s="96"/>
      <c r="E58" s="96"/>
      <c r="F58" s="96"/>
      <c r="G58" s="96"/>
      <c r="H58" s="96"/>
      <c r="I58" s="96"/>
      <c r="J58" s="96"/>
      <c r="K58" s="96"/>
      <c r="L58" s="97"/>
    </row>
    <row r="59" spans="2:12" x14ac:dyDescent="0.25">
      <c r="B59" s="1"/>
      <c r="C59" s="26"/>
      <c r="D59" s="26"/>
      <c r="E59" s="1"/>
      <c r="F59" s="1"/>
      <c r="G59" s="1"/>
      <c r="H59" s="1"/>
      <c r="I59" s="1"/>
      <c r="J59" s="1"/>
      <c r="K59" s="1"/>
      <c r="L59" s="1"/>
    </row>
    <row r="60" spans="2:12" ht="15.75" x14ac:dyDescent="0.25">
      <c r="B60" s="27" t="s">
        <v>43</v>
      </c>
      <c r="C60" s="28"/>
      <c r="D60" s="26"/>
      <c r="E60" s="1"/>
      <c r="F60" s="1"/>
      <c r="G60" s="1"/>
      <c r="H60" s="1"/>
      <c r="I60" s="1"/>
      <c r="J60" s="1"/>
      <c r="K60" s="1"/>
      <c r="L60" s="1"/>
    </row>
    <row r="61" spans="2:12" x14ac:dyDescent="0.25">
      <c r="B61" s="28"/>
      <c r="C61" s="26"/>
      <c r="D61" s="26"/>
      <c r="E61" s="1"/>
      <c r="F61" s="1"/>
      <c r="G61" s="1"/>
      <c r="H61" s="1"/>
      <c r="I61" s="1"/>
      <c r="J61" s="1"/>
      <c r="K61" s="1"/>
      <c r="L61" s="1"/>
    </row>
    <row r="62" spans="2:12" ht="24" customHeight="1" x14ac:dyDescent="0.25">
      <c r="B62" s="102" t="s">
        <v>10</v>
      </c>
      <c r="C62" s="106" t="s">
        <v>11</v>
      </c>
      <c r="D62" s="107"/>
      <c r="E62" s="107"/>
      <c r="F62" s="107"/>
      <c r="G62" s="107"/>
      <c r="H62" s="101" t="s">
        <v>4</v>
      </c>
      <c r="I62" s="101"/>
      <c r="J62" s="101"/>
      <c r="K62" s="101"/>
      <c r="L62" s="102" t="s">
        <v>13</v>
      </c>
    </row>
    <row r="63" spans="2:12" ht="18" customHeight="1" x14ac:dyDescent="0.25">
      <c r="B63" s="102"/>
      <c r="C63" s="106"/>
      <c r="D63" s="73" t="s">
        <v>14</v>
      </c>
      <c r="E63" s="73" t="s">
        <v>15</v>
      </c>
      <c r="F63" s="73" t="s">
        <v>16</v>
      </c>
      <c r="G63" s="73" t="s">
        <v>17</v>
      </c>
      <c r="H63" s="73" t="s">
        <v>18</v>
      </c>
      <c r="I63" s="73" t="s">
        <v>19</v>
      </c>
      <c r="J63" s="73" t="s">
        <v>20</v>
      </c>
      <c r="K63" s="73" t="s">
        <v>21</v>
      </c>
      <c r="L63" s="102"/>
    </row>
    <row r="64" spans="2:12" x14ac:dyDescent="0.25">
      <c r="B64" s="73">
        <v>1</v>
      </c>
      <c r="C64" s="73">
        <v>2</v>
      </c>
      <c r="D64" s="73">
        <v>3</v>
      </c>
      <c r="E64" s="73">
        <v>4</v>
      </c>
      <c r="F64" s="73">
        <v>5</v>
      </c>
      <c r="G64" s="73">
        <v>6</v>
      </c>
      <c r="H64" s="73">
        <v>7</v>
      </c>
      <c r="I64" s="73">
        <v>8</v>
      </c>
      <c r="J64" s="73">
        <v>9</v>
      </c>
      <c r="K64" s="73">
        <v>10</v>
      </c>
      <c r="L64" s="73">
        <v>11</v>
      </c>
    </row>
    <row r="65" spans="2:12" x14ac:dyDescent="0.25">
      <c r="B65" s="73">
        <v>1</v>
      </c>
      <c r="C65" s="76" t="s">
        <v>44</v>
      </c>
      <c r="D65" s="90"/>
      <c r="E65" s="90"/>
      <c r="F65" s="90"/>
      <c r="G65" s="90"/>
      <c r="H65" s="90"/>
      <c r="I65" s="90"/>
      <c r="J65" s="90"/>
      <c r="K65" s="90"/>
      <c r="L65" s="75"/>
    </row>
    <row r="66" spans="2:12" ht="60" x14ac:dyDescent="0.25">
      <c r="B66" s="73">
        <v>2</v>
      </c>
      <c r="C66" s="76" t="s">
        <v>45</v>
      </c>
      <c r="D66" s="79">
        <f>D65*Arkusz2!K9</f>
        <v>0</v>
      </c>
      <c r="E66" s="89">
        <f>E65*Arkusz2!L9</f>
        <v>0</v>
      </c>
      <c r="F66" s="89">
        <f>F65*Arkusz2!M9</f>
        <v>0</v>
      </c>
      <c r="G66" s="79">
        <f>G65*Arkusz2!N9</f>
        <v>0</v>
      </c>
      <c r="H66" s="89">
        <f>H65*Arkusz2!O9</f>
        <v>0</v>
      </c>
      <c r="I66" s="89">
        <f>I65*Arkusz2!P9</f>
        <v>0</v>
      </c>
      <c r="J66" s="89">
        <f>J65*Arkusz2!Q9</f>
        <v>0</v>
      </c>
      <c r="K66" s="89">
        <f>K65*Arkusz2!R9</f>
        <v>0</v>
      </c>
      <c r="L66" s="77">
        <f>SUM(D66:K66)</f>
        <v>0</v>
      </c>
    </row>
    <row r="67" spans="2:12" ht="24" x14ac:dyDescent="0.25">
      <c r="B67" s="73">
        <v>3</v>
      </c>
      <c r="C67" s="76" t="s">
        <v>46</v>
      </c>
      <c r="D67" s="75"/>
      <c r="E67" s="75"/>
      <c r="F67" s="75"/>
      <c r="G67" s="75"/>
      <c r="H67" s="75"/>
      <c r="I67" s="75"/>
      <c r="J67" s="75"/>
      <c r="K67" s="75"/>
      <c r="L67" s="77">
        <f>ROUNDDOWN(L66*1%,2)</f>
        <v>0</v>
      </c>
    </row>
    <row r="68" spans="2:12" ht="24" x14ac:dyDescent="0.25">
      <c r="B68" s="73">
        <v>4</v>
      </c>
      <c r="C68" s="76" t="s">
        <v>47</v>
      </c>
      <c r="D68" s="75"/>
      <c r="E68" s="75"/>
      <c r="F68" s="75"/>
      <c r="G68" s="75"/>
      <c r="H68" s="75"/>
      <c r="I68" s="75"/>
      <c r="J68" s="75"/>
      <c r="K68" s="75"/>
      <c r="L68" s="77">
        <f>SUM(L66:L67)</f>
        <v>0</v>
      </c>
    </row>
    <row r="69" spans="2:12" x14ac:dyDescent="0.25">
      <c r="B69" s="1"/>
      <c r="C69" s="1"/>
      <c r="D69" s="1"/>
      <c r="E69" s="1"/>
      <c r="F69" s="1"/>
      <c r="G69" s="1"/>
      <c r="H69" s="1"/>
      <c r="J69" s="1"/>
      <c r="K69" s="1"/>
      <c r="L69" s="1"/>
    </row>
    <row r="70" spans="2:12" ht="32.25" customHeight="1" x14ac:dyDescent="0.25">
      <c r="B70" s="1"/>
      <c r="C70" s="103" t="s">
        <v>48</v>
      </c>
      <c r="D70" s="103"/>
      <c r="E70" s="103"/>
      <c r="F70" s="103"/>
      <c r="G70" s="103"/>
      <c r="H70" s="104"/>
      <c r="I70" s="82">
        <f>L68</f>
        <v>0</v>
      </c>
      <c r="J70" s="1"/>
      <c r="K70" s="1"/>
      <c r="L70" s="1"/>
    </row>
    <row r="71" spans="2:12" x14ac:dyDescent="0.25">
      <c r="B71" s="1"/>
      <c r="C71" s="1"/>
      <c r="D71" s="1"/>
      <c r="E71" s="1"/>
      <c r="F71" s="1"/>
      <c r="G71" s="1"/>
      <c r="H71" s="1"/>
      <c r="I71" s="1"/>
      <c r="J71" s="1"/>
      <c r="K71" s="1"/>
      <c r="L71" s="1"/>
    </row>
    <row r="72" spans="2:12" ht="38.25" customHeight="1" x14ac:dyDescent="0.25">
      <c r="B72" s="105" t="s">
        <v>49</v>
      </c>
      <c r="C72" s="105"/>
      <c r="D72" s="105"/>
      <c r="E72" s="105"/>
      <c r="F72" s="105"/>
      <c r="G72" s="105"/>
      <c r="H72" s="105"/>
      <c r="I72" s="105"/>
      <c r="J72" s="105"/>
      <c r="K72" s="105"/>
      <c r="L72" s="105"/>
    </row>
    <row r="73" spans="2:12" x14ac:dyDescent="0.25">
      <c r="B73" s="1"/>
      <c r="C73" s="1"/>
      <c r="D73" s="1"/>
      <c r="E73" s="1"/>
      <c r="F73" s="1"/>
      <c r="G73" s="1"/>
      <c r="H73" s="1"/>
      <c r="I73" s="1"/>
      <c r="J73" s="1"/>
      <c r="K73" s="1"/>
      <c r="L73" s="1"/>
    </row>
    <row r="74" spans="2:12" ht="15.75" customHeight="1" x14ac:dyDescent="0.25">
      <c r="B74" s="102" t="s">
        <v>10</v>
      </c>
      <c r="C74" s="106" t="s">
        <v>11</v>
      </c>
      <c r="D74" s="107"/>
      <c r="E74" s="107"/>
      <c r="F74" s="107"/>
      <c r="G74" s="107"/>
      <c r="H74" s="101" t="s">
        <v>4</v>
      </c>
      <c r="I74" s="101"/>
      <c r="J74" s="101"/>
      <c r="K74" s="101"/>
      <c r="L74" s="102" t="s">
        <v>13</v>
      </c>
    </row>
    <row r="75" spans="2:12" ht="15" customHeight="1" x14ac:dyDescent="0.25">
      <c r="B75" s="102"/>
      <c r="C75" s="106"/>
      <c r="D75" s="73" t="s">
        <v>14</v>
      </c>
      <c r="E75" s="73" t="s">
        <v>15</v>
      </c>
      <c r="F75" s="73" t="s">
        <v>16</v>
      </c>
      <c r="G75" s="73" t="s">
        <v>17</v>
      </c>
      <c r="H75" s="73" t="s">
        <v>18</v>
      </c>
      <c r="I75" s="73" t="s">
        <v>19</v>
      </c>
      <c r="J75" s="73" t="s">
        <v>20</v>
      </c>
      <c r="K75" s="73" t="s">
        <v>21</v>
      </c>
      <c r="L75" s="102"/>
    </row>
    <row r="76" spans="2:12" ht="18.75" customHeight="1" x14ac:dyDescent="0.25">
      <c r="B76" s="73">
        <v>1</v>
      </c>
      <c r="C76" s="73">
        <v>2</v>
      </c>
      <c r="D76" s="73">
        <v>3</v>
      </c>
      <c r="E76" s="73">
        <v>4</v>
      </c>
      <c r="F76" s="73">
        <v>5</v>
      </c>
      <c r="G76" s="73">
        <v>6</v>
      </c>
      <c r="H76" s="73">
        <v>7</v>
      </c>
      <c r="I76" s="73">
        <v>8</v>
      </c>
      <c r="J76" s="73">
        <v>9</v>
      </c>
      <c r="K76" s="73">
        <v>10</v>
      </c>
      <c r="L76" s="73">
        <v>11</v>
      </c>
    </row>
    <row r="77" spans="2:12" ht="85.5" x14ac:dyDescent="0.25">
      <c r="B77" s="73">
        <v>1</v>
      </c>
      <c r="C77" s="76" t="s">
        <v>50</v>
      </c>
      <c r="D77" s="90"/>
      <c r="E77" s="90"/>
      <c r="F77" s="90"/>
      <c r="G77" s="90"/>
      <c r="H77" s="90"/>
      <c r="I77" s="90"/>
      <c r="J77" s="90"/>
      <c r="K77" s="90"/>
      <c r="L77" s="75"/>
    </row>
    <row r="78" spans="2:12" ht="85.5" x14ac:dyDescent="0.25">
      <c r="B78" s="73" t="s">
        <v>51</v>
      </c>
      <c r="C78" s="76" t="s">
        <v>52</v>
      </c>
      <c r="D78" s="90"/>
      <c r="E78" s="90"/>
      <c r="F78" s="90"/>
      <c r="G78" s="90"/>
      <c r="H78" s="90"/>
      <c r="I78" s="90"/>
      <c r="J78" s="90"/>
      <c r="K78" s="90"/>
      <c r="L78" s="75"/>
    </row>
    <row r="79" spans="2:12" ht="37.5" x14ac:dyDescent="0.25">
      <c r="B79" s="73" t="s">
        <v>53</v>
      </c>
      <c r="C79" s="76" t="s">
        <v>54</v>
      </c>
      <c r="D79" s="90"/>
      <c r="E79" s="90"/>
      <c r="F79" s="90"/>
      <c r="G79" s="90"/>
      <c r="H79" s="90"/>
      <c r="I79" s="90"/>
      <c r="J79" s="90"/>
      <c r="K79" s="90"/>
      <c r="L79" s="75"/>
    </row>
    <row r="80" spans="2:12" ht="37.5" x14ac:dyDescent="0.25">
      <c r="B80" s="73">
        <v>4</v>
      </c>
      <c r="C80" s="76" t="s">
        <v>55</v>
      </c>
      <c r="D80" s="90"/>
      <c r="E80" s="90"/>
      <c r="F80" s="90"/>
      <c r="G80" s="90"/>
      <c r="H80" s="90"/>
      <c r="I80" s="90"/>
      <c r="J80" s="90"/>
      <c r="K80" s="90"/>
      <c r="L80" s="75"/>
    </row>
    <row r="81" spans="2:12" ht="61.5" x14ac:dyDescent="0.25">
      <c r="B81" s="73">
        <v>5</v>
      </c>
      <c r="C81" s="76" t="s">
        <v>56</v>
      </c>
      <c r="D81" s="91"/>
      <c r="E81" s="91"/>
      <c r="F81" s="91"/>
      <c r="G81" s="90"/>
      <c r="H81" s="90"/>
      <c r="I81" s="91"/>
      <c r="J81" s="90"/>
      <c r="K81" s="90"/>
      <c r="L81" s="75"/>
    </row>
    <row r="82" spans="2:12" ht="49.5" x14ac:dyDescent="0.25">
      <c r="B82" s="73">
        <v>6</v>
      </c>
      <c r="C82" s="76" t="s">
        <v>57</v>
      </c>
      <c r="D82" s="90"/>
      <c r="E82" s="90"/>
      <c r="F82" s="90"/>
      <c r="G82" s="90"/>
      <c r="H82" s="90"/>
      <c r="I82" s="90"/>
      <c r="J82" s="90"/>
      <c r="K82" s="90"/>
      <c r="L82" s="75"/>
    </row>
    <row r="83" spans="2:12" ht="49.5" x14ac:dyDescent="0.25">
      <c r="B83" s="73">
        <v>7</v>
      </c>
      <c r="C83" s="76" t="s">
        <v>58</v>
      </c>
      <c r="D83" s="90"/>
      <c r="E83" s="90"/>
      <c r="F83" s="90"/>
      <c r="G83" s="90"/>
      <c r="H83" s="90"/>
      <c r="I83" s="90"/>
      <c r="J83" s="90"/>
      <c r="K83" s="90"/>
      <c r="L83" s="75"/>
    </row>
    <row r="84" spans="2:12" ht="54.75" customHeight="1" x14ac:dyDescent="0.25">
      <c r="B84" s="73">
        <v>8</v>
      </c>
      <c r="C84" s="76" t="s">
        <v>59</v>
      </c>
      <c r="D84" s="90"/>
      <c r="E84" s="90"/>
      <c r="F84" s="90"/>
      <c r="G84" s="90"/>
      <c r="H84" s="90"/>
      <c r="I84" s="90"/>
      <c r="J84" s="90"/>
      <c r="K84" s="90"/>
      <c r="L84" s="75"/>
    </row>
    <row r="85" spans="2:12" ht="51" customHeight="1" x14ac:dyDescent="0.25">
      <c r="B85" s="73">
        <v>9</v>
      </c>
      <c r="C85" s="76" t="s">
        <v>60</v>
      </c>
      <c r="D85" s="90"/>
      <c r="E85" s="90"/>
      <c r="F85" s="90"/>
      <c r="G85" s="90"/>
      <c r="H85" s="90"/>
      <c r="I85" s="90"/>
      <c r="J85" s="90"/>
      <c r="K85" s="90"/>
      <c r="L85" s="75"/>
    </row>
    <row r="86" spans="2:12" ht="72" x14ac:dyDescent="0.25">
      <c r="B86" s="73">
        <v>10</v>
      </c>
      <c r="C86" s="76" t="s">
        <v>61</v>
      </c>
      <c r="D86" s="79">
        <f>D77*Arkusz2!C8</f>
        <v>0</v>
      </c>
      <c r="E86" s="89">
        <f>E77*Arkusz2!D8</f>
        <v>0</v>
      </c>
      <c r="F86" s="89">
        <f>F77*Arkusz2!E8</f>
        <v>0</v>
      </c>
      <c r="G86" s="75"/>
      <c r="H86" s="75"/>
      <c r="I86" s="75"/>
      <c r="J86" s="75"/>
      <c r="K86" s="75"/>
      <c r="L86" s="77">
        <f>SUM(D86:F86)</f>
        <v>0</v>
      </c>
    </row>
    <row r="87" spans="2:12" ht="72" x14ac:dyDescent="0.25">
      <c r="B87" s="73">
        <v>11</v>
      </c>
      <c r="C87" s="76" t="s">
        <v>62</v>
      </c>
      <c r="D87" s="79">
        <f>D78*Arkusz2!C9</f>
        <v>0</v>
      </c>
      <c r="E87" s="89">
        <f>E78*Arkusz2!D9</f>
        <v>0</v>
      </c>
      <c r="F87" s="89">
        <f>F78*Arkusz2!E9</f>
        <v>0</v>
      </c>
      <c r="G87" s="75"/>
      <c r="H87" s="75"/>
      <c r="I87" s="75"/>
      <c r="J87" s="75"/>
      <c r="K87" s="75"/>
      <c r="L87" s="77">
        <f>SUM(D87:F87)</f>
        <v>0</v>
      </c>
    </row>
    <row r="88" spans="2:12" ht="72" x14ac:dyDescent="0.25">
      <c r="B88" s="73">
        <v>12</v>
      </c>
      <c r="C88" s="76" t="s">
        <v>63</v>
      </c>
      <c r="D88" s="75"/>
      <c r="E88" s="75"/>
      <c r="F88" s="75"/>
      <c r="G88" s="79">
        <f>G77*Arkusz2!F8</f>
        <v>0</v>
      </c>
      <c r="H88" s="79">
        <f>H77*Arkusz2!G8</f>
        <v>0</v>
      </c>
      <c r="I88" s="89">
        <f>I77*Arkusz2!H8</f>
        <v>0</v>
      </c>
      <c r="J88" s="79">
        <f>J77*Arkusz2!I8</f>
        <v>0</v>
      </c>
      <c r="K88" s="89">
        <f>K77*Arkusz2!J8</f>
        <v>0</v>
      </c>
      <c r="L88" s="77">
        <f>SUM(G88:K88)</f>
        <v>0</v>
      </c>
    </row>
    <row r="89" spans="2:12" ht="72" x14ac:dyDescent="0.25">
      <c r="B89" s="73">
        <v>13</v>
      </c>
      <c r="C89" s="76" t="s">
        <v>64</v>
      </c>
      <c r="D89" s="75"/>
      <c r="E89" s="75"/>
      <c r="F89" s="75"/>
      <c r="G89" s="79">
        <f>G78*Arkusz2!F9</f>
        <v>0</v>
      </c>
      <c r="H89" s="79">
        <f>H78*Arkusz2!G9</f>
        <v>0</v>
      </c>
      <c r="I89" s="79">
        <f>I78*Arkusz2!H9</f>
        <v>0</v>
      </c>
      <c r="J89" s="79">
        <f>J78*Arkusz2!I9</f>
        <v>0</v>
      </c>
      <c r="K89" s="89">
        <f>K78*Arkusz2!J9</f>
        <v>0</v>
      </c>
      <c r="L89" s="77">
        <f>SUM(G89:K89)</f>
        <v>0</v>
      </c>
    </row>
    <row r="90" spans="2:12" ht="60" x14ac:dyDescent="0.25">
      <c r="B90" s="73">
        <v>14</v>
      </c>
      <c r="C90" s="76" t="s">
        <v>65</v>
      </c>
      <c r="D90" s="79">
        <f>D79*Arkusz2!K8</f>
        <v>0</v>
      </c>
      <c r="E90" s="89">
        <f>E79*Arkusz2!L8</f>
        <v>0</v>
      </c>
      <c r="F90" s="89">
        <f>F79*Arkusz2!M8</f>
        <v>0</v>
      </c>
      <c r="G90" s="79">
        <f>G79*Arkusz2!N8</f>
        <v>0</v>
      </c>
      <c r="H90" s="89">
        <f>H79*Arkusz2!O8</f>
        <v>0</v>
      </c>
      <c r="I90" s="89">
        <f>I79*Arkusz2!P8</f>
        <v>0</v>
      </c>
      <c r="J90" s="89">
        <f>J79*Arkusz2!Q8</f>
        <v>0</v>
      </c>
      <c r="K90" s="89">
        <f>K79*Arkusz2!R8</f>
        <v>0</v>
      </c>
      <c r="L90" s="77">
        <f>SUM(D90:K90)</f>
        <v>0</v>
      </c>
    </row>
    <row r="91" spans="2:12" ht="60" x14ac:dyDescent="0.25">
      <c r="B91" s="73">
        <v>15</v>
      </c>
      <c r="C91" s="76" t="s">
        <v>66</v>
      </c>
      <c r="D91" s="79">
        <f>D80*Arkusz2!K9</f>
        <v>0</v>
      </c>
      <c r="E91" s="89">
        <f>E80*Arkusz2!L9</f>
        <v>0</v>
      </c>
      <c r="F91" s="89">
        <f>F80*Arkusz2!M9</f>
        <v>0</v>
      </c>
      <c r="G91" s="79">
        <f>G80*Arkusz2!N9</f>
        <v>0</v>
      </c>
      <c r="H91" s="89">
        <f>H80*Arkusz2!O9</f>
        <v>0</v>
      </c>
      <c r="I91" s="89">
        <f>I80*Arkusz2!P9</f>
        <v>0</v>
      </c>
      <c r="J91" s="89">
        <f>J80*Arkusz2!Q9</f>
        <v>0</v>
      </c>
      <c r="K91" s="89">
        <f>K80*Arkusz2!R9</f>
        <v>0</v>
      </c>
      <c r="L91" s="77">
        <f>SUM(D91:K91)</f>
        <v>0</v>
      </c>
    </row>
    <row r="92" spans="2:12" ht="72" x14ac:dyDescent="0.25">
      <c r="B92" s="73">
        <v>16</v>
      </c>
      <c r="C92" s="76" t="s">
        <v>67</v>
      </c>
      <c r="D92" s="75"/>
      <c r="E92" s="75"/>
      <c r="F92" s="75"/>
      <c r="G92" s="79">
        <f>G81*Arkusz2!S9</f>
        <v>0</v>
      </c>
      <c r="H92" s="89">
        <f>H81*Arkusz2!S9</f>
        <v>0</v>
      </c>
      <c r="I92" s="75"/>
      <c r="J92" s="89">
        <f>J81*Arkusz2!S9</f>
        <v>0</v>
      </c>
      <c r="K92" s="89">
        <f>K81*Arkusz2!S9</f>
        <v>0</v>
      </c>
      <c r="L92" s="77">
        <f>SUM(G92,H92,J92,K92)</f>
        <v>0</v>
      </c>
    </row>
    <row r="93" spans="2:12" ht="96" x14ac:dyDescent="0.25">
      <c r="B93" s="73">
        <v>17</v>
      </c>
      <c r="C93" s="76" t="s">
        <v>68</v>
      </c>
      <c r="D93" s="79">
        <f>D82*Arkusz2!C8</f>
        <v>0</v>
      </c>
      <c r="E93" s="89">
        <f>E82*Arkusz2!D8</f>
        <v>0</v>
      </c>
      <c r="F93" s="89">
        <f>F82*Arkusz2!E8</f>
        <v>0</v>
      </c>
      <c r="G93" s="79">
        <f>G82*Arkusz2!F8</f>
        <v>0</v>
      </c>
      <c r="H93" s="79">
        <f>H82*Arkusz2!G8</f>
        <v>0</v>
      </c>
      <c r="I93" s="79">
        <f>I82*Arkusz2!H8</f>
        <v>0</v>
      </c>
      <c r="J93" s="79">
        <f>J82*Arkusz2!I8</f>
        <v>0</v>
      </c>
      <c r="K93" s="79">
        <f>K82*Arkusz2!J8</f>
        <v>0</v>
      </c>
      <c r="L93" s="77">
        <f>SUM(D93:K93)</f>
        <v>0</v>
      </c>
    </row>
    <row r="94" spans="2:12" ht="96" x14ac:dyDescent="0.25">
      <c r="B94" s="73">
        <v>18</v>
      </c>
      <c r="C94" s="76" t="s">
        <v>69</v>
      </c>
      <c r="D94" s="79">
        <f>D83*Arkusz2!C9</f>
        <v>0</v>
      </c>
      <c r="E94" s="89">
        <f>E83*Arkusz2!D9</f>
        <v>0</v>
      </c>
      <c r="F94" s="89">
        <f>F83*Arkusz2!E9</f>
        <v>0</v>
      </c>
      <c r="G94" s="79">
        <f>G83*Arkusz2!F9</f>
        <v>0</v>
      </c>
      <c r="H94" s="79">
        <f>H83*Arkusz2!G9</f>
        <v>0</v>
      </c>
      <c r="I94" s="89">
        <f>I83*Arkusz2!H9</f>
        <v>0</v>
      </c>
      <c r="J94" s="79">
        <f>J83*Arkusz2!I9</f>
        <v>0</v>
      </c>
      <c r="K94" s="89">
        <f>K83*Arkusz2!J9</f>
        <v>0</v>
      </c>
      <c r="L94" s="77">
        <f t="shared" ref="L94:L96" si="0">SUM(D94:K94)</f>
        <v>0</v>
      </c>
    </row>
    <row r="95" spans="2:12" ht="72" x14ac:dyDescent="0.25">
      <c r="B95" s="73">
        <v>19</v>
      </c>
      <c r="C95" s="76" t="s">
        <v>70</v>
      </c>
      <c r="D95" s="79">
        <f>D84*Arkusz2!K8</f>
        <v>0</v>
      </c>
      <c r="E95" s="89">
        <f>E84*Arkusz2!L8</f>
        <v>0</v>
      </c>
      <c r="F95" s="89">
        <f>F84*Arkusz2!M8</f>
        <v>0</v>
      </c>
      <c r="G95" s="79">
        <f>G84*Arkusz2!N8</f>
        <v>0</v>
      </c>
      <c r="H95" s="89">
        <f>H84*Arkusz2!O8</f>
        <v>0</v>
      </c>
      <c r="I95" s="89">
        <f>I84*Arkusz2!P8</f>
        <v>0</v>
      </c>
      <c r="J95" s="89">
        <f>J84*Arkusz2!Q8</f>
        <v>0</v>
      </c>
      <c r="K95" s="89">
        <f>K84*Arkusz2!R8</f>
        <v>0</v>
      </c>
      <c r="L95" s="77">
        <f t="shared" si="0"/>
        <v>0</v>
      </c>
    </row>
    <row r="96" spans="2:12" ht="72" x14ac:dyDescent="0.25">
      <c r="B96" s="73">
        <v>20</v>
      </c>
      <c r="C96" s="76" t="s">
        <v>71</v>
      </c>
      <c r="D96" s="79">
        <f>D85*Arkusz2!K9</f>
        <v>0</v>
      </c>
      <c r="E96" s="89">
        <f>E85*Arkusz2!L9</f>
        <v>0</v>
      </c>
      <c r="F96" s="89">
        <f>F85*Arkusz2!M9</f>
        <v>0</v>
      </c>
      <c r="G96" s="79">
        <f>G85*Arkusz2!N9</f>
        <v>0</v>
      </c>
      <c r="H96" s="89">
        <f>H85*Arkusz2!O9</f>
        <v>0</v>
      </c>
      <c r="I96" s="89">
        <f>I85*Arkusz2!P9</f>
        <v>0</v>
      </c>
      <c r="J96" s="89">
        <f>J85*Arkusz2!Q9</f>
        <v>0</v>
      </c>
      <c r="K96" s="89">
        <f>K85*Arkusz2!R9</f>
        <v>0</v>
      </c>
      <c r="L96" s="77">
        <f t="shared" si="0"/>
        <v>0</v>
      </c>
    </row>
    <row r="97" spans="2:12" x14ac:dyDescent="0.25">
      <c r="B97" s="73">
        <v>21</v>
      </c>
      <c r="C97" s="76" t="s">
        <v>72</v>
      </c>
      <c r="D97" s="79">
        <f>SUM(D86:D87,D90:D91,D93:D96)</f>
        <v>0</v>
      </c>
      <c r="E97" s="79">
        <f t="shared" ref="E97" si="1">SUM(E86:E87,E90:E91,E93:E96)</f>
        <v>0</v>
      </c>
      <c r="F97" s="79">
        <f>SUM(F86:F87,F90:F91,F93:F96)</f>
        <v>0</v>
      </c>
      <c r="G97" s="79">
        <f>SUM(G88:G96)</f>
        <v>0</v>
      </c>
      <c r="H97" s="79">
        <f>SUM(H88:H96)</f>
        <v>0</v>
      </c>
      <c r="I97" s="79">
        <f>SUM(I88:I91,I93:I96)</f>
        <v>0</v>
      </c>
      <c r="J97" s="79">
        <f>SUM(J88:J96)</f>
        <v>0</v>
      </c>
      <c r="K97" s="79">
        <f>SUM(K88:K96)</f>
        <v>0</v>
      </c>
      <c r="L97" s="77">
        <f>SUM(L86:L96)</f>
        <v>0</v>
      </c>
    </row>
    <row r="98" spans="2:12" ht="24" x14ac:dyDescent="0.25">
      <c r="B98" s="73">
        <v>22</v>
      </c>
      <c r="C98" s="76" t="s">
        <v>73</v>
      </c>
      <c r="D98" s="75"/>
      <c r="E98" s="75"/>
      <c r="F98" s="75"/>
      <c r="G98" s="75"/>
      <c r="H98" s="75"/>
      <c r="I98" s="75"/>
      <c r="J98" s="75"/>
      <c r="K98" s="75"/>
      <c r="L98" s="77">
        <f>ROUNDDOWN(L97*1%,2)</f>
        <v>0</v>
      </c>
    </row>
    <row r="99" spans="2:12" ht="24" x14ac:dyDescent="0.25">
      <c r="B99" s="73">
        <v>23</v>
      </c>
      <c r="C99" s="76" t="s">
        <v>74</v>
      </c>
      <c r="D99" s="75"/>
      <c r="E99" s="75"/>
      <c r="F99" s="75"/>
      <c r="G99" s="75"/>
      <c r="H99" s="75"/>
      <c r="I99" s="75"/>
      <c r="J99" s="75"/>
      <c r="K99" s="75"/>
      <c r="L99" s="77">
        <f>SUM(L97:L98)</f>
        <v>0</v>
      </c>
    </row>
    <row r="100" spans="2:12" x14ac:dyDescent="0.25">
      <c r="B100" s="25"/>
      <c r="C100" s="1"/>
      <c r="D100" s="1"/>
      <c r="E100" s="1"/>
      <c r="F100" s="1"/>
      <c r="G100" s="1"/>
      <c r="H100" s="1"/>
      <c r="I100" s="1"/>
      <c r="J100" s="1"/>
      <c r="K100" s="1"/>
      <c r="L100" s="1"/>
    </row>
    <row r="101" spans="2:12" ht="28.5" customHeight="1" x14ac:dyDescent="0.25">
      <c r="B101" s="30" t="s">
        <v>116</v>
      </c>
      <c r="C101" s="98" t="s">
        <v>125</v>
      </c>
      <c r="D101" s="99"/>
      <c r="E101" s="99"/>
      <c r="F101" s="99"/>
      <c r="G101" s="99"/>
      <c r="H101" s="99"/>
      <c r="I101" s="99"/>
      <c r="J101" s="99"/>
      <c r="K101" s="99"/>
      <c r="L101" s="100"/>
    </row>
    <row r="102" spans="2:12" ht="27.75" customHeight="1" x14ac:dyDescent="0.25">
      <c r="B102" s="30" t="s">
        <v>117</v>
      </c>
      <c r="C102" s="98" t="s">
        <v>126</v>
      </c>
      <c r="D102" s="99"/>
      <c r="E102" s="99"/>
      <c r="F102" s="99"/>
      <c r="G102" s="99"/>
      <c r="H102" s="99"/>
      <c r="I102" s="99"/>
      <c r="J102" s="99"/>
      <c r="K102" s="99"/>
      <c r="L102" s="100"/>
    </row>
    <row r="103" spans="2:12" ht="27.75" customHeight="1" x14ac:dyDescent="0.25">
      <c r="B103" s="30" t="s">
        <v>118</v>
      </c>
      <c r="C103" s="98" t="s">
        <v>127</v>
      </c>
      <c r="D103" s="99"/>
      <c r="E103" s="99"/>
      <c r="F103" s="99"/>
      <c r="G103" s="99"/>
      <c r="H103" s="99"/>
      <c r="I103" s="99"/>
      <c r="J103" s="99"/>
      <c r="K103" s="99"/>
      <c r="L103" s="100"/>
    </row>
    <row r="104" spans="2:12" ht="26.25" customHeight="1" x14ac:dyDescent="0.25">
      <c r="B104" s="30" t="s">
        <v>119</v>
      </c>
      <c r="C104" s="98" t="s">
        <v>128</v>
      </c>
      <c r="D104" s="99"/>
      <c r="E104" s="99"/>
      <c r="F104" s="99"/>
      <c r="G104" s="99"/>
      <c r="H104" s="99"/>
      <c r="I104" s="99"/>
      <c r="J104" s="99"/>
      <c r="K104" s="99"/>
      <c r="L104" s="100"/>
    </row>
    <row r="105" spans="2:12" ht="30" customHeight="1" x14ac:dyDescent="0.25">
      <c r="B105" s="30" t="s">
        <v>120</v>
      </c>
      <c r="C105" s="98" t="s">
        <v>129</v>
      </c>
      <c r="D105" s="99"/>
      <c r="E105" s="99"/>
      <c r="F105" s="99"/>
      <c r="G105" s="99"/>
      <c r="H105" s="99"/>
      <c r="I105" s="99"/>
      <c r="J105" s="99"/>
      <c r="K105" s="99"/>
      <c r="L105" s="100"/>
    </row>
    <row r="106" spans="2:12" ht="48.75" customHeight="1" x14ac:dyDescent="0.25">
      <c r="B106" s="30" t="s">
        <v>121</v>
      </c>
      <c r="C106" s="98" t="s">
        <v>130</v>
      </c>
      <c r="D106" s="99"/>
      <c r="E106" s="99"/>
      <c r="F106" s="99"/>
      <c r="G106" s="99"/>
      <c r="H106" s="99"/>
      <c r="I106" s="99"/>
      <c r="J106" s="99"/>
      <c r="K106" s="99"/>
      <c r="L106" s="100"/>
    </row>
    <row r="107" spans="2:12" ht="52.5" customHeight="1" x14ac:dyDescent="0.25">
      <c r="B107" s="30" t="s">
        <v>122</v>
      </c>
      <c r="C107" s="98" t="s">
        <v>131</v>
      </c>
      <c r="D107" s="99"/>
      <c r="E107" s="99"/>
      <c r="F107" s="99"/>
      <c r="G107" s="99"/>
      <c r="H107" s="99"/>
      <c r="I107" s="99"/>
      <c r="J107" s="99"/>
      <c r="K107" s="99"/>
      <c r="L107" s="100"/>
    </row>
    <row r="108" spans="2:12" ht="45.75" customHeight="1" x14ac:dyDescent="0.25">
      <c r="B108" s="30" t="s">
        <v>123</v>
      </c>
      <c r="C108" s="98" t="s">
        <v>132</v>
      </c>
      <c r="D108" s="99"/>
      <c r="E108" s="99"/>
      <c r="F108" s="99"/>
      <c r="G108" s="99"/>
      <c r="H108" s="99"/>
      <c r="I108" s="99"/>
      <c r="J108" s="99"/>
      <c r="K108" s="99"/>
      <c r="L108" s="100"/>
    </row>
    <row r="109" spans="2:12" ht="45.75" customHeight="1" x14ac:dyDescent="0.25">
      <c r="B109" s="30" t="s">
        <v>124</v>
      </c>
      <c r="C109" s="98" t="s">
        <v>133</v>
      </c>
      <c r="D109" s="99"/>
      <c r="E109" s="99"/>
      <c r="F109" s="99"/>
      <c r="G109" s="99"/>
      <c r="H109" s="99"/>
      <c r="I109" s="99"/>
      <c r="J109" s="99"/>
      <c r="K109" s="99"/>
      <c r="L109" s="100"/>
    </row>
    <row r="110" spans="2:12" x14ac:dyDescent="0.25">
      <c r="B110" s="30"/>
      <c r="C110" s="10"/>
      <c r="D110" s="1"/>
      <c r="E110" s="1"/>
      <c r="F110" s="1"/>
      <c r="G110" s="1"/>
      <c r="H110" s="1"/>
      <c r="I110" s="1"/>
      <c r="J110" s="1"/>
      <c r="K110" s="1"/>
      <c r="L110" s="1"/>
    </row>
    <row r="111" spans="2:12" x14ac:dyDescent="0.25">
      <c r="B111" s="1"/>
      <c r="C111" s="1"/>
      <c r="D111" s="1"/>
      <c r="E111" s="1"/>
      <c r="F111" s="1"/>
      <c r="G111" s="1"/>
      <c r="H111" s="1"/>
      <c r="I111" s="1"/>
      <c r="J111" s="1"/>
      <c r="K111" s="1"/>
      <c r="L111" s="1"/>
    </row>
    <row r="112" spans="2:12" ht="33.75" customHeight="1" x14ac:dyDescent="0.25">
      <c r="B112" s="118" t="s">
        <v>75</v>
      </c>
      <c r="C112" s="118"/>
      <c r="D112" s="118"/>
      <c r="E112" s="118"/>
      <c r="F112" s="118"/>
      <c r="G112" s="118"/>
      <c r="H112" s="118"/>
      <c r="I112" s="118"/>
      <c r="J112" s="118"/>
      <c r="K112" s="118"/>
      <c r="L112" s="1"/>
    </row>
    <row r="113" spans="2:12" x14ac:dyDescent="0.25">
      <c r="B113" s="1"/>
      <c r="C113" s="1"/>
      <c r="D113" s="1"/>
      <c r="E113" s="1"/>
      <c r="F113" s="1"/>
      <c r="G113" s="1"/>
      <c r="H113" s="1"/>
      <c r="I113" s="1"/>
      <c r="J113" s="1"/>
      <c r="K113" s="1"/>
      <c r="L113" s="1"/>
    </row>
    <row r="114" spans="2:12" x14ac:dyDescent="0.25">
      <c r="B114" s="1"/>
      <c r="C114" s="1"/>
      <c r="D114" s="1"/>
      <c r="E114" s="1"/>
      <c r="F114" s="31" t="s">
        <v>76</v>
      </c>
      <c r="G114" s="80">
        <f>SUM(L50,L68,L99)</f>
        <v>0</v>
      </c>
      <c r="H114" s="1" t="s">
        <v>77</v>
      </c>
      <c r="I114" s="1"/>
      <c r="J114" s="1"/>
      <c r="K114" s="1"/>
      <c r="L114" s="1"/>
    </row>
    <row r="115" spans="2:12" x14ac:dyDescent="0.25">
      <c r="B115" s="1"/>
      <c r="C115" s="1"/>
      <c r="D115" s="1"/>
      <c r="E115" s="1"/>
      <c r="F115" s="1"/>
      <c r="G115" s="1"/>
      <c r="H115" s="1"/>
      <c r="I115" s="1"/>
      <c r="J115" s="1"/>
      <c r="K115" s="1"/>
      <c r="L115" s="1"/>
    </row>
    <row r="116" spans="2:12" x14ac:dyDescent="0.25">
      <c r="B116" s="1"/>
      <c r="C116" s="32" t="s">
        <v>78</v>
      </c>
      <c r="D116" s="81"/>
      <c r="E116" s="1"/>
      <c r="F116" s="1"/>
      <c r="G116" s="1"/>
      <c r="H116" s="1"/>
      <c r="I116" s="1"/>
      <c r="J116" s="1"/>
      <c r="K116" s="1"/>
      <c r="L116" s="1"/>
    </row>
    <row r="117" spans="2:12" x14ac:dyDescent="0.25">
      <c r="B117" s="1"/>
      <c r="C117" s="32" t="s">
        <v>79</v>
      </c>
      <c r="D117" s="81"/>
      <c r="E117" s="1"/>
      <c r="F117" s="1"/>
      <c r="G117" s="1"/>
      <c r="H117" s="1"/>
      <c r="I117" s="1"/>
      <c r="J117" s="1"/>
      <c r="K117" s="1"/>
      <c r="L117" s="1"/>
    </row>
    <row r="118" spans="2:12" x14ac:dyDescent="0.25">
      <c r="B118" s="1"/>
      <c r="C118" s="1"/>
      <c r="D118" s="1"/>
      <c r="E118" s="1"/>
      <c r="F118" s="1"/>
      <c r="G118" s="1"/>
      <c r="H118" s="1"/>
      <c r="I118" s="1"/>
      <c r="J118" s="1"/>
      <c r="K118" s="1"/>
      <c r="L118" s="1"/>
    </row>
    <row r="119" spans="2:12" x14ac:dyDescent="0.25">
      <c r="B119" s="1"/>
      <c r="C119" s="1"/>
      <c r="D119" s="1"/>
      <c r="E119" s="1"/>
      <c r="F119" s="1"/>
      <c r="G119" s="1"/>
      <c r="H119" s="1"/>
      <c r="I119" s="1"/>
      <c r="J119" s="1"/>
      <c r="K119" s="1"/>
      <c r="L119" s="1"/>
    </row>
    <row r="120" spans="2:12" x14ac:dyDescent="0.25">
      <c r="B120" s="1"/>
      <c r="C120" s="1"/>
      <c r="D120" s="1"/>
      <c r="E120" s="1"/>
      <c r="F120" s="1"/>
      <c r="G120" s="1"/>
      <c r="H120" s="1"/>
      <c r="I120" s="1"/>
      <c r="J120" s="1"/>
      <c r="K120" s="1"/>
      <c r="L120" s="1"/>
    </row>
    <row r="121" spans="2:12" x14ac:dyDescent="0.25">
      <c r="B121" s="1"/>
      <c r="C121" s="1"/>
      <c r="D121" s="1"/>
      <c r="E121" s="1"/>
      <c r="F121" s="1"/>
      <c r="G121" s="1"/>
      <c r="H121" s="1"/>
      <c r="I121" s="1"/>
      <c r="J121" s="1"/>
      <c r="K121" s="1"/>
      <c r="L121" s="1"/>
    </row>
    <row r="122" spans="2:12" x14ac:dyDescent="0.25">
      <c r="B122" s="1"/>
      <c r="C122" s="33"/>
      <c r="D122" s="1"/>
      <c r="E122" s="1"/>
      <c r="F122" s="1"/>
      <c r="G122" s="1"/>
      <c r="H122" s="1"/>
      <c r="I122" s="1"/>
      <c r="J122" s="1"/>
      <c r="K122" s="1"/>
      <c r="L122" s="1"/>
    </row>
    <row r="123" spans="2:12" x14ac:dyDescent="0.25">
      <c r="B123" s="1"/>
      <c r="C123" s="34" t="s">
        <v>80</v>
      </c>
      <c r="D123" s="1"/>
      <c r="E123" s="1"/>
      <c r="F123" s="1"/>
      <c r="G123" s="1"/>
      <c r="H123" s="1"/>
      <c r="I123" s="1"/>
      <c r="J123" s="1"/>
      <c r="K123" s="1"/>
      <c r="L123" s="1"/>
    </row>
    <row r="124" spans="2:12" x14ac:dyDescent="0.25">
      <c r="B124" s="1"/>
      <c r="C124" s="1"/>
      <c r="D124" s="1"/>
      <c r="E124" s="114" t="s">
        <v>81</v>
      </c>
      <c r="F124" s="114"/>
      <c r="G124" s="114"/>
      <c r="H124" s="1"/>
      <c r="I124" s="1"/>
      <c r="J124" s="1"/>
      <c r="K124" s="1"/>
      <c r="L124" s="1"/>
    </row>
    <row r="125" spans="2:12" ht="49.5" customHeight="1" x14ac:dyDescent="0.25">
      <c r="B125" s="1"/>
      <c r="C125" s="1"/>
      <c r="D125" s="119" t="s">
        <v>134</v>
      </c>
      <c r="E125" s="119"/>
      <c r="F125" s="119"/>
      <c r="G125" s="119"/>
      <c r="H125" s="119"/>
      <c r="I125" s="1"/>
      <c r="J125" s="1"/>
      <c r="K125" s="1"/>
      <c r="L125" s="1"/>
    </row>
    <row r="126" spans="2:12" x14ac:dyDescent="0.25">
      <c r="B126" s="1"/>
      <c r="C126" s="1"/>
      <c r="D126" s="1"/>
      <c r="E126" s="1"/>
      <c r="F126" s="1"/>
      <c r="G126" s="1"/>
      <c r="H126" s="1"/>
      <c r="I126" s="1"/>
      <c r="J126" s="1"/>
      <c r="K126" s="1"/>
      <c r="L126" s="1"/>
    </row>
    <row r="127" spans="2:12" x14ac:dyDescent="0.25">
      <c r="B127" s="1"/>
      <c r="C127" s="1"/>
      <c r="D127" s="1"/>
      <c r="E127" s="1"/>
      <c r="F127" s="1"/>
      <c r="G127" s="1"/>
      <c r="H127" s="1"/>
      <c r="I127" s="1"/>
      <c r="J127" s="1"/>
      <c r="K127" s="1"/>
      <c r="L127" s="1"/>
    </row>
    <row r="128" spans="2:12" x14ac:dyDescent="0.25">
      <c r="B128" s="1"/>
      <c r="C128" s="1"/>
      <c r="D128" s="1"/>
      <c r="E128" s="1"/>
      <c r="F128" s="1"/>
      <c r="G128" s="1"/>
      <c r="H128" s="1"/>
      <c r="I128" s="1"/>
      <c r="J128" s="1"/>
      <c r="K128" s="1"/>
      <c r="L128" s="1"/>
    </row>
    <row r="129" spans="2:12" x14ac:dyDescent="0.25">
      <c r="B129" s="1"/>
      <c r="C129" s="1"/>
      <c r="D129" s="1"/>
      <c r="E129" s="1"/>
      <c r="F129" s="1"/>
      <c r="G129" s="1"/>
      <c r="H129" s="1"/>
      <c r="I129" s="1"/>
      <c r="J129" s="1"/>
      <c r="K129" s="1"/>
      <c r="L129" s="1"/>
    </row>
    <row r="130" spans="2:12" ht="93" customHeight="1" x14ac:dyDescent="0.25">
      <c r="B130" s="1"/>
      <c r="C130" s="121" t="s">
        <v>135</v>
      </c>
      <c r="D130" s="121"/>
      <c r="E130" s="121"/>
      <c r="F130" s="121"/>
      <c r="G130" s="121"/>
      <c r="H130" s="121"/>
      <c r="I130" s="1"/>
      <c r="J130" s="1"/>
      <c r="K130" s="1"/>
      <c r="L130" s="1"/>
    </row>
    <row r="131" spans="2:12" s="93" customFormat="1" x14ac:dyDescent="0.25"/>
    <row r="132" spans="2:12" s="93" customFormat="1" x14ac:dyDescent="0.25"/>
    <row r="133" spans="2:12" s="93" customFormat="1" x14ac:dyDescent="0.25"/>
    <row r="134" spans="2:12" s="93" customFormat="1" x14ac:dyDescent="0.25"/>
    <row r="135" spans="2:12" s="93" customFormat="1" x14ac:dyDescent="0.25"/>
    <row r="136" spans="2:12" s="93" customFormat="1" x14ac:dyDescent="0.25"/>
    <row r="137" spans="2:12" s="93" customFormat="1" x14ac:dyDescent="0.25"/>
    <row r="138" spans="2:12" s="93" customFormat="1" x14ac:dyDescent="0.25"/>
    <row r="139" spans="2:12" s="93" customFormat="1" x14ac:dyDescent="0.25"/>
    <row r="140" spans="2:12" s="93" customFormat="1" x14ac:dyDescent="0.25"/>
    <row r="141" spans="2:12" s="93" customFormat="1" x14ac:dyDescent="0.25"/>
    <row r="142" spans="2:12" s="93" customFormat="1" x14ac:dyDescent="0.25"/>
    <row r="143" spans="2:12" s="93" customFormat="1" x14ac:dyDescent="0.25"/>
    <row r="144" spans="2:12"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sheetData>
  <protectedRanges>
    <protectedRange sqref="J92:K92" name="Rozstęp36"/>
    <protectedRange sqref="D90:F91" name="Rozstęp34"/>
    <protectedRange sqref="D86:F87" name="Rozstęp32"/>
    <protectedRange sqref="D66:K66" name="Rozstęp26"/>
    <protectedRange sqref="E47:F47" name="Rozstęp24"/>
    <protectedRange sqref="H46:I47" name="Rozstęp22"/>
    <protectedRange sqref="K44" name="Rozstęp20"/>
    <protectedRange sqref="E43:F43" name="Rozstęp18"/>
    <protectedRange sqref="H42:I42" name="Rozstęp16"/>
    <protectedRange sqref="J40" name="Rozstęp14"/>
    <protectedRange sqref="D39" name="Rozstęp12"/>
    <protectedRange sqref="D34:K38 D65:K65 D77:K85" name="Rozstęp6"/>
    <protectedRange sqref="B15:B23" name="Rozstęp4"/>
    <protectedRange sqref="F4:J4" name="Rozstęp2"/>
    <protectedRange sqref="F2:L2" name="Rozstęp1"/>
    <protectedRange sqref="B12:F12" name="Rozstęp3"/>
    <protectedRange sqref="D31:G31" name="Rozstęp5"/>
    <protectedRange sqref="G40" name="Rozstęp13"/>
    <protectedRange sqref="E41:F41" name="Rozstęp15"/>
    <protectedRange sqref="K42" name="Rozstęp17"/>
    <protectedRange sqref="H44:I44" name="Rozstęp19"/>
    <protectedRange sqref="E45:F45" name="Rozstęp21"/>
    <protectedRange sqref="K46:K47" name="Rozstęp23"/>
    <protectedRange sqref="D62:G62" name="Rozstęp25"/>
    <protectedRange sqref="D74:G74" name="Rozstęp27"/>
    <protectedRange sqref="G88:K91" name="Rozstęp33"/>
    <protectedRange sqref="G92:H92" name="Rozstęp35"/>
    <protectedRange sqref="D93:K96" name="Rozstęp37"/>
    <protectedRange sqref="C122" name="Rozstęp39"/>
  </protectedRanges>
  <mergeCells count="46">
    <mergeCell ref="D62:G62"/>
    <mergeCell ref="C105:L105"/>
    <mergeCell ref="C106:L106"/>
    <mergeCell ref="C107:L107"/>
    <mergeCell ref="C108:L108"/>
    <mergeCell ref="C109:L109"/>
    <mergeCell ref="B112:K112"/>
    <mergeCell ref="E124:G124"/>
    <mergeCell ref="D125:H125"/>
    <mergeCell ref="C130:H130"/>
    <mergeCell ref="B2:D2"/>
    <mergeCell ref="F2:L2"/>
    <mergeCell ref="B4:D4"/>
    <mergeCell ref="F4:J4"/>
    <mergeCell ref="B6:D6"/>
    <mergeCell ref="B9:L9"/>
    <mergeCell ref="C54:L54"/>
    <mergeCell ref="C55:L55"/>
    <mergeCell ref="C56:L56"/>
    <mergeCell ref="C57:L57"/>
    <mergeCell ref="C52:H52"/>
    <mergeCell ref="B24:C24"/>
    <mergeCell ref="B29:L29"/>
    <mergeCell ref="A15:F23"/>
    <mergeCell ref="B12:F12"/>
    <mergeCell ref="B31:B32"/>
    <mergeCell ref="C31:C32"/>
    <mergeCell ref="D31:G31"/>
    <mergeCell ref="H31:K31"/>
    <mergeCell ref="L31:L32"/>
    <mergeCell ref="C58:L58"/>
    <mergeCell ref="C101:L101"/>
    <mergeCell ref="C102:L102"/>
    <mergeCell ref="C103:L103"/>
    <mergeCell ref="C104:L104"/>
    <mergeCell ref="H62:K62"/>
    <mergeCell ref="L62:L63"/>
    <mergeCell ref="C70:H70"/>
    <mergeCell ref="B72:L72"/>
    <mergeCell ref="B74:B75"/>
    <mergeCell ref="C74:C75"/>
    <mergeCell ref="D74:G74"/>
    <mergeCell ref="H74:K74"/>
    <mergeCell ref="L74:L75"/>
    <mergeCell ref="B62:B63"/>
    <mergeCell ref="C62:C63"/>
  </mergeCells>
  <dataValidations count="1">
    <dataValidation type="date" operator="greaterThan" allowBlank="1" showInputMessage="1" showErrorMessage="1" sqref="C122" xr:uid="{00000000-0002-0000-0000-000000000000}">
      <formula1>44927</formula1>
    </dataValidation>
  </dataValidations>
  <pageMargins left="0.7" right="0.7" top="0.75" bottom="0.75" header="0.3" footer="0.3"/>
  <pageSetup paperSize="9" scale="52" fitToHeight="0" orientation="landscape"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1</xdr:col>
                    <xdr:colOff>152400</xdr:colOff>
                    <xdr:row>14</xdr:row>
                    <xdr:rowOff>47625</xdr:rowOff>
                  </from>
                  <to>
                    <xdr:col>3</xdr:col>
                    <xdr:colOff>219075</xdr:colOff>
                    <xdr:row>14</xdr:row>
                    <xdr:rowOff>295275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xdr:col>
                    <xdr:colOff>152400</xdr:colOff>
                    <xdr:row>15</xdr:row>
                    <xdr:rowOff>28575</xdr:rowOff>
                  </from>
                  <to>
                    <xdr:col>2</xdr:col>
                    <xdr:colOff>3886200</xdr:colOff>
                    <xdr:row>15</xdr:row>
                    <xdr:rowOff>314325</xdr:rowOff>
                  </to>
                </anchor>
              </controlPr>
            </control>
          </mc:Choice>
        </mc:AlternateContent>
        <mc:AlternateContent xmlns:mc="http://schemas.openxmlformats.org/markup-compatibility/2006">
          <mc:Choice Requires="x14">
            <control shapeId="1029" r:id="rId6" name="Option Button 5">
              <controlPr defaultSize="0" autoFill="0" autoLine="0" autoPict="0">
                <anchor moveWithCells="1">
                  <from>
                    <xdr:col>1</xdr:col>
                    <xdr:colOff>152400</xdr:colOff>
                    <xdr:row>16</xdr:row>
                    <xdr:rowOff>47625</xdr:rowOff>
                  </from>
                  <to>
                    <xdr:col>2</xdr:col>
                    <xdr:colOff>1914525</xdr:colOff>
                    <xdr:row>16</xdr:row>
                    <xdr:rowOff>314325</xdr:rowOff>
                  </to>
                </anchor>
              </controlPr>
            </control>
          </mc:Choice>
        </mc:AlternateContent>
        <mc:AlternateContent xmlns:mc="http://schemas.openxmlformats.org/markup-compatibility/2006">
          <mc:Choice Requires="x14">
            <control shapeId="1030" r:id="rId7" name="Option Button 6">
              <controlPr defaultSize="0" autoFill="0" autoLine="0" autoPict="0">
                <anchor moveWithCells="1">
                  <from>
                    <xdr:col>1</xdr:col>
                    <xdr:colOff>152400</xdr:colOff>
                    <xdr:row>17</xdr:row>
                    <xdr:rowOff>38100</xdr:rowOff>
                  </from>
                  <to>
                    <xdr:col>2</xdr:col>
                    <xdr:colOff>2971800</xdr:colOff>
                    <xdr:row>18</xdr:row>
                    <xdr:rowOff>9525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xdr:col>
                    <xdr:colOff>152400</xdr:colOff>
                    <xdr:row>18</xdr:row>
                    <xdr:rowOff>0</xdr:rowOff>
                  </from>
                  <to>
                    <xdr:col>4</xdr:col>
                    <xdr:colOff>876300</xdr:colOff>
                    <xdr:row>18</xdr:row>
                    <xdr:rowOff>314325</xdr:rowOff>
                  </to>
                </anchor>
              </controlPr>
            </control>
          </mc:Choice>
        </mc:AlternateContent>
        <mc:AlternateContent xmlns:mc="http://schemas.openxmlformats.org/markup-compatibility/2006">
          <mc:Choice Requires="x14">
            <control shapeId="1033" r:id="rId9" name="Option Button 9">
              <controlPr defaultSize="0" autoFill="0" autoLine="0" autoPict="0">
                <anchor moveWithCells="1">
                  <from>
                    <xdr:col>1</xdr:col>
                    <xdr:colOff>142875</xdr:colOff>
                    <xdr:row>18</xdr:row>
                    <xdr:rowOff>295275</xdr:rowOff>
                  </from>
                  <to>
                    <xdr:col>4</xdr:col>
                    <xdr:colOff>76200</xdr:colOff>
                    <xdr:row>19</xdr:row>
                    <xdr:rowOff>371475</xdr:rowOff>
                  </to>
                </anchor>
              </controlPr>
            </control>
          </mc:Choice>
        </mc:AlternateContent>
        <mc:AlternateContent xmlns:mc="http://schemas.openxmlformats.org/markup-compatibility/2006">
          <mc:Choice Requires="x14">
            <control shapeId="1034" r:id="rId10" name="Option Button 10">
              <controlPr defaultSize="0" autoFill="0" autoLine="0" autoPict="0">
                <anchor moveWithCells="1">
                  <from>
                    <xdr:col>1</xdr:col>
                    <xdr:colOff>142875</xdr:colOff>
                    <xdr:row>19</xdr:row>
                    <xdr:rowOff>361950</xdr:rowOff>
                  </from>
                  <to>
                    <xdr:col>3</xdr:col>
                    <xdr:colOff>257175</xdr:colOff>
                    <xdr:row>20</xdr:row>
                    <xdr:rowOff>180975</xdr:rowOff>
                  </to>
                </anchor>
              </controlPr>
            </control>
          </mc:Choice>
        </mc:AlternateContent>
        <mc:AlternateContent xmlns:mc="http://schemas.openxmlformats.org/markup-compatibility/2006">
          <mc:Choice Requires="x14">
            <control shapeId="1035" r:id="rId11" name="Option Button 11">
              <controlPr defaultSize="0" autoFill="0" autoLine="0" autoPict="0">
                <anchor moveWithCells="1">
                  <from>
                    <xdr:col>1</xdr:col>
                    <xdr:colOff>142875</xdr:colOff>
                    <xdr:row>20</xdr:row>
                    <xdr:rowOff>180975</xdr:rowOff>
                  </from>
                  <to>
                    <xdr:col>3</xdr:col>
                    <xdr:colOff>247650</xdr:colOff>
                    <xdr:row>21</xdr:row>
                    <xdr:rowOff>171450</xdr:rowOff>
                  </to>
                </anchor>
              </controlPr>
            </control>
          </mc:Choice>
        </mc:AlternateContent>
        <mc:AlternateContent xmlns:mc="http://schemas.openxmlformats.org/markup-compatibility/2006">
          <mc:Choice Requires="x14">
            <control shapeId="1036" r:id="rId12" name="Option Button 12">
              <controlPr defaultSize="0" autoFill="0" autoLine="0" autoPict="0">
                <anchor moveWithCells="1">
                  <from>
                    <xdr:col>1</xdr:col>
                    <xdr:colOff>133350</xdr:colOff>
                    <xdr:row>21</xdr:row>
                    <xdr:rowOff>171450</xdr:rowOff>
                  </from>
                  <to>
                    <xdr:col>3</xdr:col>
                    <xdr:colOff>228600</xdr:colOff>
                    <xdr:row>22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errorTitle="Uwaga" error="Wpisz właściwe lub wybierz z listy" promptTitle="Uwaga" prompt="Wybierz z listy rozwijanej" xr:uid="{00000000-0002-0000-0000-000001000000}">
          <x14:formula1>
            <xm:f>Arkusz2!$A$1:$A$3</xm:f>
          </x14:formula1>
          <xm:sqref>B12:F12</xm:sqref>
        </x14:dataValidation>
        <x14:dataValidation type="list" allowBlank="1" showInputMessage="1" showErrorMessage="1" errorTitle="Uwaga" error="Należy wybrać właściwy z listy rozwijanej" promptTitle="Uwaga" prompt="Należy wybrać właściwy wiersz z listy rozwijanej" xr:uid="{00000000-0002-0000-0000-000002000000}">
          <x14:formula1>
            <xm:f>Arkusz2!$B$1:$B$2</xm:f>
          </x14:formula1>
          <xm:sqref>D74:G74 D62:G62 D31:G31</xm:sqref>
        </x14:dataValidation>
        <x14:dataValidation type="custom" allowBlank="1" showInputMessage="1" showErrorMessage="1" error="Kwota nie może być wyższa od iloczynu liczby uczniów oraz kwoty na ucznia i wskaźnika" xr:uid="{00000000-0002-0000-0000-000003000000}">
          <x14:formula1>
            <xm:f>D39&lt;=Arkusz2!C45</xm:f>
          </x14:formula1>
          <xm:sqref>D39:K47</xm:sqref>
        </x14:dataValidation>
        <x14:dataValidation type="custom" allowBlank="1" showInputMessage="1" showErrorMessage="1" error="Kwota nie może być wyższa od iloczynu liczby uczniów oraz kwoty na ucznia i wskaźnika" xr:uid="{00000000-0002-0000-0000-000004000000}">
          <x14:formula1>
            <xm:f>D66&lt;=Arkusz2!C56</xm:f>
          </x14:formula1>
          <xm:sqref>D66:K66</xm:sqref>
        </x14:dataValidation>
        <x14:dataValidation type="custom" allowBlank="1" showInputMessage="1" showErrorMessage="1" error="Kwota nie może być wyższa od iloczynu liczby uczniów oraz kwoty na ucznia i wskaźnika" xr:uid="{00000000-0002-0000-0000-000005000000}">
          <x14:formula1>
            <xm:f>D86&lt;=Arkusz2!C67</xm:f>
          </x14:formula1>
          <xm:sqref>D86:K96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7"/>
  <sheetViews>
    <sheetView workbookViewId="0">
      <selection activeCell="A9" sqref="A9"/>
    </sheetView>
  </sheetViews>
  <sheetFormatPr defaultRowHeight="15" x14ac:dyDescent="0.25"/>
  <cols>
    <col min="1" max="1" width="31.5703125" style="35" customWidth="1"/>
    <col min="2" max="2" width="35.42578125" style="35" customWidth="1"/>
    <col min="3" max="10" width="10" style="35" customWidth="1"/>
    <col min="11" max="16384" width="9.140625" style="35"/>
  </cols>
  <sheetData>
    <row r="1" spans="1:19" x14ac:dyDescent="0.25">
      <c r="A1" s="35" t="s">
        <v>82</v>
      </c>
      <c r="B1" s="35" t="s">
        <v>12</v>
      </c>
    </row>
    <row r="2" spans="1:19" x14ac:dyDescent="0.25">
      <c r="A2" s="35" t="s">
        <v>83</v>
      </c>
      <c r="B2" s="35" t="s">
        <v>84</v>
      </c>
      <c r="I2" s="35">
        <v>1</v>
      </c>
    </row>
    <row r="3" spans="1:19" x14ac:dyDescent="0.25">
      <c r="A3" s="35" t="s">
        <v>85</v>
      </c>
    </row>
    <row r="6" spans="1:19" x14ac:dyDescent="0.25">
      <c r="B6" s="36" t="s">
        <v>86</v>
      </c>
      <c r="C6" s="37">
        <v>89.1</v>
      </c>
      <c r="D6" s="37">
        <v>89.1</v>
      </c>
      <c r="E6" s="37">
        <v>89.1</v>
      </c>
      <c r="F6" s="37">
        <v>166.32</v>
      </c>
      <c r="G6" s="37">
        <v>213.84</v>
      </c>
      <c r="H6" s="37">
        <v>213.84</v>
      </c>
      <c r="I6" s="37">
        <v>297</v>
      </c>
      <c r="J6" s="37">
        <v>297</v>
      </c>
      <c r="K6" s="38">
        <v>49.5</v>
      </c>
      <c r="L6" s="38">
        <v>49.5</v>
      </c>
      <c r="M6" s="38">
        <v>49.5</v>
      </c>
      <c r="N6" s="38">
        <v>24.75</v>
      </c>
      <c r="O6" s="38">
        <v>24.75</v>
      </c>
      <c r="P6" s="38">
        <v>24.75</v>
      </c>
      <c r="Q6" s="38">
        <v>24.75</v>
      </c>
      <c r="R6" s="38">
        <v>24.75</v>
      </c>
      <c r="S6" s="39">
        <v>24.75</v>
      </c>
    </row>
    <row r="7" spans="1:19" x14ac:dyDescent="0.25">
      <c r="A7" s="40"/>
      <c r="B7" s="36" t="s">
        <v>87</v>
      </c>
      <c r="C7" s="37">
        <v>98.01</v>
      </c>
      <c r="D7" s="37">
        <v>98.01</v>
      </c>
      <c r="E7" s="37">
        <v>98.01</v>
      </c>
      <c r="F7" s="37">
        <v>183.15</v>
      </c>
      <c r="G7" s="37">
        <v>235.62</v>
      </c>
      <c r="H7" s="37">
        <v>235.62</v>
      </c>
      <c r="I7" s="37">
        <v>326.7</v>
      </c>
      <c r="J7" s="37">
        <v>326.7</v>
      </c>
      <c r="K7" s="38">
        <v>54.45</v>
      </c>
      <c r="L7" s="38">
        <v>54.45</v>
      </c>
      <c r="M7" s="38">
        <v>54.45</v>
      </c>
      <c r="N7" s="38">
        <v>27.23</v>
      </c>
      <c r="O7" s="38">
        <v>27.23</v>
      </c>
      <c r="P7" s="38">
        <v>27.23</v>
      </c>
      <c r="Q7" s="38">
        <v>27.23</v>
      </c>
      <c r="R7" s="38">
        <v>27.23</v>
      </c>
      <c r="S7" s="39">
        <v>24.75</v>
      </c>
    </row>
    <row r="8" spans="1:19" x14ac:dyDescent="0.25">
      <c r="A8" s="40"/>
      <c r="B8" s="36" t="s">
        <v>104</v>
      </c>
      <c r="C8" s="37">
        <f>_xlfn.IFNA(INDEX(C30:C38,$I$2),0)</f>
        <v>249.48</v>
      </c>
      <c r="D8" s="37">
        <f t="shared" ref="D8:S8" si="0">_xlfn.IFNA(INDEX(D30:D38,$I$2),0)</f>
        <v>249.48</v>
      </c>
      <c r="E8" s="37">
        <f t="shared" si="0"/>
        <v>249.48</v>
      </c>
      <c r="F8" s="37">
        <f t="shared" si="0"/>
        <v>349.27</v>
      </c>
      <c r="G8" s="37">
        <f t="shared" si="0"/>
        <v>449.06</v>
      </c>
      <c r="H8" s="37">
        <f t="shared" si="0"/>
        <v>449.06</v>
      </c>
      <c r="I8" s="37">
        <f t="shared" si="0"/>
        <v>623.70000000000005</v>
      </c>
      <c r="J8" s="37">
        <f t="shared" si="0"/>
        <v>623.70000000000005</v>
      </c>
      <c r="K8" s="38">
        <f t="shared" si="0"/>
        <v>123.75</v>
      </c>
      <c r="L8" s="71">
        <f t="shared" si="0"/>
        <v>123.75</v>
      </c>
      <c r="M8" s="71">
        <f t="shared" si="0"/>
        <v>123.75</v>
      </c>
      <c r="N8" s="71">
        <f t="shared" si="0"/>
        <v>61.88</v>
      </c>
      <c r="O8" s="71">
        <f t="shared" si="0"/>
        <v>61.88</v>
      </c>
      <c r="P8" s="71">
        <f t="shared" si="0"/>
        <v>61.88</v>
      </c>
      <c r="Q8" s="71">
        <f t="shared" si="0"/>
        <v>61.88</v>
      </c>
      <c r="R8" s="71">
        <f t="shared" si="0"/>
        <v>61.88</v>
      </c>
      <c r="S8" s="39">
        <f t="shared" si="0"/>
        <v>51.98</v>
      </c>
    </row>
    <row r="9" spans="1:19" x14ac:dyDescent="0.25">
      <c r="A9" s="40"/>
      <c r="B9" s="36" t="s">
        <v>105</v>
      </c>
      <c r="C9" s="37">
        <f>_xlfn.IFNA(INDEX(C21:C29,$I$2),0)</f>
        <v>274.43</v>
      </c>
      <c r="D9" s="72">
        <f t="shared" ref="D9:S9" si="1">_xlfn.IFNA(INDEX(D21:D29,$I$2),0)</f>
        <v>274.43</v>
      </c>
      <c r="E9" s="72">
        <f t="shared" si="1"/>
        <v>274.43</v>
      </c>
      <c r="F9" s="72">
        <f t="shared" si="1"/>
        <v>384.62</v>
      </c>
      <c r="G9" s="72">
        <f t="shared" si="1"/>
        <v>494.8</v>
      </c>
      <c r="H9" s="72">
        <f t="shared" si="1"/>
        <v>494.8</v>
      </c>
      <c r="I9" s="72">
        <f t="shared" si="1"/>
        <v>686.07</v>
      </c>
      <c r="J9" s="72">
        <f t="shared" si="1"/>
        <v>686.07</v>
      </c>
      <c r="K9" s="38">
        <f t="shared" si="1"/>
        <v>136.13</v>
      </c>
      <c r="L9" s="71">
        <f t="shared" si="1"/>
        <v>136.13</v>
      </c>
      <c r="M9" s="71">
        <f t="shared" si="1"/>
        <v>136.13</v>
      </c>
      <c r="N9" s="71">
        <f t="shared" si="1"/>
        <v>68.08</v>
      </c>
      <c r="O9" s="71">
        <f t="shared" si="1"/>
        <v>68.08</v>
      </c>
      <c r="P9" s="71">
        <f t="shared" si="1"/>
        <v>68.08</v>
      </c>
      <c r="Q9" s="71">
        <f t="shared" si="1"/>
        <v>68.08</v>
      </c>
      <c r="R9" s="71">
        <f t="shared" si="1"/>
        <v>68.08</v>
      </c>
      <c r="S9" s="39">
        <f t="shared" si="1"/>
        <v>51.98</v>
      </c>
    </row>
    <row r="10" spans="1:19" ht="36" x14ac:dyDescent="0.25">
      <c r="A10" s="40"/>
      <c r="B10" s="36"/>
      <c r="C10" s="41" t="s">
        <v>14</v>
      </c>
      <c r="D10" s="42" t="s">
        <v>15</v>
      </c>
      <c r="E10" s="42" t="s">
        <v>16</v>
      </c>
      <c r="F10" s="42" t="s">
        <v>17</v>
      </c>
      <c r="G10" s="42" t="s">
        <v>18</v>
      </c>
      <c r="H10" s="42" t="s">
        <v>19</v>
      </c>
      <c r="I10" s="42" t="s">
        <v>20</v>
      </c>
      <c r="J10" s="42" t="s">
        <v>88</v>
      </c>
      <c r="K10" s="43" t="s">
        <v>14</v>
      </c>
      <c r="L10" s="44" t="s">
        <v>15</v>
      </c>
      <c r="M10" s="44" t="s">
        <v>16</v>
      </c>
      <c r="N10" s="44" t="s">
        <v>17</v>
      </c>
      <c r="O10" s="44" t="s">
        <v>18</v>
      </c>
      <c r="P10" s="44" t="s">
        <v>19</v>
      </c>
      <c r="Q10" s="44" t="s">
        <v>20</v>
      </c>
      <c r="R10" s="44" t="s">
        <v>88</v>
      </c>
      <c r="S10" s="45" t="s">
        <v>89</v>
      </c>
    </row>
    <row r="11" spans="1:19" ht="15.75" thickBot="1" x14ac:dyDescent="0.3">
      <c r="A11" s="40"/>
      <c r="B11" s="36"/>
      <c r="C11" s="46" t="s">
        <v>90</v>
      </c>
      <c r="D11" s="46" t="s">
        <v>90</v>
      </c>
      <c r="E11" s="46" t="s">
        <v>90</v>
      </c>
      <c r="F11" s="46" t="s">
        <v>90</v>
      </c>
      <c r="G11" s="46" t="s">
        <v>90</v>
      </c>
      <c r="H11" s="46" t="s">
        <v>90</v>
      </c>
      <c r="I11" s="46" t="s">
        <v>90</v>
      </c>
      <c r="J11" s="46" t="s">
        <v>90</v>
      </c>
      <c r="K11" s="47" t="s">
        <v>91</v>
      </c>
      <c r="L11" s="47" t="s">
        <v>91</v>
      </c>
      <c r="M11" s="47" t="s">
        <v>91</v>
      </c>
      <c r="N11" s="47" t="s">
        <v>91</v>
      </c>
      <c r="O11" s="47" t="s">
        <v>91</v>
      </c>
      <c r="P11" s="47" t="s">
        <v>91</v>
      </c>
      <c r="Q11" s="47" t="s">
        <v>91</v>
      </c>
      <c r="R11" s="47" t="s">
        <v>91</v>
      </c>
      <c r="S11" s="48" t="s">
        <v>92</v>
      </c>
    </row>
    <row r="12" spans="1:19" x14ac:dyDescent="0.25">
      <c r="A12" s="120" t="s">
        <v>93</v>
      </c>
      <c r="B12" s="49" t="s">
        <v>94</v>
      </c>
      <c r="C12" s="50">
        <v>2.8</v>
      </c>
      <c r="D12" s="50">
        <v>2.8</v>
      </c>
      <c r="E12" s="50">
        <v>2.8</v>
      </c>
      <c r="F12" s="50">
        <v>2.1</v>
      </c>
      <c r="G12" s="50">
        <v>2.1</v>
      </c>
      <c r="H12" s="50">
        <v>2.1</v>
      </c>
      <c r="I12" s="50">
        <v>2.1</v>
      </c>
      <c r="J12" s="50">
        <v>2.1</v>
      </c>
      <c r="K12" s="51">
        <v>2.5</v>
      </c>
      <c r="L12" s="51">
        <v>2.5</v>
      </c>
      <c r="M12" s="51">
        <v>2.5</v>
      </c>
      <c r="N12" s="51">
        <v>2.5</v>
      </c>
      <c r="O12" s="51">
        <v>2.5</v>
      </c>
      <c r="P12" s="51">
        <v>2.5</v>
      </c>
      <c r="Q12" s="51">
        <v>2.5</v>
      </c>
      <c r="R12" s="51">
        <v>2.5</v>
      </c>
      <c r="S12" s="52">
        <v>2.1</v>
      </c>
    </row>
    <row r="13" spans="1:19" x14ac:dyDescent="0.25">
      <c r="A13" s="120"/>
      <c r="B13" s="53" t="s">
        <v>95</v>
      </c>
      <c r="C13" s="54">
        <v>2</v>
      </c>
      <c r="D13" s="54">
        <v>2</v>
      </c>
      <c r="E13" s="54">
        <v>2</v>
      </c>
      <c r="F13" s="54">
        <v>2</v>
      </c>
      <c r="G13" s="54">
        <v>2</v>
      </c>
      <c r="H13" s="54">
        <v>2</v>
      </c>
      <c r="I13" s="54">
        <v>2</v>
      </c>
      <c r="J13" s="54">
        <v>2</v>
      </c>
      <c r="K13" s="55">
        <v>2.8</v>
      </c>
      <c r="L13" s="55">
        <v>2.8</v>
      </c>
      <c r="M13" s="55">
        <v>2.8</v>
      </c>
      <c r="N13" s="55">
        <v>2.8</v>
      </c>
      <c r="O13" s="55">
        <v>2.8</v>
      </c>
      <c r="P13" s="55">
        <v>2.8</v>
      </c>
      <c r="Q13" s="55">
        <v>2.8</v>
      </c>
      <c r="R13" s="55">
        <v>2.8</v>
      </c>
      <c r="S13" s="56">
        <v>1</v>
      </c>
    </row>
    <row r="14" spans="1:19" x14ac:dyDescent="0.25">
      <c r="A14" s="120"/>
      <c r="B14" s="53" t="s">
        <v>96</v>
      </c>
      <c r="C14" s="54">
        <v>2.8</v>
      </c>
      <c r="D14" s="54">
        <v>2.8</v>
      </c>
      <c r="E14" s="54">
        <v>2.8</v>
      </c>
      <c r="F14" s="54">
        <v>2.1</v>
      </c>
      <c r="G14" s="54">
        <v>2.1</v>
      </c>
      <c r="H14" s="54">
        <v>2.1</v>
      </c>
      <c r="I14" s="54">
        <v>2.1</v>
      </c>
      <c r="J14" s="54">
        <v>2.1</v>
      </c>
      <c r="K14" s="55">
        <v>2.8</v>
      </c>
      <c r="L14" s="55">
        <v>2.8</v>
      </c>
      <c r="M14" s="55">
        <v>2.8</v>
      </c>
      <c r="N14" s="55">
        <v>2.8</v>
      </c>
      <c r="O14" s="55">
        <v>2.8</v>
      </c>
      <c r="P14" s="55">
        <v>2.8</v>
      </c>
      <c r="Q14" s="55">
        <v>2.8</v>
      </c>
      <c r="R14" s="55">
        <v>2.8</v>
      </c>
      <c r="S14" s="56">
        <v>2.1</v>
      </c>
    </row>
    <row r="15" spans="1:19" x14ac:dyDescent="0.25">
      <c r="A15" s="120"/>
      <c r="B15" s="53" t="s">
        <v>97</v>
      </c>
      <c r="C15" s="54">
        <v>2.8</v>
      </c>
      <c r="D15" s="54">
        <v>2.8</v>
      </c>
      <c r="E15" s="54">
        <v>2.8</v>
      </c>
      <c r="F15" s="54">
        <v>2.1</v>
      </c>
      <c r="G15" s="54">
        <v>2.1</v>
      </c>
      <c r="H15" s="54">
        <v>2.1</v>
      </c>
      <c r="I15" s="54">
        <v>2.1</v>
      </c>
      <c r="J15" s="54">
        <v>2.1</v>
      </c>
      <c r="K15" s="55">
        <v>2.5</v>
      </c>
      <c r="L15" s="55">
        <v>2.5</v>
      </c>
      <c r="M15" s="55">
        <v>2.5</v>
      </c>
      <c r="N15" s="55">
        <v>2.5</v>
      </c>
      <c r="O15" s="55">
        <v>2.5</v>
      </c>
      <c r="P15" s="55">
        <v>2.5</v>
      </c>
      <c r="Q15" s="55">
        <v>2.5</v>
      </c>
      <c r="R15" s="55">
        <v>2.5</v>
      </c>
      <c r="S15" s="56">
        <v>2.1</v>
      </c>
    </row>
    <row r="16" spans="1:19" x14ac:dyDescent="0.25">
      <c r="A16" s="120"/>
      <c r="B16" s="53" t="s">
        <v>98</v>
      </c>
      <c r="C16" s="54">
        <v>2.8</v>
      </c>
      <c r="D16" s="54">
        <v>2.8</v>
      </c>
      <c r="E16" s="54">
        <v>2.8</v>
      </c>
      <c r="F16" s="54">
        <v>2.1</v>
      </c>
      <c r="G16" s="54">
        <v>2.1</v>
      </c>
      <c r="H16" s="54">
        <v>2.1</v>
      </c>
      <c r="I16" s="54">
        <v>2.1</v>
      </c>
      <c r="J16" s="54">
        <v>2.1</v>
      </c>
      <c r="K16" s="55">
        <v>2.6</v>
      </c>
      <c r="L16" s="55">
        <v>2.6</v>
      </c>
      <c r="M16" s="55">
        <v>2.6</v>
      </c>
      <c r="N16" s="55">
        <v>2.6</v>
      </c>
      <c r="O16" s="55">
        <v>2.6</v>
      </c>
      <c r="P16" s="55">
        <v>2.6</v>
      </c>
      <c r="Q16" s="55">
        <v>2.6</v>
      </c>
      <c r="R16" s="55">
        <v>2.6</v>
      </c>
      <c r="S16" s="56">
        <v>2.1</v>
      </c>
    </row>
    <row r="17" spans="1:19" x14ac:dyDescent="0.25">
      <c r="A17" s="120"/>
      <c r="B17" s="53" t="s">
        <v>99</v>
      </c>
      <c r="C17" s="54">
        <v>2.1</v>
      </c>
      <c r="D17" s="54">
        <v>2.1</v>
      </c>
      <c r="E17" s="54">
        <v>2.1</v>
      </c>
      <c r="F17" s="54">
        <v>2.1</v>
      </c>
      <c r="G17" s="54">
        <v>2.1</v>
      </c>
      <c r="H17" s="54">
        <v>2.1</v>
      </c>
      <c r="I17" s="54">
        <v>2.1</v>
      </c>
      <c r="J17" s="54">
        <v>2.1</v>
      </c>
      <c r="K17" s="55">
        <v>2.5</v>
      </c>
      <c r="L17" s="55">
        <v>2.5</v>
      </c>
      <c r="M17" s="55">
        <v>2.5</v>
      </c>
      <c r="N17" s="55">
        <v>2.5</v>
      </c>
      <c r="O17" s="55">
        <v>2.5</v>
      </c>
      <c r="P17" s="55">
        <v>2.5</v>
      </c>
      <c r="Q17" s="55">
        <v>2.5</v>
      </c>
      <c r="R17" s="55">
        <v>2.5</v>
      </c>
      <c r="S17" s="56">
        <v>2.1</v>
      </c>
    </row>
    <row r="18" spans="1:19" x14ac:dyDescent="0.25">
      <c r="A18" s="120"/>
      <c r="B18" s="53" t="s">
        <v>100</v>
      </c>
      <c r="C18" s="54">
        <v>8</v>
      </c>
      <c r="D18" s="54">
        <v>8</v>
      </c>
      <c r="E18" s="54">
        <v>8</v>
      </c>
      <c r="F18" s="54">
        <v>8</v>
      </c>
      <c r="G18" s="54">
        <v>8</v>
      </c>
      <c r="H18" s="54">
        <v>8</v>
      </c>
      <c r="I18" s="54">
        <v>8</v>
      </c>
      <c r="J18" s="54">
        <v>8</v>
      </c>
      <c r="K18" s="55">
        <v>8</v>
      </c>
      <c r="L18" s="55">
        <v>8</v>
      </c>
      <c r="M18" s="55">
        <v>8</v>
      </c>
      <c r="N18" s="55">
        <v>8</v>
      </c>
      <c r="O18" s="55">
        <v>8</v>
      </c>
      <c r="P18" s="55">
        <v>8</v>
      </c>
      <c r="Q18" s="55">
        <v>8</v>
      </c>
      <c r="R18" s="55">
        <v>8</v>
      </c>
      <c r="S18" s="56">
        <v>8</v>
      </c>
    </row>
    <row r="19" spans="1:19" x14ac:dyDescent="0.25">
      <c r="A19" s="120"/>
      <c r="B19" s="53" t="s">
        <v>101</v>
      </c>
      <c r="C19" s="54">
        <v>2.6</v>
      </c>
      <c r="D19" s="54">
        <v>2.6</v>
      </c>
      <c r="E19" s="54">
        <v>2.6</v>
      </c>
      <c r="F19" s="54">
        <v>2.6</v>
      </c>
      <c r="G19" s="54">
        <v>2.6</v>
      </c>
      <c r="H19" s="54">
        <v>2.6</v>
      </c>
      <c r="I19" s="54">
        <v>2.6</v>
      </c>
      <c r="J19" s="54">
        <v>2.6</v>
      </c>
      <c r="K19" s="55">
        <v>2.8</v>
      </c>
      <c r="L19" s="55">
        <v>2.8</v>
      </c>
      <c r="M19" s="55">
        <v>2.8</v>
      </c>
      <c r="N19" s="55">
        <v>2.8</v>
      </c>
      <c r="O19" s="55">
        <v>2.8</v>
      </c>
      <c r="P19" s="55">
        <v>2.8</v>
      </c>
      <c r="Q19" s="55">
        <v>2.8</v>
      </c>
      <c r="R19" s="55">
        <v>2.8</v>
      </c>
      <c r="S19" s="56">
        <v>2.6</v>
      </c>
    </row>
    <row r="20" spans="1:19" ht="15.75" thickBot="1" x14ac:dyDescent="0.3">
      <c r="A20" s="120"/>
      <c r="B20" s="57" t="s">
        <v>102</v>
      </c>
      <c r="C20" s="58">
        <v>20</v>
      </c>
      <c r="D20" s="58">
        <v>20</v>
      </c>
      <c r="E20" s="58">
        <v>20</v>
      </c>
      <c r="F20" s="58">
        <v>20</v>
      </c>
      <c r="G20" s="58">
        <v>20</v>
      </c>
      <c r="H20" s="58">
        <v>20</v>
      </c>
      <c r="I20" s="58">
        <v>20</v>
      </c>
      <c r="J20" s="58">
        <v>20</v>
      </c>
      <c r="K20" s="59">
        <v>20</v>
      </c>
      <c r="L20" s="59">
        <v>20</v>
      </c>
      <c r="M20" s="59">
        <v>20</v>
      </c>
      <c r="N20" s="59">
        <v>20</v>
      </c>
      <c r="O20" s="59">
        <v>20</v>
      </c>
      <c r="P20" s="59">
        <v>20</v>
      </c>
      <c r="Q20" s="59">
        <v>20</v>
      </c>
      <c r="R20" s="59">
        <v>20</v>
      </c>
      <c r="S20" s="60">
        <v>20</v>
      </c>
    </row>
    <row r="21" spans="1:19" x14ac:dyDescent="0.25">
      <c r="A21" s="120" t="s">
        <v>103</v>
      </c>
      <c r="B21" s="61" t="s">
        <v>94</v>
      </c>
      <c r="C21" s="62">
        <f>ROUND(C$7*C12,2)</f>
        <v>274.43</v>
      </c>
      <c r="D21" s="62">
        <f t="shared" ref="D21:S29" si="2">ROUND(D$7*D12,2)</f>
        <v>274.43</v>
      </c>
      <c r="E21" s="62">
        <f t="shared" si="2"/>
        <v>274.43</v>
      </c>
      <c r="F21" s="62">
        <f t="shared" si="2"/>
        <v>384.62</v>
      </c>
      <c r="G21" s="62">
        <f t="shared" si="2"/>
        <v>494.8</v>
      </c>
      <c r="H21" s="62">
        <f t="shared" si="2"/>
        <v>494.8</v>
      </c>
      <c r="I21" s="62">
        <f t="shared" si="2"/>
        <v>686.07</v>
      </c>
      <c r="J21" s="62">
        <f t="shared" si="2"/>
        <v>686.07</v>
      </c>
      <c r="K21" s="63">
        <f t="shared" si="2"/>
        <v>136.13</v>
      </c>
      <c r="L21" s="63">
        <f t="shared" si="2"/>
        <v>136.13</v>
      </c>
      <c r="M21" s="63">
        <f t="shared" si="2"/>
        <v>136.13</v>
      </c>
      <c r="N21" s="63">
        <f t="shared" si="2"/>
        <v>68.08</v>
      </c>
      <c r="O21" s="63">
        <f t="shared" si="2"/>
        <v>68.08</v>
      </c>
      <c r="P21" s="63">
        <f t="shared" si="2"/>
        <v>68.08</v>
      </c>
      <c r="Q21" s="63">
        <f t="shared" si="2"/>
        <v>68.08</v>
      </c>
      <c r="R21" s="63">
        <f t="shared" si="2"/>
        <v>68.08</v>
      </c>
      <c r="S21" s="64">
        <f t="shared" si="2"/>
        <v>51.98</v>
      </c>
    </row>
    <row r="22" spans="1:19" x14ac:dyDescent="0.25">
      <c r="A22" s="120"/>
      <c r="B22" s="65" t="s">
        <v>95</v>
      </c>
      <c r="C22" s="37">
        <f t="shared" ref="C22:R29" si="3">ROUND(C$7*C13,2)</f>
        <v>196.02</v>
      </c>
      <c r="D22" s="37">
        <f t="shared" si="3"/>
        <v>196.02</v>
      </c>
      <c r="E22" s="37">
        <f t="shared" si="3"/>
        <v>196.02</v>
      </c>
      <c r="F22" s="37">
        <f t="shared" si="3"/>
        <v>366.3</v>
      </c>
      <c r="G22" s="37">
        <f t="shared" si="3"/>
        <v>471.24</v>
      </c>
      <c r="H22" s="37">
        <f t="shared" si="3"/>
        <v>471.24</v>
      </c>
      <c r="I22" s="37">
        <f t="shared" si="3"/>
        <v>653.4</v>
      </c>
      <c r="J22" s="37">
        <f t="shared" si="3"/>
        <v>653.4</v>
      </c>
      <c r="K22" s="38">
        <f t="shared" si="3"/>
        <v>152.46</v>
      </c>
      <c r="L22" s="38">
        <f t="shared" si="3"/>
        <v>152.46</v>
      </c>
      <c r="M22" s="38">
        <f t="shared" si="3"/>
        <v>152.46</v>
      </c>
      <c r="N22" s="38">
        <f t="shared" si="3"/>
        <v>76.239999999999995</v>
      </c>
      <c r="O22" s="38">
        <f t="shared" si="3"/>
        <v>76.239999999999995</v>
      </c>
      <c r="P22" s="38">
        <f t="shared" si="3"/>
        <v>76.239999999999995</v>
      </c>
      <c r="Q22" s="38">
        <f t="shared" si="3"/>
        <v>76.239999999999995</v>
      </c>
      <c r="R22" s="38">
        <f t="shared" si="3"/>
        <v>76.239999999999995</v>
      </c>
      <c r="S22" s="66">
        <f t="shared" si="2"/>
        <v>24.75</v>
      </c>
    </row>
    <row r="23" spans="1:19" x14ac:dyDescent="0.25">
      <c r="A23" s="120"/>
      <c r="B23" s="65" t="s">
        <v>96</v>
      </c>
      <c r="C23" s="37">
        <f t="shared" si="3"/>
        <v>274.43</v>
      </c>
      <c r="D23" s="37">
        <f t="shared" si="2"/>
        <v>274.43</v>
      </c>
      <c r="E23" s="37">
        <f t="shared" si="2"/>
        <v>274.43</v>
      </c>
      <c r="F23" s="37">
        <f t="shared" si="2"/>
        <v>384.62</v>
      </c>
      <c r="G23" s="37">
        <f t="shared" si="2"/>
        <v>494.8</v>
      </c>
      <c r="H23" s="37">
        <f t="shared" si="2"/>
        <v>494.8</v>
      </c>
      <c r="I23" s="37">
        <f t="shared" si="2"/>
        <v>686.07</v>
      </c>
      <c r="J23" s="37">
        <f t="shared" si="2"/>
        <v>686.07</v>
      </c>
      <c r="K23" s="38">
        <f t="shared" si="2"/>
        <v>152.46</v>
      </c>
      <c r="L23" s="38">
        <f t="shared" si="2"/>
        <v>152.46</v>
      </c>
      <c r="M23" s="38">
        <f t="shared" si="2"/>
        <v>152.46</v>
      </c>
      <c r="N23" s="38">
        <f t="shared" si="2"/>
        <v>76.239999999999995</v>
      </c>
      <c r="O23" s="38">
        <f t="shared" si="2"/>
        <v>76.239999999999995</v>
      </c>
      <c r="P23" s="38">
        <f t="shared" si="2"/>
        <v>76.239999999999995</v>
      </c>
      <c r="Q23" s="38">
        <f t="shared" si="2"/>
        <v>76.239999999999995</v>
      </c>
      <c r="R23" s="38">
        <f t="shared" si="2"/>
        <v>76.239999999999995</v>
      </c>
      <c r="S23" s="66">
        <f t="shared" si="2"/>
        <v>51.98</v>
      </c>
    </row>
    <row r="24" spans="1:19" x14ac:dyDescent="0.25">
      <c r="A24" s="120"/>
      <c r="B24" s="65" t="s">
        <v>97</v>
      </c>
      <c r="C24" s="37">
        <f t="shared" si="3"/>
        <v>274.43</v>
      </c>
      <c r="D24" s="37">
        <f t="shared" si="2"/>
        <v>274.43</v>
      </c>
      <c r="E24" s="37">
        <f t="shared" si="2"/>
        <v>274.43</v>
      </c>
      <c r="F24" s="37">
        <f t="shared" si="2"/>
        <v>384.62</v>
      </c>
      <c r="G24" s="37">
        <f t="shared" si="2"/>
        <v>494.8</v>
      </c>
      <c r="H24" s="37">
        <f t="shared" si="2"/>
        <v>494.8</v>
      </c>
      <c r="I24" s="37">
        <f t="shared" si="2"/>
        <v>686.07</v>
      </c>
      <c r="J24" s="37">
        <f t="shared" si="2"/>
        <v>686.07</v>
      </c>
      <c r="K24" s="38">
        <f t="shared" si="2"/>
        <v>136.13</v>
      </c>
      <c r="L24" s="38">
        <f t="shared" si="2"/>
        <v>136.13</v>
      </c>
      <c r="M24" s="38">
        <f t="shared" si="2"/>
        <v>136.13</v>
      </c>
      <c r="N24" s="38">
        <f t="shared" si="2"/>
        <v>68.08</v>
      </c>
      <c r="O24" s="38">
        <f t="shared" si="2"/>
        <v>68.08</v>
      </c>
      <c r="P24" s="38">
        <f t="shared" si="2"/>
        <v>68.08</v>
      </c>
      <c r="Q24" s="38">
        <f t="shared" si="2"/>
        <v>68.08</v>
      </c>
      <c r="R24" s="38">
        <f t="shared" si="2"/>
        <v>68.08</v>
      </c>
      <c r="S24" s="66">
        <f t="shared" si="2"/>
        <v>51.98</v>
      </c>
    </row>
    <row r="25" spans="1:19" x14ac:dyDescent="0.25">
      <c r="A25" s="120"/>
      <c r="B25" s="65" t="s">
        <v>98</v>
      </c>
      <c r="C25" s="37">
        <f t="shared" si="3"/>
        <v>274.43</v>
      </c>
      <c r="D25" s="37">
        <f t="shared" si="2"/>
        <v>274.43</v>
      </c>
      <c r="E25" s="37">
        <f t="shared" si="2"/>
        <v>274.43</v>
      </c>
      <c r="F25" s="37">
        <f t="shared" si="2"/>
        <v>384.62</v>
      </c>
      <c r="G25" s="37">
        <f t="shared" si="2"/>
        <v>494.8</v>
      </c>
      <c r="H25" s="37">
        <f t="shared" si="2"/>
        <v>494.8</v>
      </c>
      <c r="I25" s="37">
        <f t="shared" si="2"/>
        <v>686.07</v>
      </c>
      <c r="J25" s="37">
        <f t="shared" si="2"/>
        <v>686.07</v>
      </c>
      <c r="K25" s="38">
        <f t="shared" si="2"/>
        <v>141.57</v>
      </c>
      <c r="L25" s="38">
        <f t="shared" si="2"/>
        <v>141.57</v>
      </c>
      <c r="M25" s="38">
        <f t="shared" si="2"/>
        <v>141.57</v>
      </c>
      <c r="N25" s="38">
        <f t="shared" si="2"/>
        <v>70.8</v>
      </c>
      <c r="O25" s="38">
        <f t="shared" si="2"/>
        <v>70.8</v>
      </c>
      <c r="P25" s="38">
        <f t="shared" si="2"/>
        <v>70.8</v>
      </c>
      <c r="Q25" s="38">
        <f t="shared" si="2"/>
        <v>70.8</v>
      </c>
      <c r="R25" s="38">
        <f t="shared" si="2"/>
        <v>70.8</v>
      </c>
      <c r="S25" s="66">
        <f t="shared" si="2"/>
        <v>51.98</v>
      </c>
    </row>
    <row r="26" spans="1:19" x14ac:dyDescent="0.25">
      <c r="A26" s="120"/>
      <c r="B26" s="65" t="s">
        <v>99</v>
      </c>
      <c r="C26" s="37">
        <f t="shared" si="3"/>
        <v>205.82</v>
      </c>
      <c r="D26" s="37">
        <f t="shared" si="2"/>
        <v>205.82</v>
      </c>
      <c r="E26" s="37">
        <f t="shared" si="2"/>
        <v>205.82</v>
      </c>
      <c r="F26" s="37">
        <f t="shared" si="2"/>
        <v>384.62</v>
      </c>
      <c r="G26" s="37">
        <f t="shared" si="2"/>
        <v>494.8</v>
      </c>
      <c r="H26" s="37">
        <f t="shared" si="2"/>
        <v>494.8</v>
      </c>
      <c r="I26" s="37">
        <f t="shared" si="2"/>
        <v>686.07</v>
      </c>
      <c r="J26" s="37">
        <f t="shared" si="2"/>
        <v>686.07</v>
      </c>
      <c r="K26" s="38">
        <f t="shared" si="2"/>
        <v>136.13</v>
      </c>
      <c r="L26" s="38">
        <f t="shared" si="2"/>
        <v>136.13</v>
      </c>
      <c r="M26" s="38">
        <f t="shared" si="2"/>
        <v>136.13</v>
      </c>
      <c r="N26" s="38">
        <f t="shared" si="2"/>
        <v>68.08</v>
      </c>
      <c r="O26" s="38">
        <f t="shared" si="2"/>
        <v>68.08</v>
      </c>
      <c r="P26" s="38">
        <f t="shared" si="2"/>
        <v>68.08</v>
      </c>
      <c r="Q26" s="38">
        <f t="shared" si="2"/>
        <v>68.08</v>
      </c>
      <c r="R26" s="38">
        <f t="shared" si="2"/>
        <v>68.08</v>
      </c>
      <c r="S26" s="66">
        <f t="shared" si="2"/>
        <v>51.98</v>
      </c>
    </row>
    <row r="27" spans="1:19" x14ac:dyDescent="0.25">
      <c r="A27" s="120"/>
      <c r="B27" s="65" t="s">
        <v>100</v>
      </c>
      <c r="C27" s="37">
        <f t="shared" si="3"/>
        <v>784.08</v>
      </c>
      <c r="D27" s="37">
        <f t="shared" si="2"/>
        <v>784.08</v>
      </c>
      <c r="E27" s="37">
        <f t="shared" si="2"/>
        <v>784.08</v>
      </c>
      <c r="F27" s="37">
        <f t="shared" si="2"/>
        <v>1465.2</v>
      </c>
      <c r="G27" s="37">
        <f t="shared" si="2"/>
        <v>1884.96</v>
      </c>
      <c r="H27" s="37">
        <f t="shared" si="2"/>
        <v>1884.96</v>
      </c>
      <c r="I27" s="37">
        <f t="shared" si="2"/>
        <v>2613.6</v>
      </c>
      <c r="J27" s="37">
        <f t="shared" si="2"/>
        <v>2613.6</v>
      </c>
      <c r="K27" s="38">
        <f t="shared" si="2"/>
        <v>435.6</v>
      </c>
      <c r="L27" s="38">
        <f t="shared" si="2"/>
        <v>435.6</v>
      </c>
      <c r="M27" s="38">
        <f t="shared" si="2"/>
        <v>435.6</v>
      </c>
      <c r="N27" s="38">
        <f t="shared" si="2"/>
        <v>217.84</v>
      </c>
      <c r="O27" s="38">
        <f t="shared" si="2"/>
        <v>217.84</v>
      </c>
      <c r="P27" s="38">
        <f t="shared" si="2"/>
        <v>217.84</v>
      </c>
      <c r="Q27" s="38">
        <f t="shared" si="2"/>
        <v>217.84</v>
      </c>
      <c r="R27" s="38">
        <f t="shared" si="2"/>
        <v>217.84</v>
      </c>
      <c r="S27" s="66">
        <f t="shared" si="2"/>
        <v>198</v>
      </c>
    </row>
    <row r="28" spans="1:19" x14ac:dyDescent="0.25">
      <c r="A28" s="120"/>
      <c r="B28" s="65" t="s">
        <v>101</v>
      </c>
      <c r="C28" s="37">
        <f t="shared" si="3"/>
        <v>254.83</v>
      </c>
      <c r="D28" s="37">
        <f t="shared" si="2"/>
        <v>254.83</v>
      </c>
      <c r="E28" s="37">
        <f t="shared" si="2"/>
        <v>254.83</v>
      </c>
      <c r="F28" s="37">
        <f t="shared" si="2"/>
        <v>476.19</v>
      </c>
      <c r="G28" s="37">
        <f t="shared" si="2"/>
        <v>612.61</v>
      </c>
      <c r="H28" s="37">
        <f t="shared" si="2"/>
        <v>612.61</v>
      </c>
      <c r="I28" s="37">
        <f t="shared" si="2"/>
        <v>849.42</v>
      </c>
      <c r="J28" s="37">
        <f t="shared" si="2"/>
        <v>849.42</v>
      </c>
      <c r="K28" s="38">
        <f t="shared" si="2"/>
        <v>152.46</v>
      </c>
      <c r="L28" s="38">
        <f t="shared" si="2"/>
        <v>152.46</v>
      </c>
      <c r="M28" s="38">
        <f t="shared" si="2"/>
        <v>152.46</v>
      </c>
      <c r="N28" s="38">
        <f t="shared" si="2"/>
        <v>76.239999999999995</v>
      </c>
      <c r="O28" s="38">
        <f t="shared" si="2"/>
        <v>76.239999999999995</v>
      </c>
      <c r="P28" s="38">
        <f t="shared" si="2"/>
        <v>76.239999999999995</v>
      </c>
      <c r="Q28" s="38">
        <f t="shared" si="2"/>
        <v>76.239999999999995</v>
      </c>
      <c r="R28" s="38">
        <f t="shared" si="2"/>
        <v>76.239999999999995</v>
      </c>
      <c r="S28" s="66">
        <f t="shared" si="2"/>
        <v>64.349999999999994</v>
      </c>
    </row>
    <row r="29" spans="1:19" ht="15.75" thickBot="1" x14ac:dyDescent="0.3">
      <c r="A29" s="120"/>
      <c r="B29" s="67" t="s">
        <v>102</v>
      </c>
      <c r="C29" s="68">
        <f t="shared" si="3"/>
        <v>1960.2</v>
      </c>
      <c r="D29" s="68">
        <f t="shared" si="2"/>
        <v>1960.2</v>
      </c>
      <c r="E29" s="68">
        <f t="shared" si="2"/>
        <v>1960.2</v>
      </c>
      <c r="F29" s="68">
        <f t="shared" si="2"/>
        <v>3663</v>
      </c>
      <c r="G29" s="68">
        <f t="shared" si="2"/>
        <v>4712.3999999999996</v>
      </c>
      <c r="H29" s="68">
        <f t="shared" si="2"/>
        <v>4712.3999999999996</v>
      </c>
      <c r="I29" s="68">
        <f t="shared" si="2"/>
        <v>6534</v>
      </c>
      <c r="J29" s="68">
        <f t="shared" si="2"/>
        <v>6534</v>
      </c>
      <c r="K29" s="69">
        <f t="shared" si="2"/>
        <v>1089</v>
      </c>
      <c r="L29" s="69">
        <f t="shared" si="2"/>
        <v>1089</v>
      </c>
      <c r="M29" s="69">
        <f t="shared" si="2"/>
        <v>1089</v>
      </c>
      <c r="N29" s="69">
        <f t="shared" si="2"/>
        <v>544.6</v>
      </c>
      <c r="O29" s="69">
        <f t="shared" si="2"/>
        <v>544.6</v>
      </c>
      <c r="P29" s="69">
        <f t="shared" si="2"/>
        <v>544.6</v>
      </c>
      <c r="Q29" s="69">
        <f t="shared" si="2"/>
        <v>544.6</v>
      </c>
      <c r="R29" s="69">
        <f t="shared" si="2"/>
        <v>544.6</v>
      </c>
      <c r="S29" s="70">
        <f t="shared" si="2"/>
        <v>495</v>
      </c>
    </row>
    <row r="30" spans="1:19" x14ac:dyDescent="0.25">
      <c r="A30" s="120" t="s">
        <v>103</v>
      </c>
      <c r="B30" s="61" t="s">
        <v>94</v>
      </c>
      <c r="C30" s="62">
        <f>ROUND(C$6*C12,2)</f>
        <v>249.48</v>
      </c>
      <c r="D30" s="62">
        <f t="shared" ref="D30:S30" si="4">ROUND(D$6*D12,2)</f>
        <v>249.48</v>
      </c>
      <c r="E30" s="62">
        <f t="shared" si="4"/>
        <v>249.48</v>
      </c>
      <c r="F30" s="62">
        <f t="shared" si="4"/>
        <v>349.27</v>
      </c>
      <c r="G30" s="62">
        <f t="shared" si="4"/>
        <v>449.06</v>
      </c>
      <c r="H30" s="62">
        <f t="shared" si="4"/>
        <v>449.06</v>
      </c>
      <c r="I30" s="62">
        <f t="shared" si="4"/>
        <v>623.70000000000005</v>
      </c>
      <c r="J30" s="62">
        <f t="shared" si="4"/>
        <v>623.70000000000005</v>
      </c>
      <c r="K30" s="63">
        <f t="shared" si="4"/>
        <v>123.75</v>
      </c>
      <c r="L30" s="63">
        <f t="shared" si="4"/>
        <v>123.75</v>
      </c>
      <c r="M30" s="63">
        <f t="shared" si="4"/>
        <v>123.75</v>
      </c>
      <c r="N30" s="63">
        <f t="shared" si="4"/>
        <v>61.88</v>
      </c>
      <c r="O30" s="63">
        <f t="shared" si="4"/>
        <v>61.88</v>
      </c>
      <c r="P30" s="63">
        <f t="shared" si="4"/>
        <v>61.88</v>
      </c>
      <c r="Q30" s="63">
        <f t="shared" si="4"/>
        <v>61.88</v>
      </c>
      <c r="R30" s="63">
        <f t="shared" si="4"/>
        <v>61.88</v>
      </c>
      <c r="S30" s="64">
        <f t="shared" si="4"/>
        <v>51.98</v>
      </c>
    </row>
    <row r="31" spans="1:19" x14ac:dyDescent="0.25">
      <c r="A31" s="120"/>
      <c r="B31" s="65" t="s">
        <v>95</v>
      </c>
      <c r="C31" s="37">
        <f t="shared" ref="C31:S38" si="5">ROUND(C$6*C13,2)</f>
        <v>178.2</v>
      </c>
      <c r="D31" s="37">
        <f t="shared" si="5"/>
        <v>178.2</v>
      </c>
      <c r="E31" s="37">
        <f t="shared" si="5"/>
        <v>178.2</v>
      </c>
      <c r="F31" s="37">
        <f t="shared" si="5"/>
        <v>332.64</v>
      </c>
      <c r="G31" s="37">
        <f t="shared" si="5"/>
        <v>427.68</v>
      </c>
      <c r="H31" s="37">
        <f t="shared" si="5"/>
        <v>427.68</v>
      </c>
      <c r="I31" s="37">
        <f t="shared" si="5"/>
        <v>594</v>
      </c>
      <c r="J31" s="37">
        <f t="shared" si="5"/>
        <v>594</v>
      </c>
      <c r="K31" s="38">
        <f t="shared" si="5"/>
        <v>138.6</v>
      </c>
      <c r="L31" s="38">
        <f t="shared" si="5"/>
        <v>138.6</v>
      </c>
      <c r="M31" s="38">
        <f t="shared" si="5"/>
        <v>138.6</v>
      </c>
      <c r="N31" s="38">
        <f t="shared" si="5"/>
        <v>69.3</v>
      </c>
      <c r="O31" s="38">
        <f t="shared" si="5"/>
        <v>69.3</v>
      </c>
      <c r="P31" s="38">
        <f t="shared" si="5"/>
        <v>69.3</v>
      </c>
      <c r="Q31" s="38">
        <f t="shared" si="5"/>
        <v>69.3</v>
      </c>
      <c r="R31" s="38">
        <f t="shared" si="5"/>
        <v>69.3</v>
      </c>
      <c r="S31" s="66">
        <f t="shared" si="5"/>
        <v>24.75</v>
      </c>
    </row>
    <row r="32" spans="1:19" ht="15" customHeight="1" x14ac:dyDescent="0.25">
      <c r="A32" s="120"/>
      <c r="B32" s="65" t="s">
        <v>96</v>
      </c>
      <c r="C32" s="37">
        <f t="shared" si="5"/>
        <v>249.48</v>
      </c>
      <c r="D32" s="37">
        <f t="shared" si="5"/>
        <v>249.48</v>
      </c>
      <c r="E32" s="37">
        <f t="shared" si="5"/>
        <v>249.48</v>
      </c>
      <c r="F32" s="37">
        <f t="shared" si="5"/>
        <v>349.27</v>
      </c>
      <c r="G32" s="37">
        <f t="shared" si="5"/>
        <v>449.06</v>
      </c>
      <c r="H32" s="37">
        <f t="shared" si="5"/>
        <v>449.06</v>
      </c>
      <c r="I32" s="37">
        <f t="shared" si="5"/>
        <v>623.70000000000005</v>
      </c>
      <c r="J32" s="37">
        <f t="shared" si="5"/>
        <v>623.70000000000005</v>
      </c>
      <c r="K32" s="38">
        <f t="shared" si="5"/>
        <v>138.6</v>
      </c>
      <c r="L32" s="38">
        <f t="shared" si="5"/>
        <v>138.6</v>
      </c>
      <c r="M32" s="38">
        <f t="shared" si="5"/>
        <v>138.6</v>
      </c>
      <c r="N32" s="38">
        <f t="shared" si="5"/>
        <v>69.3</v>
      </c>
      <c r="O32" s="38">
        <f t="shared" si="5"/>
        <v>69.3</v>
      </c>
      <c r="P32" s="38">
        <f t="shared" si="5"/>
        <v>69.3</v>
      </c>
      <c r="Q32" s="38">
        <f t="shared" si="5"/>
        <v>69.3</v>
      </c>
      <c r="R32" s="38">
        <f t="shared" si="5"/>
        <v>69.3</v>
      </c>
      <c r="S32" s="66">
        <f t="shared" si="5"/>
        <v>51.98</v>
      </c>
    </row>
    <row r="33" spans="1:19" x14ac:dyDescent="0.25">
      <c r="A33" s="120"/>
      <c r="B33" s="65" t="s">
        <v>97</v>
      </c>
      <c r="C33" s="37">
        <f t="shared" si="5"/>
        <v>249.48</v>
      </c>
      <c r="D33" s="37">
        <f t="shared" si="5"/>
        <v>249.48</v>
      </c>
      <c r="E33" s="37">
        <f t="shared" si="5"/>
        <v>249.48</v>
      </c>
      <c r="F33" s="37">
        <f t="shared" si="5"/>
        <v>349.27</v>
      </c>
      <c r="G33" s="37">
        <f t="shared" si="5"/>
        <v>449.06</v>
      </c>
      <c r="H33" s="37">
        <f t="shared" si="5"/>
        <v>449.06</v>
      </c>
      <c r="I33" s="37">
        <f t="shared" si="5"/>
        <v>623.70000000000005</v>
      </c>
      <c r="J33" s="37">
        <f t="shared" si="5"/>
        <v>623.70000000000005</v>
      </c>
      <c r="K33" s="38">
        <f t="shared" si="5"/>
        <v>123.75</v>
      </c>
      <c r="L33" s="38">
        <f t="shared" si="5"/>
        <v>123.75</v>
      </c>
      <c r="M33" s="38">
        <f t="shared" si="5"/>
        <v>123.75</v>
      </c>
      <c r="N33" s="38">
        <f t="shared" si="5"/>
        <v>61.88</v>
      </c>
      <c r="O33" s="38">
        <f t="shared" si="5"/>
        <v>61.88</v>
      </c>
      <c r="P33" s="38">
        <f t="shared" si="5"/>
        <v>61.88</v>
      </c>
      <c r="Q33" s="38">
        <f t="shared" si="5"/>
        <v>61.88</v>
      </c>
      <c r="R33" s="38">
        <f t="shared" si="5"/>
        <v>61.88</v>
      </c>
      <c r="S33" s="66">
        <f t="shared" si="5"/>
        <v>51.98</v>
      </c>
    </row>
    <row r="34" spans="1:19" x14ac:dyDescent="0.25">
      <c r="A34" s="120"/>
      <c r="B34" s="65" t="s">
        <v>98</v>
      </c>
      <c r="C34" s="37">
        <f t="shared" si="5"/>
        <v>249.48</v>
      </c>
      <c r="D34" s="37">
        <f t="shared" si="5"/>
        <v>249.48</v>
      </c>
      <c r="E34" s="37">
        <f t="shared" si="5"/>
        <v>249.48</v>
      </c>
      <c r="F34" s="37">
        <f t="shared" si="5"/>
        <v>349.27</v>
      </c>
      <c r="G34" s="37">
        <f t="shared" si="5"/>
        <v>449.06</v>
      </c>
      <c r="H34" s="37">
        <f t="shared" si="5"/>
        <v>449.06</v>
      </c>
      <c r="I34" s="37">
        <f t="shared" si="5"/>
        <v>623.70000000000005</v>
      </c>
      <c r="J34" s="37">
        <f t="shared" si="5"/>
        <v>623.70000000000005</v>
      </c>
      <c r="K34" s="38">
        <f t="shared" si="5"/>
        <v>128.69999999999999</v>
      </c>
      <c r="L34" s="38">
        <f t="shared" si="5"/>
        <v>128.69999999999999</v>
      </c>
      <c r="M34" s="38">
        <f t="shared" si="5"/>
        <v>128.69999999999999</v>
      </c>
      <c r="N34" s="38">
        <f t="shared" si="5"/>
        <v>64.349999999999994</v>
      </c>
      <c r="O34" s="38">
        <f t="shared" si="5"/>
        <v>64.349999999999994</v>
      </c>
      <c r="P34" s="38">
        <f t="shared" si="5"/>
        <v>64.349999999999994</v>
      </c>
      <c r="Q34" s="38">
        <f t="shared" si="5"/>
        <v>64.349999999999994</v>
      </c>
      <c r="R34" s="38">
        <f t="shared" si="5"/>
        <v>64.349999999999994</v>
      </c>
      <c r="S34" s="66">
        <f t="shared" si="5"/>
        <v>51.98</v>
      </c>
    </row>
    <row r="35" spans="1:19" x14ac:dyDescent="0.25">
      <c r="A35" s="120"/>
      <c r="B35" s="65" t="s">
        <v>99</v>
      </c>
      <c r="C35" s="37">
        <f t="shared" si="5"/>
        <v>187.11</v>
      </c>
      <c r="D35" s="37">
        <f t="shared" si="5"/>
        <v>187.11</v>
      </c>
      <c r="E35" s="37">
        <f t="shared" si="5"/>
        <v>187.11</v>
      </c>
      <c r="F35" s="37">
        <f t="shared" si="5"/>
        <v>349.27</v>
      </c>
      <c r="G35" s="37">
        <f t="shared" si="5"/>
        <v>449.06</v>
      </c>
      <c r="H35" s="37">
        <f t="shared" si="5"/>
        <v>449.06</v>
      </c>
      <c r="I35" s="37">
        <f t="shared" si="5"/>
        <v>623.70000000000005</v>
      </c>
      <c r="J35" s="37">
        <f t="shared" si="5"/>
        <v>623.70000000000005</v>
      </c>
      <c r="K35" s="38">
        <f t="shared" si="5"/>
        <v>123.75</v>
      </c>
      <c r="L35" s="38">
        <f t="shared" si="5"/>
        <v>123.75</v>
      </c>
      <c r="M35" s="38">
        <f t="shared" si="5"/>
        <v>123.75</v>
      </c>
      <c r="N35" s="38">
        <f t="shared" si="5"/>
        <v>61.88</v>
      </c>
      <c r="O35" s="38">
        <f t="shared" si="5"/>
        <v>61.88</v>
      </c>
      <c r="P35" s="38">
        <f t="shared" si="5"/>
        <v>61.88</v>
      </c>
      <c r="Q35" s="38">
        <f t="shared" si="5"/>
        <v>61.88</v>
      </c>
      <c r="R35" s="38">
        <f t="shared" si="5"/>
        <v>61.88</v>
      </c>
      <c r="S35" s="66">
        <f t="shared" si="5"/>
        <v>51.98</v>
      </c>
    </row>
    <row r="36" spans="1:19" x14ac:dyDescent="0.25">
      <c r="A36" s="120"/>
      <c r="B36" s="65" t="s">
        <v>100</v>
      </c>
      <c r="C36" s="37">
        <f t="shared" si="5"/>
        <v>712.8</v>
      </c>
      <c r="D36" s="37">
        <f t="shared" si="5"/>
        <v>712.8</v>
      </c>
      <c r="E36" s="37">
        <f t="shared" si="5"/>
        <v>712.8</v>
      </c>
      <c r="F36" s="37">
        <f t="shared" si="5"/>
        <v>1330.56</v>
      </c>
      <c r="G36" s="37">
        <f t="shared" si="5"/>
        <v>1710.72</v>
      </c>
      <c r="H36" s="37">
        <f t="shared" si="5"/>
        <v>1710.72</v>
      </c>
      <c r="I36" s="37">
        <f t="shared" si="5"/>
        <v>2376</v>
      </c>
      <c r="J36" s="37">
        <f t="shared" si="5"/>
        <v>2376</v>
      </c>
      <c r="K36" s="38">
        <f t="shared" si="5"/>
        <v>396</v>
      </c>
      <c r="L36" s="38">
        <f t="shared" si="5"/>
        <v>396</v>
      </c>
      <c r="M36" s="38">
        <f t="shared" si="5"/>
        <v>396</v>
      </c>
      <c r="N36" s="38">
        <f t="shared" si="5"/>
        <v>198</v>
      </c>
      <c r="O36" s="38">
        <f t="shared" si="5"/>
        <v>198</v>
      </c>
      <c r="P36" s="38">
        <f t="shared" si="5"/>
        <v>198</v>
      </c>
      <c r="Q36" s="38">
        <f t="shared" si="5"/>
        <v>198</v>
      </c>
      <c r="R36" s="38">
        <f t="shared" si="5"/>
        <v>198</v>
      </c>
      <c r="S36" s="66">
        <f t="shared" si="5"/>
        <v>198</v>
      </c>
    </row>
    <row r="37" spans="1:19" x14ac:dyDescent="0.25">
      <c r="A37" s="120"/>
      <c r="B37" s="65" t="s">
        <v>101</v>
      </c>
      <c r="C37" s="37">
        <f t="shared" si="5"/>
        <v>231.66</v>
      </c>
      <c r="D37" s="37">
        <f t="shared" si="5"/>
        <v>231.66</v>
      </c>
      <c r="E37" s="37">
        <f t="shared" si="5"/>
        <v>231.66</v>
      </c>
      <c r="F37" s="37">
        <f t="shared" si="5"/>
        <v>432.43</v>
      </c>
      <c r="G37" s="37">
        <f t="shared" si="5"/>
        <v>555.98</v>
      </c>
      <c r="H37" s="37">
        <f t="shared" si="5"/>
        <v>555.98</v>
      </c>
      <c r="I37" s="37">
        <f t="shared" si="5"/>
        <v>772.2</v>
      </c>
      <c r="J37" s="37">
        <f t="shared" si="5"/>
        <v>772.2</v>
      </c>
      <c r="K37" s="38">
        <f t="shared" si="5"/>
        <v>138.6</v>
      </c>
      <c r="L37" s="38">
        <f t="shared" si="5"/>
        <v>138.6</v>
      </c>
      <c r="M37" s="38">
        <f t="shared" si="5"/>
        <v>138.6</v>
      </c>
      <c r="N37" s="38">
        <f t="shared" si="5"/>
        <v>69.3</v>
      </c>
      <c r="O37" s="38">
        <f t="shared" si="5"/>
        <v>69.3</v>
      </c>
      <c r="P37" s="38">
        <f t="shared" si="5"/>
        <v>69.3</v>
      </c>
      <c r="Q37" s="38">
        <f t="shared" si="5"/>
        <v>69.3</v>
      </c>
      <c r="R37" s="38">
        <f t="shared" si="5"/>
        <v>69.3</v>
      </c>
      <c r="S37" s="66">
        <f t="shared" si="5"/>
        <v>64.349999999999994</v>
      </c>
    </row>
    <row r="38" spans="1:19" ht="15.75" thickBot="1" x14ac:dyDescent="0.3">
      <c r="A38" s="120"/>
      <c r="B38" s="67" t="s">
        <v>102</v>
      </c>
      <c r="C38" s="68">
        <f t="shared" si="5"/>
        <v>1782</v>
      </c>
      <c r="D38" s="68">
        <f t="shared" si="5"/>
        <v>1782</v>
      </c>
      <c r="E38" s="68">
        <f t="shared" si="5"/>
        <v>1782</v>
      </c>
      <c r="F38" s="68">
        <f t="shared" si="5"/>
        <v>3326.4</v>
      </c>
      <c r="G38" s="68">
        <f t="shared" si="5"/>
        <v>4276.8</v>
      </c>
      <c r="H38" s="68">
        <f t="shared" si="5"/>
        <v>4276.8</v>
      </c>
      <c r="I38" s="68">
        <f t="shared" si="5"/>
        <v>5940</v>
      </c>
      <c r="J38" s="68">
        <f t="shared" si="5"/>
        <v>5940</v>
      </c>
      <c r="K38" s="69">
        <f t="shared" si="5"/>
        <v>990</v>
      </c>
      <c r="L38" s="69">
        <f t="shared" si="5"/>
        <v>990</v>
      </c>
      <c r="M38" s="69">
        <f t="shared" si="5"/>
        <v>990</v>
      </c>
      <c r="N38" s="69">
        <f t="shared" si="5"/>
        <v>495</v>
      </c>
      <c r="O38" s="69">
        <f t="shared" si="5"/>
        <v>495</v>
      </c>
      <c r="P38" s="69">
        <f t="shared" si="5"/>
        <v>495</v>
      </c>
      <c r="Q38" s="69">
        <f t="shared" si="5"/>
        <v>495</v>
      </c>
      <c r="R38" s="69">
        <f t="shared" si="5"/>
        <v>495</v>
      </c>
      <c r="S38" s="70">
        <f t="shared" si="5"/>
        <v>495</v>
      </c>
    </row>
    <row r="40" spans="1:19" ht="15.75" thickBot="1" x14ac:dyDescent="0.3">
      <c r="C40" s="11">
        <f>Arkusz1!D34</f>
        <v>0</v>
      </c>
      <c r="D40" s="12"/>
      <c r="E40" s="12"/>
      <c r="F40" s="13">
        <f>Arkusz1!G34</f>
        <v>0</v>
      </c>
      <c r="G40" s="12"/>
      <c r="H40" s="12"/>
      <c r="I40" s="13">
        <f>Arkusz1!J34</f>
        <v>0</v>
      </c>
      <c r="J40" s="12"/>
    </row>
    <row r="41" spans="1:19" ht="15.75" thickBot="1" x14ac:dyDescent="0.3">
      <c r="C41" s="14"/>
      <c r="D41" s="15">
        <f>Arkusz1!E35</f>
        <v>0</v>
      </c>
      <c r="E41" s="15">
        <f>Arkusz1!F35</f>
        <v>0</v>
      </c>
      <c r="F41" s="14"/>
      <c r="G41" s="15">
        <f>Arkusz1!H35</f>
        <v>0</v>
      </c>
      <c r="H41" s="15">
        <f>Arkusz1!I35</f>
        <v>0</v>
      </c>
      <c r="I41" s="14"/>
      <c r="J41" s="15">
        <f>Arkusz1!K35</f>
        <v>0</v>
      </c>
    </row>
    <row r="42" spans="1:19" ht="15.75" thickBot="1" x14ac:dyDescent="0.3">
      <c r="C42" s="16"/>
      <c r="D42" s="17">
        <f>Arkusz1!E36</f>
        <v>0</v>
      </c>
      <c r="E42" s="17">
        <f>Arkusz1!F36</f>
        <v>0</v>
      </c>
      <c r="F42" s="16"/>
      <c r="G42" s="17">
        <f>Arkusz1!H36</f>
        <v>0</v>
      </c>
      <c r="H42" s="17">
        <f>Arkusz1!I36</f>
        <v>0</v>
      </c>
      <c r="I42" s="16"/>
      <c r="J42" s="17">
        <f>Arkusz1!K36</f>
        <v>0</v>
      </c>
    </row>
    <row r="43" spans="1:19" ht="15.75" thickBot="1" x14ac:dyDescent="0.3">
      <c r="C43" s="18"/>
      <c r="D43" s="19">
        <f>Arkusz1!E37</f>
        <v>0</v>
      </c>
      <c r="E43" s="19">
        <f>Arkusz1!F37</f>
        <v>0</v>
      </c>
      <c r="F43" s="20"/>
      <c r="G43" s="19">
        <f>Arkusz1!H37</f>
        <v>0</v>
      </c>
      <c r="H43" s="19">
        <f>Arkusz1!I37</f>
        <v>0</v>
      </c>
      <c r="I43" s="20"/>
      <c r="J43" s="19">
        <f>Arkusz1!K37</f>
        <v>0</v>
      </c>
    </row>
    <row r="44" spans="1:19" ht="15.75" thickBot="1" x14ac:dyDescent="0.3">
      <c r="C44" s="21"/>
      <c r="D44" s="22">
        <f>Arkusz1!E38</f>
        <v>0</v>
      </c>
      <c r="E44" s="22">
        <f>Arkusz1!F38</f>
        <v>0</v>
      </c>
      <c r="F44" s="23"/>
      <c r="G44" s="22">
        <f>Arkusz1!H38</f>
        <v>0</v>
      </c>
      <c r="H44" s="22">
        <f>Arkusz1!I38</f>
        <v>0</v>
      </c>
      <c r="I44" s="23"/>
      <c r="J44" s="22">
        <f>Arkusz1!K38</f>
        <v>0</v>
      </c>
    </row>
    <row r="45" spans="1:19" ht="15.75" thickBot="1" x14ac:dyDescent="0.3">
      <c r="C45" s="24">
        <f>C$9*C40</f>
        <v>0</v>
      </c>
      <c r="D45" s="14"/>
      <c r="E45" s="14"/>
      <c r="F45" s="14"/>
      <c r="G45" s="14"/>
      <c r="H45" s="14"/>
      <c r="I45" s="14"/>
      <c r="J45" s="14"/>
    </row>
    <row r="46" spans="1:19" ht="15.75" thickBot="1" x14ac:dyDescent="0.3">
      <c r="C46" s="14"/>
      <c r="D46" s="14"/>
      <c r="E46" s="14"/>
      <c r="F46" s="24">
        <f>F$9*F40</f>
        <v>0</v>
      </c>
      <c r="G46" s="14"/>
      <c r="H46" s="14"/>
      <c r="I46" s="24">
        <f>I$9*I40</f>
        <v>0</v>
      </c>
      <c r="J46" s="14"/>
    </row>
    <row r="47" spans="1:19" ht="15.75" thickBot="1" x14ac:dyDescent="0.3">
      <c r="C47" s="14"/>
      <c r="D47" s="24">
        <f>D$9*D41</f>
        <v>0</v>
      </c>
      <c r="E47" s="24">
        <f>E$9*E41</f>
        <v>0</v>
      </c>
      <c r="F47" s="14"/>
      <c r="G47" s="14"/>
      <c r="H47" s="14"/>
      <c r="I47" s="14"/>
      <c r="J47" s="14"/>
    </row>
    <row r="48" spans="1:19" ht="15.75" thickBot="1" x14ac:dyDescent="0.3">
      <c r="C48" s="14"/>
      <c r="D48" s="14"/>
      <c r="E48" s="14"/>
      <c r="F48" s="14"/>
      <c r="G48" s="24">
        <f>G$9*G41</f>
        <v>0</v>
      </c>
      <c r="H48" s="24">
        <f>H$9*H41</f>
        <v>0</v>
      </c>
      <c r="I48" s="14"/>
      <c r="J48" s="24">
        <f>J$9*J41</f>
        <v>0</v>
      </c>
    </row>
    <row r="49" spans="3:10" ht="15.75" thickBot="1" x14ac:dyDescent="0.3">
      <c r="C49" s="14"/>
      <c r="D49" s="24">
        <f>D$9*D42</f>
        <v>0</v>
      </c>
      <c r="E49" s="24">
        <f>E$9*E42</f>
        <v>0</v>
      </c>
      <c r="F49" s="14"/>
      <c r="G49" s="14"/>
      <c r="H49" s="14"/>
      <c r="I49" s="14"/>
      <c r="J49" s="14"/>
    </row>
    <row r="50" spans="3:10" ht="15.75" thickBot="1" x14ac:dyDescent="0.3">
      <c r="C50" s="14"/>
      <c r="D50" s="14"/>
      <c r="E50" s="14"/>
      <c r="F50" s="14"/>
      <c r="G50" s="24">
        <f>G$9*G42</f>
        <v>0</v>
      </c>
      <c r="H50" s="24">
        <f>H$9*H42</f>
        <v>0</v>
      </c>
      <c r="I50" s="14"/>
      <c r="J50" s="24">
        <f>J$9*J42</f>
        <v>0</v>
      </c>
    </row>
    <row r="51" spans="3:10" ht="15.75" thickBot="1" x14ac:dyDescent="0.3">
      <c r="C51" s="14"/>
      <c r="D51" s="24">
        <f>D$9*D43</f>
        <v>0</v>
      </c>
      <c r="E51" s="24">
        <f>E$9*E43</f>
        <v>0</v>
      </c>
      <c r="F51" s="14"/>
      <c r="G51" s="14"/>
      <c r="H51" s="14"/>
      <c r="I51" s="14"/>
      <c r="J51" s="14"/>
    </row>
    <row r="52" spans="3:10" ht="15.75" thickBot="1" x14ac:dyDescent="0.3">
      <c r="C52" s="14"/>
      <c r="D52" s="14"/>
      <c r="E52" s="14"/>
      <c r="F52" s="14"/>
      <c r="G52" s="24">
        <f>G$9*G43</f>
        <v>0</v>
      </c>
      <c r="H52" s="24">
        <f>H$9*H43</f>
        <v>0</v>
      </c>
      <c r="I52" s="14"/>
      <c r="J52" s="24">
        <f>J$9*J43</f>
        <v>0</v>
      </c>
    </row>
    <row r="53" spans="3:10" ht="15.75" thickBot="1" x14ac:dyDescent="0.3">
      <c r="C53" s="14"/>
      <c r="D53" s="24">
        <f>D$9*D44</f>
        <v>0</v>
      </c>
      <c r="E53" s="24">
        <f>E$9*E44</f>
        <v>0</v>
      </c>
      <c r="F53" s="14"/>
      <c r="G53" s="24">
        <f>G$9*G44</f>
        <v>0</v>
      </c>
      <c r="H53" s="24">
        <f>H$9*H44</f>
        <v>0</v>
      </c>
      <c r="I53" s="23"/>
      <c r="J53" s="24">
        <f>J$9*J44</f>
        <v>0</v>
      </c>
    </row>
    <row r="55" spans="3:10" ht="15.75" thickBot="1" x14ac:dyDescent="0.3">
      <c r="C55" s="11">
        <f>Arkusz1!D65</f>
        <v>0</v>
      </c>
      <c r="D55" s="11">
        <f>Arkusz1!E65</f>
        <v>0</v>
      </c>
      <c r="E55" s="11">
        <f>Arkusz1!F65</f>
        <v>0</v>
      </c>
      <c r="F55" s="11">
        <f>Arkusz1!G65</f>
        <v>0</v>
      </c>
      <c r="G55" s="11">
        <f>Arkusz1!H65</f>
        <v>0</v>
      </c>
      <c r="H55" s="11">
        <f>Arkusz1!I65</f>
        <v>0</v>
      </c>
      <c r="I55" s="11">
        <f>Arkusz1!J65</f>
        <v>0</v>
      </c>
      <c r="J55" s="11">
        <f>Arkusz1!K65</f>
        <v>0</v>
      </c>
    </row>
    <row r="56" spans="3:10" ht="15.75" thickBot="1" x14ac:dyDescent="0.3">
      <c r="C56" s="29">
        <f>K$9*C55</f>
        <v>0</v>
      </c>
      <c r="D56" s="29">
        <f t="shared" ref="D56:J56" si="6">L$9*D55</f>
        <v>0</v>
      </c>
      <c r="E56" s="29">
        <f t="shared" si="6"/>
        <v>0</v>
      </c>
      <c r="F56" s="29">
        <f t="shared" si="6"/>
        <v>0</v>
      </c>
      <c r="G56" s="29">
        <f t="shared" si="6"/>
        <v>0</v>
      </c>
      <c r="H56" s="29">
        <f t="shared" si="6"/>
        <v>0</v>
      </c>
      <c r="I56" s="29">
        <f t="shared" si="6"/>
        <v>0</v>
      </c>
      <c r="J56" s="29">
        <f t="shared" si="6"/>
        <v>0</v>
      </c>
    </row>
    <row r="57" spans="3:10" ht="15.75" thickBot="1" x14ac:dyDescent="0.3"/>
    <row r="58" spans="3:10" ht="15.75" thickBot="1" x14ac:dyDescent="0.3">
      <c r="C58" s="15">
        <f>Arkusz1!D77</f>
        <v>0</v>
      </c>
      <c r="D58" s="15">
        <f>Arkusz1!E77</f>
        <v>0</v>
      </c>
      <c r="E58" s="15">
        <f>Arkusz1!F77</f>
        <v>0</v>
      </c>
      <c r="F58" s="15">
        <f>Arkusz1!G77</f>
        <v>0</v>
      </c>
      <c r="G58" s="15">
        <f>Arkusz1!H77</f>
        <v>0</v>
      </c>
      <c r="H58" s="15">
        <f>Arkusz1!I77</f>
        <v>0</v>
      </c>
      <c r="I58" s="15">
        <f>Arkusz1!J77</f>
        <v>0</v>
      </c>
      <c r="J58" s="15">
        <f>Arkusz1!K77</f>
        <v>0</v>
      </c>
    </row>
    <row r="59" spans="3:10" ht="15.75" thickBot="1" x14ac:dyDescent="0.3">
      <c r="C59" s="22">
        <f>Arkusz1!D78</f>
        <v>0</v>
      </c>
      <c r="D59" s="22">
        <f>Arkusz1!E78</f>
        <v>0</v>
      </c>
      <c r="E59" s="22">
        <f>Arkusz1!F78</f>
        <v>0</v>
      </c>
      <c r="F59" s="22">
        <f>Arkusz1!G78</f>
        <v>0</v>
      </c>
      <c r="G59" s="22">
        <f>Arkusz1!H78</f>
        <v>0</v>
      </c>
      <c r="H59" s="22">
        <f>Arkusz1!I78</f>
        <v>0</v>
      </c>
      <c r="I59" s="22">
        <f>Arkusz1!J78</f>
        <v>0</v>
      </c>
      <c r="J59" s="22">
        <f>Arkusz1!K78</f>
        <v>0</v>
      </c>
    </row>
    <row r="60" spans="3:10" ht="15.75" thickBot="1" x14ac:dyDescent="0.3">
      <c r="C60" s="11">
        <f>Arkusz1!D79</f>
        <v>0</v>
      </c>
      <c r="D60" s="11">
        <f>Arkusz1!E79</f>
        <v>0</v>
      </c>
      <c r="E60" s="11">
        <f>Arkusz1!F79</f>
        <v>0</v>
      </c>
      <c r="F60" s="11">
        <f>Arkusz1!G79</f>
        <v>0</v>
      </c>
      <c r="G60" s="11">
        <f>Arkusz1!H79</f>
        <v>0</v>
      </c>
      <c r="H60" s="11">
        <f>Arkusz1!I79</f>
        <v>0</v>
      </c>
      <c r="I60" s="11">
        <f>Arkusz1!J79</f>
        <v>0</v>
      </c>
      <c r="J60" s="11">
        <f>Arkusz1!K79</f>
        <v>0</v>
      </c>
    </row>
    <row r="61" spans="3:10" ht="15.75" thickBot="1" x14ac:dyDescent="0.3">
      <c r="C61" s="11">
        <f>Arkusz1!D80</f>
        <v>0</v>
      </c>
      <c r="D61" s="11">
        <f>Arkusz1!E80</f>
        <v>0</v>
      </c>
      <c r="E61" s="11">
        <f>Arkusz1!F80</f>
        <v>0</v>
      </c>
      <c r="F61" s="11">
        <f>Arkusz1!G80</f>
        <v>0</v>
      </c>
      <c r="G61" s="11">
        <f>Arkusz1!H80</f>
        <v>0</v>
      </c>
      <c r="H61" s="11">
        <f>Arkusz1!I80</f>
        <v>0</v>
      </c>
      <c r="I61" s="11">
        <f>Arkusz1!J80</f>
        <v>0</v>
      </c>
      <c r="J61" s="11">
        <f>Arkusz1!K80</f>
        <v>0</v>
      </c>
    </row>
    <row r="62" spans="3:10" ht="15.75" thickBot="1" x14ac:dyDescent="0.3">
      <c r="C62" s="12"/>
      <c r="D62" s="12"/>
      <c r="E62" s="12"/>
      <c r="F62" s="11">
        <f>Arkusz1!G81</f>
        <v>0</v>
      </c>
      <c r="G62" s="11">
        <f>Arkusz1!H81</f>
        <v>0</v>
      </c>
      <c r="H62" s="12"/>
      <c r="I62" s="11">
        <f>Arkusz1!J81</f>
        <v>0</v>
      </c>
      <c r="J62" s="11">
        <f>Arkusz1!K81</f>
        <v>0</v>
      </c>
    </row>
    <row r="63" spans="3:10" ht="15.75" thickBot="1" x14ac:dyDescent="0.3">
      <c r="C63" s="11">
        <f>Arkusz1!D82</f>
        <v>0</v>
      </c>
      <c r="D63" s="11">
        <f>Arkusz1!E82</f>
        <v>0</v>
      </c>
      <c r="E63" s="11">
        <f>Arkusz1!F82</f>
        <v>0</v>
      </c>
      <c r="F63" s="11">
        <f>Arkusz1!G82</f>
        <v>0</v>
      </c>
      <c r="G63" s="11">
        <f>Arkusz1!H82</f>
        <v>0</v>
      </c>
      <c r="H63" s="11">
        <f>Arkusz1!I82</f>
        <v>0</v>
      </c>
      <c r="I63" s="11">
        <f>Arkusz1!J82</f>
        <v>0</v>
      </c>
      <c r="J63" s="11">
        <f>Arkusz1!K82</f>
        <v>0</v>
      </c>
    </row>
    <row r="64" spans="3:10" ht="15.75" thickBot="1" x14ac:dyDescent="0.3">
      <c r="C64" s="11">
        <f>Arkusz1!D83</f>
        <v>0</v>
      </c>
      <c r="D64" s="11">
        <f>Arkusz1!E83</f>
        <v>0</v>
      </c>
      <c r="E64" s="11">
        <f>Arkusz1!F83</f>
        <v>0</v>
      </c>
      <c r="F64" s="11">
        <f>Arkusz1!G83</f>
        <v>0</v>
      </c>
      <c r="G64" s="11">
        <f>Arkusz1!H83</f>
        <v>0</v>
      </c>
      <c r="H64" s="11">
        <f>Arkusz1!I83</f>
        <v>0</v>
      </c>
      <c r="I64" s="11">
        <f>Arkusz1!J83</f>
        <v>0</v>
      </c>
      <c r="J64" s="11">
        <f>Arkusz1!K83</f>
        <v>0</v>
      </c>
    </row>
    <row r="65" spans="3:10" ht="15.75" thickBot="1" x14ac:dyDescent="0.3">
      <c r="C65" s="11">
        <f>Arkusz1!D84</f>
        <v>0</v>
      </c>
      <c r="D65" s="11">
        <f>Arkusz1!E84</f>
        <v>0</v>
      </c>
      <c r="E65" s="11">
        <f>Arkusz1!F84</f>
        <v>0</v>
      </c>
      <c r="F65" s="11">
        <f>Arkusz1!G84</f>
        <v>0</v>
      </c>
      <c r="G65" s="11">
        <f>Arkusz1!H84</f>
        <v>0</v>
      </c>
      <c r="H65" s="11">
        <f>Arkusz1!I84</f>
        <v>0</v>
      </c>
      <c r="I65" s="11">
        <f>Arkusz1!J84</f>
        <v>0</v>
      </c>
      <c r="J65" s="11">
        <f>Arkusz1!K84</f>
        <v>0</v>
      </c>
    </row>
    <row r="66" spans="3:10" ht="15.75" thickBot="1" x14ac:dyDescent="0.3">
      <c r="C66" s="11">
        <f>Arkusz1!D85</f>
        <v>0</v>
      </c>
      <c r="D66" s="11">
        <f>Arkusz1!E85</f>
        <v>0</v>
      </c>
      <c r="E66" s="11">
        <f>Arkusz1!F85</f>
        <v>0</v>
      </c>
      <c r="F66" s="11">
        <f>Arkusz1!G85</f>
        <v>0</v>
      </c>
      <c r="G66" s="11">
        <f>Arkusz1!H85</f>
        <v>0</v>
      </c>
      <c r="H66" s="11">
        <f>Arkusz1!I85</f>
        <v>0</v>
      </c>
      <c r="I66" s="11">
        <f>Arkusz1!J85</f>
        <v>0</v>
      </c>
      <c r="J66" s="11">
        <f>Arkusz1!K85</f>
        <v>0</v>
      </c>
    </row>
    <row r="67" spans="3:10" ht="15.75" thickBot="1" x14ac:dyDescent="0.3">
      <c r="C67" s="29">
        <f>C$8*C58</f>
        <v>0</v>
      </c>
      <c r="D67" s="29">
        <f>D$8*D58</f>
        <v>0</v>
      </c>
      <c r="E67" s="29">
        <f>E$8*E58</f>
        <v>0</v>
      </c>
      <c r="F67" s="12"/>
      <c r="G67" s="12"/>
      <c r="H67" s="12"/>
      <c r="I67" s="12"/>
      <c r="J67" s="12"/>
    </row>
    <row r="68" spans="3:10" ht="15.75" thickBot="1" x14ac:dyDescent="0.3">
      <c r="C68" s="29">
        <f>C$9*C59</f>
        <v>0</v>
      </c>
      <c r="D68" s="29">
        <f>D$9*D59</f>
        <v>0</v>
      </c>
      <c r="E68" s="29">
        <f>E$9*E59</f>
        <v>0</v>
      </c>
      <c r="F68" s="12"/>
      <c r="G68" s="12"/>
      <c r="H68" s="12"/>
      <c r="I68" s="12"/>
      <c r="J68" s="12"/>
    </row>
    <row r="69" spans="3:10" ht="15.75" thickBot="1" x14ac:dyDescent="0.3">
      <c r="C69" s="12"/>
      <c r="D69" s="12"/>
      <c r="E69" s="12"/>
      <c r="F69" s="29">
        <f>F$8*F58</f>
        <v>0</v>
      </c>
      <c r="G69" s="29">
        <f>G$8*G58</f>
        <v>0</v>
      </c>
      <c r="H69" s="29">
        <f>H$8*H58</f>
        <v>0</v>
      </c>
      <c r="I69" s="29">
        <f>I$8*I58</f>
        <v>0</v>
      </c>
      <c r="J69" s="29">
        <f>J$8*J58</f>
        <v>0</v>
      </c>
    </row>
    <row r="70" spans="3:10" ht="15.75" thickBot="1" x14ac:dyDescent="0.3">
      <c r="C70" s="12"/>
      <c r="D70" s="12"/>
      <c r="E70" s="12"/>
      <c r="F70" s="29">
        <f>F$9*F59</f>
        <v>0</v>
      </c>
      <c r="G70" s="29">
        <f>G$9*G59</f>
        <v>0</v>
      </c>
      <c r="H70" s="29">
        <f>H$9*H59</f>
        <v>0</v>
      </c>
      <c r="I70" s="29">
        <f>I$9*I59</f>
        <v>0</v>
      </c>
      <c r="J70" s="29">
        <f>J$9*J59</f>
        <v>0</v>
      </c>
    </row>
    <row r="71" spans="3:10" ht="15.75" thickBot="1" x14ac:dyDescent="0.3">
      <c r="C71" s="29">
        <f t="shared" ref="C71:J71" si="7">K$8*C60</f>
        <v>0</v>
      </c>
      <c r="D71" s="29">
        <f t="shared" si="7"/>
        <v>0</v>
      </c>
      <c r="E71" s="29">
        <f t="shared" si="7"/>
        <v>0</v>
      </c>
      <c r="F71" s="29">
        <f t="shared" si="7"/>
        <v>0</v>
      </c>
      <c r="G71" s="29">
        <f t="shared" si="7"/>
        <v>0</v>
      </c>
      <c r="H71" s="29">
        <f t="shared" si="7"/>
        <v>0</v>
      </c>
      <c r="I71" s="29">
        <f t="shared" si="7"/>
        <v>0</v>
      </c>
      <c r="J71" s="29">
        <f t="shared" si="7"/>
        <v>0</v>
      </c>
    </row>
    <row r="72" spans="3:10" ht="15.75" thickBot="1" x14ac:dyDescent="0.3">
      <c r="C72" s="29">
        <f t="shared" ref="C72:J72" si="8">K$9*C61</f>
        <v>0</v>
      </c>
      <c r="D72" s="29">
        <f t="shared" si="8"/>
        <v>0</v>
      </c>
      <c r="E72" s="29">
        <f t="shared" si="8"/>
        <v>0</v>
      </c>
      <c r="F72" s="29">
        <f t="shared" si="8"/>
        <v>0</v>
      </c>
      <c r="G72" s="29">
        <f t="shared" si="8"/>
        <v>0</v>
      </c>
      <c r="H72" s="29">
        <f t="shared" si="8"/>
        <v>0</v>
      </c>
      <c r="I72" s="29">
        <f t="shared" si="8"/>
        <v>0</v>
      </c>
      <c r="J72" s="29">
        <f t="shared" si="8"/>
        <v>0</v>
      </c>
    </row>
    <row r="73" spans="3:10" ht="15.75" thickBot="1" x14ac:dyDescent="0.3">
      <c r="C73" s="12"/>
      <c r="D73" s="12"/>
      <c r="E73" s="12"/>
      <c r="F73" s="29">
        <f>$S$9*F62</f>
        <v>0</v>
      </c>
      <c r="G73" s="29">
        <f>$S$9*G62</f>
        <v>0</v>
      </c>
      <c r="H73" s="12"/>
      <c r="I73" s="29">
        <f>$S$9*I62</f>
        <v>0</v>
      </c>
      <c r="J73" s="29">
        <f>$S$9*J62</f>
        <v>0</v>
      </c>
    </row>
    <row r="74" spans="3:10" ht="15.75" thickBot="1" x14ac:dyDescent="0.3">
      <c r="C74" s="29">
        <f t="shared" ref="C74:J74" si="9">C$8*C63</f>
        <v>0</v>
      </c>
      <c r="D74" s="29">
        <f t="shared" si="9"/>
        <v>0</v>
      </c>
      <c r="E74" s="29">
        <f t="shared" si="9"/>
        <v>0</v>
      </c>
      <c r="F74" s="29">
        <f t="shared" si="9"/>
        <v>0</v>
      </c>
      <c r="G74" s="29">
        <f t="shared" si="9"/>
        <v>0</v>
      </c>
      <c r="H74" s="29">
        <f t="shared" si="9"/>
        <v>0</v>
      </c>
      <c r="I74" s="29">
        <f t="shared" si="9"/>
        <v>0</v>
      </c>
      <c r="J74" s="29">
        <f t="shared" si="9"/>
        <v>0</v>
      </c>
    </row>
    <row r="75" spans="3:10" ht="15.75" thickBot="1" x14ac:dyDescent="0.3">
      <c r="C75" s="29">
        <f t="shared" ref="C75:J75" si="10">C$9*C64</f>
        <v>0</v>
      </c>
      <c r="D75" s="29">
        <f t="shared" si="10"/>
        <v>0</v>
      </c>
      <c r="E75" s="29">
        <f t="shared" si="10"/>
        <v>0</v>
      </c>
      <c r="F75" s="29">
        <f t="shared" si="10"/>
        <v>0</v>
      </c>
      <c r="G75" s="29">
        <f t="shared" si="10"/>
        <v>0</v>
      </c>
      <c r="H75" s="29">
        <f t="shared" si="10"/>
        <v>0</v>
      </c>
      <c r="I75" s="29">
        <f t="shared" si="10"/>
        <v>0</v>
      </c>
      <c r="J75" s="29">
        <f t="shared" si="10"/>
        <v>0</v>
      </c>
    </row>
    <row r="76" spans="3:10" ht="15.75" thickBot="1" x14ac:dyDescent="0.3">
      <c r="C76" s="29">
        <f t="shared" ref="C76:J76" si="11">K$8*C65</f>
        <v>0</v>
      </c>
      <c r="D76" s="29">
        <f t="shared" si="11"/>
        <v>0</v>
      </c>
      <c r="E76" s="29">
        <f t="shared" si="11"/>
        <v>0</v>
      </c>
      <c r="F76" s="29">
        <f t="shared" si="11"/>
        <v>0</v>
      </c>
      <c r="G76" s="29">
        <f t="shared" si="11"/>
        <v>0</v>
      </c>
      <c r="H76" s="29">
        <f t="shared" si="11"/>
        <v>0</v>
      </c>
      <c r="I76" s="29">
        <f t="shared" si="11"/>
        <v>0</v>
      </c>
      <c r="J76" s="29">
        <f t="shared" si="11"/>
        <v>0</v>
      </c>
    </row>
    <row r="77" spans="3:10" ht="15.75" thickBot="1" x14ac:dyDescent="0.3">
      <c r="C77" s="29">
        <f t="shared" ref="C77:J77" si="12">K$9*C66</f>
        <v>0</v>
      </c>
      <c r="D77" s="29">
        <f t="shared" si="12"/>
        <v>0</v>
      </c>
      <c r="E77" s="29">
        <f t="shared" si="12"/>
        <v>0</v>
      </c>
      <c r="F77" s="29">
        <f t="shared" si="12"/>
        <v>0</v>
      </c>
      <c r="G77" s="29">
        <f t="shared" si="12"/>
        <v>0</v>
      </c>
      <c r="H77" s="29">
        <f t="shared" si="12"/>
        <v>0</v>
      </c>
      <c r="I77" s="29">
        <f t="shared" si="12"/>
        <v>0</v>
      </c>
      <c r="J77" s="29">
        <f t="shared" si="12"/>
        <v>0</v>
      </c>
    </row>
  </sheetData>
  <protectedRanges>
    <protectedRange sqref="C45 D47:E47 D49:E49 D51:E51 D53:E53 F46 I46 G48:H48 J48 G50:H50 J50 G52:H53 J52:J53" name="Rozstęp15"/>
    <protectedRange sqref="C40:J44" name="Rozstęp9"/>
    <protectedRange sqref="C55:J56" name="Rozstęp31_1"/>
    <protectedRange sqref="C67:E68 F69:J70 C71:J72 F73:G73 I73:J73 C74:J77" name="Rozstęp37"/>
    <protectedRange sqref="C58:J66" name="Rozstęp33"/>
  </protectedRanges>
  <mergeCells count="3">
    <mergeCell ref="A12:A20"/>
    <mergeCell ref="A21:A29"/>
    <mergeCell ref="A30:A38"/>
  </mergeCells>
  <dataValidations count="3">
    <dataValidation type="whole" allowBlank="1" showInputMessage="1" showErrorMessage="1" sqref="C55:J55 C58:J66" xr:uid="{00000000-0002-0000-0100-000000000000}">
      <formula1>1</formula1>
      <formula2>90000000</formula2>
    </dataValidation>
    <dataValidation type="whole" allowBlank="1" showInputMessage="1" showErrorMessage="1" sqref="C40:J44" xr:uid="{00000000-0002-0000-0100-000001000000}">
      <formula1>1</formula1>
      <formula2>1000000</formula2>
    </dataValidation>
    <dataValidation allowBlank="1" showErrorMessage="1" sqref="S6 B21:B38 B7:S20" xr:uid="{00000000-0002-0000-0100-000002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Pracownik</dc:creator>
  <cp:lastModifiedBy>Pracownik</cp:lastModifiedBy>
  <cp:lastPrinted>2023-05-16T11:57:05Z</cp:lastPrinted>
  <dcterms:created xsi:type="dcterms:W3CDTF">2023-05-16T10:37:30Z</dcterms:created>
  <dcterms:modified xsi:type="dcterms:W3CDTF">2023-05-19T13:10:09Z</dcterms:modified>
</cp:coreProperties>
</file>