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 name="Ceny UE kat. ACZ" sheetId="51" r:id="rId17"/>
  </sheets>
  <definedNames>
    <definedName name="_xlnm._FilterDatabase" localSheetId="10" hidden="1">Eksport!#REF!</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L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<sst xmlns="http://schemas.openxmlformats.org/spreadsheetml/2006/main" count="5596" uniqueCount="466">
  <si>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</si>
  <si>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</si>
  <si>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</si>
  <si>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</si>
  <si>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</si>
  <si>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</si>
  <si>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</si>
  <si>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</si>
  <si>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</si>
  <si>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</si>
  <si>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</si>
  <si>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</si>
  <si>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</si>
  <si>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</si>
  <si>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</si>
  <si>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</si>
  <si>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</si>
  <si>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</si>
  <si>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</si>
  <si>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</si>
  <si>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</si>
  <si>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</si>
  <si>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</si>
  <si>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</si>
  <si>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</si>
  <si>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</si>
  <si>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</si>
  <si>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</si>
  <si>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</si>
  <si>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</si>
  <si>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</si>
  <si>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</si>
  <si>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</si>
  <si>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</si>
  <si>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</si>
  <si>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</si>
  <si>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</si>
  <si>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</si>
  <si>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</si>
  <si>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</si>
  <si>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</si>
  <si>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</si>
  <si>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</si>
  <si>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</si>
  <si>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</si>
  <si>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</si>
  <si>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</si>
  <si>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</si>
  <si>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</si>
  <si>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</si>
  <si>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</si>
  <si>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</si>
  <si>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</si>
  <si>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</si>
  <si>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</si>
  <si>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</si>
  <si>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</si>
  <si>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</si>
  <si>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</si>
  <si>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</si>
  <si>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</si>
  <si>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</si>
  <si>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</si>
  <si>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</si>
  <si>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</si>
  <si>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</si>
  <si>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</si>
  <si>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</si>
  <si>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</si>
  <si>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</si>
  <si>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</si>
  <si>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</si>
  <si>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</si>
  <si>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</si>
  <si>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</si>
  <si>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</si>
  <si>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</si>
  <si>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</si>
  <si>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</si>
  <si>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</si>
  <si>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</si>
  <si>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</si>
  <si>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</si>
  <si>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</si>
  <si>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</si>
  <si>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</si>
  <si>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</si>
  <si>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</si>
  <si>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</si>
  <si>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</si>
  <si>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</si>
  <si>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</si>
  <si>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</si>
  <si>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</si>
  <si>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</si>
  <si>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</si>
  <si>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</si>
  <si>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</si>
  <si>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</si>
  <si>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</si>
  <si>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</si>
  <si>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</si>
  <si>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</si>
  <si>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</si>
  <si>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</si>
  <si>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</si>
  <si>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</si>
  <si>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</si>
  <si>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</si>
  <si>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</si>
  <si>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</si>
  <si>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</si>
  <si>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</si>
  <si>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</si>
  <si>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</si>
  <si>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</si>
  <si>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</si>
  <si>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</si>
  <si>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</si>
  <si>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</si>
  <si>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</si>
  <si>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</si>
  <si>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</si>
  <si>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</si>
  <si>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</si>
  <si>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</si>
  <si>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</si>
  <si>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</si>
  <si>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</si>
  <si>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</si>
  <si>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</si>
  <si>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</si>
  <si>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</si>
  <si>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</si>
  <si>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</si>
  <si>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</si>
  <si>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</si>
  <si>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</si>
  <si>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</si>
  <si>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</si>
  <si>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</si>
  <si>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</si>
  <si>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</si>
  <si>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</si>
  <si>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</si>
  <si>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</si>
  <si>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</si>
  <si>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</si>
  <si>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</si>
  <si>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</si>
  <si>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</si>
  <si>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</si>
  <si>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</si>
  <si>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</si>
  <si>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</si>
  <si>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</si>
  <si>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</si>
  <si>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</si>
  <si>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</si>
  <si>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</si>
  <si>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</si>
  <si>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</si>
  <si>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</si>
  <si>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</si>
  <si>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</si>
  <si>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</si>
  <si>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</si>
  <si>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</si>
  <si>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</si>
  <si>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</si>
  <si>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</si>
  <si>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</si>
  <si>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</si>
  <si>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</si>
  <si>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</si>
  <si>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</si>
  <si>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</si>
  <si>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</si>
  <si>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</si>
  <si>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</si>
  <si>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</si>
  <si>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</si>
  <si>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</si>
  <si>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</si>
  <si>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</si>
  <si>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</si>
  <si>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</si>
  <si>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</si>
  <si>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</si>
  <si>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</si>
  <si>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</si>
  <si>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</si>
  <si>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</si>
  <si>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</si>
  <si>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</si>
  <si>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</si>
  <si>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</si>
  <si>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</si>
  <si>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</si>
  <si>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</si>
  <si>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</si>
  <si>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</si>
  <si>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</si>
  <si>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</si>
  <si>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</si>
  <si>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</si>
  <si>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</si>
  <si>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</si>
  <si>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</si>
  <si>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</si>
  <si>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</si>
  <si>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</si>
  <si>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</si>
  <si>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</si>
  <si>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</si>
  <si>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</si>
  <si>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</si>
  <si>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</si>
  <si>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</si>
  <si>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</si>
  <si>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</si>
  <si>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</si>
  <si>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</si>
  <si>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</si>
  <si>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</si>
  <si>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</si>
  <si>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</si>
  <si>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</si>
  <si>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</si>
  <si>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</si>
  <si>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</si>
  <si>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</si>
  <si>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</si>
  <si>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</si>
  <si>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</si>
  <si>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</si>
  <si>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</si>
  <si>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</si>
  <si>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</si>
  <si>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</si>
  <si>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</si>
  <si>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</si>
  <si>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</si>
  <si>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</si>
  <si>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</si>
  <si>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</si>
  <si>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</si>
  <si>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</si>
  <si>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</si>
  <si>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</si>
  <si>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</si>
  <si>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</si>
  <si>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</si>
  <si>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</si>
  <si>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</si>
  <si>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</si>
  <si>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</si>
  <si>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</si>
  <si>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</si>
  <si>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</si>
  <si>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</si>
  <si>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</si>
  <si>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</si>
  <si>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</si>
  <si>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</si>
  <si>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</si>
  <si>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</si>
  <si>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</si>
  <si>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</si>
  <si>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</si>
  <si>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</si>
  <si>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</si>
  <si>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</si>
  <si>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</si>
  <si>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</si>
  <si>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</si>
  <si>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</si>
  <si>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</si>
  <si>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</si>
  <si>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</si>
  <si>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</si>
  <si>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</si>
  <si>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</si>
  <si>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</si>
  <si>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</si>
  <si>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</si>
  <si>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</si>
  <si>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</si>
  <si>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</si>
  <si>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</si>
  <si>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</si>
  <si>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</si>
  <si>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</si>
  <si>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</si>
  <si>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</si>
  <si>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</si>
  <si>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</si>
  <si>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</si>
  <si>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</si>
  <si>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</si>
  <si>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</si>
  <si>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</si>
  <si>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</si>
  <si>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</si>
  <si>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</si>
  <si>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</si>
  <si>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</si>
  <si>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</si>
  <si>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</si>
  <si>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</si>
  <si>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</si>
  <si>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</si>
  <si>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</si>
  <si>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</si>
  <si>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</si>
  <si>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</si>
  <si>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</si>
  <si>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</si>
  <si>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</si>
  <si>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</si>
  <si>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</si>
  <si>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</si>
  <si>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</si>
  <si>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</si>
  <si>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</si>
  <si>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</si>
  <si>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</si>
  <si>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</si>
  <si>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</si>
  <si>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</si>
  <si>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</si>
  <si>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</si>
  <si>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</si>
  <si>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</si>
  <si>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</si>
  <si>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</si>
  <si>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</si>
  <si>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</si>
  <si>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</si>
  <si>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</si>
  <si>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</si>
  <si>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</si>
  <si>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</si>
  <si>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</si>
  <si>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</si>
  <si>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</si>
  <si>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</si>
  <si>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</si>
  <si>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</si>
  <si>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</si>
  <si>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</si>
  <si>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</si>
  <si>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</si>
  <si>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</si>
  <si>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</si>
  <si>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</si>
  <si>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</si>
  <si>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</si>
  <si>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</si>
  <si>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</si>
  <si>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</si>
  <si>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</si>
  <si>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</si>
  <si>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</si>
  <si>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</si>
  <si>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</si>
  <si>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</si>
  <si>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</si>
  <si>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</si>
  <si>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</si>
  <si>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</si>
  <si>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</si>
  <si>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</si>
  <si>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</si>
  <si>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</si>
  <si>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</si>
  <si>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</si>
  <si>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</si>
  <si>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</si>
  <si>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</si>
  <si>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</si>
  <si>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</si>
  <si>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</si>
  <si>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</si>
  <si>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</si>
  <si>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Turcja</t>
  </si>
  <si>
    <t>2019-11-10</t>
  </si>
  <si>
    <t>(Euro/100 kg PC/DW)</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</si>
  <si>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</si>
  <si>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</si>
  <si>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</si>
  <si>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</si>
  <si>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U2+U3</t>
  </si>
  <si>
    <t>R2+R3</t>
  </si>
  <si>
    <t>O2+O3</t>
  </si>
  <si>
    <t>U+R+O</t>
  </si>
  <si>
    <t>U2+U3+U4</t>
  </si>
  <si>
    <t>R3+R4</t>
  </si>
  <si>
    <t>O3</t>
  </si>
  <si>
    <t>R3</t>
  </si>
  <si>
    <t>% of</t>
  </si>
  <si>
    <t>%</t>
  </si>
  <si>
    <t>ref. price</t>
  </si>
  <si>
    <t>U</t>
  </si>
  <si>
    <t>R</t>
  </si>
  <si>
    <t>O</t>
  </si>
  <si>
    <t>URO</t>
  </si>
  <si>
    <t>BE</t>
  </si>
  <si>
    <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</si>
  <si>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</si>
  <si>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</si>
  <si>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</si>
  <si>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</si>
  <si>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</si>
  <si>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</si>
  <si>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</si>
  <si>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</si>
  <si>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</si>
  <si>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</si>
  <si>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</si>
  <si>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</si>
  <si>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</si>
  <si>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</si>
  <si>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</si>
  <si>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</si>
  <si>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</si>
  <si>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</si>
  <si>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</si>
  <si>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</si>
  <si>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</si>
  <si>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</si>
  <si>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</si>
  <si>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</si>
  <si>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</si>
  <si>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</si>
  <si>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</si>
  <si>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</si>
  <si>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</si>
  <si>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</si>
  <si>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r>
      <t>Tab. 4. Eksport bydła i mięsa wołowego w masie produktu w</t>
    </r>
    <r>
      <rPr>
        <b/>
        <sz val="11"/>
        <color rgb="FF0000FF"/>
        <rFont val="Times New Roman"/>
        <family val="1"/>
        <charset val="238"/>
      </rPr>
      <t xml:space="preserve"> okresie I-IX 2019 r. (dane wstępne) </t>
    </r>
    <r>
      <rPr>
        <b/>
        <sz val="11"/>
        <rFont val="Times New Roman"/>
        <family val="1"/>
        <charset val="238"/>
      </rPr>
      <t xml:space="preserve">w porównaniu do I-IX 2018 r. </t>
    </r>
    <r>
      <rPr>
        <i/>
        <sz val="11"/>
        <rFont val="Times New Roman"/>
        <family val="1"/>
        <charset val="238"/>
      </rPr>
      <t>(wg wstępnych danych Min. Finansów).</t>
    </r>
  </si>
  <si>
    <t>I-IX 2019 r. (wstępne)</t>
  </si>
  <si>
    <t>I-IX 2018 r.</t>
  </si>
  <si>
    <t>zmiana I-IX 2019 /I-IX 2018 (%)</t>
  </si>
  <si>
    <r>
      <t>Tab. 4. Import bydła i mięsa wołowego w masie produktu</t>
    </r>
    <r>
      <rPr>
        <b/>
        <sz val="11"/>
        <color rgb="FF0000FF"/>
        <rFont val="Times New Roman"/>
        <family val="1"/>
        <charset val="238"/>
      </rPr>
      <t xml:space="preserve"> w okresie I-IX  2019 r. (dane wstępne) </t>
    </r>
    <r>
      <rPr>
        <b/>
        <sz val="11"/>
        <rFont val="Times New Roman"/>
        <family val="1"/>
        <charset val="238"/>
      </rPr>
      <t>w porównaniu do  I-IX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</si>
  <si>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IX 2019 r. (dane wstępne)</t>
  </si>
  <si>
    <t>OKRES: I -  IX 2019 r. (wstępne) - ważniejsze państwa</t>
  </si>
  <si>
    <t>Kierunki, wartość, wolumen oraz średnia cena uzyskana w imporcie bydła żywego i mięsa wołowego w okresie I - IX 2019 r. (dane wstępne)</t>
  </si>
  <si>
    <t>OKRES: I - IX 2019 r. (wstępne) - ważniejsze państwa</t>
  </si>
  <si>
    <t>2019-11-17</t>
  </si>
  <si>
    <t>NR 46/2019</t>
  </si>
  <si>
    <t>Notowania z okresu: 11.11  - 17.11.2019r.</t>
  </si>
  <si>
    <t>21.11.2019 r.</t>
  </si>
  <si>
    <t>* cena netto (bez VAT)</t>
  </si>
  <si>
    <t xml:space="preserve">Ceny skupu netto (bez VAT) bydła rzeźnego za okres: </t>
  </si>
  <si>
    <t>* prezentowane ceny są cenami netto (bez VAT)</t>
  </si>
  <si>
    <t>Tablica 4. Ceny sprzedaży netto (bez VAT) ćwierci wołowych na rynek wewnętrzny w Polsce oraz wg makroregionów</t>
  </si>
  <si>
    <r>
      <t xml:space="preserve">Tablica 5. Średnie ceny sprzedaży netto (bez VAT) elementów mięsa wołowego wg makroregionów </t>
    </r>
    <r>
      <rPr>
        <b/>
        <sz val="14"/>
        <color rgb="FF0000FF"/>
        <rFont val="Times New Roman CE"/>
        <family val="1"/>
        <charset val="238"/>
      </rPr>
      <t>w okresie: 11.11 - 17.11.2019</t>
    </r>
  </si>
  <si>
    <t>Tablica 5. Średnie ceny zakupu netto (bez VAT) cieląt od 8 dni do 4 tygodni oraz  młodego bydła opasowego w wieku 6-12 miesięcy</t>
  </si>
  <si>
    <t>Źródło : Komisja Europejska</t>
  </si>
  <si>
    <t xml:space="preserve">     </t>
  </si>
  <si>
    <t xml:space="preserve">   Ceny bydła w państwach Unii Europejskiej w  Euro/100 kg      </t>
  </si>
  <si>
    <t>zm. tyg</t>
  </si>
  <si>
    <t xml:space="preserve">Średnia cena </t>
  </si>
  <si>
    <t xml:space="preserve">2019-11-11 - 2019-11-17 </t>
  </si>
  <si>
    <t>Średnie ceny netto (bez VAT) sprzedaży ćwierci kompensowanych z buhajków do dwóch lat (kat. A) oraz krów (kat. D) w [zł/tonę]</t>
  </si>
  <si>
    <t>Średnie ceny netto (bez VAT) sprzedaży elementów w [zł/tonę]</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</si>
</sst>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 numFmtId="172" formatCode="&quot;+ &quot;0.00;&quot;- &quot;0.00;&quot;idem&quot;"/>
    <numFmt numFmtId="173" formatCode="\+0.0%;\-0.00%;&quot;idem&quot;"/>
    <numFmt numFmtId="174" formatCode="0.0%"/>
    <numFmt numFmtId="175" formatCode="&quot;+ &quot;0.0%;&quot;- &quot;0.0%;&quot;idem&quot;"/>
    <numFmt numFmtId="176" formatCode="\+\ 0.00;\-\ 0.00;&quot;idem&quot;"/>
  </numFmts>
  <fonts count="212">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b/>
      <sz val="7"/>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b/>
      <sz val="8"/>
      <name val="Calibri"/>
      <family val="2"/>
      <charset val="238"/>
      <scheme val="minor"/>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09">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206">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431">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168" fontId="36" fillId="0" borderId="46" xfId="51" quotePrefix="1" applyNumberFormat="1" applyFont="1" applyFill="1" applyBorder="1" applyAlignment="1"/>
    <xf numFmtId="168" fontId="36" fillId="0" borderId="29" xfId="51" quotePrefix="1" applyNumberFormat="1" applyFont="1" applyFill="1" applyBorder="1" applyAlignment="1"/>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68" fontId="36" fillId="0" borderId="51" xfId="51" quotePrefix="1" applyNumberFormat="1" applyFont="1" applyFill="1" applyBorder="1" applyAlignment="1"/>
    <xf numFmtId="168" fontId="35" fillId="0" borderId="29" xfId="51" quotePrefix="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168" fontId="35" fillId="0" borderId="30" xfId="51" quotePrefix="1" applyNumberFormat="1" applyFont="1" applyFill="1" applyBorder="1" applyAlignment="1"/>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168" fontId="35" fillId="0" borderId="46" xfId="51" quotePrefix="1" applyNumberFormat="1" applyFont="1" applyFill="1" applyBorder="1" applyAlignment="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164" fontId="153" fillId="0" borderId="30" xfId="0" quotePrefix="1" applyNumberFormat="1" applyFont="1" applyBorder="1" applyAlignment="1">
      <alignment vertical="center" wrapText="1"/>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6" borderId="0" xfId="96" quotePrefix="1" applyFont="1" applyFill="1" applyBorder="1" applyAlignment="1">
      <alignment horizontal="center" vertical="center"/>
    </xf>
    <xf numFmtId="0" fontId="205" fillId="66" borderId="0" xfId="96" applyFont="1" applyFill="1" applyBorder="1" applyAlignment="1" applyProtection="1">
      <alignment horizontal="center"/>
      <protection locked="0"/>
    </xf>
    <xf numFmtId="0" fontId="206" fillId="66" borderId="0" xfId="96" applyFont="1" applyFill="1" applyBorder="1" applyAlignment="1" applyProtection="1">
      <alignment horizontal="center"/>
      <protection locked="0"/>
    </xf>
    <xf numFmtId="0" fontId="205" fillId="66" borderId="0" xfId="96" applyFont="1" applyFill="1" applyBorder="1" applyAlignment="1">
      <alignment horizontal="center"/>
    </xf>
    <xf numFmtId="0" fontId="201" fillId="66" borderId="0" xfId="96" applyFont="1" applyFill="1" applyBorder="1" applyAlignment="1" applyProtection="1">
      <alignment horizontal="center"/>
      <protection locked="0"/>
    </xf>
    <xf numFmtId="0" fontId="205" fillId="66" borderId="0" xfId="96" applyFont="1" applyFill="1" applyBorder="1" applyAlignment="1" applyProtection="1">
      <alignment horizontal="center" vertical="top"/>
      <protection locked="0"/>
    </xf>
    <xf numFmtId="0" fontId="206" fillId="66" borderId="0" xfId="96" applyFont="1" applyFill="1" applyBorder="1" applyAlignment="1" applyProtection="1">
      <alignment horizontal="center" vertical="top"/>
      <protection locked="0"/>
    </xf>
    <xf numFmtId="0" fontId="205" fillId="60" borderId="0" xfId="96" applyFont="1" applyFill="1" applyBorder="1" applyAlignment="1" applyProtection="1">
      <alignment horizontal="center" vertical="center"/>
      <protection locked="0"/>
    </xf>
    <xf numFmtId="0" fontId="205" fillId="66" borderId="0" xfId="96" applyFont="1" applyFill="1" applyBorder="1" applyAlignment="1">
      <alignment horizontal="center" vertical="top"/>
    </xf>
    <xf numFmtId="0" fontId="201" fillId="66" borderId="0" xfId="96" applyFont="1" applyFill="1" applyBorder="1" applyAlignment="1" applyProtection="1">
      <alignment horizontal="center" vertical="top"/>
      <protection locked="0"/>
    </xf>
    <xf numFmtId="2" fontId="205" fillId="60" borderId="2" xfId="96" applyNumberFormat="1" applyFont="1" applyFill="1" applyBorder="1" applyAlignment="1" applyProtection="1">
      <alignment horizontal="center" vertical="center"/>
      <protection locked="0"/>
    </xf>
    <xf numFmtId="2" fontId="205" fillId="60" borderId="3" xfId="96" applyNumberFormat="1" applyFont="1" applyFill="1" applyBorder="1" applyAlignment="1" applyProtection="1">
      <alignment horizontal="center" vertical="center"/>
      <protection locked="0"/>
    </xf>
    <xf numFmtId="2" fontId="205" fillId="60" borderId="3" xfId="96" applyNumberFormat="1" applyFont="1" applyFill="1" applyBorder="1" applyAlignment="1">
      <alignment horizontal="center" vertical="center"/>
    </xf>
    <xf numFmtId="2" fontId="205" fillId="66" borderId="3" xfId="96" applyNumberFormat="1" applyFont="1" applyFill="1" applyBorder="1" applyAlignment="1" applyProtection="1">
      <alignment horizontal="center" vertical="center"/>
      <protection locked="0"/>
    </xf>
    <xf numFmtId="172" fontId="207" fillId="0" borderId="3" xfId="99" applyNumberFormat="1" applyFont="1" applyFill="1" applyBorder="1" applyAlignment="1" applyProtection="1">
      <alignment horizontal="center" vertical="center"/>
      <protection locked="0"/>
    </xf>
    <xf numFmtId="173" fontId="208" fillId="0" borderId="4" xfId="99" applyNumberFormat="1" applyFont="1" applyFill="1" applyBorder="1" applyAlignment="1" applyProtection="1">
      <alignment horizontal="center" vertical="center"/>
      <protection locked="0"/>
    </xf>
    <xf numFmtId="2" fontId="203" fillId="66" borderId="2" xfId="96" applyNumberFormat="1" applyFont="1" applyFill="1" applyBorder="1" applyAlignment="1">
      <alignment horizontal="center" vertical="center"/>
    </xf>
    <xf numFmtId="169" fontId="205" fillId="60" borderId="3" xfId="98" applyFont="1" applyFill="1" applyBorder="1" applyAlignment="1">
      <alignment horizontal="center" vertical="center"/>
    </xf>
    <xf numFmtId="2" fontId="205"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174" fontId="202" fillId="60" borderId="0" xfId="99" applyNumberFormat="1" applyFont="1" applyFill="1" applyAlignment="1">
      <alignment vertical="center"/>
    </xf>
    <xf numFmtId="174" fontId="200" fillId="60" borderId="0" xfId="99" applyNumberFormat="1" applyFont="1" applyFill="1" applyAlignment="1">
      <alignment vertical="center"/>
    </xf>
    <xf numFmtId="2" fontId="203" fillId="60" borderId="0" xfId="96" applyNumberFormat="1" applyFont="1" applyFill="1" applyBorder="1" applyAlignment="1">
      <alignment horizontal="center" vertical="center"/>
    </xf>
    <xf numFmtId="10" fontId="209" fillId="60" borderId="33" xfId="96" applyNumberFormat="1" applyFont="1" applyFill="1" applyBorder="1" applyAlignment="1">
      <alignment horizontal="center" vertical="center"/>
    </xf>
    <xf numFmtId="0" fontId="205" fillId="60" borderId="0" xfId="96" applyFont="1" applyFill="1" applyBorder="1" applyAlignment="1">
      <alignment horizontal="center" vertical="center"/>
    </xf>
    <xf numFmtId="10" fontId="205" fillId="60" borderId="0" xfId="99" applyNumberFormat="1" applyFont="1" applyFill="1" applyBorder="1" applyAlignment="1">
      <alignment horizontal="center" vertical="center"/>
    </xf>
    <xf numFmtId="174" fontId="206" fillId="60" borderId="0" xfId="99" applyNumberFormat="1" applyFont="1" applyFill="1" applyBorder="1" applyAlignment="1">
      <alignment horizontal="center" vertical="center"/>
    </xf>
    <xf numFmtId="174" fontId="205" fillId="60" borderId="0" xfId="99" applyNumberFormat="1" applyFont="1" applyFill="1" applyBorder="1" applyAlignment="1">
      <alignment horizontal="center" vertical="center"/>
    </xf>
    <xf numFmtId="170" fontId="200" fillId="60" borderId="0" xfId="96" applyNumberFormat="1" applyFont="1" applyFill="1" applyBorder="1" applyAlignment="1">
      <alignment horizontal="center" vertical="center"/>
    </xf>
    <xf numFmtId="0" fontId="205" fillId="66" borderId="0" xfId="96" applyFont="1" applyFill="1" applyBorder="1" applyAlignment="1" applyProtection="1">
      <alignment horizontal="center" vertical="center"/>
      <protection locked="0"/>
    </xf>
    <xf numFmtId="174" fontId="206" fillId="66" borderId="0" xfId="99" applyNumberFormat="1" applyFont="1" applyFill="1" applyBorder="1" applyAlignment="1" applyProtection="1">
      <alignment horizontal="center" vertical="center"/>
      <protection locked="0"/>
    </xf>
    <xf numFmtId="0" fontId="200" fillId="66" borderId="0" xfId="96" applyFont="1" applyFill="1" applyBorder="1" applyAlignment="1">
      <alignment horizontal="center" vertical="center"/>
    </xf>
    <xf numFmtId="174" fontId="200" fillId="66" borderId="0" xfId="99" applyNumberFormat="1" applyFont="1" applyFill="1" applyBorder="1" applyAlignment="1">
      <alignment horizontal="center" vertical="center"/>
    </xf>
    <xf numFmtId="0" fontId="205" fillId="66" borderId="0" xfId="96" applyFont="1" applyFill="1" applyBorder="1" applyAlignment="1">
      <alignment horizontal="center" vertical="center"/>
    </xf>
    <xf numFmtId="0" fontId="203" fillId="66" borderId="36" xfId="96" applyFont="1" applyFill="1" applyBorder="1" applyAlignment="1" applyProtection="1">
      <alignment horizontal="center" vertical="center"/>
      <protection locked="0"/>
    </xf>
    <xf numFmtId="2" fontId="205" fillId="60" borderId="96" xfId="96" applyNumberFormat="1" applyFont="1" applyFill="1" applyBorder="1" applyAlignment="1">
      <alignment horizontal="center" vertical="center"/>
    </xf>
    <xf numFmtId="2" fontId="205" fillId="60" borderId="97" xfId="96" applyNumberFormat="1" applyFont="1" applyFill="1" applyBorder="1" applyAlignment="1">
      <alignment horizontal="center" vertical="center"/>
    </xf>
    <xf numFmtId="2" fontId="205" fillId="66" borderId="97" xfId="96" applyNumberFormat="1" applyFont="1" applyFill="1" applyBorder="1" applyAlignment="1">
      <alignment horizontal="center" vertical="center"/>
    </xf>
    <xf numFmtId="172" fontId="205" fillId="60" borderId="97" xfId="99" applyNumberFormat="1" applyFont="1" applyFill="1" applyBorder="1" applyAlignment="1">
      <alignment horizontal="center" vertical="center"/>
    </xf>
    <xf numFmtId="175" fontId="205" fillId="60" borderId="98" xfId="99" applyNumberFormat="1" applyFont="1" applyFill="1" applyBorder="1" applyAlignment="1">
      <alignment horizontal="center" vertical="center"/>
    </xf>
    <xf numFmtId="170" fontId="205" fillId="60" borderId="0" xfId="96" applyNumberFormat="1" applyFont="1" applyFill="1" applyBorder="1" applyAlignment="1" applyProtection="1">
      <alignment horizontal="center" vertical="center"/>
      <protection locked="0"/>
    </xf>
    <xf numFmtId="174" fontId="205" fillId="60" borderId="98" xfId="99" applyNumberFormat="1" applyFont="1" applyFill="1" applyBorder="1" applyAlignment="1">
      <alignment horizontal="center" vertical="center"/>
    </xf>
    <xf numFmtId="2" fontId="205" fillId="66" borderId="99" xfId="96" applyNumberFormat="1" applyFont="1" applyFill="1" applyBorder="1" applyAlignment="1">
      <alignment horizontal="center" vertical="center"/>
    </xf>
    <xf numFmtId="0" fontId="200" fillId="60" borderId="0" xfId="96" applyFont="1" applyFill="1"/>
    <xf numFmtId="172" fontId="205" fillId="60" borderId="96" xfId="99" applyNumberFormat="1" applyFont="1" applyFill="1" applyBorder="1" applyAlignment="1">
      <alignment horizontal="center" vertical="center"/>
    </xf>
    <xf numFmtId="0" fontId="203" fillId="66" borderId="38" xfId="96" applyFont="1" applyFill="1" applyBorder="1" applyAlignment="1" applyProtection="1">
      <alignment horizontal="center" vertical="center"/>
      <protection locked="0"/>
    </xf>
    <xf numFmtId="2" fontId="205" fillId="60" borderId="100" xfId="96" applyNumberFormat="1" applyFont="1" applyFill="1" applyBorder="1" applyAlignment="1">
      <alignment horizontal="center" vertical="center"/>
    </xf>
    <xf numFmtId="2" fontId="205" fillId="60" borderId="101" xfId="96" applyNumberFormat="1" applyFont="1" applyFill="1" applyBorder="1" applyAlignment="1">
      <alignment horizontal="center" vertical="center"/>
    </xf>
    <xf numFmtId="2" fontId="205" fillId="66" borderId="101" xfId="96" applyNumberFormat="1" applyFont="1" applyFill="1" applyBorder="1" applyAlignment="1">
      <alignment horizontal="center" vertical="center"/>
    </xf>
    <xf numFmtId="172" fontId="205" fillId="60" borderId="101" xfId="99" applyNumberFormat="1" applyFont="1" applyFill="1" applyBorder="1" applyAlignment="1">
      <alignment horizontal="center" vertical="center"/>
    </xf>
    <xf numFmtId="175" fontId="206" fillId="60" borderId="102" xfId="99" applyNumberFormat="1" applyFont="1" applyFill="1" applyBorder="1" applyAlignment="1">
      <alignment horizontal="center" vertical="center"/>
    </xf>
    <xf numFmtId="174" fontId="206" fillId="60" borderId="102" xfId="99" applyNumberFormat="1" applyFont="1" applyFill="1" applyBorder="1" applyAlignment="1">
      <alignment horizontal="center" vertical="center"/>
    </xf>
    <xf numFmtId="2" fontId="205" fillId="66" borderId="103" xfId="96" applyNumberFormat="1" applyFont="1" applyFill="1" applyBorder="1" applyAlignment="1">
      <alignment horizontal="center" vertical="center"/>
    </xf>
    <xf numFmtId="172" fontId="205" fillId="60" borderId="100" xfId="99" applyNumberFormat="1" applyFont="1" applyFill="1" applyBorder="1" applyAlignment="1">
      <alignment horizontal="center" vertical="center"/>
    </xf>
    <xf numFmtId="2" fontId="205" fillId="66" borderId="104" xfId="96" applyNumberFormat="1" applyFont="1" applyFill="1" applyBorder="1" applyAlignment="1">
      <alignment horizontal="center" vertical="center"/>
    </xf>
    <xf numFmtId="2" fontId="205" fillId="60" borderId="100" xfId="96" applyNumberFormat="1" applyFont="1" applyFill="1" applyBorder="1" applyAlignment="1" applyProtection="1">
      <alignment horizontal="center" vertical="center"/>
      <protection locked="0"/>
    </xf>
    <xf numFmtId="2" fontId="205" fillId="60" borderId="101" xfId="96" applyNumberFormat="1" applyFont="1" applyFill="1" applyBorder="1" applyAlignment="1" applyProtection="1">
      <alignment horizontal="center" vertical="center"/>
      <protection locked="0"/>
    </xf>
    <xf numFmtId="2" fontId="205" fillId="66" borderId="101" xfId="96" applyNumberFormat="1" applyFont="1" applyFill="1" applyBorder="1" applyAlignment="1" applyProtection="1">
      <alignment horizontal="center" vertical="center"/>
      <protection locked="0"/>
    </xf>
    <xf numFmtId="170" fontId="205" fillId="60" borderId="0" xfId="96" applyNumberFormat="1" applyFont="1" applyFill="1" applyBorder="1" applyAlignment="1">
      <alignment horizontal="center" vertical="center"/>
    </xf>
    <xf numFmtId="176" fontId="205" fillId="60" borderId="101" xfId="99" applyNumberFormat="1" applyFont="1" applyFill="1" applyBorder="1" applyAlignment="1">
      <alignment horizontal="center" vertical="center"/>
    </xf>
    <xf numFmtId="0" fontId="203" fillId="66" borderId="40" xfId="96" applyFont="1" applyFill="1" applyBorder="1" applyAlignment="1" applyProtection="1">
      <alignment horizontal="center" vertical="center"/>
      <protection locked="0"/>
    </xf>
    <xf numFmtId="2" fontId="205" fillId="60" borderId="105" xfId="96" applyNumberFormat="1" applyFont="1" applyFill="1" applyBorder="1" applyAlignment="1" applyProtection="1">
      <alignment horizontal="center" vertical="center"/>
      <protection locked="0"/>
    </xf>
    <xf numFmtId="2" fontId="205" fillId="60" borderId="106" xfId="96" applyNumberFormat="1" applyFont="1" applyFill="1" applyBorder="1" applyAlignment="1" applyProtection="1">
      <alignment horizontal="center" vertical="center"/>
      <protection locked="0"/>
    </xf>
    <xf numFmtId="2" fontId="205" fillId="66" borderId="106" xfId="96" applyNumberFormat="1" applyFont="1" applyFill="1" applyBorder="1" applyAlignment="1" applyProtection="1">
      <alignment horizontal="center" vertical="center"/>
      <protection locked="0"/>
    </xf>
    <xf numFmtId="172" fontId="205" fillId="60" borderId="106" xfId="99" applyNumberFormat="1" applyFont="1" applyFill="1" applyBorder="1" applyAlignment="1">
      <alignment horizontal="center" vertical="center"/>
    </xf>
    <xf numFmtId="175" fontId="206" fillId="60" borderId="107" xfId="99" applyNumberFormat="1" applyFont="1" applyFill="1" applyBorder="1" applyAlignment="1">
      <alignment horizontal="center" vertical="center"/>
    </xf>
    <xf numFmtId="174" fontId="206" fillId="60" borderId="107" xfId="99" applyNumberFormat="1" applyFont="1" applyFill="1" applyBorder="1" applyAlignment="1">
      <alignment horizontal="center" vertical="center"/>
    </xf>
    <xf numFmtId="2" fontId="205" fillId="66" borderId="108" xfId="96" applyNumberFormat="1" applyFont="1" applyFill="1" applyBorder="1" applyAlignment="1">
      <alignment horizontal="center" vertical="center"/>
    </xf>
    <xf numFmtId="172" fontId="205" fillId="60" borderId="105" xfId="99" applyNumberFormat="1" applyFont="1" applyFill="1" applyBorder="1" applyAlignment="1">
      <alignment horizontal="center" vertical="center"/>
    </xf>
    <xf numFmtId="0" fontId="4" fillId="60" borderId="0" xfId="188" applyFill="1"/>
    <xf numFmtId="14" fontId="5" fillId="0" borderId="47" xfId="0" applyNumberFormat="1" applyFont="1" applyBorder="1" applyAlignment="1">
      <alignment horizontal="center" vertical="center" wrapText="1"/>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4" fontId="153" fillId="0" borderId="23" xfId="0" quotePrefix="1" applyNumberFormat="1" applyFont="1" applyBorder="1" applyAlignment="1">
      <alignment horizontal="right" vertical="center" wrapText="1"/>
    </xf>
    <xf numFmtId="164" fontId="153" fillId="0" borderId="30" xfId="0" quotePrefix="1" applyNumberFormat="1" applyFont="1" applyBorder="1" applyAlignment="1">
      <alignment horizontal="right" vertical="center" wrapText="1"/>
    </xf>
    <xf numFmtId="0" fontId="13" fillId="0" borderId="0" xfId="0" applyFont="1" applyFill="1" applyBorder="1"/>
    <xf numFmtId="0" fontId="0" fillId="60" borderId="0" xfId="0" applyFill="1"/>
    <xf numFmtId="0" fontId="210" fillId="60" borderId="0" xfId="96" applyFont="1" applyFill="1" applyAlignment="1">
      <alignment vertical="center"/>
    </xf>
    <xf numFmtId="10" fontId="211" fillId="60" borderId="0"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5" fillId="66" borderId="0" xfId="96" applyFont="1" applyFill="1" applyBorder="1" applyAlignment="1">
      <alignment horizontal="center" vertical="center"/>
    </xf>
    <xf numFmtId="0" fontId="205" fillId="66" borderId="41" xfId="96" applyFont="1" applyFill="1" applyBorder="1" applyAlignment="1">
      <alignment horizontal="center" vertical="center"/>
    </xf>
    <xf numFmtId="0" fontId="205" fillId="66" borderId="33" xfId="96" applyFont="1" applyFill="1" applyBorder="1" applyAlignment="1" applyProtection="1">
      <alignment horizontal="center" vertical="center"/>
      <protection locked="0"/>
    </xf>
    <xf numFmtId="0" fontId="205" fillId="66" borderId="41" xfId="96" applyFont="1" applyFill="1" applyBorder="1" applyAlignment="1" applyProtection="1">
      <alignment horizontal="center" vertical="center"/>
      <protection locked="0"/>
    </xf>
    <xf numFmtId="0" fontId="205" fillId="66" borderId="0" xfId="96" applyFont="1" applyFill="1" applyBorder="1" applyAlignment="1" applyProtection="1">
      <alignment horizontal="center" vertical="center"/>
      <protection locked="0"/>
    </xf>
  </cellXfs>
  <cellStyles count="206">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524777</xdr:colOff>
      <xdr:row>21</xdr:row>
      <xdr:rowOff>35336</xdr:rowOff>
    </xdr:to>
    <xdr:pic>
      <xdr:nvPicPr>
        <xdr:cNvPr id="7" name="Obraz 6"/>
        <xdr:cNvPicPr>
          <a:picLocks noChangeAspect="1"/>
        </xdr:cNvPicPr>
      </xdr:nvPicPr>
      <xdr:blipFill>
        <a:blip xmlns:r="http://schemas.openxmlformats.org/officeDocument/2006/relationships" r:embed="rId1"/>
        <a:stretch>
          <a:fillRect/>
        </a:stretch>
      </xdr:blipFill>
      <xdr:spPr>
        <a:xfrm>
          <a:off x="609600" y="161925"/>
          <a:ext cx="6011177" cy="3273836"/>
        </a:xfrm>
        <a:prstGeom prst="rect">
          <a:avLst/>
        </a:prstGeom>
      </xdr:spPr>
    </xdr:pic>
    <xdr:clientData/>
  </xdr:twoCellAnchor>
  <xdr:twoCellAnchor editAs="oneCell">
    <xdr:from>
      <xdr:col>11</xdr:col>
      <xdr:colOff>0</xdr:colOff>
      <xdr:row>1</xdr:row>
      <xdr:rowOff>0</xdr:rowOff>
    </xdr:from>
    <xdr:to>
      <xdr:col>20</xdr:col>
      <xdr:colOff>524777</xdr:colOff>
      <xdr:row>21</xdr:row>
      <xdr:rowOff>53625</xdr:rowOff>
    </xdr:to>
    <xdr:pic>
      <xdr:nvPicPr>
        <xdr:cNvPr id="8" name="Obraz 7"/>
        <xdr:cNvPicPr>
          <a:picLocks noChangeAspect="1"/>
        </xdr:cNvPicPr>
      </xdr:nvPicPr>
      <xdr:blipFill>
        <a:blip xmlns:r="http://schemas.openxmlformats.org/officeDocument/2006/relationships" r:embed="rId2"/>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9" name="Obraz 8"/>
        <xdr:cNvPicPr>
          <a:picLocks noChangeAspect="1"/>
        </xdr:cNvPicPr>
      </xdr:nvPicPr>
      <xdr:blipFill>
        <a:blip xmlns:r="http://schemas.openxmlformats.org/officeDocument/2006/relationships" r:embed="rId3"/>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0" name="Obraz 9"/>
        <xdr:cNvPicPr>
          <a:picLocks noChangeAspect="1"/>
        </xdr:cNvPicPr>
      </xdr:nvPicPr>
      <xdr:blipFill>
        <a:blip xmlns:r="http://schemas.openxmlformats.org/officeDocument/2006/relationships" r:embed="rId4"/>
        <a:stretch>
          <a:fillRect/>
        </a:stretch>
      </xdr:blipFill>
      <xdr:spPr>
        <a:xfrm>
          <a:off x="6705600" y="35528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I23" sqref="I23"/>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4" t="s">
        <v>451</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345</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4" t="s">
        <v>347</v>
      </c>
      <c r="C5" s="764"/>
      <c r="D5" s="764"/>
      <c r="E5" s="764"/>
      <c r="F5" s="764"/>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3" t="s">
        <v>449</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255</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49"/>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0" t="s">
        <v>450</v>
      </c>
      <c r="C13" s="751"/>
      <c r="D13" s="751"/>
      <c r="E13" s="751"/>
      <c r="F13" s="752"/>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3"/>
      <c r="B15" s="1083"/>
      <c r="C15" s="1081"/>
      <c r="D15" s="1081"/>
      <c r="E15" s="1082"/>
      <c r="F15" s="1082"/>
      <c r="G15" s="1082"/>
      <c r="H15" s="1082"/>
      <c r="I15" s="1081"/>
      <c r="J15" s="1081"/>
      <c r="K15" s="1081"/>
      <c r="L15" s="1082"/>
      <c r="M15" s="1082"/>
      <c r="N15" s="1082"/>
      <c r="O15" s="62"/>
      <c r="P15" s="67"/>
      <c r="Q15" s="67"/>
      <c r="R15" s="67"/>
      <c r="S15" s="62"/>
      <c r="T15" s="62"/>
      <c r="U15" s="62"/>
      <c r="V15" s="62"/>
      <c r="W15" s="62"/>
      <c r="X15" s="62"/>
      <c r="Y15" s="62"/>
      <c r="Z15" s="62"/>
      <c r="AA15" s="62"/>
      <c r="AB15" s="62"/>
      <c r="AC15" s="62"/>
      <c r="AD15" s="62"/>
      <c r="AE15" s="62"/>
      <c r="AF15" s="62"/>
      <c r="AG15" s="62"/>
      <c r="AH15" s="62"/>
    </row>
    <row r="16" spans="1:34" ht="12.75">
      <c r="A16" s="62"/>
      <c r="B16" s="932"/>
      <c r="C16" s="932"/>
      <c r="D16" s="933"/>
      <c r="E16" s="933"/>
      <c r="F16" s="933"/>
      <c r="G16" s="933"/>
      <c r="H16" s="933"/>
      <c r="I16" s="933"/>
      <c r="J16" s="933"/>
      <c r="K16" s="934"/>
      <c r="L16" s="934"/>
      <c r="M16" s="934"/>
      <c r="N16" s="934"/>
      <c r="O16" s="934"/>
      <c r="P16" s="62"/>
      <c r="Q16" s="62"/>
      <c r="R16" s="62"/>
      <c r="S16" s="62"/>
      <c r="T16" s="62"/>
      <c r="U16" s="62"/>
      <c r="V16" s="62"/>
      <c r="W16" s="62"/>
      <c r="X16" s="62"/>
      <c r="Y16" s="62"/>
      <c r="Z16" s="62"/>
      <c r="AA16" s="62"/>
      <c r="AB16" s="62"/>
      <c r="AC16" s="62"/>
      <c r="AD16" s="62"/>
      <c r="AE16" s="62"/>
      <c r="AF16" s="62"/>
      <c r="AG16" s="62"/>
      <c r="AH16" s="62"/>
    </row>
    <row r="17" spans="1:34">
      <c r="A17" s="62"/>
      <c r="B17" s="65" t="s">
        <v>338</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346</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6" t="s">
        <v>320</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77"/>
      <c r="C28" s="678"/>
      <c r="D28" s="678"/>
      <c r="E28" s="678"/>
      <c r="F28" s="678"/>
      <c r="G28" s="678"/>
      <c r="H28" s="678"/>
      <c r="I28" s="678"/>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77" t="s">
        <v>332</v>
      </c>
      <c r="C29" s="678"/>
      <c r="D29" s="678"/>
      <c r="E29" s="678"/>
      <c r="F29" s="678"/>
      <c r="G29" s="678"/>
      <c r="H29" s="678"/>
      <c r="I29" s="678"/>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Q82"/>
  <sheetViews>
    <sheetView workbookViewId="0">
      <selection activeCell="O19" sqref="O19"/>
    </sheetView>
  </sheetViews>
  <sheetFormatPr defaultRowHeight="12.75"/>
  <cols>
    <col min="1" max="1" width="4.42578125" style="682" customWidth="1"/>
    <col min="2" max="2" width="18.85546875" style="682" customWidth="1"/>
    <col min="3" max="3" width="12" style="682" customWidth="1"/>
    <col min="4" max="4" width="13.7109375" style="682" customWidth="1"/>
    <col min="5" max="5" width="12.85546875" style="682" bestFit="1" customWidth="1"/>
    <col min="6" max="6" width="14.85546875" style="682" customWidth="1"/>
    <col min="7" max="7" width="16.28515625" style="682" customWidth="1"/>
    <col min="8" max="8" width="9.140625" style="682"/>
    <col min="9" max="9" width="18.85546875" style="682" bestFit="1" customWidth="1"/>
    <col min="10" max="10" width="12.5703125" style="682" customWidth="1"/>
    <col min="11" max="252" width="9.140625" style="682"/>
    <col min="253" max="253" width="4.42578125" style="682" customWidth="1"/>
    <col min="254" max="254" width="20.85546875" style="682" customWidth="1"/>
    <col min="255" max="256" width="12" style="682" customWidth="1"/>
    <col min="257" max="257" width="14.5703125" style="682" customWidth="1"/>
    <col min="258" max="258" width="12.42578125" style="682" customWidth="1"/>
    <col min="259" max="259" width="19.7109375" style="682" customWidth="1"/>
    <col min="260" max="260" width="9.140625" style="682"/>
    <col min="261" max="261" width="16.85546875" style="682" customWidth="1"/>
    <col min="262" max="262" width="12.5703125" style="682" customWidth="1"/>
    <col min="263" max="263" width="11.7109375" style="682" customWidth="1"/>
    <col min="264" max="264" width="12.28515625" style="682" customWidth="1"/>
    <col min="265" max="508" width="9.140625" style="682"/>
    <col min="509" max="509" width="4.42578125" style="682" customWidth="1"/>
    <col min="510" max="510" width="20.85546875" style="682" customWidth="1"/>
    <col min="511" max="512" width="12" style="682" customWidth="1"/>
    <col min="513" max="513" width="14.5703125" style="682" customWidth="1"/>
    <col min="514" max="514" width="12.42578125" style="682" customWidth="1"/>
    <col min="515" max="515" width="19.7109375" style="682" customWidth="1"/>
    <col min="516" max="516" width="9.140625" style="682"/>
    <col min="517" max="517" width="16.85546875" style="682" customWidth="1"/>
    <col min="518" max="518" width="12.5703125" style="682" customWidth="1"/>
    <col min="519" max="519" width="11.7109375" style="682" customWidth="1"/>
    <col min="520" max="520" width="12.28515625" style="682" customWidth="1"/>
    <col min="521" max="764" width="9.140625" style="682"/>
    <col min="765" max="765" width="4.42578125" style="682" customWidth="1"/>
    <col min="766" max="766" width="20.85546875" style="682" customWidth="1"/>
    <col min="767" max="768" width="12" style="682" customWidth="1"/>
    <col min="769" max="769" width="14.5703125" style="682" customWidth="1"/>
    <col min="770" max="770" width="12.42578125" style="682" customWidth="1"/>
    <col min="771" max="771" width="19.7109375" style="682" customWidth="1"/>
    <col min="772" max="772" width="9.140625" style="682"/>
    <col min="773" max="773" width="16.85546875" style="682" customWidth="1"/>
    <col min="774" max="774" width="12.5703125" style="682" customWidth="1"/>
    <col min="775" max="775" width="11.7109375" style="682" customWidth="1"/>
    <col min="776" max="776" width="12.28515625" style="682" customWidth="1"/>
    <col min="777" max="1020" width="9.140625" style="682"/>
    <col min="1021" max="1021" width="4.42578125" style="682" customWidth="1"/>
    <col min="1022" max="1022" width="20.85546875" style="682" customWidth="1"/>
    <col min="1023" max="1024" width="12" style="682" customWidth="1"/>
    <col min="1025" max="1025" width="14.5703125" style="682" customWidth="1"/>
    <col min="1026" max="1026" width="12.42578125" style="682" customWidth="1"/>
    <col min="1027" max="1027" width="19.7109375" style="682" customWidth="1"/>
    <col min="1028" max="1028" width="9.140625" style="682"/>
    <col min="1029" max="1029" width="16.85546875" style="682" customWidth="1"/>
    <col min="1030" max="1030" width="12.5703125" style="682" customWidth="1"/>
    <col min="1031" max="1031" width="11.7109375" style="682" customWidth="1"/>
    <col min="1032" max="1032" width="12.28515625" style="682" customWidth="1"/>
    <col min="1033" max="1276" width="9.140625" style="682"/>
    <col min="1277" max="1277" width="4.42578125" style="682" customWidth="1"/>
    <col min="1278" max="1278" width="20.85546875" style="682" customWidth="1"/>
    <col min="1279" max="1280" width="12" style="682" customWidth="1"/>
    <col min="1281" max="1281" width="14.5703125" style="682" customWidth="1"/>
    <col min="1282" max="1282" width="12.42578125" style="682" customWidth="1"/>
    <col min="1283" max="1283" width="19.7109375" style="682" customWidth="1"/>
    <col min="1284" max="1284" width="9.140625" style="682"/>
    <col min="1285" max="1285" width="16.85546875" style="682" customWidth="1"/>
    <col min="1286" max="1286" width="12.5703125" style="682" customWidth="1"/>
    <col min="1287" max="1287" width="11.7109375" style="682" customWidth="1"/>
    <col min="1288" max="1288" width="12.28515625" style="682" customWidth="1"/>
    <col min="1289" max="1532" width="9.140625" style="682"/>
    <col min="1533" max="1533" width="4.42578125" style="682" customWidth="1"/>
    <col min="1534" max="1534" width="20.85546875" style="682" customWidth="1"/>
    <col min="1535" max="1536" width="12" style="682" customWidth="1"/>
    <col min="1537" max="1537" width="14.5703125" style="682" customWidth="1"/>
    <col min="1538" max="1538" width="12.42578125" style="682" customWidth="1"/>
    <col min="1539" max="1539" width="19.7109375" style="682" customWidth="1"/>
    <col min="1540" max="1540" width="9.140625" style="682"/>
    <col min="1541" max="1541" width="16.85546875" style="682" customWidth="1"/>
    <col min="1542" max="1542" width="12.5703125" style="682" customWidth="1"/>
    <col min="1543" max="1543" width="11.7109375" style="682" customWidth="1"/>
    <col min="1544" max="1544" width="12.28515625" style="682" customWidth="1"/>
    <col min="1545" max="1788" width="9.140625" style="682"/>
    <col min="1789" max="1789" width="4.42578125" style="682" customWidth="1"/>
    <col min="1790" max="1790" width="20.85546875" style="682" customWidth="1"/>
    <col min="1791" max="1792" width="12" style="682" customWidth="1"/>
    <col min="1793" max="1793" width="14.5703125" style="682" customWidth="1"/>
    <col min="1794" max="1794" width="12.42578125" style="682" customWidth="1"/>
    <col min="1795" max="1795" width="19.7109375" style="682" customWidth="1"/>
    <col min="1796" max="1796" width="9.140625" style="682"/>
    <col min="1797" max="1797" width="16.85546875" style="682" customWidth="1"/>
    <col min="1798" max="1798" width="12.5703125" style="682" customWidth="1"/>
    <col min="1799" max="1799" width="11.7109375" style="682" customWidth="1"/>
    <col min="1800" max="1800" width="12.28515625" style="682" customWidth="1"/>
    <col min="1801" max="2044" width="9.140625" style="682"/>
    <col min="2045" max="2045" width="4.42578125" style="682" customWidth="1"/>
    <col min="2046" max="2046" width="20.85546875" style="682" customWidth="1"/>
    <col min="2047" max="2048" width="12" style="682" customWidth="1"/>
    <col min="2049" max="2049" width="14.5703125" style="682" customWidth="1"/>
    <col min="2050" max="2050" width="12.42578125" style="682" customWidth="1"/>
    <col min="2051" max="2051" width="19.7109375" style="682" customWidth="1"/>
    <col min="2052" max="2052" width="9.140625" style="682"/>
    <col min="2053" max="2053" width="16.85546875" style="682" customWidth="1"/>
    <col min="2054" max="2054" width="12.5703125" style="682" customWidth="1"/>
    <col min="2055" max="2055" width="11.7109375" style="682" customWidth="1"/>
    <col min="2056" max="2056" width="12.28515625" style="682" customWidth="1"/>
    <col min="2057" max="2300" width="9.140625" style="682"/>
    <col min="2301" max="2301" width="4.42578125" style="682" customWidth="1"/>
    <col min="2302" max="2302" width="20.85546875" style="682" customWidth="1"/>
    <col min="2303" max="2304" width="12" style="682" customWidth="1"/>
    <col min="2305" max="2305" width="14.5703125" style="682" customWidth="1"/>
    <col min="2306" max="2306" width="12.42578125" style="682" customWidth="1"/>
    <col min="2307" max="2307" width="19.7109375" style="682" customWidth="1"/>
    <col min="2308" max="2308" width="9.140625" style="682"/>
    <col min="2309" max="2309" width="16.85546875" style="682" customWidth="1"/>
    <col min="2310" max="2310" width="12.5703125" style="682" customWidth="1"/>
    <col min="2311" max="2311" width="11.7109375" style="682" customWidth="1"/>
    <col min="2312" max="2312" width="12.28515625" style="682" customWidth="1"/>
    <col min="2313" max="2556" width="9.140625" style="682"/>
    <col min="2557" max="2557" width="4.42578125" style="682" customWidth="1"/>
    <col min="2558" max="2558" width="20.85546875" style="682" customWidth="1"/>
    <col min="2559" max="2560" width="12" style="682" customWidth="1"/>
    <col min="2561" max="2561" width="14.5703125" style="682" customWidth="1"/>
    <col min="2562" max="2562" width="12.42578125" style="682" customWidth="1"/>
    <col min="2563" max="2563" width="19.7109375" style="682" customWidth="1"/>
    <col min="2564" max="2564" width="9.140625" style="682"/>
    <col min="2565" max="2565" width="16.85546875" style="682" customWidth="1"/>
    <col min="2566" max="2566" width="12.5703125" style="682" customWidth="1"/>
    <col min="2567" max="2567" width="11.7109375" style="682" customWidth="1"/>
    <col min="2568" max="2568" width="12.28515625" style="682" customWidth="1"/>
    <col min="2569" max="2812" width="9.140625" style="682"/>
    <col min="2813" max="2813" width="4.42578125" style="682" customWidth="1"/>
    <col min="2814" max="2814" width="20.85546875" style="682" customWidth="1"/>
    <col min="2815" max="2816" width="12" style="682" customWidth="1"/>
    <col min="2817" max="2817" width="14.5703125" style="682" customWidth="1"/>
    <col min="2818" max="2818" width="12.42578125" style="682" customWidth="1"/>
    <col min="2819" max="2819" width="19.7109375" style="682" customWidth="1"/>
    <col min="2820" max="2820" width="9.140625" style="682"/>
    <col min="2821" max="2821" width="16.85546875" style="682" customWidth="1"/>
    <col min="2822" max="2822" width="12.5703125" style="682" customWidth="1"/>
    <col min="2823" max="2823" width="11.7109375" style="682" customWidth="1"/>
    <col min="2824" max="2824" width="12.28515625" style="682" customWidth="1"/>
    <col min="2825" max="3068" width="9.140625" style="682"/>
    <col min="3069" max="3069" width="4.42578125" style="682" customWidth="1"/>
    <col min="3070" max="3070" width="20.85546875" style="682" customWidth="1"/>
    <col min="3071" max="3072" width="12" style="682" customWidth="1"/>
    <col min="3073" max="3073" width="14.5703125" style="682" customWidth="1"/>
    <col min="3074" max="3074" width="12.42578125" style="682" customWidth="1"/>
    <col min="3075" max="3075" width="19.7109375" style="682" customWidth="1"/>
    <col min="3076" max="3076" width="9.140625" style="682"/>
    <col min="3077" max="3077" width="16.85546875" style="682" customWidth="1"/>
    <col min="3078" max="3078" width="12.5703125" style="682" customWidth="1"/>
    <col min="3079" max="3079" width="11.7109375" style="682" customWidth="1"/>
    <col min="3080" max="3080" width="12.28515625" style="682" customWidth="1"/>
    <col min="3081" max="3324" width="9.140625" style="682"/>
    <col min="3325" max="3325" width="4.42578125" style="682" customWidth="1"/>
    <col min="3326" max="3326" width="20.85546875" style="682" customWidth="1"/>
    <col min="3327" max="3328" width="12" style="682" customWidth="1"/>
    <col min="3329" max="3329" width="14.5703125" style="682" customWidth="1"/>
    <col min="3330" max="3330" width="12.42578125" style="682" customWidth="1"/>
    <col min="3331" max="3331" width="19.7109375" style="682" customWidth="1"/>
    <col min="3332" max="3332" width="9.140625" style="682"/>
    <col min="3333" max="3333" width="16.85546875" style="682" customWidth="1"/>
    <col min="3334" max="3334" width="12.5703125" style="682" customWidth="1"/>
    <col min="3335" max="3335" width="11.7109375" style="682" customWidth="1"/>
    <col min="3336" max="3336" width="12.28515625" style="682" customWidth="1"/>
    <col min="3337" max="3580" width="9.140625" style="682"/>
    <col min="3581" max="3581" width="4.42578125" style="682" customWidth="1"/>
    <col min="3582" max="3582" width="20.85546875" style="682" customWidth="1"/>
    <col min="3583" max="3584" width="12" style="682" customWidth="1"/>
    <col min="3585" max="3585" width="14.5703125" style="682" customWidth="1"/>
    <col min="3586" max="3586" width="12.42578125" style="682" customWidth="1"/>
    <col min="3587" max="3587" width="19.7109375" style="682" customWidth="1"/>
    <col min="3588" max="3588" width="9.140625" style="682"/>
    <col min="3589" max="3589" width="16.85546875" style="682" customWidth="1"/>
    <col min="3590" max="3590" width="12.5703125" style="682" customWidth="1"/>
    <col min="3591" max="3591" width="11.7109375" style="682" customWidth="1"/>
    <col min="3592" max="3592" width="12.28515625" style="682" customWidth="1"/>
    <col min="3593" max="3836" width="9.140625" style="682"/>
    <col min="3837" max="3837" width="4.42578125" style="682" customWidth="1"/>
    <col min="3838" max="3838" width="20.85546875" style="682" customWidth="1"/>
    <col min="3839" max="3840" width="12" style="682" customWidth="1"/>
    <col min="3841" max="3841" width="14.5703125" style="682" customWidth="1"/>
    <col min="3842" max="3842" width="12.42578125" style="682" customWidth="1"/>
    <col min="3843" max="3843" width="19.7109375" style="682" customWidth="1"/>
    <col min="3844" max="3844" width="9.140625" style="682"/>
    <col min="3845" max="3845" width="16.85546875" style="682" customWidth="1"/>
    <col min="3846" max="3846" width="12.5703125" style="682" customWidth="1"/>
    <col min="3847" max="3847" width="11.7109375" style="682" customWidth="1"/>
    <col min="3848" max="3848" width="12.28515625" style="682" customWidth="1"/>
    <col min="3849" max="4092" width="9.140625" style="682"/>
    <col min="4093" max="4093" width="4.42578125" style="682" customWidth="1"/>
    <col min="4094" max="4094" width="20.85546875" style="682" customWidth="1"/>
    <col min="4095" max="4096" width="12" style="682" customWidth="1"/>
    <col min="4097" max="4097" width="14.5703125" style="682" customWidth="1"/>
    <col min="4098" max="4098" width="12.42578125" style="682" customWidth="1"/>
    <col min="4099" max="4099" width="19.7109375" style="682" customWidth="1"/>
    <col min="4100" max="4100" width="9.140625" style="682"/>
    <col min="4101" max="4101" width="16.85546875" style="682" customWidth="1"/>
    <col min="4102" max="4102" width="12.5703125" style="682" customWidth="1"/>
    <col min="4103" max="4103" width="11.7109375" style="682" customWidth="1"/>
    <col min="4104" max="4104" width="12.28515625" style="682" customWidth="1"/>
    <col min="4105" max="4348" width="9.140625" style="682"/>
    <col min="4349" max="4349" width="4.42578125" style="682" customWidth="1"/>
    <col min="4350" max="4350" width="20.85546875" style="682" customWidth="1"/>
    <col min="4351" max="4352" width="12" style="682" customWidth="1"/>
    <col min="4353" max="4353" width="14.5703125" style="682" customWidth="1"/>
    <col min="4354" max="4354" width="12.42578125" style="682" customWidth="1"/>
    <col min="4355" max="4355" width="19.7109375" style="682" customWidth="1"/>
    <col min="4356" max="4356" width="9.140625" style="682"/>
    <col min="4357" max="4357" width="16.85546875" style="682" customWidth="1"/>
    <col min="4358" max="4358" width="12.5703125" style="682" customWidth="1"/>
    <col min="4359" max="4359" width="11.7109375" style="682" customWidth="1"/>
    <col min="4360" max="4360" width="12.28515625" style="682" customWidth="1"/>
    <col min="4361" max="4604" width="9.140625" style="682"/>
    <col min="4605" max="4605" width="4.42578125" style="682" customWidth="1"/>
    <col min="4606" max="4606" width="20.85546875" style="682" customWidth="1"/>
    <col min="4607" max="4608" width="12" style="682" customWidth="1"/>
    <col min="4609" max="4609" width="14.5703125" style="682" customWidth="1"/>
    <col min="4610" max="4610" width="12.42578125" style="682" customWidth="1"/>
    <col min="4611" max="4611" width="19.7109375" style="682" customWidth="1"/>
    <col min="4612" max="4612" width="9.140625" style="682"/>
    <col min="4613" max="4613" width="16.85546875" style="682" customWidth="1"/>
    <col min="4614" max="4614" width="12.5703125" style="682" customWidth="1"/>
    <col min="4615" max="4615" width="11.7109375" style="682" customWidth="1"/>
    <col min="4616" max="4616" width="12.28515625" style="682" customWidth="1"/>
    <col min="4617" max="4860" width="9.140625" style="682"/>
    <col min="4861" max="4861" width="4.42578125" style="682" customWidth="1"/>
    <col min="4862" max="4862" width="20.85546875" style="682" customWidth="1"/>
    <col min="4863" max="4864" width="12" style="682" customWidth="1"/>
    <col min="4865" max="4865" width="14.5703125" style="682" customWidth="1"/>
    <col min="4866" max="4866" width="12.42578125" style="682" customWidth="1"/>
    <col min="4867" max="4867" width="19.7109375" style="682" customWidth="1"/>
    <col min="4868" max="4868" width="9.140625" style="682"/>
    <col min="4869" max="4869" width="16.85546875" style="682" customWidth="1"/>
    <col min="4870" max="4870" width="12.5703125" style="682" customWidth="1"/>
    <col min="4871" max="4871" width="11.7109375" style="682" customWidth="1"/>
    <col min="4872" max="4872" width="12.28515625" style="682" customWidth="1"/>
    <col min="4873" max="5116" width="9.140625" style="682"/>
    <col min="5117" max="5117" width="4.42578125" style="682" customWidth="1"/>
    <col min="5118" max="5118" width="20.85546875" style="682" customWidth="1"/>
    <col min="5119" max="5120" width="12" style="682" customWidth="1"/>
    <col min="5121" max="5121" width="14.5703125" style="682" customWidth="1"/>
    <col min="5122" max="5122" width="12.42578125" style="682" customWidth="1"/>
    <col min="5123" max="5123" width="19.7109375" style="682" customWidth="1"/>
    <col min="5124" max="5124" width="9.140625" style="682"/>
    <col min="5125" max="5125" width="16.85546875" style="682" customWidth="1"/>
    <col min="5126" max="5126" width="12.5703125" style="682" customWidth="1"/>
    <col min="5127" max="5127" width="11.7109375" style="682" customWidth="1"/>
    <col min="5128" max="5128" width="12.28515625" style="682" customWidth="1"/>
    <col min="5129" max="5372" width="9.140625" style="682"/>
    <col min="5373" max="5373" width="4.42578125" style="682" customWidth="1"/>
    <col min="5374" max="5374" width="20.85546875" style="682" customWidth="1"/>
    <col min="5375" max="5376" width="12" style="682" customWidth="1"/>
    <col min="5377" max="5377" width="14.5703125" style="682" customWidth="1"/>
    <col min="5378" max="5378" width="12.42578125" style="682" customWidth="1"/>
    <col min="5379" max="5379" width="19.7109375" style="682" customWidth="1"/>
    <col min="5380" max="5380" width="9.140625" style="682"/>
    <col min="5381" max="5381" width="16.85546875" style="682" customWidth="1"/>
    <col min="5382" max="5382" width="12.5703125" style="682" customWidth="1"/>
    <col min="5383" max="5383" width="11.7109375" style="682" customWidth="1"/>
    <col min="5384" max="5384" width="12.28515625" style="682" customWidth="1"/>
    <col min="5385" max="5628" width="9.140625" style="682"/>
    <col min="5629" max="5629" width="4.42578125" style="682" customWidth="1"/>
    <col min="5630" max="5630" width="20.85546875" style="682" customWidth="1"/>
    <col min="5631" max="5632" width="12" style="682" customWidth="1"/>
    <col min="5633" max="5633" width="14.5703125" style="682" customWidth="1"/>
    <col min="5634" max="5634" width="12.42578125" style="682" customWidth="1"/>
    <col min="5635" max="5635" width="19.7109375" style="682" customWidth="1"/>
    <col min="5636" max="5636" width="9.140625" style="682"/>
    <col min="5637" max="5637" width="16.85546875" style="682" customWidth="1"/>
    <col min="5638" max="5638" width="12.5703125" style="682" customWidth="1"/>
    <col min="5639" max="5639" width="11.7109375" style="682" customWidth="1"/>
    <col min="5640" max="5640" width="12.28515625" style="682" customWidth="1"/>
    <col min="5641" max="5884" width="9.140625" style="682"/>
    <col min="5885" max="5885" width="4.42578125" style="682" customWidth="1"/>
    <col min="5886" max="5886" width="20.85546875" style="682" customWidth="1"/>
    <col min="5887" max="5888" width="12" style="682" customWidth="1"/>
    <col min="5889" max="5889" width="14.5703125" style="682" customWidth="1"/>
    <col min="5890" max="5890" width="12.42578125" style="682" customWidth="1"/>
    <col min="5891" max="5891" width="19.7109375" style="682" customWidth="1"/>
    <col min="5892" max="5892" width="9.140625" style="682"/>
    <col min="5893" max="5893" width="16.85546875" style="682" customWidth="1"/>
    <col min="5894" max="5894" width="12.5703125" style="682" customWidth="1"/>
    <col min="5895" max="5895" width="11.7109375" style="682" customWidth="1"/>
    <col min="5896" max="5896" width="12.28515625" style="682" customWidth="1"/>
    <col min="5897" max="6140" width="9.140625" style="682"/>
    <col min="6141" max="6141" width="4.42578125" style="682" customWidth="1"/>
    <col min="6142" max="6142" width="20.85546875" style="682" customWidth="1"/>
    <col min="6143" max="6144" width="12" style="682" customWidth="1"/>
    <col min="6145" max="6145" width="14.5703125" style="682" customWidth="1"/>
    <col min="6146" max="6146" width="12.42578125" style="682" customWidth="1"/>
    <col min="6147" max="6147" width="19.7109375" style="682" customWidth="1"/>
    <col min="6148" max="6148" width="9.140625" style="682"/>
    <col min="6149" max="6149" width="16.85546875" style="682" customWidth="1"/>
    <col min="6150" max="6150" width="12.5703125" style="682" customWidth="1"/>
    <col min="6151" max="6151" width="11.7109375" style="682" customWidth="1"/>
    <col min="6152" max="6152" width="12.28515625" style="682" customWidth="1"/>
    <col min="6153" max="6396" width="9.140625" style="682"/>
    <col min="6397" max="6397" width="4.42578125" style="682" customWidth="1"/>
    <col min="6398" max="6398" width="20.85546875" style="682" customWidth="1"/>
    <col min="6399" max="6400" width="12" style="682" customWidth="1"/>
    <col min="6401" max="6401" width="14.5703125" style="682" customWidth="1"/>
    <col min="6402" max="6402" width="12.42578125" style="682" customWidth="1"/>
    <col min="6403" max="6403" width="19.7109375" style="682" customWidth="1"/>
    <col min="6404" max="6404" width="9.140625" style="682"/>
    <col min="6405" max="6405" width="16.85546875" style="682" customWidth="1"/>
    <col min="6406" max="6406" width="12.5703125" style="682" customWidth="1"/>
    <col min="6407" max="6407" width="11.7109375" style="682" customWidth="1"/>
    <col min="6408" max="6408" width="12.28515625" style="682" customWidth="1"/>
    <col min="6409" max="6652" width="9.140625" style="682"/>
    <col min="6653" max="6653" width="4.42578125" style="682" customWidth="1"/>
    <col min="6654" max="6654" width="20.85546875" style="682" customWidth="1"/>
    <col min="6655" max="6656" width="12" style="682" customWidth="1"/>
    <col min="6657" max="6657" width="14.5703125" style="682" customWidth="1"/>
    <col min="6658" max="6658" width="12.42578125" style="682" customWidth="1"/>
    <col min="6659" max="6659" width="19.7109375" style="682" customWidth="1"/>
    <col min="6660" max="6660" width="9.140625" style="682"/>
    <col min="6661" max="6661" width="16.85546875" style="682" customWidth="1"/>
    <col min="6662" max="6662" width="12.5703125" style="682" customWidth="1"/>
    <col min="6663" max="6663" width="11.7109375" style="682" customWidth="1"/>
    <col min="6664" max="6664" width="12.28515625" style="682" customWidth="1"/>
    <col min="6665" max="6908" width="9.140625" style="682"/>
    <col min="6909" max="6909" width="4.42578125" style="682" customWidth="1"/>
    <col min="6910" max="6910" width="20.85546875" style="682" customWidth="1"/>
    <col min="6911" max="6912" width="12" style="682" customWidth="1"/>
    <col min="6913" max="6913" width="14.5703125" style="682" customWidth="1"/>
    <col min="6914" max="6914" width="12.42578125" style="682" customWidth="1"/>
    <col min="6915" max="6915" width="19.7109375" style="682" customWidth="1"/>
    <col min="6916" max="6916" width="9.140625" style="682"/>
    <col min="6917" max="6917" width="16.85546875" style="682" customWidth="1"/>
    <col min="6918" max="6918" width="12.5703125" style="682" customWidth="1"/>
    <col min="6919" max="6919" width="11.7109375" style="682" customWidth="1"/>
    <col min="6920" max="6920" width="12.28515625" style="682" customWidth="1"/>
    <col min="6921" max="7164" width="9.140625" style="682"/>
    <col min="7165" max="7165" width="4.42578125" style="682" customWidth="1"/>
    <col min="7166" max="7166" width="20.85546875" style="682" customWidth="1"/>
    <col min="7167" max="7168" width="12" style="682" customWidth="1"/>
    <col min="7169" max="7169" width="14.5703125" style="682" customWidth="1"/>
    <col min="7170" max="7170" width="12.42578125" style="682" customWidth="1"/>
    <col min="7171" max="7171" width="19.7109375" style="682" customWidth="1"/>
    <col min="7172" max="7172" width="9.140625" style="682"/>
    <col min="7173" max="7173" width="16.85546875" style="682" customWidth="1"/>
    <col min="7174" max="7174" width="12.5703125" style="682" customWidth="1"/>
    <col min="7175" max="7175" width="11.7109375" style="682" customWidth="1"/>
    <col min="7176" max="7176" width="12.28515625" style="682" customWidth="1"/>
    <col min="7177" max="7420" width="9.140625" style="682"/>
    <col min="7421" max="7421" width="4.42578125" style="682" customWidth="1"/>
    <col min="7422" max="7422" width="20.85546875" style="682" customWidth="1"/>
    <col min="7423" max="7424" width="12" style="682" customWidth="1"/>
    <col min="7425" max="7425" width="14.5703125" style="682" customWidth="1"/>
    <col min="7426" max="7426" width="12.42578125" style="682" customWidth="1"/>
    <col min="7427" max="7427" width="19.7109375" style="682" customWidth="1"/>
    <col min="7428" max="7428" width="9.140625" style="682"/>
    <col min="7429" max="7429" width="16.85546875" style="682" customWidth="1"/>
    <col min="7430" max="7430" width="12.5703125" style="682" customWidth="1"/>
    <col min="7431" max="7431" width="11.7109375" style="682" customWidth="1"/>
    <col min="7432" max="7432" width="12.28515625" style="682" customWidth="1"/>
    <col min="7433" max="7676" width="9.140625" style="682"/>
    <col min="7677" max="7677" width="4.42578125" style="682" customWidth="1"/>
    <col min="7678" max="7678" width="20.85546875" style="682" customWidth="1"/>
    <col min="7679" max="7680" width="12" style="682" customWidth="1"/>
    <col min="7681" max="7681" width="14.5703125" style="682" customWidth="1"/>
    <col min="7682" max="7682" width="12.42578125" style="682" customWidth="1"/>
    <col min="7683" max="7683" width="19.7109375" style="682" customWidth="1"/>
    <col min="7684" max="7684" width="9.140625" style="682"/>
    <col min="7685" max="7685" width="16.85546875" style="682" customWidth="1"/>
    <col min="7686" max="7686" width="12.5703125" style="682" customWidth="1"/>
    <col min="7687" max="7687" width="11.7109375" style="682" customWidth="1"/>
    <col min="7688" max="7688" width="12.28515625" style="682" customWidth="1"/>
    <col min="7689" max="7932" width="9.140625" style="682"/>
    <col min="7933" max="7933" width="4.42578125" style="682" customWidth="1"/>
    <col min="7934" max="7934" width="20.85546875" style="682" customWidth="1"/>
    <col min="7935" max="7936" width="12" style="682" customWidth="1"/>
    <col min="7937" max="7937" width="14.5703125" style="682" customWidth="1"/>
    <col min="7938" max="7938" width="12.42578125" style="682" customWidth="1"/>
    <col min="7939" max="7939" width="19.7109375" style="682" customWidth="1"/>
    <col min="7940" max="7940" width="9.140625" style="682"/>
    <col min="7941" max="7941" width="16.85546875" style="682" customWidth="1"/>
    <col min="7942" max="7942" width="12.5703125" style="682" customWidth="1"/>
    <col min="7943" max="7943" width="11.7109375" style="682" customWidth="1"/>
    <col min="7944" max="7944" width="12.28515625" style="682" customWidth="1"/>
    <col min="7945" max="8188" width="9.140625" style="682"/>
    <col min="8189" max="8189" width="4.42578125" style="682" customWidth="1"/>
    <col min="8190" max="8190" width="20.85546875" style="682" customWidth="1"/>
    <col min="8191" max="8192" width="12" style="682" customWidth="1"/>
    <col min="8193" max="8193" width="14.5703125" style="682" customWidth="1"/>
    <col min="8194" max="8194" width="12.42578125" style="682" customWidth="1"/>
    <col min="8195" max="8195" width="19.7109375" style="682" customWidth="1"/>
    <col min="8196" max="8196" width="9.140625" style="682"/>
    <col min="8197" max="8197" width="16.85546875" style="682" customWidth="1"/>
    <col min="8198" max="8198" width="12.5703125" style="682" customWidth="1"/>
    <col min="8199" max="8199" width="11.7109375" style="682" customWidth="1"/>
    <col min="8200" max="8200" width="12.28515625" style="682" customWidth="1"/>
    <col min="8201" max="8444" width="9.140625" style="682"/>
    <col min="8445" max="8445" width="4.42578125" style="682" customWidth="1"/>
    <col min="8446" max="8446" width="20.85546875" style="682" customWidth="1"/>
    <col min="8447" max="8448" width="12" style="682" customWidth="1"/>
    <col min="8449" max="8449" width="14.5703125" style="682" customWidth="1"/>
    <col min="8450" max="8450" width="12.42578125" style="682" customWidth="1"/>
    <col min="8451" max="8451" width="19.7109375" style="682" customWidth="1"/>
    <col min="8452" max="8452" width="9.140625" style="682"/>
    <col min="8453" max="8453" width="16.85546875" style="682" customWidth="1"/>
    <col min="8454" max="8454" width="12.5703125" style="682" customWidth="1"/>
    <col min="8455" max="8455" width="11.7109375" style="682" customWidth="1"/>
    <col min="8456" max="8456" width="12.28515625" style="682" customWidth="1"/>
    <col min="8457" max="8700" width="9.140625" style="682"/>
    <col min="8701" max="8701" width="4.42578125" style="682" customWidth="1"/>
    <col min="8702" max="8702" width="20.85546875" style="682" customWidth="1"/>
    <col min="8703" max="8704" width="12" style="682" customWidth="1"/>
    <col min="8705" max="8705" width="14.5703125" style="682" customWidth="1"/>
    <col min="8706" max="8706" width="12.42578125" style="682" customWidth="1"/>
    <col min="8707" max="8707" width="19.7109375" style="682" customWidth="1"/>
    <col min="8708" max="8708" width="9.140625" style="682"/>
    <col min="8709" max="8709" width="16.85546875" style="682" customWidth="1"/>
    <col min="8710" max="8710" width="12.5703125" style="682" customWidth="1"/>
    <col min="8711" max="8711" width="11.7109375" style="682" customWidth="1"/>
    <col min="8712" max="8712" width="12.28515625" style="682" customWidth="1"/>
    <col min="8713" max="8956" width="9.140625" style="682"/>
    <col min="8957" max="8957" width="4.42578125" style="682" customWidth="1"/>
    <col min="8958" max="8958" width="20.85546875" style="682" customWidth="1"/>
    <col min="8959" max="8960" width="12" style="682" customWidth="1"/>
    <col min="8961" max="8961" width="14.5703125" style="682" customWidth="1"/>
    <col min="8962" max="8962" width="12.42578125" style="682" customWidth="1"/>
    <col min="8963" max="8963" width="19.7109375" style="682" customWidth="1"/>
    <col min="8964" max="8964" width="9.140625" style="682"/>
    <col min="8965" max="8965" width="16.85546875" style="682" customWidth="1"/>
    <col min="8966" max="8966" width="12.5703125" style="682" customWidth="1"/>
    <col min="8967" max="8967" width="11.7109375" style="682" customWidth="1"/>
    <col min="8968" max="8968" width="12.28515625" style="682" customWidth="1"/>
    <col min="8969" max="9212" width="9.140625" style="682"/>
    <col min="9213" max="9213" width="4.42578125" style="682" customWidth="1"/>
    <col min="9214" max="9214" width="20.85546875" style="682" customWidth="1"/>
    <col min="9215" max="9216" width="12" style="682" customWidth="1"/>
    <col min="9217" max="9217" width="14.5703125" style="682" customWidth="1"/>
    <col min="9218" max="9218" width="12.42578125" style="682" customWidth="1"/>
    <col min="9219" max="9219" width="19.7109375" style="682" customWidth="1"/>
    <col min="9220" max="9220" width="9.140625" style="682"/>
    <col min="9221" max="9221" width="16.85546875" style="682" customWidth="1"/>
    <col min="9222" max="9222" width="12.5703125" style="682" customWidth="1"/>
    <col min="9223" max="9223" width="11.7109375" style="682" customWidth="1"/>
    <col min="9224" max="9224" width="12.28515625" style="682" customWidth="1"/>
    <col min="9225" max="9468" width="9.140625" style="682"/>
    <col min="9469" max="9469" width="4.42578125" style="682" customWidth="1"/>
    <col min="9470" max="9470" width="20.85546875" style="682" customWidth="1"/>
    <col min="9471" max="9472" width="12" style="682" customWidth="1"/>
    <col min="9473" max="9473" width="14.5703125" style="682" customWidth="1"/>
    <col min="9474" max="9474" width="12.42578125" style="682" customWidth="1"/>
    <col min="9475" max="9475" width="19.7109375" style="682" customWidth="1"/>
    <col min="9476" max="9476" width="9.140625" style="682"/>
    <col min="9477" max="9477" width="16.85546875" style="682" customWidth="1"/>
    <col min="9478" max="9478" width="12.5703125" style="682" customWidth="1"/>
    <col min="9479" max="9479" width="11.7109375" style="682" customWidth="1"/>
    <col min="9480" max="9480" width="12.28515625" style="682" customWidth="1"/>
    <col min="9481" max="9724" width="9.140625" style="682"/>
    <col min="9725" max="9725" width="4.42578125" style="682" customWidth="1"/>
    <col min="9726" max="9726" width="20.85546875" style="682" customWidth="1"/>
    <col min="9727" max="9728" width="12" style="682" customWidth="1"/>
    <col min="9729" max="9729" width="14.5703125" style="682" customWidth="1"/>
    <col min="9730" max="9730" width="12.42578125" style="682" customWidth="1"/>
    <col min="9731" max="9731" width="19.7109375" style="682" customWidth="1"/>
    <col min="9732" max="9732" width="9.140625" style="682"/>
    <col min="9733" max="9733" width="16.85546875" style="682" customWidth="1"/>
    <col min="9734" max="9734" width="12.5703125" style="682" customWidth="1"/>
    <col min="9735" max="9735" width="11.7109375" style="682" customWidth="1"/>
    <col min="9736" max="9736" width="12.28515625" style="682" customWidth="1"/>
    <col min="9737" max="9980" width="9.140625" style="682"/>
    <col min="9981" max="9981" width="4.42578125" style="682" customWidth="1"/>
    <col min="9982" max="9982" width="20.85546875" style="682" customWidth="1"/>
    <col min="9983" max="9984" width="12" style="682" customWidth="1"/>
    <col min="9985" max="9985" width="14.5703125" style="682" customWidth="1"/>
    <col min="9986" max="9986" width="12.42578125" style="682" customWidth="1"/>
    <col min="9987" max="9987" width="19.7109375" style="682" customWidth="1"/>
    <col min="9988" max="9988" width="9.140625" style="682"/>
    <col min="9989" max="9989" width="16.85546875" style="682" customWidth="1"/>
    <col min="9990" max="9990" width="12.5703125" style="682" customWidth="1"/>
    <col min="9991" max="9991" width="11.7109375" style="682" customWidth="1"/>
    <col min="9992" max="9992" width="12.28515625" style="682" customWidth="1"/>
    <col min="9993" max="10236" width="9.140625" style="682"/>
    <col min="10237" max="10237" width="4.42578125" style="682" customWidth="1"/>
    <col min="10238" max="10238" width="20.85546875" style="682" customWidth="1"/>
    <col min="10239" max="10240" width="12" style="682" customWidth="1"/>
    <col min="10241" max="10241" width="14.5703125" style="682" customWidth="1"/>
    <col min="10242" max="10242" width="12.42578125" style="682" customWidth="1"/>
    <col min="10243" max="10243" width="19.7109375" style="682" customWidth="1"/>
    <col min="10244" max="10244" width="9.140625" style="682"/>
    <col min="10245" max="10245" width="16.85546875" style="682" customWidth="1"/>
    <col min="10246" max="10246" width="12.5703125" style="682" customWidth="1"/>
    <col min="10247" max="10247" width="11.7109375" style="682" customWidth="1"/>
    <col min="10248" max="10248" width="12.28515625" style="682" customWidth="1"/>
    <col min="10249" max="10492" width="9.140625" style="682"/>
    <col min="10493" max="10493" width="4.42578125" style="682" customWidth="1"/>
    <col min="10494" max="10494" width="20.85546875" style="682" customWidth="1"/>
    <col min="10495" max="10496" width="12" style="682" customWidth="1"/>
    <col min="10497" max="10497" width="14.5703125" style="682" customWidth="1"/>
    <col min="10498" max="10498" width="12.42578125" style="682" customWidth="1"/>
    <col min="10499" max="10499" width="19.7109375" style="682" customWidth="1"/>
    <col min="10500" max="10500" width="9.140625" style="682"/>
    <col min="10501" max="10501" width="16.85546875" style="682" customWidth="1"/>
    <col min="10502" max="10502" width="12.5703125" style="682" customWidth="1"/>
    <col min="10503" max="10503" width="11.7109375" style="682" customWidth="1"/>
    <col min="10504" max="10504" width="12.28515625" style="682" customWidth="1"/>
    <col min="10505" max="10748" width="9.140625" style="682"/>
    <col min="10749" max="10749" width="4.42578125" style="682" customWidth="1"/>
    <col min="10750" max="10750" width="20.85546875" style="682" customWidth="1"/>
    <col min="10751" max="10752" width="12" style="682" customWidth="1"/>
    <col min="10753" max="10753" width="14.5703125" style="682" customWidth="1"/>
    <col min="10754" max="10754" width="12.42578125" style="682" customWidth="1"/>
    <col min="10755" max="10755" width="19.7109375" style="682" customWidth="1"/>
    <col min="10756" max="10756" width="9.140625" style="682"/>
    <col min="10757" max="10757" width="16.85546875" style="682" customWidth="1"/>
    <col min="10758" max="10758" width="12.5703125" style="682" customWidth="1"/>
    <col min="10759" max="10759" width="11.7109375" style="682" customWidth="1"/>
    <col min="10760" max="10760" width="12.28515625" style="682" customWidth="1"/>
    <col min="10761" max="11004" width="9.140625" style="682"/>
    <col min="11005" max="11005" width="4.42578125" style="682" customWidth="1"/>
    <col min="11006" max="11006" width="20.85546875" style="682" customWidth="1"/>
    <col min="11007" max="11008" width="12" style="682" customWidth="1"/>
    <col min="11009" max="11009" width="14.5703125" style="682" customWidth="1"/>
    <col min="11010" max="11010" width="12.42578125" style="682" customWidth="1"/>
    <col min="11011" max="11011" width="19.7109375" style="682" customWidth="1"/>
    <col min="11012" max="11012" width="9.140625" style="682"/>
    <col min="11013" max="11013" width="16.85546875" style="682" customWidth="1"/>
    <col min="11014" max="11014" width="12.5703125" style="682" customWidth="1"/>
    <col min="11015" max="11015" width="11.7109375" style="682" customWidth="1"/>
    <col min="11016" max="11016" width="12.28515625" style="682" customWidth="1"/>
    <col min="11017" max="11260" width="9.140625" style="682"/>
    <col min="11261" max="11261" width="4.42578125" style="682" customWidth="1"/>
    <col min="11262" max="11262" width="20.85546875" style="682" customWidth="1"/>
    <col min="11263" max="11264" width="12" style="682" customWidth="1"/>
    <col min="11265" max="11265" width="14.5703125" style="682" customWidth="1"/>
    <col min="11266" max="11266" width="12.42578125" style="682" customWidth="1"/>
    <col min="11267" max="11267" width="19.7109375" style="682" customWidth="1"/>
    <col min="11268" max="11268" width="9.140625" style="682"/>
    <col min="11269" max="11269" width="16.85546875" style="682" customWidth="1"/>
    <col min="11270" max="11270" width="12.5703125" style="682" customWidth="1"/>
    <col min="11271" max="11271" width="11.7109375" style="682" customWidth="1"/>
    <col min="11272" max="11272" width="12.28515625" style="682" customWidth="1"/>
    <col min="11273" max="11516" width="9.140625" style="682"/>
    <col min="11517" max="11517" width="4.42578125" style="682" customWidth="1"/>
    <col min="11518" max="11518" width="20.85546875" style="682" customWidth="1"/>
    <col min="11519" max="11520" width="12" style="682" customWidth="1"/>
    <col min="11521" max="11521" width="14.5703125" style="682" customWidth="1"/>
    <col min="11522" max="11522" width="12.42578125" style="682" customWidth="1"/>
    <col min="11523" max="11523" width="19.7109375" style="682" customWidth="1"/>
    <col min="11524" max="11524" width="9.140625" style="682"/>
    <col min="11525" max="11525" width="16.85546875" style="682" customWidth="1"/>
    <col min="11526" max="11526" width="12.5703125" style="682" customWidth="1"/>
    <col min="11527" max="11527" width="11.7109375" style="682" customWidth="1"/>
    <col min="11528" max="11528" width="12.28515625" style="682" customWidth="1"/>
    <col min="11529" max="11772" width="9.140625" style="682"/>
    <col min="11773" max="11773" width="4.42578125" style="682" customWidth="1"/>
    <col min="11774" max="11774" width="20.85546875" style="682" customWidth="1"/>
    <col min="11775" max="11776" width="12" style="682" customWidth="1"/>
    <col min="11777" max="11777" width="14.5703125" style="682" customWidth="1"/>
    <col min="11778" max="11778" width="12.42578125" style="682" customWidth="1"/>
    <col min="11779" max="11779" width="19.7109375" style="682" customWidth="1"/>
    <col min="11780" max="11780" width="9.140625" style="682"/>
    <col min="11781" max="11781" width="16.85546875" style="682" customWidth="1"/>
    <col min="11782" max="11782" width="12.5703125" style="682" customWidth="1"/>
    <col min="11783" max="11783" width="11.7109375" style="682" customWidth="1"/>
    <col min="11784" max="11784" width="12.28515625" style="682" customWidth="1"/>
    <col min="11785" max="12028" width="9.140625" style="682"/>
    <col min="12029" max="12029" width="4.42578125" style="682" customWidth="1"/>
    <col min="12030" max="12030" width="20.85546875" style="682" customWidth="1"/>
    <col min="12031" max="12032" width="12" style="682" customWidth="1"/>
    <col min="12033" max="12033" width="14.5703125" style="682" customWidth="1"/>
    <col min="12034" max="12034" width="12.42578125" style="682" customWidth="1"/>
    <col min="12035" max="12035" width="19.7109375" style="682" customWidth="1"/>
    <col min="12036" max="12036" width="9.140625" style="682"/>
    <col min="12037" max="12037" width="16.85546875" style="682" customWidth="1"/>
    <col min="12038" max="12038" width="12.5703125" style="682" customWidth="1"/>
    <col min="12039" max="12039" width="11.7109375" style="682" customWidth="1"/>
    <col min="12040" max="12040" width="12.28515625" style="682" customWidth="1"/>
    <col min="12041" max="12284" width="9.140625" style="682"/>
    <col min="12285" max="12285" width="4.42578125" style="682" customWidth="1"/>
    <col min="12286" max="12286" width="20.85546875" style="682" customWidth="1"/>
    <col min="12287" max="12288" width="12" style="682" customWidth="1"/>
    <col min="12289" max="12289" width="14.5703125" style="682" customWidth="1"/>
    <col min="12290" max="12290" width="12.42578125" style="682" customWidth="1"/>
    <col min="12291" max="12291" width="19.7109375" style="682" customWidth="1"/>
    <col min="12292" max="12292" width="9.140625" style="682"/>
    <col min="12293" max="12293" width="16.85546875" style="682" customWidth="1"/>
    <col min="12294" max="12294" width="12.5703125" style="682" customWidth="1"/>
    <col min="12295" max="12295" width="11.7109375" style="682" customWidth="1"/>
    <col min="12296" max="12296" width="12.28515625" style="682" customWidth="1"/>
    <col min="12297" max="12540" width="9.140625" style="682"/>
    <col min="12541" max="12541" width="4.42578125" style="682" customWidth="1"/>
    <col min="12542" max="12542" width="20.85546875" style="682" customWidth="1"/>
    <col min="12543" max="12544" width="12" style="682" customWidth="1"/>
    <col min="12545" max="12545" width="14.5703125" style="682" customWidth="1"/>
    <col min="12546" max="12546" width="12.42578125" style="682" customWidth="1"/>
    <col min="12547" max="12547" width="19.7109375" style="682" customWidth="1"/>
    <col min="12548" max="12548" width="9.140625" style="682"/>
    <col min="12549" max="12549" width="16.85546875" style="682" customWidth="1"/>
    <col min="12550" max="12550" width="12.5703125" style="682" customWidth="1"/>
    <col min="12551" max="12551" width="11.7109375" style="682" customWidth="1"/>
    <col min="12552" max="12552" width="12.28515625" style="682" customWidth="1"/>
    <col min="12553" max="12796" width="9.140625" style="682"/>
    <col min="12797" max="12797" width="4.42578125" style="682" customWidth="1"/>
    <col min="12798" max="12798" width="20.85546875" style="682" customWidth="1"/>
    <col min="12799" max="12800" width="12" style="682" customWidth="1"/>
    <col min="12801" max="12801" width="14.5703125" style="682" customWidth="1"/>
    <col min="12802" max="12802" width="12.42578125" style="682" customWidth="1"/>
    <col min="12803" max="12803" width="19.7109375" style="682" customWidth="1"/>
    <col min="12804" max="12804" width="9.140625" style="682"/>
    <col min="12805" max="12805" width="16.85546875" style="682" customWidth="1"/>
    <col min="12806" max="12806" width="12.5703125" style="682" customWidth="1"/>
    <col min="12807" max="12807" width="11.7109375" style="682" customWidth="1"/>
    <col min="12808" max="12808" width="12.28515625" style="682" customWidth="1"/>
    <col min="12809" max="13052" width="9.140625" style="682"/>
    <col min="13053" max="13053" width="4.42578125" style="682" customWidth="1"/>
    <col min="13054" max="13054" width="20.85546875" style="682" customWidth="1"/>
    <col min="13055" max="13056" width="12" style="682" customWidth="1"/>
    <col min="13057" max="13057" width="14.5703125" style="682" customWidth="1"/>
    <col min="13058" max="13058" width="12.42578125" style="682" customWidth="1"/>
    <col min="13059" max="13059" width="19.7109375" style="682" customWidth="1"/>
    <col min="13060" max="13060" width="9.140625" style="682"/>
    <col min="13061" max="13061" width="16.85546875" style="682" customWidth="1"/>
    <col min="13062" max="13062" width="12.5703125" style="682" customWidth="1"/>
    <col min="13063" max="13063" width="11.7109375" style="682" customWidth="1"/>
    <col min="13064" max="13064" width="12.28515625" style="682" customWidth="1"/>
    <col min="13065" max="13308" width="9.140625" style="682"/>
    <col min="13309" max="13309" width="4.42578125" style="682" customWidth="1"/>
    <col min="13310" max="13310" width="20.85546875" style="682" customWidth="1"/>
    <col min="13311" max="13312" width="12" style="682" customWidth="1"/>
    <col min="13313" max="13313" width="14.5703125" style="682" customWidth="1"/>
    <col min="13314" max="13314" width="12.42578125" style="682" customWidth="1"/>
    <col min="13315" max="13315" width="19.7109375" style="682" customWidth="1"/>
    <col min="13316" max="13316" width="9.140625" style="682"/>
    <col min="13317" max="13317" width="16.85546875" style="682" customWidth="1"/>
    <col min="13318" max="13318" width="12.5703125" style="682" customWidth="1"/>
    <col min="13319" max="13319" width="11.7109375" style="682" customWidth="1"/>
    <col min="13320" max="13320" width="12.28515625" style="682" customWidth="1"/>
    <col min="13321" max="13564" width="9.140625" style="682"/>
    <col min="13565" max="13565" width="4.42578125" style="682" customWidth="1"/>
    <col min="13566" max="13566" width="20.85546875" style="682" customWidth="1"/>
    <col min="13567" max="13568" width="12" style="682" customWidth="1"/>
    <col min="13569" max="13569" width="14.5703125" style="682" customWidth="1"/>
    <col min="13570" max="13570" width="12.42578125" style="682" customWidth="1"/>
    <col min="13571" max="13571" width="19.7109375" style="682" customWidth="1"/>
    <col min="13572" max="13572" width="9.140625" style="682"/>
    <col min="13573" max="13573" width="16.85546875" style="682" customWidth="1"/>
    <col min="13574" max="13574" width="12.5703125" style="682" customWidth="1"/>
    <col min="13575" max="13575" width="11.7109375" style="682" customWidth="1"/>
    <col min="13576" max="13576" width="12.28515625" style="682" customWidth="1"/>
    <col min="13577" max="13820" width="9.140625" style="682"/>
    <col min="13821" max="13821" width="4.42578125" style="682" customWidth="1"/>
    <col min="13822" max="13822" width="20.85546875" style="682" customWidth="1"/>
    <col min="13823" max="13824" width="12" style="682" customWidth="1"/>
    <col min="13825" max="13825" width="14.5703125" style="682" customWidth="1"/>
    <col min="13826" max="13826" width="12.42578125" style="682" customWidth="1"/>
    <col min="13827" max="13827" width="19.7109375" style="682" customWidth="1"/>
    <col min="13828" max="13828" width="9.140625" style="682"/>
    <col min="13829" max="13829" width="16.85546875" style="682" customWidth="1"/>
    <col min="13830" max="13830" width="12.5703125" style="682" customWidth="1"/>
    <col min="13831" max="13831" width="11.7109375" style="682" customWidth="1"/>
    <col min="13832" max="13832" width="12.28515625" style="682" customWidth="1"/>
    <col min="13833" max="14076" width="9.140625" style="682"/>
    <col min="14077" max="14077" width="4.42578125" style="682" customWidth="1"/>
    <col min="14078" max="14078" width="20.85546875" style="682" customWidth="1"/>
    <col min="14079" max="14080" width="12" style="682" customWidth="1"/>
    <col min="14081" max="14081" width="14.5703125" style="682" customWidth="1"/>
    <col min="14082" max="14082" width="12.42578125" style="682" customWidth="1"/>
    <col min="14083" max="14083" width="19.7109375" style="682" customWidth="1"/>
    <col min="14084" max="14084" width="9.140625" style="682"/>
    <col min="14085" max="14085" width="16.85546875" style="682" customWidth="1"/>
    <col min="14086" max="14086" width="12.5703125" style="682" customWidth="1"/>
    <col min="14087" max="14087" width="11.7109375" style="682" customWidth="1"/>
    <col min="14088" max="14088" width="12.28515625" style="682" customWidth="1"/>
    <col min="14089" max="14332" width="9.140625" style="682"/>
    <col min="14333" max="14333" width="4.42578125" style="682" customWidth="1"/>
    <col min="14334" max="14334" width="20.85546875" style="682" customWidth="1"/>
    <col min="14335" max="14336" width="12" style="682" customWidth="1"/>
    <col min="14337" max="14337" width="14.5703125" style="682" customWidth="1"/>
    <col min="14338" max="14338" width="12.42578125" style="682" customWidth="1"/>
    <col min="14339" max="14339" width="19.7109375" style="682" customWidth="1"/>
    <col min="14340" max="14340" width="9.140625" style="682"/>
    <col min="14341" max="14341" width="16.85546875" style="682" customWidth="1"/>
    <col min="14342" max="14342" width="12.5703125" style="682" customWidth="1"/>
    <col min="14343" max="14343" width="11.7109375" style="682" customWidth="1"/>
    <col min="14344" max="14344" width="12.28515625" style="682" customWidth="1"/>
    <col min="14345" max="14588" width="9.140625" style="682"/>
    <col min="14589" max="14589" width="4.42578125" style="682" customWidth="1"/>
    <col min="14590" max="14590" width="20.85546875" style="682" customWidth="1"/>
    <col min="14591" max="14592" width="12" style="682" customWidth="1"/>
    <col min="14593" max="14593" width="14.5703125" style="682" customWidth="1"/>
    <col min="14594" max="14594" width="12.42578125" style="682" customWidth="1"/>
    <col min="14595" max="14595" width="19.7109375" style="682" customWidth="1"/>
    <col min="14596" max="14596" width="9.140625" style="682"/>
    <col min="14597" max="14597" width="16.85546875" style="682" customWidth="1"/>
    <col min="14598" max="14598" width="12.5703125" style="682" customWidth="1"/>
    <col min="14599" max="14599" width="11.7109375" style="682" customWidth="1"/>
    <col min="14600" max="14600" width="12.28515625" style="682" customWidth="1"/>
    <col min="14601" max="14844" width="9.140625" style="682"/>
    <col min="14845" max="14845" width="4.42578125" style="682" customWidth="1"/>
    <col min="14846" max="14846" width="20.85546875" style="682" customWidth="1"/>
    <col min="14847" max="14848" width="12" style="682" customWidth="1"/>
    <col min="14849" max="14849" width="14.5703125" style="682" customWidth="1"/>
    <col min="14850" max="14850" width="12.42578125" style="682" customWidth="1"/>
    <col min="14851" max="14851" width="19.7109375" style="682" customWidth="1"/>
    <col min="14852" max="14852" width="9.140625" style="682"/>
    <col min="14853" max="14853" width="16.85546875" style="682" customWidth="1"/>
    <col min="14854" max="14854" width="12.5703125" style="682" customWidth="1"/>
    <col min="14855" max="14855" width="11.7109375" style="682" customWidth="1"/>
    <col min="14856" max="14856" width="12.28515625" style="682" customWidth="1"/>
    <col min="14857" max="15100" width="9.140625" style="682"/>
    <col min="15101" max="15101" width="4.42578125" style="682" customWidth="1"/>
    <col min="15102" max="15102" width="20.85546875" style="682" customWidth="1"/>
    <col min="15103" max="15104" width="12" style="682" customWidth="1"/>
    <col min="15105" max="15105" width="14.5703125" style="682" customWidth="1"/>
    <col min="15106" max="15106" width="12.42578125" style="682" customWidth="1"/>
    <col min="15107" max="15107" width="19.7109375" style="682" customWidth="1"/>
    <col min="15108" max="15108" width="9.140625" style="682"/>
    <col min="15109" max="15109" width="16.85546875" style="682" customWidth="1"/>
    <col min="15110" max="15110" width="12.5703125" style="682" customWidth="1"/>
    <col min="15111" max="15111" width="11.7109375" style="682" customWidth="1"/>
    <col min="15112" max="15112" width="12.28515625" style="682" customWidth="1"/>
    <col min="15113" max="15356" width="9.140625" style="682"/>
    <col min="15357" max="15357" width="4.42578125" style="682" customWidth="1"/>
    <col min="15358" max="15358" width="20.85546875" style="682" customWidth="1"/>
    <col min="15359" max="15360" width="12" style="682" customWidth="1"/>
    <col min="15361" max="15361" width="14.5703125" style="682" customWidth="1"/>
    <col min="15362" max="15362" width="12.42578125" style="682" customWidth="1"/>
    <col min="15363" max="15363" width="19.7109375" style="682" customWidth="1"/>
    <col min="15364" max="15364" width="9.140625" style="682"/>
    <col min="15365" max="15365" width="16.85546875" style="682" customWidth="1"/>
    <col min="15366" max="15366" width="12.5703125" style="682" customWidth="1"/>
    <col min="15367" max="15367" width="11.7109375" style="682" customWidth="1"/>
    <col min="15368" max="15368" width="12.28515625" style="682" customWidth="1"/>
    <col min="15369" max="15612" width="9.140625" style="682"/>
    <col min="15613" max="15613" width="4.42578125" style="682" customWidth="1"/>
    <col min="15614" max="15614" width="20.85546875" style="682" customWidth="1"/>
    <col min="15615" max="15616" width="12" style="682" customWidth="1"/>
    <col min="15617" max="15617" width="14.5703125" style="682" customWidth="1"/>
    <col min="15618" max="15618" width="12.42578125" style="682" customWidth="1"/>
    <col min="15619" max="15619" width="19.7109375" style="682" customWidth="1"/>
    <col min="15620" max="15620" width="9.140625" style="682"/>
    <col min="15621" max="15621" width="16.85546875" style="682" customWidth="1"/>
    <col min="15622" max="15622" width="12.5703125" style="682" customWidth="1"/>
    <col min="15623" max="15623" width="11.7109375" style="682" customWidth="1"/>
    <col min="15624" max="15624" width="12.28515625" style="682" customWidth="1"/>
    <col min="15625" max="15868" width="9.140625" style="682"/>
    <col min="15869" max="15869" width="4.42578125" style="682" customWidth="1"/>
    <col min="15870" max="15870" width="20.85546875" style="682" customWidth="1"/>
    <col min="15871" max="15872" width="12" style="682" customWidth="1"/>
    <col min="15873" max="15873" width="14.5703125" style="682" customWidth="1"/>
    <col min="15874" max="15874" width="12.42578125" style="682" customWidth="1"/>
    <col min="15875" max="15875" width="19.7109375" style="682" customWidth="1"/>
    <col min="15876" max="15876" width="9.140625" style="682"/>
    <col min="15877" max="15877" width="16.85546875" style="682" customWidth="1"/>
    <col min="15878" max="15878" width="12.5703125" style="682" customWidth="1"/>
    <col min="15879" max="15879" width="11.7109375" style="682" customWidth="1"/>
    <col min="15880" max="15880" width="12.28515625" style="682" customWidth="1"/>
    <col min="15881" max="16124" width="9.140625" style="682"/>
    <col min="16125" max="16125" width="4.42578125" style="682" customWidth="1"/>
    <col min="16126" max="16126" width="20.85546875" style="682" customWidth="1"/>
    <col min="16127" max="16128" width="12" style="682" customWidth="1"/>
    <col min="16129" max="16129" width="14.5703125" style="682" customWidth="1"/>
    <col min="16130" max="16130" width="12.42578125" style="682" customWidth="1"/>
    <col min="16131" max="16131" width="19.7109375" style="682" customWidth="1"/>
    <col min="16132" max="16132" width="9.140625" style="682"/>
    <col min="16133" max="16133" width="16.85546875" style="682" customWidth="1"/>
    <col min="16134" max="16134" width="12.5703125" style="682" customWidth="1"/>
    <col min="16135" max="16135" width="11.7109375" style="682" customWidth="1"/>
    <col min="16136" max="16136" width="12.28515625" style="682" customWidth="1"/>
    <col min="16137" max="16384" width="9.140625" style="682"/>
  </cols>
  <sheetData>
    <row r="1" spans="2:11" ht="15.75">
      <c r="B1" s="584" t="s">
        <v>304</v>
      </c>
    </row>
    <row r="2" spans="2:11" ht="26.25" customHeight="1">
      <c r="B2" s="585" t="s">
        <v>305</v>
      </c>
    </row>
    <row r="5" spans="2:11" ht="38.25" customHeight="1" thickBot="1">
      <c r="B5" s="1319" t="s">
        <v>439</v>
      </c>
      <c r="C5" s="1319"/>
      <c r="D5" s="1319"/>
      <c r="E5" s="1319"/>
      <c r="F5" s="1319"/>
      <c r="G5" s="1319"/>
      <c r="I5" s="670" t="s">
        <v>333</v>
      </c>
    </row>
    <row r="6" spans="2:11" ht="15.75" customHeight="1" thickBot="1">
      <c r="B6" s="1320" t="s">
        <v>170</v>
      </c>
      <c r="C6" s="1322" t="s">
        <v>440</v>
      </c>
      <c r="D6" s="1323"/>
      <c r="E6" s="1324"/>
      <c r="F6" s="1325" t="s">
        <v>441</v>
      </c>
      <c r="G6" s="1320" t="s">
        <v>442</v>
      </c>
    </row>
    <row r="7" spans="2:11" ht="31.5" customHeight="1" thickBot="1">
      <c r="B7" s="1321"/>
      <c r="C7" s="893" t="s">
        <v>313</v>
      </c>
      <c r="D7" s="893" t="s">
        <v>322</v>
      </c>
      <c r="E7" s="893" t="s">
        <v>323</v>
      </c>
      <c r="F7" s="1326"/>
      <c r="G7" s="1321"/>
    </row>
    <row r="8" spans="2:11" ht="17.25" customHeight="1" thickBot="1">
      <c r="B8" s="894" t="s">
        <v>171</v>
      </c>
      <c r="C8" s="765">
        <v>10325.869000000001</v>
      </c>
      <c r="D8" s="765">
        <v>4282.3469999999998</v>
      </c>
      <c r="E8" s="944">
        <f>(D8/C8)*100</f>
        <v>41.472025260053172</v>
      </c>
      <c r="F8" s="765">
        <v>8267.5810000000001</v>
      </c>
      <c r="G8" s="944">
        <f>((C8-F8)/F8)*100</f>
        <v>24.895891555220327</v>
      </c>
      <c r="I8" s="703" t="s">
        <v>172</v>
      </c>
    </row>
    <row r="9" spans="2:11" ht="18" customHeight="1" thickBot="1">
      <c r="B9" s="895" t="s">
        <v>173</v>
      </c>
      <c r="C9" s="766">
        <v>39528</v>
      </c>
      <c r="D9" s="766">
        <v>8680</v>
      </c>
      <c r="E9" s="945">
        <f t="shared" ref="E9:E13" si="0">(D9/C9)*100</f>
        <v>21.959117587532891</v>
      </c>
      <c r="F9" s="766">
        <v>42099</v>
      </c>
      <c r="G9" s="945">
        <f t="shared" ref="G9:G13" si="1">((C9-F9)/F9)*100</f>
        <v>-6.1070334212214066</v>
      </c>
      <c r="I9" s="669">
        <f>C9-F9</f>
        <v>-2571</v>
      </c>
    </row>
    <row r="10" spans="2:11" ht="15" customHeight="1" thickBot="1">
      <c r="B10" s="896" t="s">
        <v>306</v>
      </c>
      <c r="C10" s="767">
        <v>17561</v>
      </c>
      <c r="D10" s="768">
        <v>0</v>
      </c>
      <c r="E10" s="945">
        <f t="shared" si="0"/>
        <v>0</v>
      </c>
      <c r="F10" s="769">
        <v>23199</v>
      </c>
      <c r="G10" s="945">
        <f t="shared" si="1"/>
        <v>-24.302771671192723</v>
      </c>
    </row>
    <row r="11" spans="2:11" ht="17.25" customHeight="1" thickBot="1">
      <c r="B11" s="897" t="s">
        <v>174</v>
      </c>
      <c r="C11" s="770">
        <v>204623.97399999999</v>
      </c>
      <c r="D11" s="771">
        <v>10216.523999999999</v>
      </c>
      <c r="E11" s="946">
        <f t="shared" si="0"/>
        <v>4.9928284551838491</v>
      </c>
      <c r="F11" s="771">
        <v>238907.41200000001</v>
      </c>
      <c r="G11" s="946">
        <f t="shared" si="1"/>
        <v>-14.350093918392126</v>
      </c>
      <c r="K11" s="891"/>
    </row>
    <row r="12" spans="2:11" ht="15" customHeight="1" thickBot="1">
      <c r="B12" s="894" t="s">
        <v>175</v>
      </c>
      <c r="C12" s="765">
        <v>79672.25</v>
      </c>
      <c r="D12" s="765">
        <v>16118.832</v>
      </c>
      <c r="E12" s="945">
        <f t="shared" si="0"/>
        <v>20.231425621844494</v>
      </c>
      <c r="F12" s="765">
        <v>67093.290999999997</v>
      </c>
      <c r="G12" s="945">
        <f t="shared" si="1"/>
        <v>18.748460259610759</v>
      </c>
    </row>
    <row r="13" spans="2:11" ht="15" customHeight="1" thickBot="1">
      <c r="B13" s="894" t="s">
        <v>176</v>
      </c>
      <c r="C13" s="765">
        <f t="shared" ref="C13:D13" si="2">C11+C12</f>
        <v>284296.22399999999</v>
      </c>
      <c r="D13" s="765">
        <f t="shared" si="2"/>
        <v>26335.356</v>
      </c>
      <c r="E13" s="947">
        <f t="shared" si="0"/>
        <v>9.2633506099609679</v>
      </c>
      <c r="F13" s="765">
        <f t="shared" ref="F13" si="3">F11+F12</f>
        <v>306000.70299999998</v>
      </c>
      <c r="G13" s="947">
        <f t="shared" si="1"/>
        <v>-7.0929506982211068</v>
      </c>
    </row>
    <row r="16" spans="2:11" ht="15.75">
      <c r="B16" s="588" t="s">
        <v>307</v>
      </c>
    </row>
    <row r="18" spans="1:17" ht="33" customHeight="1" thickBot="1">
      <c r="B18" s="1319" t="s">
        <v>443</v>
      </c>
      <c r="C18" s="1319"/>
      <c r="D18" s="1319"/>
      <c r="E18" s="1319"/>
      <c r="F18" s="1319"/>
      <c r="G18" s="1319"/>
      <c r="L18" s="122"/>
      <c r="M18" s="122"/>
    </row>
    <row r="19" spans="1:17" ht="24.75" customHeight="1" thickBot="1">
      <c r="B19" s="1315" t="s">
        <v>177</v>
      </c>
      <c r="C19" s="1328" t="s">
        <v>440</v>
      </c>
      <c r="D19" s="1329"/>
      <c r="E19" s="1330"/>
      <c r="F19" s="1331" t="s">
        <v>441</v>
      </c>
      <c r="G19" s="1315" t="s">
        <v>442</v>
      </c>
      <c r="K19" s="122"/>
      <c r="L19" s="122"/>
      <c r="M19" s="122"/>
    </row>
    <row r="20" spans="1:17" ht="21" customHeight="1" thickBot="1">
      <c r="B20" s="1327"/>
      <c r="C20" s="931" t="s">
        <v>313</v>
      </c>
      <c r="D20" s="931" t="s">
        <v>322</v>
      </c>
      <c r="E20" s="931" t="s">
        <v>323</v>
      </c>
      <c r="F20" s="1332"/>
      <c r="G20" s="1316"/>
      <c r="K20" s="122"/>
      <c r="L20" s="122"/>
      <c r="M20" s="948"/>
    </row>
    <row r="21" spans="1:17" ht="15.75" thickBot="1">
      <c r="B21" s="586" t="s">
        <v>171</v>
      </c>
      <c r="C21" s="765">
        <v>24279.154999999999</v>
      </c>
      <c r="D21" s="772">
        <v>0</v>
      </c>
      <c r="E21" s="944">
        <f>(D21/C21)*100</f>
        <v>0</v>
      </c>
      <c r="F21" s="765">
        <v>32376.738000000001</v>
      </c>
      <c r="G21" s="944">
        <f>((C21-F21)/F21)*100</f>
        <v>-25.010496733796966</v>
      </c>
      <c r="I21" s="703" t="s">
        <v>178</v>
      </c>
      <c r="K21" s="122"/>
      <c r="L21" s="122"/>
      <c r="M21" s="122"/>
    </row>
    <row r="22" spans="1:17" ht="15.75" thickBot="1">
      <c r="B22" s="586" t="s">
        <v>173</v>
      </c>
      <c r="C22" s="765">
        <v>119436</v>
      </c>
      <c r="D22" s="772">
        <v>0</v>
      </c>
      <c r="E22" s="945">
        <f t="shared" ref="E22:E26" si="4">(D22/C22)*100</f>
        <v>0</v>
      </c>
      <c r="F22" s="765">
        <v>144922</v>
      </c>
      <c r="G22" s="945">
        <f t="shared" ref="G22:G26" si="5">((C22-F22)/F22)*100</f>
        <v>-17.586011785650214</v>
      </c>
      <c r="I22" s="669">
        <f>C22-F22</f>
        <v>-25486</v>
      </c>
      <c r="L22" s="122"/>
      <c r="M22" s="122"/>
    </row>
    <row r="23" spans="1:17" ht="15.75" thickBot="1">
      <c r="B23" s="587" t="s">
        <v>306</v>
      </c>
      <c r="C23" s="769">
        <v>44681</v>
      </c>
      <c r="D23" s="773">
        <v>0</v>
      </c>
      <c r="E23" s="945">
        <f t="shared" si="4"/>
        <v>0</v>
      </c>
      <c r="F23" s="769">
        <v>45865</v>
      </c>
      <c r="G23" s="945">
        <f t="shared" si="5"/>
        <v>-2.5814891529488717</v>
      </c>
    </row>
    <row r="24" spans="1:17" ht="15.75" thickBot="1">
      <c r="B24" s="586" t="s">
        <v>174</v>
      </c>
      <c r="C24" s="765">
        <v>11603.938</v>
      </c>
      <c r="D24" s="774">
        <v>35.293999999999997</v>
      </c>
      <c r="E24" s="946">
        <f t="shared" si="4"/>
        <v>0.30415536518723213</v>
      </c>
      <c r="F24" s="765">
        <v>11960.508</v>
      </c>
      <c r="G24" s="946">
        <f t="shared" si="5"/>
        <v>-2.9812278876449034</v>
      </c>
    </row>
    <row r="25" spans="1:17" ht="15.75" thickBot="1">
      <c r="B25" s="586" t="s">
        <v>175</v>
      </c>
      <c r="C25" s="765">
        <v>3680.51</v>
      </c>
      <c r="D25" s="774">
        <v>35.055999999999997</v>
      </c>
      <c r="E25" s="945">
        <f t="shared" si="4"/>
        <v>0.95247669480588282</v>
      </c>
      <c r="F25" s="765">
        <v>3743.942</v>
      </c>
      <c r="G25" s="945">
        <f t="shared" si="5"/>
        <v>-1.6942570157336783</v>
      </c>
    </row>
    <row r="26" spans="1:17" ht="15.75" thickBot="1">
      <c r="B26" s="586" t="s">
        <v>176</v>
      </c>
      <c r="C26" s="765">
        <f t="shared" ref="C26:D26" si="6">C24+C25</f>
        <v>15284.448</v>
      </c>
      <c r="D26" s="775">
        <f t="shared" si="6"/>
        <v>70.349999999999994</v>
      </c>
      <c r="E26" s="947">
        <f t="shared" si="4"/>
        <v>0.46027177428978788</v>
      </c>
      <c r="F26" s="765">
        <f>F24+F25</f>
        <v>15704.45</v>
      </c>
      <c r="G26" s="947">
        <f t="shared" si="5"/>
        <v>-2.6744139399979012</v>
      </c>
      <c r="Q26" s="1246"/>
    </row>
    <row r="27" spans="1:17" ht="16.5" customHeight="1">
      <c r="B27" s="1317"/>
      <c r="C27" s="1317"/>
      <c r="D27" s="1317"/>
      <c r="E27" s="1317"/>
      <c r="F27" s="1317"/>
      <c r="G27" s="1317"/>
      <c r="K27" s="122"/>
      <c r="L27" s="122"/>
      <c r="M27" s="122"/>
    </row>
    <row r="28" spans="1:17">
      <c r="C28" s="591"/>
      <c r="D28" s="592"/>
      <c r="E28" s="592"/>
      <c r="F28" s="592"/>
      <c r="G28" s="593"/>
      <c r="J28" s="122"/>
      <c r="K28" s="122"/>
      <c r="L28" s="122"/>
      <c r="M28" s="122"/>
    </row>
    <row r="29" spans="1:17" ht="15">
      <c r="C29" s="595"/>
      <c r="D29" s="596"/>
      <c r="E29" s="596"/>
      <c r="F29" s="596"/>
      <c r="G29" s="593"/>
      <c r="J29" s="122"/>
      <c r="K29" s="122"/>
      <c r="L29" s="948"/>
      <c r="M29" s="122"/>
    </row>
    <row r="30" spans="1:17">
      <c r="A30" s="589"/>
      <c r="B30" s="591"/>
      <c r="C30" s="600"/>
      <c r="D30" s="589"/>
      <c r="E30" s="589"/>
      <c r="F30" s="589"/>
      <c r="G30" s="589"/>
      <c r="H30" s="589"/>
      <c r="J30" s="122"/>
      <c r="K30" s="122"/>
      <c r="L30" s="122"/>
      <c r="M30" s="122"/>
    </row>
    <row r="31" spans="1:17">
      <c r="A31" s="589"/>
      <c r="B31" s="591"/>
      <c r="C31" s="601"/>
      <c r="D31" s="589"/>
      <c r="E31" s="602"/>
      <c r="F31" s="603"/>
      <c r="G31" s="589"/>
      <c r="H31" s="589"/>
      <c r="I31" s="594"/>
    </row>
    <row r="32" spans="1:17">
      <c r="A32" s="589"/>
      <c r="B32" s="595"/>
      <c r="C32" s="589"/>
      <c r="D32" s="1318"/>
      <c r="E32" s="1318"/>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48"/>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318"/>
      <c r="D43" s="1318"/>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102"/>
  <sheetViews>
    <sheetView workbookViewId="0">
      <selection sqref="A1:XFD1048576"/>
    </sheetView>
  </sheetViews>
  <sheetFormatPr defaultRowHeight="12.75"/>
  <cols>
    <col min="1" max="1" width="5" style="682" customWidth="1"/>
    <col min="2" max="2" width="21.7109375" style="682" customWidth="1"/>
    <col min="3" max="3" width="11.140625" style="682" customWidth="1"/>
    <col min="4" max="4" width="12.140625" style="682" customWidth="1"/>
    <col min="5" max="5" width="12.28515625" style="682" customWidth="1"/>
    <col min="6" max="6" width="3" style="682" customWidth="1"/>
    <col min="7" max="7" width="20.28515625" style="682" customWidth="1"/>
    <col min="8" max="8" width="10.5703125" style="682" customWidth="1"/>
    <col min="9" max="9" width="9.85546875" style="891" bestFit="1" customWidth="1"/>
    <col min="10" max="10" width="11" style="682" customWidth="1"/>
    <col min="11" max="11" width="2.85546875" style="682" customWidth="1"/>
    <col min="12" max="12" width="19.85546875" style="682" customWidth="1"/>
    <col min="13" max="13" width="18.28515625" style="682" customWidth="1"/>
    <col min="14" max="14" width="14.140625" style="682" customWidth="1"/>
    <col min="15" max="15" width="10.140625" style="682" customWidth="1"/>
    <col min="16" max="16" width="4.42578125" style="682" customWidth="1"/>
    <col min="17" max="17" width="21.85546875" style="682" customWidth="1"/>
    <col min="18" max="18" width="12.42578125" style="682" customWidth="1"/>
    <col min="19" max="19" width="9.85546875" style="682" bestFit="1" customWidth="1"/>
    <col min="20" max="20" width="10.42578125" style="682" customWidth="1"/>
    <col min="21" max="253" width="9.140625" style="682"/>
    <col min="254" max="254" width="5" style="682" customWidth="1"/>
    <col min="255" max="255" width="17.7109375" style="682" customWidth="1"/>
    <col min="256" max="256" width="13.85546875" style="682" customWidth="1"/>
    <col min="257" max="257" width="13.140625" style="682" customWidth="1"/>
    <col min="258" max="258" width="12.28515625" style="682" customWidth="1"/>
    <col min="259" max="259" width="3" style="682" customWidth="1"/>
    <col min="260" max="260" width="20.28515625" style="682" customWidth="1"/>
    <col min="261" max="261" width="12.5703125" style="682" customWidth="1"/>
    <col min="262" max="262" width="11.7109375" style="682" customWidth="1"/>
    <col min="263" max="263" width="9.140625" style="682"/>
    <col min="264" max="264" width="2.85546875" style="682" customWidth="1"/>
    <col min="265" max="265" width="18.5703125" style="682" customWidth="1"/>
    <col min="266" max="266" width="14.42578125" style="682" customWidth="1"/>
    <col min="267" max="267" width="13.7109375" style="682" customWidth="1"/>
    <col min="268" max="268" width="10.140625" style="682" customWidth="1"/>
    <col min="269" max="269" width="4.42578125" style="682" customWidth="1"/>
    <col min="270" max="270" width="24" style="682" customWidth="1"/>
    <col min="271" max="271" width="13.140625" style="682" customWidth="1"/>
    <col min="272" max="272" width="13" style="682" customWidth="1"/>
    <col min="273" max="273" width="10.42578125" style="682" customWidth="1"/>
    <col min="274" max="509" width="9.140625" style="682"/>
    <col min="510" max="510" width="5" style="682" customWidth="1"/>
    <col min="511" max="511" width="17.7109375" style="682" customWidth="1"/>
    <col min="512" max="512" width="13.85546875" style="682" customWidth="1"/>
    <col min="513" max="513" width="13.140625" style="682" customWidth="1"/>
    <col min="514" max="514" width="12.28515625" style="682" customWidth="1"/>
    <col min="515" max="515" width="3" style="682" customWidth="1"/>
    <col min="516" max="516" width="20.28515625" style="682" customWidth="1"/>
    <col min="517" max="517" width="12.5703125" style="682" customWidth="1"/>
    <col min="518" max="518" width="11.7109375" style="682" customWidth="1"/>
    <col min="519" max="519" width="9.140625" style="682"/>
    <col min="520" max="520" width="2.85546875" style="682" customWidth="1"/>
    <col min="521" max="521" width="18.5703125" style="682" customWidth="1"/>
    <col min="522" max="522" width="14.42578125" style="682" customWidth="1"/>
    <col min="523" max="523" width="13.7109375" style="682" customWidth="1"/>
    <col min="524" max="524" width="10.140625" style="682" customWidth="1"/>
    <col min="525" max="525" width="4.42578125" style="682" customWidth="1"/>
    <col min="526" max="526" width="24" style="682" customWidth="1"/>
    <col min="527" max="527" width="13.140625" style="682" customWidth="1"/>
    <col min="528" max="528" width="13" style="682" customWidth="1"/>
    <col min="529" max="529" width="10.42578125" style="682" customWidth="1"/>
    <col min="530" max="765" width="9.140625" style="682"/>
    <col min="766" max="766" width="5" style="682" customWidth="1"/>
    <col min="767" max="767" width="17.7109375" style="682" customWidth="1"/>
    <col min="768" max="768" width="13.85546875" style="682" customWidth="1"/>
    <col min="769" max="769" width="13.140625" style="682" customWidth="1"/>
    <col min="770" max="770" width="12.28515625" style="682" customWidth="1"/>
    <col min="771" max="771" width="3" style="682" customWidth="1"/>
    <col min="772" max="772" width="20.28515625" style="682" customWidth="1"/>
    <col min="773" max="773" width="12.5703125" style="682" customWidth="1"/>
    <col min="774" max="774" width="11.7109375" style="682" customWidth="1"/>
    <col min="775" max="775" width="9.140625" style="682"/>
    <col min="776" max="776" width="2.85546875" style="682" customWidth="1"/>
    <col min="777" max="777" width="18.5703125" style="682" customWidth="1"/>
    <col min="778" max="778" width="14.42578125" style="682" customWidth="1"/>
    <col min="779" max="779" width="13.7109375" style="682" customWidth="1"/>
    <col min="780" max="780" width="10.140625" style="682" customWidth="1"/>
    <col min="781" max="781" width="4.42578125" style="682" customWidth="1"/>
    <col min="782" max="782" width="24" style="682" customWidth="1"/>
    <col min="783" max="783" width="13.140625" style="682" customWidth="1"/>
    <col min="784" max="784" width="13" style="682" customWidth="1"/>
    <col min="785" max="785" width="10.42578125" style="682" customWidth="1"/>
    <col min="786" max="1021" width="9.140625" style="682"/>
    <col min="1022" max="1022" width="5" style="682" customWidth="1"/>
    <col min="1023" max="1023" width="17.7109375" style="682" customWidth="1"/>
    <col min="1024" max="1024" width="13.85546875" style="682" customWidth="1"/>
    <col min="1025" max="1025" width="13.140625" style="682" customWidth="1"/>
    <col min="1026" max="1026" width="12.28515625" style="682" customWidth="1"/>
    <col min="1027" max="1027" width="3" style="682" customWidth="1"/>
    <col min="1028" max="1028" width="20.28515625" style="682" customWidth="1"/>
    <col min="1029" max="1029" width="12.5703125" style="682" customWidth="1"/>
    <col min="1030" max="1030" width="11.7109375" style="682" customWidth="1"/>
    <col min="1031" max="1031" width="9.140625" style="682"/>
    <col min="1032" max="1032" width="2.85546875" style="682" customWidth="1"/>
    <col min="1033" max="1033" width="18.5703125" style="682" customWidth="1"/>
    <col min="1034" max="1034" width="14.42578125" style="682" customWidth="1"/>
    <col min="1035" max="1035" width="13.7109375" style="682" customWidth="1"/>
    <col min="1036" max="1036" width="10.140625" style="682" customWidth="1"/>
    <col min="1037" max="1037" width="4.42578125" style="682" customWidth="1"/>
    <col min="1038" max="1038" width="24" style="682" customWidth="1"/>
    <col min="1039" max="1039" width="13.140625" style="682" customWidth="1"/>
    <col min="1040" max="1040" width="13" style="682" customWidth="1"/>
    <col min="1041" max="1041" width="10.42578125" style="682" customWidth="1"/>
    <col min="1042" max="1277" width="9.140625" style="682"/>
    <col min="1278" max="1278" width="5" style="682" customWidth="1"/>
    <col min="1279" max="1279" width="17.7109375" style="682" customWidth="1"/>
    <col min="1280" max="1280" width="13.85546875" style="682" customWidth="1"/>
    <col min="1281" max="1281" width="13.140625" style="682" customWidth="1"/>
    <col min="1282" max="1282" width="12.28515625" style="682" customWidth="1"/>
    <col min="1283" max="1283" width="3" style="682" customWidth="1"/>
    <col min="1284" max="1284" width="20.28515625" style="682" customWidth="1"/>
    <col min="1285" max="1285" width="12.5703125" style="682" customWidth="1"/>
    <col min="1286" max="1286" width="11.7109375" style="682" customWidth="1"/>
    <col min="1287" max="1287" width="9.140625" style="682"/>
    <col min="1288" max="1288" width="2.85546875" style="682" customWidth="1"/>
    <col min="1289" max="1289" width="18.5703125" style="682" customWidth="1"/>
    <col min="1290" max="1290" width="14.42578125" style="682" customWidth="1"/>
    <col min="1291" max="1291" width="13.7109375" style="682" customWidth="1"/>
    <col min="1292" max="1292" width="10.140625" style="682" customWidth="1"/>
    <col min="1293" max="1293" width="4.42578125" style="682" customWidth="1"/>
    <col min="1294" max="1294" width="24" style="682" customWidth="1"/>
    <col min="1295" max="1295" width="13.140625" style="682" customWidth="1"/>
    <col min="1296" max="1296" width="13" style="682" customWidth="1"/>
    <col min="1297" max="1297" width="10.42578125" style="682" customWidth="1"/>
    <col min="1298" max="1533" width="9.140625" style="682"/>
    <col min="1534" max="1534" width="5" style="682" customWidth="1"/>
    <col min="1535" max="1535" width="17.7109375" style="682" customWidth="1"/>
    <col min="1536" max="1536" width="13.85546875" style="682" customWidth="1"/>
    <col min="1537" max="1537" width="13.140625" style="682" customWidth="1"/>
    <col min="1538" max="1538" width="12.28515625" style="682" customWidth="1"/>
    <col min="1539" max="1539" width="3" style="682" customWidth="1"/>
    <col min="1540" max="1540" width="20.28515625" style="682" customWidth="1"/>
    <col min="1541" max="1541" width="12.5703125" style="682" customWidth="1"/>
    <col min="1542" max="1542" width="11.7109375" style="682" customWidth="1"/>
    <col min="1543" max="1543" width="9.140625" style="682"/>
    <col min="1544" max="1544" width="2.85546875" style="682" customWidth="1"/>
    <col min="1545" max="1545" width="18.5703125" style="682" customWidth="1"/>
    <col min="1546" max="1546" width="14.42578125" style="682" customWidth="1"/>
    <col min="1547" max="1547" width="13.7109375" style="682" customWidth="1"/>
    <col min="1548" max="1548" width="10.140625" style="682" customWidth="1"/>
    <col min="1549" max="1549" width="4.42578125" style="682" customWidth="1"/>
    <col min="1550" max="1550" width="24" style="682" customWidth="1"/>
    <col min="1551" max="1551" width="13.140625" style="682" customWidth="1"/>
    <col min="1552" max="1552" width="13" style="682" customWidth="1"/>
    <col min="1553" max="1553" width="10.42578125" style="682" customWidth="1"/>
    <col min="1554" max="1789" width="9.140625" style="682"/>
    <col min="1790" max="1790" width="5" style="682" customWidth="1"/>
    <col min="1791" max="1791" width="17.7109375" style="682" customWidth="1"/>
    <col min="1792" max="1792" width="13.85546875" style="682" customWidth="1"/>
    <col min="1793" max="1793" width="13.140625" style="682" customWidth="1"/>
    <col min="1794" max="1794" width="12.28515625" style="682" customWidth="1"/>
    <col min="1795" max="1795" width="3" style="682" customWidth="1"/>
    <col min="1796" max="1796" width="20.28515625" style="682" customWidth="1"/>
    <col min="1797" max="1797" width="12.5703125" style="682" customWidth="1"/>
    <col min="1798" max="1798" width="11.7109375" style="682" customWidth="1"/>
    <col min="1799" max="1799" width="9.140625" style="682"/>
    <col min="1800" max="1800" width="2.85546875" style="682" customWidth="1"/>
    <col min="1801" max="1801" width="18.5703125" style="682" customWidth="1"/>
    <col min="1802" max="1802" width="14.42578125" style="682" customWidth="1"/>
    <col min="1803" max="1803" width="13.7109375" style="682" customWidth="1"/>
    <col min="1804" max="1804" width="10.140625" style="682" customWidth="1"/>
    <col min="1805" max="1805" width="4.42578125" style="682" customWidth="1"/>
    <col min="1806" max="1806" width="24" style="682" customWidth="1"/>
    <col min="1807" max="1807" width="13.140625" style="682" customWidth="1"/>
    <col min="1808" max="1808" width="13" style="682" customWidth="1"/>
    <col min="1809" max="1809" width="10.42578125" style="682" customWidth="1"/>
    <col min="1810" max="2045" width="9.140625" style="682"/>
    <col min="2046" max="2046" width="5" style="682" customWidth="1"/>
    <col min="2047" max="2047" width="17.7109375" style="682" customWidth="1"/>
    <col min="2048" max="2048" width="13.85546875" style="682" customWidth="1"/>
    <col min="2049" max="2049" width="13.140625" style="682" customWidth="1"/>
    <col min="2050" max="2050" width="12.28515625" style="682" customWidth="1"/>
    <col min="2051" max="2051" width="3" style="682" customWidth="1"/>
    <col min="2052" max="2052" width="20.28515625" style="682" customWidth="1"/>
    <col min="2053" max="2053" width="12.5703125" style="682" customWidth="1"/>
    <col min="2054" max="2054" width="11.7109375" style="682" customWidth="1"/>
    <col min="2055" max="2055" width="9.140625" style="682"/>
    <col min="2056" max="2056" width="2.85546875" style="682" customWidth="1"/>
    <col min="2057" max="2057" width="18.5703125" style="682" customWidth="1"/>
    <col min="2058" max="2058" width="14.42578125" style="682" customWidth="1"/>
    <col min="2059" max="2059" width="13.7109375" style="682" customWidth="1"/>
    <col min="2060" max="2060" width="10.140625" style="682" customWidth="1"/>
    <col min="2061" max="2061" width="4.42578125" style="682" customWidth="1"/>
    <col min="2062" max="2062" width="24" style="682" customWidth="1"/>
    <col min="2063" max="2063" width="13.140625" style="682" customWidth="1"/>
    <col min="2064" max="2064" width="13" style="682" customWidth="1"/>
    <col min="2065" max="2065" width="10.42578125" style="682" customWidth="1"/>
    <col min="2066" max="2301" width="9.140625" style="682"/>
    <col min="2302" max="2302" width="5" style="682" customWidth="1"/>
    <col min="2303" max="2303" width="17.7109375" style="682" customWidth="1"/>
    <col min="2304" max="2304" width="13.85546875" style="682" customWidth="1"/>
    <col min="2305" max="2305" width="13.140625" style="682" customWidth="1"/>
    <col min="2306" max="2306" width="12.28515625" style="682" customWidth="1"/>
    <col min="2307" max="2307" width="3" style="682" customWidth="1"/>
    <col min="2308" max="2308" width="20.28515625" style="682" customWidth="1"/>
    <col min="2309" max="2309" width="12.5703125" style="682" customWidth="1"/>
    <col min="2310" max="2310" width="11.7109375" style="682" customWidth="1"/>
    <col min="2311" max="2311" width="9.140625" style="682"/>
    <col min="2312" max="2312" width="2.85546875" style="682" customWidth="1"/>
    <col min="2313" max="2313" width="18.5703125" style="682" customWidth="1"/>
    <col min="2314" max="2314" width="14.42578125" style="682" customWidth="1"/>
    <col min="2315" max="2315" width="13.7109375" style="682" customWidth="1"/>
    <col min="2316" max="2316" width="10.140625" style="682" customWidth="1"/>
    <col min="2317" max="2317" width="4.42578125" style="682" customWidth="1"/>
    <col min="2318" max="2318" width="24" style="682" customWidth="1"/>
    <col min="2319" max="2319" width="13.140625" style="682" customWidth="1"/>
    <col min="2320" max="2320" width="13" style="682" customWidth="1"/>
    <col min="2321" max="2321" width="10.42578125" style="682" customWidth="1"/>
    <col min="2322" max="2557" width="9.140625" style="682"/>
    <col min="2558" max="2558" width="5" style="682" customWidth="1"/>
    <col min="2559" max="2559" width="17.7109375" style="682" customWidth="1"/>
    <col min="2560" max="2560" width="13.85546875" style="682" customWidth="1"/>
    <col min="2561" max="2561" width="13.140625" style="682" customWidth="1"/>
    <col min="2562" max="2562" width="12.28515625" style="682" customWidth="1"/>
    <col min="2563" max="2563" width="3" style="682" customWidth="1"/>
    <col min="2564" max="2564" width="20.28515625" style="682" customWidth="1"/>
    <col min="2565" max="2565" width="12.5703125" style="682" customWidth="1"/>
    <col min="2566" max="2566" width="11.7109375" style="682" customWidth="1"/>
    <col min="2567" max="2567" width="9.140625" style="682"/>
    <col min="2568" max="2568" width="2.85546875" style="682" customWidth="1"/>
    <col min="2569" max="2569" width="18.5703125" style="682" customWidth="1"/>
    <col min="2570" max="2570" width="14.42578125" style="682" customWidth="1"/>
    <col min="2571" max="2571" width="13.7109375" style="682" customWidth="1"/>
    <col min="2572" max="2572" width="10.140625" style="682" customWidth="1"/>
    <col min="2573" max="2573" width="4.42578125" style="682" customWidth="1"/>
    <col min="2574" max="2574" width="24" style="682" customWidth="1"/>
    <col min="2575" max="2575" width="13.140625" style="682" customWidth="1"/>
    <col min="2576" max="2576" width="13" style="682" customWidth="1"/>
    <col min="2577" max="2577" width="10.42578125" style="682" customWidth="1"/>
    <col min="2578" max="2813" width="9.140625" style="682"/>
    <col min="2814" max="2814" width="5" style="682" customWidth="1"/>
    <col min="2815" max="2815" width="17.7109375" style="682" customWidth="1"/>
    <col min="2816" max="2816" width="13.85546875" style="682" customWidth="1"/>
    <col min="2817" max="2817" width="13.140625" style="682" customWidth="1"/>
    <col min="2818" max="2818" width="12.28515625" style="682" customWidth="1"/>
    <col min="2819" max="2819" width="3" style="682" customWidth="1"/>
    <col min="2820" max="2820" width="20.28515625" style="682" customWidth="1"/>
    <col min="2821" max="2821" width="12.5703125" style="682" customWidth="1"/>
    <col min="2822" max="2822" width="11.7109375" style="682" customWidth="1"/>
    <col min="2823" max="2823" width="9.140625" style="682"/>
    <col min="2824" max="2824" width="2.85546875" style="682" customWidth="1"/>
    <col min="2825" max="2825" width="18.5703125" style="682" customWidth="1"/>
    <col min="2826" max="2826" width="14.42578125" style="682" customWidth="1"/>
    <col min="2827" max="2827" width="13.7109375" style="682" customWidth="1"/>
    <col min="2828" max="2828" width="10.140625" style="682" customWidth="1"/>
    <col min="2829" max="2829" width="4.42578125" style="682" customWidth="1"/>
    <col min="2830" max="2830" width="24" style="682" customWidth="1"/>
    <col min="2831" max="2831" width="13.140625" style="682" customWidth="1"/>
    <col min="2832" max="2832" width="13" style="682" customWidth="1"/>
    <col min="2833" max="2833" width="10.42578125" style="682" customWidth="1"/>
    <col min="2834" max="3069" width="9.140625" style="682"/>
    <col min="3070" max="3070" width="5" style="682" customWidth="1"/>
    <col min="3071" max="3071" width="17.7109375" style="682" customWidth="1"/>
    <col min="3072" max="3072" width="13.85546875" style="682" customWidth="1"/>
    <col min="3073" max="3073" width="13.140625" style="682" customWidth="1"/>
    <col min="3074" max="3074" width="12.28515625" style="682" customWidth="1"/>
    <col min="3075" max="3075" width="3" style="682" customWidth="1"/>
    <col min="3076" max="3076" width="20.28515625" style="682" customWidth="1"/>
    <col min="3077" max="3077" width="12.5703125" style="682" customWidth="1"/>
    <col min="3078" max="3078" width="11.7109375" style="682" customWidth="1"/>
    <col min="3079" max="3079" width="9.140625" style="682"/>
    <col min="3080" max="3080" width="2.85546875" style="682" customWidth="1"/>
    <col min="3081" max="3081" width="18.5703125" style="682" customWidth="1"/>
    <col min="3082" max="3082" width="14.42578125" style="682" customWidth="1"/>
    <col min="3083" max="3083" width="13.7109375" style="682" customWidth="1"/>
    <col min="3084" max="3084" width="10.140625" style="682" customWidth="1"/>
    <col min="3085" max="3085" width="4.42578125" style="682" customWidth="1"/>
    <col min="3086" max="3086" width="24" style="682" customWidth="1"/>
    <col min="3087" max="3087" width="13.140625" style="682" customWidth="1"/>
    <col min="3088" max="3088" width="13" style="682" customWidth="1"/>
    <col min="3089" max="3089" width="10.42578125" style="682" customWidth="1"/>
    <col min="3090" max="3325" width="9.140625" style="682"/>
    <col min="3326" max="3326" width="5" style="682" customWidth="1"/>
    <col min="3327" max="3327" width="17.7109375" style="682" customWidth="1"/>
    <col min="3328" max="3328" width="13.85546875" style="682" customWidth="1"/>
    <col min="3329" max="3329" width="13.140625" style="682" customWidth="1"/>
    <col min="3330" max="3330" width="12.28515625" style="682" customWidth="1"/>
    <col min="3331" max="3331" width="3" style="682" customWidth="1"/>
    <col min="3332" max="3332" width="20.28515625" style="682" customWidth="1"/>
    <col min="3333" max="3333" width="12.5703125" style="682" customWidth="1"/>
    <col min="3334" max="3334" width="11.7109375" style="682" customWidth="1"/>
    <col min="3335" max="3335" width="9.140625" style="682"/>
    <col min="3336" max="3336" width="2.85546875" style="682" customWidth="1"/>
    <col min="3337" max="3337" width="18.5703125" style="682" customWidth="1"/>
    <col min="3338" max="3338" width="14.42578125" style="682" customWidth="1"/>
    <col min="3339" max="3339" width="13.7109375" style="682" customWidth="1"/>
    <col min="3340" max="3340" width="10.140625" style="682" customWidth="1"/>
    <col min="3341" max="3341" width="4.42578125" style="682" customWidth="1"/>
    <col min="3342" max="3342" width="24" style="682" customWidth="1"/>
    <col min="3343" max="3343" width="13.140625" style="682" customWidth="1"/>
    <col min="3344" max="3344" width="13" style="682" customWidth="1"/>
    <col min="3345" max="3345" width="10.42578125" style="682" customWidth="1"/>
    <col min="3346" max="3581" width="9.140625" style="682"/>
    <col min="3582" max="3582" width="5" style="682" customWidth="1"/>
    <col min="3583" max="3583" width="17.7109375" style="682" customWidth="1"/>
    <col min="3584" max="3584" width="13.85546875" style="682" customWidth="1"/>
    <col min="3585" max="3585" width="13.140625" style="682" customWidth="1"/>
    <col min="3586" max="3586" width="12.28515625" style="682" customWidth="1"/>
    <col min="3587" max="3587" width="3" style="682" customWidth="1"/>
    <col min="3588" max="3588" width="20.28515625" style="682" customWidth="1"/>
    <col min="3589" max="3589" width="12.5703125" style="682" customWidth="1"/>
    <col min="3590" max="3590" width="11.7109375" style="682" customWidth="1"/>
    <col min="3591" max="3591" width="9.140625" style="682"/>
    <col min="3592" max="3592" width="2.85546875" style="682" customWidth="1"/>
    <col min="3593" max="3593" width="18.5703125" style="682" customWidth="1"/>
    <col min="3594" max="3594" width="14.42578125" style="682" customWidth="1"/>
    <col min="3595" max="3595" width="13.7109375" style="682" customWidth="1"/>
    <col min="3596" max="3596" width="10.140625" style="682" customWidth="1"/>
    <col min="3597" max="3597" width="4.42578125" style="682" customWidth="1"/>
    <col min="3598" max="3598" width="24" style="682" customWidth="1"/>
    <col min="3599" max="3599" width="13.140625" style="682" customWidth="1"/>
    <col min="3600" max="3600" width="13" style="682" customWidth="1"/>
    <col min="3601" max="3601" width="10.42578125" style="682" customWidth="1"/>
    <col min="3602" max="3837" width="9.140625" style="682"/>
    <col min="3838" max="3838" width="5" style="682" customWidth="1"/>
    <col min="3839" max="3839" width="17.7109375" style="682" customWidth="1"/>
    <col min="3840" max="3840" width="13.85546875" style="682" customWidth="1"/>
    <col min="3841" max="3841" width="13.140625" style="682" customWidth="1"/>
    <col min="3842" max="3842" width="12.28515625" style="682" customWidth="1"/>
    <col min="3843" max="3843" width="3" style="682" customWidth="1"/>
    <col min="3844" max="3844" width="20.28515625" style="682" customWidth="1"/>
    <col min="3845" max="3845" width="12.5703125" style="682" customWidth="1"/>
    <col min="3846" max="3846" width="11.7109375" style="682" customWidth="1"/>
    <col min="3847" max="3847" width="9.140625" style="682"/>
    <col min="3848" max="3848" width="2.85546875" style="682" customWidth="1"/>
    <col min="3849" max="3849" width="18.5703125" style="682" customWidth="1"/>
    <col min="3850" max="3850" width="14.42578125" style="682" customWidth="1"/>
    <col min="3851" max="3851" width="13.7109375" style="682" customWidth="1"/>
    <col min="3852" max="3852" width="10.140625" style="682" customWidth="1"/>
    <col min="3853" max="3853" width="4.42578125" style="682" customWidth="1"/>
    <col min="3854" max="3854" width="24" style="682" customWidth="1"/>
    <col min="3855" max="3855" width="13.140625" style="682" customWidth="1"/>
    <col min="3856" max="3856" width="13" style="682" customWidth="1"/>
    <col min="3857" max="3857" width="10.42578125" style="682" customWidth="1"/>
    <col min="3858" max="4093" width="9.140625" style="682"/>
    <col min="4094" max="4094" width="5" style="682" customWidth="1"/>
    <col min="4095" max="4095" width="17.7109375" style="682" customWidth="1"/>
    <col min="4096" max="4096" width="13.85546875" style="682" customWidth="1"/>
    <col min="4097" max="4097" width="13.140625" style="682" customWidth="1"/>
    <col min="4098" max="4098" width="12.28515625" style="682" customWidth="1"/>
    <col min="4099" max="4099" width="3" style="682" customWidth="1"/>
    <col min="4100" max="4100" width="20.28515625" style="682" customWidth="1"/>
    <col min="4101" max="4101" width="12.5703125" style="682" customWidth="1"/>
    <col min="4102" max="4102" width="11.7109375" style="682" customWidth="1"/>
    <col min="4103" max="4103" width="9.140625" style="682"/>
    <col min="4104" max="4104" width="2.85546875" style="682" customWidth="1"/>
    <col min="4105" max="4105" width="18.5703125" style="682" customWidth="1"/>
    <col min="4106" max="4106" width="14.42578125" style="682" customWidth="1"/>
    <col min="4107" max="4107" width="13.7109375" style="682" customWidth="1"/>
    <col min="4108" max="4108" width="10.140625" style="682" customWidth="1"/>
    <col min="4109" max="4109" width="4.42578125" style="682" customWidth="1"/>
    <col min="4110" max="4110" width="24" style="682" customWidth="1"/>
    <col min="4111" max="4111" width="13.140625" style="682" customWidth="1"/>
    <col min="4112" max="4112" width="13" style="682" customWidth="1"/>
    <col min="4113" max="4113" width="10.42578125" style="682" customWidth="1"/>
    <col min="4114" max="4349" width="9.140625" style="682"/>
    <col min="4350" max="4350" width="5" style="682" customWidth="1"/>
    <col min="4351" max="4351" width="17.7109375" style="682" customWidth="1"/>
    <col min="4352" max="4352" width="13.85546875" style="682" customWidth="1"/>
    <col min="4353" max="4353" width="13.140625" style="682" customWidth="1"/>
    <col min="4354" max="4354" width="12.28515625" style="682" customWidth="1"/>
    <col min="4355" max="4355" width="3" style="682" customWidth="1"/>
    <col min="4356" max="4356" width="20.28515625" style="682" customWidth="1"/>
    <col min="4357" max="4357" width="12.5703125" style="682" customWidth="1"/>
    <col min="4358" max="4358" width="11.7109375" style="682" customWidth="1"/>
    <col min="4359" max="4359" width="9.140625" style="682"/>
    <col min="4360" max="4360" width="2.85546875" style="682" customWidth="1"/>
    <col min="4361" max="4361" width="18.5703125" style="682" customWidth="1"/>
    <col min="4362" max="4362" width="14.42578125" style="682" customWidth="1"/>
    <col min="4363" max="4363" width="13.7109375" style="682" customWidth="1"/>
    <col min="4364" max="4364" width="10.140625" style="682" customWidth="1"/>
    <col min="4365" max="4365" width="4.42578125" style="682" customWidth="1"/>
    <col min="4366" max="4366" width="24" style="682" customWidth="1"/>
    <col min="4367" max="4367" width="13.140625" style="682" customWidth="1"/>
    <col min="4368" max="4368" width="13" style="682" customWidth="1"/>
    <col min="4369" max="4369" width="10.42578125" style="682" customWidth="1"/>
    <col min="4370" max="4605" width="9.140625" style="682"/>
    <col min="4606" max="4606" width="5" style="682" customWidth="1"/>
    <col min="4607" max="4607" width="17.7109375" style="682" customWidth="1"/>
    <col min="4608" max="4608" width="13.85546875" style="682" customWidth="1"/>
    <col min="4609" max="4609" width="13.140625" style="682" customWidth="1"/>
    <col min="4610" max="4610" width="12.28515625" style="682" customWidth="1"/>
    <col min="4611" max="4611" width="3" style="682" customWidth="1"/>
    <col min="4612" max="4612" width="20.28515625" style="682" customWidth="1"/>
    <col min="4613" max="4613" width="12.5703125" style="682" customWidth="1"/>
    <col min="4614" max="4614" width="11.7109375" style="682" customWidth="1"/>
    <col min="4615" max="4615" width="9.140625" style="682"/>
    <col min="4616" max="4616" width="2.85546875" style="682" customWidth="1"/>
    <col min="4617" max="4617" width="18.5703125" style="682" customWidth="1"/>
    <col min="4618" max="4618" width="14.42578125" style="682" customWidth="1"/>
    <col min="4619" max="4619" width="13.7109375" style="682" customWidth="1"/>
    <col min="4620" max="4620" width="10.140625" style="682" customWidth="1"/>
    <col min="4621" max="4621" width="4.42578125" style="682" customWidth="1"/>
    <col min="4622" max="4622" width="24" style="682" customWidth="1"/>
    <col min="4623" max="4623" width="13.140625" style="682" customWidth="1"/>
    <col min="4624" max="4624" width="13" style="682" customWidth="1"/>
    <col min="4625" max="4625" width="10.42578125" style="682" customWidth="1"/>
    <col min="4626" max="4861" width="9.140625" style="682"/>
    <col min="4862" max="4862" width="5" style="682" customWidth="1"/>
    <col min="4863" max="4863" width="17.7109375" style="682" customWidth="1"/>
    <col min="4864" max="4864" width="13.85546875" style="682" customWidth="1"/>
    <col min="4865" max="4865" width="13.140625" style="682" customWidth="1"/>
    <col min="4866" max="4866" width="12.28515625" style="682" customWidth="1"/>
    <col min="4867" max="4867" width="3" style="682" customWidth="1"/>
    <col min="4868" max="4868" width="20.28515625" style="682" customWidth="1"/>
    <col min="4869" max="4869" width="12.5703125" style="682" customWidth="1"/>
    <col min="4870" max="4870" width="11.7109375" style="682" customWidth="1"/>
    <col min="4871" max="4871" width="9.140625" style="682"/>
    <col min="4872" max="4872" width="2.85546875" style="682" customWidth="1"/>
    <col min="4873" max="4873" width="18.5703125" style="682" customWidth="1"/>
    <col min="4874" max="4874" width="14.42578125" style="682" customWidth="1"/>
    <col min="4875" max="4875" width="13.7109375" style="682" customWidth="1"/>
    <col min="4876" max="4876" width="10.140625" style="682" customWidth="1"/>
    <col min="4877" max="4877" width="4.42578125" style="682" customWidth="1"/>
    <col min="4878" max="4878" width="24" style="682" customWidth="1"/>
    <col min="4879" max="4879" width="13.140625" style="682" customWidth="1"/>
    <col min="4880" max="4880" width="13" style="682" customWidth="1"/>
    <col min="4881" max="4881" width="10.42578125" style="682" customWidth="1"/>
    <col min="4882" max="5117" width="9.140625" style="682"/>
    <col min="5118" max="5118" width="5" style="682" customWidth="1"/>
    <col min="5119" max="5119" width="17.7109375" style="682" customWidth="1"/>
    <col min="5120" max="5120" width="13.85546875" style="682" customWidth="1"/>
    <col min="5121" max="5121" width="13.140625" style="682" customWidth="1"/>
    <col min="5122" max="5122" width="12.28515625" style="682" customWidth="1"/>
    <col min="5123" max="5123" width="3" style="682" customWidth="1"/>
    <col min="5124" max="5124" width="20.28515625" style="682" customWidth="1"/>
    <col min="5125" max="5125" width="12.5703125" style="682" customWidth="1"/>
    <col min="5126" max="5126" width="11.7109375" style="682" customWidth="1"/>
    <col min="5127" max="5127" width="9.140625" style="682"/>
    <col min="5128" max="5128" width="2.85546875" style="682" customWidth="1"/>
    <col min="5129" max="5129" width="18.5703125" style="682" customWidth="1"/>
    <col min="5130" max="5130" width="14.42578125" style="682" customWidth="1"/>
    <col min="5131" max="5131" width="13.7109375" style="682" customWidth="1"/>
    <col min="5132" max="5132" width="10.140625" style="682" customWidth="1"/>
    <col min="5133" max="5133" width="4.42578125" style="682" customWidth="1"/>
    <col min="5134" max="5134" width="24" style="682" customWidth="1"/>
    <col min="5135" max="5135" width="13.140625" style="682" customWidth="1"/>
    <col min="5136" max="5136" width="13" style="682" customWidth="1"/>
    <col min="5137" max="5137" width="10.42578125" style="682" customWidth="1"/>
    <col min="5138" max="5373" width="9.140625" style="682"/>
    <col min="5374" max="5374" width="5" style="682" customWidth="1"/>
    <col min="5375" max="5375" width="17.7109375" style="682" customWidth="1"/>
    <col min="5376" max="5376" width="13.85546875" style="682" customWidth="1"/>
    <col min="5377" max="5377" width="13.140625" style="682" customWidth="1"/>
    <col min="5378" max="5378" width="12.28515625" style="682" customWidth="1"/>
    <col min="5379" max="5379" width="3" style="682" customWidth="1"/>
    <col min="5380" max="5380" width="20.28515625" style="682" customWidth="1"/>
    <col min="5381" max="5381" width="12.5703125" style="682" customWidth="1"/>
    <col min="5382" max="5382" width="11.7109375" style="682" customWidth="1"/>
    <col min="5383" max="5383" width="9.140625" style="682"/>
    <col min="5384" max="5384" width="2.85546875" style="682" customWidth="1"/>
    <col min="5385" max="5385" width="18.5703125" style="682" customWidth="1"/>
    <col min="5386" max="5386" width="14.42578125" style="682" customWidth="1"/>
    <col min="5387" max="5387" width="13.7109375" style="682" customWidth="1"/>
    <col min="5388" max="5388" width="10.140625" style="682" customWidth="1"/>
    <col min="5389" max="5389" width="4.42578125" style="682" customWidth="1"/>
    <col min="5390" max="5390" width="24" style="682" customWidth="1"/>
    <col min="5391" max="5391" width="13.140625" style="682" customWidth="1"/>
    <col min="5392" max="5392" width="13" style="682" customWidth="1"/>
    <col min="5393" max="5393" width="10.42578125" style="682" customWidth="1"/>
    <col min="5394" max="5629" width="9.140625" style="682"/>
    <col min="5630" max="5630" width="5" style="682" customWidth="1"/>
    <col min="5631" max="5631" width="17.7109375" style="682" customWidth="1"/>
    <col min="5632" max="5632" width="13.85546875" style="682" customWidth="1"/>
    <col min="5633" max="5633" width="13.140625" style="682" customWidth="1"/>
    <col min="5634" max="5634" width="12.28515625" style="682" customWidth="1"/>
    <col min="5635" max="5635" width="3" style="682" customWidth="1"/>
    <col min="5636" max="5636" width="20.28515625" style="682" customWidth="1"/>
    <col min="5637" max="5637" width="12.5703125" style="682" customWidth="1"/>
    <col min="5638" max="5638" width="11.7109375" style="682" customWidth="1"/>
    <col min="5639" max="5639" width="9.140625" style="682"/>
    <col min="5640" max="5640" width="2.85546875" style="682" customWidth="1"/>
    <col min="5641" max="5641" width="18.5703125" style="682" customWidth="1"/>
    <col min="5642" max="5642" width="14.42578125" style="682" customWidth="1"/>
    <col min="5643" max="5643" width="13.7109375" style="682" customWidth="1"/>
    <col min="5644" max="5644" width="10.140625" style="682" customWidth="1"/>
    <col min="5645" max="5645" width="4.42578125" style="682" customWidth="1"/>
    <col min="5646" max="5646" width="24" style="682" customWidth="1"/>
    <col min="5647" max="5647" width="13.140625" style="682" customWidth="1"/>
    <col min="5648" max="5648" width="13" style="682" customWidth="1"/>
    <col min="5649" max="5649" width="10.42578125" style="682" customWidth="1"/>
    <col min="5650" max="5885" width="9.140625" style="682"/>
    <col min="5886" max="5886" width="5" style="682" customWidth="1"/>
    <col min="5887" max="5887" width="17.7109375" style="682" customWidth="1"/>
    <col min="5888" max="5888" width="13.85546875" style="682" customWidth="1"/>
    <col min="5889" max="5889" width="13.140625" style="682" customWidth="1"/>
    <col min="5890" max="5890" width="12.28515625" style="682" customWidth="1"/>
    <col min="5891" max="5891" width="3" style="682" customWidth="1"/>
    <col min="5892" max="5892" width="20.28515625" style="682" customWidth="1"/>
    <col min="5893" max="5893" width="12.5703125" style="682" customWidth="1"/>
    <col min="5894" max="5894" width="11.7109375" style="682" customWidth="1"/>
    <col min="5895" max="5895" width="9.140625" style="682"/>
    <col min="5896" max="5896" width="2.85546875" style="682" customWidth="1"/>
    <col min="5897" max="5897" width="18.5703125" style="682" customWidth="1"/>
    <col min="5898" max="5898" width="14.42578125" style="682" customWidth="1"/>
    <col min="5899" max="5899" width="13.7109375" style="682" customWidth="1"/>
    <col min="5900" max="5900" width="10.140625" style="682" customWidth="1"/>
    <col min="5901" max="5901" width="4.42578125" style="682" customWidth="1"/>
    <col min="5902" max="5902" width="24" style="682" customWidth="1"/>
    <col min="5903" max="5903" width="13.140625" style="682" customWidth="1"/>
    <col min="5904" max="5904" width="13" style="682" customWidth="1"/>
    <col min="5905" max="5905" width="10.42578125" style="682" customWidth="1"/>
    <col min="5906" max="6141" width="9.140625" style="682"/>
    <col min="6142" max="6142" width="5" style="682" customWidth="1"/>
    <col min="6143" max="6143" width="17.7109375" style="682" customWidth="1"/>
    <col min="6144" max="6144" width="13.85546875" style="682" customWidth="1"/>
    <col min="6145" max="6145" width="13.140625" style="682" customWidth="1"/>
    <col min="6146" max="6146" width="12.28515625" style="682" customWidth="1"/>
    <col min="6147" max="6147" width="3" style="682" customWidth="1"/>
    <col min="6148" max="6148" width="20.28515625" style="682" customWidth="1"/>
    <col min="6149" max="6149" width="12.5703125" style="682" customWidth="1"/>
    <col min="6150" max="6150" width="11.7109375" style="682" customWidth="1"/>
    <col min="6151" max="6151" width="9.140625" style="682"/>
    <col min="6152" max="6152" width="2.85546875" style="682" customWidth="1"/>
    <col min="6153" max="6153" width="18.5703125" style="682" customWidth="1"/>
    <col min="6154" max="6154" width="14.42578125" style="682" customWidth="1"/>
    <col min="6155" max="6155" width="13.7109375" style="682" customWidth="1"/>
    <col min="6156" max="6156" width="10.140625" style="682" customWidth="1"/>
    <col min="6157" max="6157" width="4.42578125" style="682" customWidth="1"/>
    <col min="6158" max="6158" width="24" style="682" customWidth="1"/>
    <col min="6159" max="6159" width="13.140625" style="682" customWidth="1"/>
    <col min="6160" max="6160" width="13" style="682" customWidth="1"/>
    <col min="6161" max="6161" width="10.42578125" style="682" customWidth="1"/>
    <col min="6162" max="6397" width="9.140625" style="682"/>
    <col min="6398" max="6398" width="5" style="682" customWidth="1"/>
    <col min="6399" max="6399" width="17.7109375" style="682" customWidth="1"/>
    <col min="6400" max="6400" width="13.85546875" style="682" customWidth="1"/>
    <col min="6401" max="6401" width="13.140625" style="682" customWidth="1"/>
    <col min="6402" max="6402" width="12.28515625" style="682" customWidth="1"/>
    <col min="6403" max="6403" width="3" style="682" customWidth="1"/>
    <col min="6404" max="6404" width="20.28515625" style="682" customWidth="1"/>
    <col min="6405" max="6405" width="12.5703125" style="682" customWidth="1"/>
    <col min="6406" max="6406" width="11.7109375" style="682" customWidth="1"/>
    <col min="6407" max="6407" width="9.140625" style="682"/>
    <col min="6408" max="6408" width="2.85546875" style="682" customWidth="1"/>
    <col min="6409" max="6409" width="18.5703125" style="682" customWidth="1"/>
    <col min="6410" max="6410" width="14.42578125" style="682" customWidth="1"/>
    <col min="6411" max="6411" width="13.7109375" style="682" customWidth="1"/>
    <col min="6412" max="6412" width="10.140625" style="682" customWidth="1"/>
    <col min="6413" max="6413" width="4.42578125" style="682" customWidth="1"/>
    <col min="6414" max="6414" width="24" style="682" customWidth="1"/>
    <col min="6415" max="6415" width="13.140625" style="682" customWidth="1"/>
    <col min="6416" max="6416" width="13" style="682" customWidth="1"/>
    <col min="6417" max="6417" width="10.42578125" style="682" customWidth="1"/>
    <col min="6418" max="6653" width="9.140625" style="682"/>
    <col min="6654" max="6654" width="5" style="682" customWidth="1"/>
    <col min="6655" max="6655" width="17.7109375" style="682" customWidth="1"/>
    <col min="6656" max="6656" width="13.85546875" style="682" customWidth="1"/>
    <col min="6657" max="6657" width="13.140625" style="682" customWidth="1"/>
    <col min="6658" max="6658" width="12.28515625" style="682" customWidth="1"/>
    <col min="6659" max="6659" width="3" style="682" customWidth="1"/>
    <col min="6660" max="6660" width="20.28515625" style="682" customWidth="1"/>
    <col min="6661" max="6661" width="12.5703125" style="682" customWidth="1"/>
    <col min="6662" max="6662" width="11.7109375" style="682" customWidth="1"/>
    <col min="6663" max="6663" width="9.140625" style="682"/>
    <col min="6664" max="6664" width="2.85546875" style="682" customWidth="1"/>
    <col min="6665" max="6665" width="18.5703125" style="682" customWidth="1"/>
    <col min="6666" max="6666" width="14.42578125" style="682" customWidth="1"/>
    <col min="6667" max="6667" width="13.7109375" style="682" customWidth="1"/>
    <col min="6668" max="6668" width="10.140625" style="682" customWidth="1"/>
    <col min="6669" max="6669" width="4.42578125" style="682" customWidth="1"/>
    <col min="6670" max="6670" width="24" style="682" customWidth="1"/>
    <col min="6671" max="6671" width="13.140625" style="682" customWidth="1"/>
    <col min="6672" max="6672" width="13" style="682" customWidth="1"/>
    <col min="6673" max="6673" width="10.42578125" style="682" customWidth="1"/>
    <col min="6674" max="6909" width="9.140625" style="682"/>
    <col min="6910" max="6910" width="5" style="682" customWidth="1"/>
    <col min="6911" max="6911" width="17.7109375" style="682" customWidth="1"/>
    <col min="6912" max="6912" width="13.85546875" style="682" customWidth="1"/>
    <col min="6913" max="6913" width="13.140625" style="682" customWidth="1"/>
    <col min="6914" max="6914" width="12.28515625" style="682" customWidth="1"/>
    <col min="6915" max="6915" width="3" style="682" customWidth="1"/>
    <col min="6916" max="6916" width="20.28515625" style="682" customWidth="1"/>
    <col min="6917" max="6917" width="12.5703125" style="682" customWidth="1"/>
    <col min="6918" max="6918" width="11.7109375" style="682" customWidth="1"/>
    <col min="6919" max="6919" width="9.140625" style="682"/>
    <col min="6920" max="6920" width="2.85546875" style="682" customWidth="1"/>
    <col min="6921" max="6921" width="18.5703125" style="682" customWidth="1"/>
    <col min="6922" max="6922" width="14.42578125" style="682" customWidth="1"/>
    <col min="6923" max="6923" width="13.7109375" style="682" customWidth="1"/>
    <col min="6924" max="6924" width="10.140625" style="682" customWidth="1"/>
    <col min="6925" max="6925" width="4.42578125" style="682" customWidth="1"/>
    <col min="6926" max="6926" width="24" style="682" customWidth="1"/>
    <col min="6927" max="6927" width="13.140625" style="682" customWidth="1"/>
    <col min="6928" max="6928" width="13" style="682" customWidth="1"/>
    <col min="6929" max="6929" width="10.42578125" style="682" customWidth="1"/>
    <col min="6930" max="7165" width="9.140625" style="682"/>
    <col min="7166" max="7166" width="5" style="682" customWidth="1"/>
    <col min="7167" max="7167" width="17.7109375" style="682" customWidth="1"/>
    <col min="7168" max="7168" width="13.85546875" style="682" customWidth="1"/>
    <col min="7169" max="7169" width="13.140625" style="682" customWidth="1"/>
    <col min="7170" max="7170" width="12.28515625" style="682" customWidth="1"/>
    <col min="7171" max="7171" width="3" style="682" customWidth="1"/>
    <col min="7172" max="7172" width="20.28515625" style="682" customWidth="1"/>
    <col min="7173" max="7173" width="12.5703125" style="682" customWidth="1"/>
    <col min="7174" max="7174" width="11.7109375" style="682" customWidth="1"/>
    <col min="7175" max="7175" width="9.140625" style="682"/>
    <col min="7176" max="7176" width="2.85546875" style="682" customWidth="1"/>
    <col min="7177" max="7177" width="18.5703125" style="682" customWidth="1"/>
    <col min="7178" max="7178" width="14.42578125" style="682" customWidth="1"/>
    <col min="7179" max="7179" width="13.7109375" style="682" customWidth="1"/>
    <col min="7180" max="7180" width="10.140625" style="682" customWidth="1"/>
    <col min="7181" max="7181" width="4.42578125" style="682" customWidth="1"/>
    <col min="7182" max="7182" width="24" style="682" customWidth="1"/>
    <col min="7183" max="7183" width="13.140625" style="682" customWidth="1"/>
    <col min="7184" max="7184" width="13" style="682" customWidth="1"/>
    <col min="7185" max="7185" width="10.42578125" style="682" customWidth="1"/>
    <col min="7186" max="7421" width="9.140625" style="682"/>
    <col min="7422" max="7422" width="5" style="682" customWidth="1"/>
    <col min="7423" max="7423" width="17.7109375" style="682" customWidth="1"/>
    <col min="7424" max="7424" width="13.85546875" style="682" customWidth="1"/>
    <col min="7425" max="7425" width="13.140625" style="682" customWidth="1"/>
    <col min="7426" max="7426" width="12.28515625" style="682" customWidth="1"/>
    <col min="7427" max="7427" width="3" style="682" customWidth="1"/>
    <col min="7428" max="7428" width="20.28515625" style="682" customWidth="1"/>
    <col min="7429" max="7429" width="12.5703125" style="682" customWidth="1"/>
    <col min="7430" max="7430" width="11.7109375" style="682" customWidth="1"/>
    <col min="7431" max="7431" width="9.140625" style="682"/>
    <col min="7432" max="7432" width="2.85546875" style="682" customWidth="1"/>
    <col min="7433" max="7433" width="18.5703125" style="682" customWidth="1"/>
    <col min="7434" max="7434" width="14.42578125" style="682" customWidth="1"/>
    <col min="7435" max="7435" width="13.7109375" style="682" customWidth="1"/>
    <col min="7436" max="7436" width="10.140625" style="682" customWidth="1"/>
    <col min="7437" max="7437" width="4.42578125" style="682" customWidth="1"/>
    <col min="7438" max="7438" width="24" style="682" customWidth="1"/>
    <col min="7439" max="7439" width="13.140625" style="682" customWidth="1"/>
    <col min="7440" max="7440" width="13" style="682" customWidth="1"/>
    <col min="7441" max="7441" width="10.42578125" style="682" customWidth="1"/>
    <col min="7442" max="7677" width="9.140625" style="682"/>
    <col min="7678" max="7678" width="5" style="682" customWidth="1"/>
    <col min="7679" max="7679" width="17.7109375" style="682" customWidth="1"/>
    <col min="7680" max="7680" width="13.85546875" style="682" customWidth="1"/>
    <col min="7681" max="7681" width="13.140625" style="682" customWidth="1"/>
    <col min="7682" max="7682" width="12.28515625" style="682" customWidth="1"/>
    <col min="7683" max="7683" width="3" style="682" customWidth="1"/>
    <col min="7684" max="7684" width="20.28515625" style="682" customWidth="1"/>
    <col min="7685" max="7685" width="12.5703125" style="682" customWidth="1"/>
    <col min="7686" max="7686" width="11.7109375" style="682" customWidth="1"/>
    <col min="7687" max="7687" width="9.140625" style="682"/>
    <col min="7688" max="7688" width="2.85546875" style="682" customWidth="1"/>
    <col min="7689" max="7689" width="18.5703125" style="682" customWidth="1"/>
    <col min="7690" max="7690" width="14.42578125" style="682" customWidth="1"/>
    <col min="7691" max="7691" width="13.7109375" style="682" customWidth="1"/>
    <col min="7692" max="7692" width="10.140625" style="682" customWidth="1"/>
    <col min="7693" max="7693" width="4.42578125" style="682" customWidth="1"/>
    <col min="7694" max="7694" width="24" style="682" customWidth="1"/>
    <col min="7695" max="7695" width="13.140625" style="682" customWidth="1"/>
    <col min="7696" max="7696" width="13" style="682" customWidth="1"/>
    <col min="7697" max="7697" width="10.42578125" style="682" customWidth="1"/>
    <col min="7698" max="7933" width="9.140625" style="682"/>
    <col min="7934" max="7934" width="5" style="682" customWidth="1"/>
    <col min="7935" max="7935" width="17.7109375" style="682" customWidth="1"/>
    <col min="7936" max="7936" width="13.85546875" style="682" customWidth="1"/>
    <col min="7937" max="7937" width="13.140625" style="682" customWidth="1"/>
    <col min="7938" max="7938" width="12.28515625" style="682" customWidth="1"/>
    <col min="7939" max="7939" width="3" style="682" customWidth="1"/>
    <col min="7940" max="7940" width="20.28515625" style="682" customWidth="1"/>
    <col min="7941" max="7941" width="12.5703125" style="682" customWidth="1"/>
    <col min="7942" max="7942" width="11.7109375" style="682" customWidth="1"/>
    <col min="7943" max="7943" width="9.140625" style="682"/>
    <col min="7944" max="7944" width="2.85546875" style="682" customWidth="1"/>
    <col min="7945" max="7945" width="18.5703125" style="682" customWidth="1"/>
    <col min="7946" max="7946" width="14.42578125" style="682" customWidth="1"/>
    <col min="7947" max="7947" width="13.7109375" style="682" customWidth="1"/>
    <col min="7948" max="7948" width="10.140625" style="682" customWidth="1"/>
    <col min="7949" max="7949" width="4.42578125" style="682" customWidth="1"/>
    <col min="7950" max="7950" width="24" style="682" customWidth="1"/>
    <col min="7951" max="7951" width="13.140625" style="682" customWidth="1"/>
    <col min="7952" max="7952" width="13" style="682" customWidth="1"/>
    <col min="7953" max="7953" width="10.42578125" style="682" customWidth="1"/>
    <col min="7954" max="8189" width="9.140625" style="682"/>
    <col min="8190" max="8190" width="5" style="682" customWidth="1"/>
    <col min="8191" max="8191" width="17.7109375" style="682" customWidth="1"/>
    <col min="8192" max="8192" width="13.85546875" style="682" customWidth="1"/>
    <col min="8193" max="8193" width="13.140625" style="682" customWidth="1"/>
    <col min="8194" max="8194" width="12.28515625" style="682" customWidth="1"/>
    <col min="8195" max="8195" width="3" style="682" customWidth="1"/>
    <col min="8196" max="8196" width="20.28515625" style="682" customWidth="1"/>
    <col min="8197" max="8197" width="12.5703125" style="682" customWidth="1"/>
    <col min="8198" max="8198" width="11.7109375" style="682" customWidth="1"/>
    <col min="8199" max="8199" width="9.140625" style="682"/>
    <col min="8200" max="8200" width="2.85546875" style="682" customWidth="1"/>
    <col min="8201" max="8201" width="18.5703125" style="682" customWidth="1"/>
    <col min="8202" max="8202" width="14.42578125" style="682" customWidth="1"/>
    <col min="8203" max="8203" width="13.7109375" style="682" customWidth="1"/>
    <col min="8204" max="8204" width="10.140625" style="682" customWidth="1"/>
    <col min="8205" max="8205" width="4.42578125" style="682" customWidth="1"/>
    <col min="8206" max="8206" width="24" style="682" customWidth="1"/>
    <col min="8207" max="8207" width="13.140625" style="682" customWidth="1"/>
    <col min="8208" max="8208" width="13" style="682" customWidth="1"/>
    <col min="8209" max="8209" width="10.42578125" style="682" customWidth="1"/>
    <col min="8210" max="8445" width="9.140625" style="682"/>
    <col min="8446" max="8446" width="5" style="682" customWidth="1"/>
    <col min="8447" max="8447" width="17.7109375" style="682" customWidth="1"/>
    <col min="8448" max="8448" width="13.85546875" style="682" customWidth="1"/>
    <col min="8449" max="8449" width="13.140625" style="682" customWidth="1"/>
    <col min="8450" max="8450" width="12.28515625" style="682" customWidth="1"/>
    <col min="8451" max="8451" width="3" style="682" customWidth="1"/>
    <col min="8452" max="8452" width="20.28515625" style="682" customWidth="1"/>
    <col min="8453" max="8453" width="12.5703125" style="682" customWidth="1"/>
    <col min="8454" max="8454" width="11.7109375" style="682" customWidth="1"/>
    <col min="8455" max="8455" width="9.140625" style="682"/>
    <col min="8456" max="8456" width="2.85546875" style="682" customWidth="1"/>
    <col min="8457" max="8457" width="18.5703125" style="682" customWidth="1"/>
    <col min="8458" max="8458" width="14.42578125" style="682" customWidth="1"/>
    <col min="8459" max="8459" width="13.7109375" style="682" customWidth="1"/>
    <col min="8460" max="8460" width="10.140625" style="682" customWidth="1"/>
    <col min="8461" max="8461" width="4.42578125" style="682" customWidth="1"/>
    <col min="8462" max="8462" width="24" style="682" customWidth="1"/>
    <col min="8463" max="8463" width="13.140625" style="682" customWidth="1"/>
    <col min="8464" max="8464" width="13" style="682" customWidth="1"/>
    <col min="8465" max="8465" width="10.42578125" style="682" customWidth="1"/>
    <col min="8466" max="8701" width="9.140625" style="682"/>
    <col min="8702" max="8702" width="5" style="682" customWidth="1"/>
    <col min="8703" max="8703" width="17.7109375" style="682" customWidth="1"/>
    <col min="8704" max="8704" width="13.85546875" style="682" customWidth="1"/>
    <col min="8705" max="8705" width="13.140625" style="682" customWidth="1"/>
    <col min="8706" max="8706" width="12.28515625" style="682" customWidth="1"/>
    <col min="8707" max="8707" width="3" style="682" customWidth="1"/>
    <col min="8708" max="8708" width="20.28515625" style="682" customWidth="1"/>
    <col min="8709" max="8709" width="12.5703125" style="682" customWidth="1"/>
    <col min="8710" max="8710" width="11.7109375" style="682" customWidth="1"/>
    <col min="8711" max="8711" width="9.140625" style="682"/>
    <col min="8712" max="8712" width="2.85546875" style="682" customWidth="1"/>
    <col min="8713" max="8713" width="18.5703125" style="682" customWidth="1"/>
    <col min="8714" max="8714" width="14.42578125" style="682" customWidth="1"/>
    <col min="8715" max="8715" width="13.7109375" style="682" customWidth="1"/>
    <col min="8716" max="8716" width="10.140625" style="682" customWidth="1"/>
    <col min="8717" max="8717" width="4.42578125" style="682" customWidth="1"/>
    <col min="8718" max="8718" width="24" style="682" customWidth="1"/>
    <col min="8719" max="8719" width="13.140625" style="682" customWidth="1"/>
    <col min="8720" max="8720" width="13" style="682" customWidth="1"/>
    <col min="8721" max="8721" width="10.42578125" style="682" customWidth="1"/>
    <col min="8722" max="8957" width="9.140625" style="682"/>
    <col min="8958" max="8958" width="5" style="682" customWidth="1"/>
    <col min="8959" max="8959" width="17.7109375" style="682" customWidth="1"/>
    <col min="8960" max="8960" width="13.85546875" style="682" customWidth="1"/>
    <col min="8961" max="8961" width="13.140625" style="682" customWidth="1"/>
    <col min="8962" max="8962" width="12.28515625" style="682" customWidth="1"/>
    <col min="8963" max="8963" width="3" style="682" customWidth="1"/>
    <col min="8964" max="8964" width="20.28515625" style="682" customWidth="1"/>
    <col min="8965" max="8965" width="12.5703125" style="682" customWidth="1"/>
    <col min="8966" max="8966" width="11.7109375" style="682" customWidth="1"/>
    <col min="8967" max="8967" width="9.140625" style="682"/>
    <col min="8968" max="8968" width="2.85546875" style="682" customWidth="1"/>
    <col min="8969" max="8969" width="18.5703125" style="682" customWidth="1"/>
    <col min="8970" max="8970" width="14.42578125" style="682" customWidth="1"/>
    <col min="8971" max="8971" width="13.7109375" style="682" customWidth="1"/>
    <col min="8972" max="8972" width="10.140625" style="682" customWidth="1"/>
    <col min="8973" max="8973" width="4.42578125" style="682" customWidth="1"/>
    <col min="8974" max="8974" width="24" style="682" customWidth="1"/>
    <col min="8975" max="8975" width="13.140625" style="682" customWidth="1"/>
    <col min="8976" max="8976" width="13" style="682" customWidth="1"/>
    <col min="8977" max="8977" width="10.42578125" style="682" customWidth="1"/>
    <col min="8978" max="9213" width="9.140625" style="682"/>
    <col min="9214" max="9214" width="5" style="682" customWidth="1"/>
    <col min="9215" max="9215" width="17.7109375" style="682" customWidth="1"/>
    <col min="9216" max="9216" width="13.85546875" style="682" customWidth="1"/>
    <col min="9217" max="9217" width="13.140625" style="682" customWidth="1"/>
    <col min="9218" max="9218" width="12.28515625" style="682" customWidth="1"/>
    <col min="9219" max="9219" width="3" style="682" customWidth="1"/>
    <col min="9220" max="9220" width="20.28515625" style="682" customWidth="1"/>
    <col min="9221" max="9221" width="12.5703125" style="682" customWidth="1"/>
    <col min="9222" max="9222" width="11.7109375" style="682" customWidth="1"/>
    <col min="9223" max="9223" width="9.140625" style="682"/>
    <col min="9224" max="9224" width="2.85546875" style="682" customWidth="1"/>
    <col min="9225" max="9225" width="18.5703125" style="682" customWidth="1"/>
    <col min="9226" max="9226" width="14.42578125" style="682" customWidth="1"/>
    <col min="9227" max="9227" width="13.7109375" style="682" customWidth="1"/>
    <col min="9228" max="9228" width="10.140625" style="682" customWidth="1"/>
    <col min="9229" max="9229" width="4.42578125" style="682" customWidth="1"/>
    <col min="9230" max="9230" width="24" style="682" customWidth="1"/>
    <col min="9231" max="9231" width="13.140625" style="682" customWidth="1"/>
    <col min="9232" max="9232" width="13" style="682" customWidth="1"/>
    <col min="9233" max="9233" width="10.42578125" style="682" customWidth="1"/>
    <col min="9234" max="9469" width="9.140625" style="682"/>
    <col min="9470" max="9470" width="5" style="682" customWidth="1"/>
    <col min="9471" max="9471" width="17.7109375" style="682" customWidth="1"/>
    <col min="9472" max="9472" width="13.85546875" style="682" customWidth="1"/>
    <col min="9473" max="9473" width="13.140625" style="682" customWidth="1"/>
    <col min="9474" max="9474" width="12.28515625" style="682" customWidth="1"/>
    <col min="9475" max="9475" width="3" style="682" customWidth="1"/>
    <col min="9476" max="9476" width="20.28515625" style="682" customWidth="1"/>
    <col min="9477" max="9477" width="12.5703125" style="682" customWidth="1"/>
    <col min="9478" max="9478" width="11.7109375" style="682" customWidth="1"/>
    <col min="9479" max="9479" width="9.140625" style="682"/>
    <col min="9480" max="9480" width="2.85546875" style="682" customWidth="1"/>
    <col min="9481" max="9481" width="18.5703125" style="682" customWidth="1"/>
    <col min="9482" max="9482" width="14.42578125" style="682" customWidth="1"/>
    <col min="9483" max="9483" width="13.7109375" style="682" customWidth="1"/>
    <col min="9484" max="9484" width="10.140625" style="682" customWidth="1"/>
    <col min="9485" max="9485" width="4.42578125" style="682" customWidth="1"/>
    <col min="9486" max="9486" width="24" style="682" customWidth="1"/>
    <col min="9487" max="9487" width="13.140625" style="682" customWidth="1"/>
    <col min="9488" max="9488" width="13" style="682" customWidth="1"/>
    <col min="9489" max="9489" width="10.42578125" style="682" customWidth="1"/>
    <col min="9490" max="9725" width="9.140625" style="682"/>
    <col min="9726" max="9726" width="5" style="682" customWidth="1"/>
    <col min="9727" max="9727" width="17.7109375" style="682" customWidth="1"/>
    <col min="9728" max="9728" width="13.85546875" style="682" customWidth="1"/>
    <col min="9729" max="9729" width="13.140625" style="682" customWidth="1"/>
    <col min="9730" max="9730" width="12.28515625" style="682" customWidth="1"/>
    <col min="9731" max="9731" width="3" style="682" customWidth="1"/>
    <col min="9732" max="9732" width="20.28515625" style="682" customWidth="1"/>
    <col min="9733" max="9733" width="12.5703125" style="682" customWidth="1"/>
    <col min="9734" max="9734" width="11.7109375" style="682" customWidth="1"/>
    <col min="9735" max="9735" width="9.140625" style="682"/>
    <col min="9736" max="9736" width="2.85546875" style="682" customWidth="1"/>
    <col min="9737" max="9737" width="18.5703125" style="682" customWidth="1"/>
    <col min="9738" max="9738" width="14.42578125" style="682" customWidth="1"/>
    <col min="9739" max="9739" width="13.7109375" style="682" customWidth="1"/>
    <col min="9740" max="9740" width="10.140625" style="682" customWidth="1"/>
    <col min="9741" max="9741" width="4.42578125" style="682" customWidth="1"/>
    <col min="9742" max="9742" width="24" style="682" customWidth="1"/>
    <col min="9743" max="9743" width="13.140625" style="682" customWidth="1"/>
    <col min="9744" max="9744" width="13" style="682" customWidth="1"/>
    <col min="9745" max="9745" width="10.42578125" style="682" customWidth="1"/>
    <col min="9746" max="9981" width="9.140625" style="682"/>
    <col min="9982" max="9982" width="5" style="682" customWidth="1"/>
    <col min="9983" max="9983" width="17.7109375" style="682" customWidth="1"/>
    <col min="9984" max="9984" width="13.85546875" style="682" customWidth="1"/>
    <col min="9985" max="9985" width="13.140625" style="682" customWidth="1"/>
    <col min="9986" max="9986" width="12.28515625" style="682" customWidth="1"/>
    <col min="9987" max="9987" width="3" style="682" customWidth="1"/>
    <col min="9988" max="9988" width="20.28515625" style="682" customWidth="1"/>
    <col min="9989" max="9989" width="12.5703125" style="682" customWidth="1"/>
    <col min="9990" max="9990" width="11.7109375" style="682" customWidth="1"/>
    <col min="9991" max="9991" width="9.140625" style="682"/>
    <col min="9992" max="9992" width="2.85546875" style="682" customWidth="1"/>
    <col min="9993" max="9993" width="18.5703125" style="682" customWidth="1"/>
    <col min="9994" max="9994" width="14.42578125" style="682" customWidth="1"/>
    <col min="9995" max="9995" width="13.7109375" style="682" customWidth="1"/>
    <col min="9996" max="9996" width="10.140625" style="682" customWidth="1"/>
    <col min="9997" max="9997" width="4.42578125" style="682" customWidth="1"/>
    <col min="9998" max="9998" width="24" style="682" customWidth="1"/>
    <col min="9999" max="9999" width="13.140625" style="682" customWidth="1"/>
    <col min="10000" max="10000" width="13" style="682" customWidth="1"/>
    <col min="10001" max="10001" width="10.42578125" style="682" customWidth="1"/>
    <col min="10002" max="10237" width="9.140625" style="682"/>
    <col min="10238" max="10238" width="5" style="682" customWidth="1"/>
    <col min="10239" max="10239" width="17.7109375" style="682" customWidth="1"/>
    <col min="10240" max="10240" width="13.85546875" style="682" customWidth="1"/>
    <col min="10241" max="10241" width="13.140625" style="682" customWidth="1"/>
    <col min="10242" max="10242" width="12.28515625" style="682" customWidth="1"/>
    <col min="10243" max="10243" width="3" style="682" customWidth="1"/>
    <col min="10244" max="10244" width="20.28515625" style="682" customWidth="1"/>
    <col min="10245" max="10245" width="12.5703125" style="682" customWidth="1"/>
    <col min="10246" max="10246" width="11.7109375" style="682" customWidth="1"/>
    <col min="10247" max="10247" width="9.140625" style="682"/>
    <col min="10248" max="10248" width="2.85546875" style="682" customWidth="1"/>
    <col min="10249" max="10249" width="18.5703125" style="682" customWidth="1"/>
    <col min="10250" max="10250" width="14.42578125" style="682" customWidth="1"/>
    <col min="10251" max="10251" width="13.7109375" style="682" customWidth="1"/>
    <col min="10252" max="10252" width="10.140625" style="682" customWidth="1"/>
    <col min="10253" max="10253" width="4.42578125" style="682" customWidth="1"/>
    <col min="10254" max="10254" width="24" style="682" customWidth="1"/>
    <col min="10255" max="10255" width="13.140625" style="682" customWidth="1"/>
    <col min="10256" max="10256" width="13" style="682" customWidth="1"/>
    <col min="10257" max="10257" width="10.42578125" style="682" customWidth="1"/>
    <col min="10258" max="10493" width="9.140625" style="682"/>
    <col min="10494" max="10494" width="5" style="682" customWidth="1"/>
    <col min="10495" max="10495" width="17.7109375" style="682" customWidth="1"/>
    <col min="10496" max="10496" width="13.85546875" style="682" customWidth="1"/>
    <col min="10497" max="10497" width="13.140625" style="682" customWidth="1"/>
    <col min="10498" max="10498" width="12.28515625" style="682" customWidth="1"/>
    <col min="10499" max="10499" width="3" style="682" customWidth="1"/>
    <col min="10500" max="10500" width="20.28515625" style="682" customWidth="1"/>
    <col min="10501" max="10501" width="12.5703125" style="682" customWidth="1"/>
    <col min="10502" max="10502" width="11.7109375" style="682" customWidth="1"/>
    <col min="10503" max="10503" width="9.140625" style="682"/>
    <col min="10504" max="10504" width="2.85546875" style="682" customWidth="1"/>
    <col min="10505" max="10505" width="18.5703125" style="682" customWidth="1"/>
    <col min="10506" max="10506" width="14.42578125" style="682" customWidth="1"/>
    <col min="10507" max="10507" width="13.7109375" style="682" customWidth="1"/>
    <col min="10508" max="10508" width="10.140625" style="682" customWidth="1"/>
    <col min="10509" max="10509" width="4.42578125" style="682" customWidth="1"/>
    <col min="10510" max="10510" width="24" style="682" customWidth="1"/>
    <col min="10511" max="10511" width="13.140625" style="682" customWidth="1"/>
    <col min="10512" max="10512" width="13" style="682" customWidth="1"/>
    <col min="10513" max="10513" width="10.42578125" style="682" customWidth="1"/>
    <col min="10514" max="10749" width="9.140625" style="682"/>
    <col min="10750" max="10750" width="5" style="682" customWidth="1"/>
    <col min="10751" max="10751" width="17.7109375" style="682" customWidth="1"/>
    <col min="10752" max="10752" width="13.85546875" style="682" customWidth="1"/>
    <col min="10753" max="10753" width="13.140625" style="682" customWidth="1"/>
    <col min="10754" max="10754" width="12.28515625" style="682" customWidth="1"/>
    <col min="10755" max="10755" width="3" style="682" customWidth="1"/>
    <col min="10756" max="10756" width="20.28515625" style="682" customWidth="1"/>
    <col min="10757" max="10757" width="12.5703125" style="682" customWidth="1"/>
    <col min="10758" max="10758" width="11.7109375" style="682" customWidth="1"/>
    <col min="10759" max="10759" width="9.140625" style="682"/>
    <col min="10760" max="10760" width="2.85546875" style="682" customWidth="1"/>
    <col min="10761" max="10761" width="18.5703125" style="682" customWidth="1"/>
    <col min="10762" max="10762" width="14.42578125" style="682" customWidth="1"/>
    <col min="10763" max="10763" width="13.7109375" style="682" customWidth="1"/>
    <col min="10764" max="10764" width="10.140625" style="682" customWidth="1"/>
    <col min="10765" max="10765" width="4.42578125" style="682" customWidth="1"/>
    <col min="10766" max="10766" width="24" style="682" customWidth="1"/>
    <col min="10767" max="10767" width="13.140625" style="682" customWidth="1"/>
    <col min="10768" max="10768" width="13" style="682" customWidth="1"/>
    <col min="10769" max="10769" width="10.42578125" style="682" customWidth="1"/>
    <col min="10770" max="11005" width="9.140625" style="682"/>
    <col min="11006" max="11006" width="5" style="682" customWidth="1"/>
    <col min="11007" max="11007" width="17.7109375" style="682" customWidth="1"/>
    <col min="11008" max="11008" width="13.85546875" style="682" customWidth="1"/>
    <col min="11009" max="11009" width="13.140625" style="682" customWidth="1"/>
    <col min="11010" max="11010" width="12.28515625" style="682" customWidth="1"/>
    <col min="11011" max="11011" width="3" style="682" customWidth="1"/>
    <col min="11012" max="11012" width="20.28515625" style="682" customWidth="1"/>
    <col min="11013" max="11013" width="12.5703125" style="682" customWidth="1"/>
    <col min="11014" max="11014" width="11.7109375" style="682" customWidth="1"/>
    <col min="11015" max="11015" width="9.140625" style="682"/>
    <col min="11016" max="11016" width="2.85546875" style="682" customWidth="1"/>
    <col min="11017" max="11017" width="18.5703125" style="682" customWidth="1"/>
    <col min="11018" max="11018" width="14.42578125" style="682" customWidth="1"/>
    <col min="11019" max="11019" width="13.7109375" style="682" customWidth="1"/>
    <col min="11020" max="11020" width="10.140625" style="682" customWidth="1"/>
    <col min="11021" max="11021" width="4.42578125" style="682" customWidth="1"/>
    <col min="11022" max="11022" width="24" style="682" customWidth="1"/>
    <col min="11023" max="11023" width="13.140625" style="682" customWidth="1"/>
    <col min="11024" max="11024" width="13" style="682" customWidth="1"/>
    <col min="11025" max="11025" width="10.42578125" style="682" customWidth="1"/>
    <col min="11026" max="11261" width="9.140625" style="682"/>
    <col min="11262" max="11262" width="5" style="682" customWidth="1"/>
    <col min="11263" max="11263" width="17.7109375" style="682" customWidth="1"/>
    <col min="11264" max="11264" width="13.85546875" style="682" customWidth="1"/>
    <col min="11265" max="11265" width="13.140625" style="682" customWidth="1"/>
    <col min="11266" max="11266" width="12.28515625" style="682" customWidth="1"/>
    <col min="11267" max="11267" width="3" style="682" customWidth="1"/>
    <col min="11268" max="11268" width="20.28515625" style="682" customWidth="1"/>
    <col min="11269" max="11269" width="12.5703125" style="682" customWidth="1"/>
    <col min="11270" max="11270" width="11.7109375" style="682" customWidth="1"/>
    <col min="11271" max="11271" width="9.140625" style="682"/>
    <col min="11272" max="11272" width="2.85546875" style="682" customWidth="1"/>
    <col min="11273" max="11273" width="18.5703125" style="682" customWidth="1"/>
    <col min="11274" max="11274" width="14.42578125" style="682" customWidth="1"/>
    <col min="11275" max="11275" width="13.7109375" style="682" customWidth="1"/>
    <col min="11276" max="11276" width="10.140625" style="682" customWidth="1"/>
    <col min="11277" max="11277" width="4.42578125" style="682" customWidth="1"/>
    <col min="11278" max="11278" width="24" style="682" customWidth="1"/>
    <col min="11279" max="11279" width="13.140625" style="682" customWidth="1"/>
    <col min="11280" max="11280" width="13" style="682" customWidth="1"/>
    <col min="11281" max="11281" width="10.42578125" style="682" customWidth="1"/>
    <col min="11282" max="11517" width="9.140625" style="682"/>
    <col min="11518" max="11518" width="5" style="682" customWidth="1"/>
    <col min="11519" max="11519" width="17.7109375" style="682" customWidth="1"/>
    <col min="11520" max="11520" width="13.85546875" style="682" customWidth="1"/>
    <col min="11521" max="11521" width="13.140625" style="682" customWidth="1"/>
    <col min="11522" max="11522" width="12.28515625" style="682" customWidth="1"/>
    <col min="11523" max="11523" width="3" style="682" customWidth="1"/>
    <col min="11524" max="11524" width="20.28515625" style="682" customWidth="1"/>
    <col min="11525" max="11525" width="12.5703125" style="682" customWidth="1"/>
    <col min="11526" max="11526" width="11.7109375" style="682" customWidth="1"/>
    <col min="11527" max="11527" width="9.140625" style="682"/>
    <col min="11528" max="11528" width="2.85546875" style="682" customWidth="1"/>
    <col min="11529" max="11529" width="18.5703125" style="682" customWidth="1"/>
    <col min="11530" max="11530" width="14.42578125" style="682" customWidth="1"/>
    <col min="11531" max="11531" width="13.7109375" style="682" customWidth="1"/>
    <col min="11532" max="11532" width="10.140625" style="682" customWidth="1"/>
    <col min="11533" max="11533" width="4.42578125" style="682" customWidth="1"/>
    <col min="11534" max="11534" width="24" style="682" customWidth="1"/>
    <col min="11535" max="11535" width="13.140625" style="682" customWidth="1"/>
    <col min="11536" max="11536" width="13" style="682" customWidth="1"/>
    <col min="11537" max="11537" width="10.42578125" style="682" customWidth="1"/>
    <col min="11538" max="11773" width="9.140625" style="682"/>
    <col min="11774" max="11774" width="5" style="682" customWidth="1"/>
    <col min="11775" max="11775" width="17.7109375" style="682" customWidth="1"/>
    <col min="11776" max="11776" width="13.85546875" style="682" customWidth="1"/>
    <col min="11777" max="11777" width="13.140625" style="682" customWidth="1"/>
    <col min="11778" max="11778" width="12.28515625" style="682" customWidth="1"/>
    <col min="11779" max="11779" width="3" style="682" customWidth="1"/>
    <col min="11780" max="11780" width="20.28515625" style="682" customWidth="1"/>
    <col min="11781" max="11781" width="12.5703125" style="682" customWidth="1"/>
    <col min="11782" max="11782" width="11.7109375" style="682" customWidth="1"/>
    <col min="11783" max="11783" width="9.140625" style="682"/>
    <col min="11784" max="11784" width="2.85546875" style="682" customWidth="1"/>
    <col min="11785" max="11785" width="18.5703125" style="682" customWidth="1"/>
    <col min="11786" max="11786" width="14.42578125" style="682" customWidth="1"/>
    <col min="11787" max="11787" width="13.7109375" style="682" customWidth="1"/>
    <col min="11788" max="11788" width="10.140625" style="682" customWidth="1"/>
    <col min="11789" max="11789" width="4.42578125" style="682" customWidth="1"/>
    <col min="11790" max="11790" width="24" style="682" customWidth="1"/>
    <col min="11791" max="11791" width="13.140625" style="682" customWidth="1"/>
    <col min="11792" max="11792" width="13" style="682" customWidth="1"/>
    <col min="11793" max="11793" width="10.42578125" style="682" customWidth="1"/>
    <col min="11794" max="12029" width="9.140625" style="682"/>
    <col min="12030" max="12030" width="5" style="682" customWidth="1"/>
    <col min="12031" max="12031" width="17.7109375" style="682" customWidth="1"/>
    <col min="12032" max="12032" width="13.85546875" style="682" customWidth="1"/>
    <col min="12033" max="12033" width="13.140625" style="682" customWidth="1"/>
    <col min="12034" max="12034" width="12.28515625" style="682" customWidth="1"/>
    <col min="12035" max="12035" width="3" style="682" customWidth="1"/>
    <col min="12036" max="12036" width="20.28515625" style="682" customWidth="1"/>
    <col min="12037" max="12037" width="12.5703125" style="682" customWidth="1"/>
    <col min="12038" max="12038" width="11.7109375" style="682" customWidth="1"/>
    <col min="12039" max="12039" width="9.140625" style="682"/>
    <col min="12040" max="12040" width="2.85546875" style="682" customWidth="1"/>
    <col min="12041" max="12041" width="18.5703125" style="682" customWidth="1"/>
    <col min="12042" max="12042" width="14.42578125" style="682" customWidth="1"/>
    <col min="12043" max="12043" width="13.7109375" style="682" customWidth="1"/>
    <col min="12044" max="12044" width="10.140625" style="682" customWidth="1"/>
    <col min="12045" max="12045" width="4.42578125" style="682" customWidth="1"/>
    <col min="12046" max="12046" width="24" style="682" customWidth="1"/>
    <col min="12047" max="12047" width="13.140625" style="682" customWidth="1"/>
    <col min="12048" max="12048" width="13" style="682" customWidth="1"/>
    <col min="12049" max="12049" width="10.42578125" style="682" customWidth="1"/>
    <col min="12050" max="12285" width="9.140625" style="682"/>
    <col min="12286" max="12286" width="5" style="682" customWidth="1"/>
    <col min="12287" max="12287" width="17.7109375" style="682" customWidth="1"/>
    <col min="12288" max="12288" width="13.85546875" style="682" customWidth="1"/>
    <col min="12289" max="12289" width="13.140625" style="682" customWidth="1"/>
    <col min="12290" max="12290" width="12.28515625" style="682" customWidth="1"/>
    <col min="12291" max="12291" width="3" style="682" customWidth="1"/>
    <col min="12292" max="12292" width="20.28515625" style="682" customWidth="1"/>
    <col min="12293" max="12293" width="12.5703125" style="682" customWidth="1"/>
    <col min="12294" max="12294" width="11.7109375" style="682" customWidth="1"/>
    <col min="12295" max="12295" width="9.140625" style="682"/>
    <col min="12296" max="12296" width="2.85546875" style="682" customWidth="1"/>
    <col min="12297" max="12297" width="18.5703125" style="682" customWidth="1"/>
    <col min="12298" max="12298" width="14.42578125" style="682" customWidth="1"/>
    <col min="12299" max="12299" width="13.7109375" style="682" customWidth="1"/>
    <col min="12300" max="12300" width="10.140625" style="682" customWidth="1"/>
    <col min="12301" max="12301" width="4.42578125" style="682" customWidth="1"/>
    <col min="12302" max="12302" width="24" style="682" customWidth="1"/>
    <col min="12303" max="12303" width="13.140625" style="682" customWidth="1"/>
    <col min="12304" max="12304" width="13" style="682" customWidth="1"/>
    <col min="12305" max="12305" width="10.42578125" style="682" customWidth="1"/>
    <col min="12306" max="12541" width="9.140625" style="682"/>
    <col min="12542" max="12542" width="5" style="682" customWidth="1"/>
    <col min="12543" max="12543" width="17.7109375" style="682" customWidth="1"/>
    <col min="12544" max="12544" width="13.85546875" style="682" customWidth="1"/>
    <col min="12545" max="12545" width="13.140625" style="682" customWidth="1"/>
    <col min="12546" max="12546" width="12.28515625" style="682" customWidth="1"/>
    <col min="12547" max="12547" width="3" style="682" customWidth="1"/>
    <col min="12548" max="12548" width="20.28515625" style="682" customWidth="1"/>
    <col min="12549" max="12549" width="12.5703125" style="682" customWidth="1"/>
    <col min="12550" max="12550" width="11.7109375" style="682" customWidth="1"/>
    <col min="12551" max="12551" width="9.140625" style="682"/>
    <col min="12552" max="12552" width="2.85546875" style="682" customWidth="1"/>
    <col min="12553" max="12553" width="18.5703125" style="682" customWidth="1"/>
    <col min="12554" max="12554" width="14.42578125" style="682" customWidth="1"/>
    <col min="12555" max="12555" width="13.7109375" style="682" customWidth="1"/>
    <col min="12556" max="12556" width="10.140625" style="682" customWidth="1"/>
    <col min="12557" max="12557" width="4.42578125" style="682" customWidth="1"/>
    <col min="12558" max="12558" width="24" style="682" customWidth="1"/>
    <col min="12559" max="12559" width="13.140625" style="682" customWidth="1"/>
    <col min="12560" max="12560" width="13" style="682" customWidth="1"/>
    <col min="12561" max="12561" width="10.42578125" style="682" customWidth="1"/>
    <col min="12562" max="12797" width="9.140625" style="682"/>
    <col min="12798" max="12798" width="5" style="682" customWidth="1"/>
    <col min="12799" max="12799" width="17.7109375" style="682" customWidth="1"/>
    <col min="12800" max="12800" width="13.85546875" style="682" customWidth="1"/>
    <col min="12801" max="12801" width="13.140625" style="682" customWidth="1"/>
    <col min="12802" max="12802" width="12.28515625" style="682" customWidth="1"/>
    <col min="12803" max="12803" width="3" style="682" customWidth="1"/>
    <col min="12804" max="12804" width="20.28515625" style="682" customWidth="1"/>
    <col min="12805" max="12805" width="12.5703125" style="682" customWidth="1"/>
    <col min="12806" max="12806" width="11.7109375" style="682" customWidth="1"/>
    <col min="12807" max="12807" width="9.140625" style="682"/>
    <col min="12808" max="12808" width="2.85546875" style="682" customWidth="1"/>
    <col min="12809" max="12809" width="18.5703125" style="682" customWidth="1"/>
    <col min="12810" max="12810" width="14.42578125" style="682" customWidth="1"/>
    <col min="12811" max="12811" width="13.7109375" style="682" customWidth="1"/>
    <col min="12812" max="12812" width="10.140625" style="682" customWidth="1"/>
    <col min="12813" max="12813" width="4.42578125" style="682" customWidth="1"/>
    <col min="12814" max="12814" width="24" style="682" customWidth="1"/>
    <col min="12815" max="12815" width="13.140625" style="682" customWidth="1"/>
    <col min="12816" max="12816" width="13" style="682" customWidth="1"/>
    <col min="12817" max="12817" width="10.42578125" style="682" customWidth="1"/>
    <col min="12818" max="13053" width="9.140625" style="682"/>
    <col min="13054" max="13054" width="5" style="682" customWidth="1"/>
    <col min="13055" max="13055" width="17.7109375" style="682" customWidth="1"/>
    <col min="13056" max="13056" width="13.85546875" style="682" customWidth="1"/>
    <col min="13057" max="13057" width="13.140625" style="682" customWidth="1"/>
    <col min="13058" max="13058" width="12.28515625" style="682" customWidth="1"/>
    <col min="13059" max="13059" width="3" style="682" customWidth="1"/>
    <col min="13060" max="13060" width="20.28515625" style="682" customWidth="1"/>
    <col min="13061" max="13061" width="12.5703125" style="682" customWidth="1"/>
    <col min="13062" max="13062" width="11.7109375" style="682" customWidth="1"/>
    <col min="13063" max="13063" width="9.140625" style="682"/>
    <col min="13064" max="13064" width="2.85546875" style="682" customWidth="1"/>
    <col min="13065" max="13065" width="18.5703125" style="682" customWidth="1"/>
    <col min="13066" max="13066" width="14.42578125" style="682" customWidth="1"/>
    <col min="13067" max="13067" width="13.7109375" style="682" customWidth="1"/>
    <col min="13068" max="13068" width="10.140625" style="682" customWidth="1"/>
    <col min="13069" max="13069" width="4.42578125" style="682" customWidth="1"/>
    <col min="13070" max="13070" width="24" style="682" customWidth="1"/>
    <col min="13071" max="13071" width="13.140625" style="682" customWidth="1"/>
    <col min="13072" max="13072" width="13" style="682" customWidth="1"/>
    <col min="13073" max="13073" width="10.42578125" style="682" customWidth="1"/>
    <col min="13074" max="13309" width="9.140625" style="682"/>
    <col min="13310" max="13310" width="5" style="682" customWidth="1"/>
    <col min="13311" max="13311" width="17.7109375" style="682" customWidth="1"/>
    <col min="13312" max="13312" width="13.85546875" style="682" customWidth="1"/>
    <col min="13313" max="13313" width="13.140625" style="682" customWidth="1"/>
    <col min="13314" max="13314" width="12.28515625" style="682" customWidth="1"/>
    <col min="13315" max="13315" width="3" style="682" customWidth="1"/>
    <col min="13316" max="13316" width="20.28515625" style="682" customWidth="1"/>
    <col min="13317" max="13317" width="12.5703125" style="682" customWidth="1"/>
    <col min="13318" max="13318" width="11.7109375" style="682" customWidth="1"/>
    <col min="13319" max="13319" width="9.140625" style="682"/>
    <col min="13320" max="13320" width="2.85546875" style="682" customWidth="1"/>
    <col min="13321" max="13321" width="18.5703125" style="682" customWidth="1"/>
    <col min="13322" max="13322" width="14.42578125" style="682" customWidth="1"/>
    <col min="13323" max="13323" width="13.7109375" style="682" customWidth="1"/>
    <col min="13324" max="13324" width="10.140625" style="682" customWidth="1"/>
    <col min="13325" max="13325" width="4.42578125" style="682" customWidth="1"/>
    <col min="13326" max="13326" width="24" style="682" customWidth="1"/>
    <col min="13327" max="13327" width="13.140625" style="682" customWidth="1"/>
    <col min="13328" max="13328" width="13" style="682" customWidth="1"/>
    <col min="13329" max="13329" width="10.42578125" style="682" customWidth="1"/>
    <col min="13330" max="13565" width="9.140625" style="682"/>
    <col min="13566" max="13566" width="5" style="682" customWidth="1"/>
    <col min="13567" max="13567" width="17.7109375" style="682" customWidth="1"/>
    <col min="13568" max="13568" width="13.85546875" style="682" customWidth="1"/>
    <col min="13569" max="13569" width="13.140625" style="682" customWidth="1"/>
    <col min="13570" max="13570" width="12.28515625" style="682" customWidth="1"/>
    <col min="13571" max="13571" width="3" style="682" customWidth="1"/>
    <col min="13572" max="13572" width="20.28515625" style="682" customWidth="1"/>
    <col min="13573" max="13573" width="12.5703125" style="682" customWidth="1"/>
    <col min="13574" max="13574" width="11.7109375" style="682" customWidth="1"/>
    <col min="13575" max="13575" width="9.140625" style="682"/>
    <col min="13576" max="13576" width="2.85546875" style="682" customWidth="1"/>
    <col min="13577" max="13577" width="18.5703125" style="682" customWidth="1"/>
    <col min="13578" max="13578" width="14.42578125" style="682" customWidth="1"/>
    <col min="13579" max="13579" width="13.7109375" style="682" customWidth="1"/>
    <col min="13580" max="13580" width="10.140625" style="682" customWidth="1"/>
    <col min="13581" max="13581" width="4.42578125" style="682" customWidth="1"/>
    <col min="13582" max="13582" width="24" style="682" customWidth="1"/>
    <col min="13583" max="13583" width="13.140625" style="682" customWidth="1"/>
    <col min="13584" max="13584" width="13" style="682" customWidth="1"/>
    <col min="13585" max="13585" width="10.42578125" style="682" customWidth="1"/>
    <col min="13586" max="13821" width="9.140625" style="682"/>
    <col min="13822" max="13822" width="5" style="682" customWidth="1"/>
    <col min="13823" max="13823" width="17.7109375" style="682" customWidth="1"/>
    <col min="13824" max="13824" width="13.85546875" style="682" customWidth="1"/>
    <col min="13825" max="13825" width="13.140625" style="682" customWidth="1"/>
    <col min="13826" max="13826" width="12.28515625" style="682" customWidth="1"/>
    <col min="13827" max="13827" width="3" style="682" customWidth="1"/>
    <col min="13828" max="13828" width="20.28515625" style="682" customWidth="1"/>
    <col min="13829" max="13829" width="12.5703125" style="682" customWidth="1"/>
    <col min="13830" max="13830" width="11.7109375" style="682" customWidth="1"/>
    <col min="13831" max="13831" width="9.140625" style="682"/>
    <col min="13832" max="13832" width="2.85546875" style="682" customWidth="1"/>
    <col min="13833" max="13833" width="18.5703125" style="682" customWidth="1"/>
    <col min="13834" max="13834" width="14.42578125" style="682" customWidth="1"/>
    <col min="13835" max="13835" width="13.7109375" style="682" customWidth="1"/>
    <col min="13836" max="13836" width="10.140625" style="682" customWidth="1"/>
    <col min="13837" max="13837" width="4.42578125" style="682" customWidth="1"/>
    <col min="13838" max="13838" width="24" style="682" customWidth="1"/>
    <col min="13839" max="13839" width="13.140625" style="682" customWidth="1"/>
    <col min="13840" max="13840" width="13" style="682" customWidth="1"/>
    <col min="13841" max="13841" width="10.42578125" style="682" customWidth="1"/>
    <col min="13842" max="14077" width="9.140625" style="682"/>
    <col min="14078" max="14078" width="5" style="682" customWidth="1"/>
    <col min="14079" max="14079" width="17.7109375" style="682" customWidth="1"/>
    <col min="14080" max="14080" width="13.85546875" style="682" customWidth="1"/>
    <col min="14081" max="14081" width="13.140625" style="682" customWidth="1"/>
    <col min="14082" max="14082" width="12.28515625" style="682" customWidth="1"/>
    <col min="14083" max="14083" width="3" style="682" customWidth="1"/>
    <col min="14084" max="14084" width="20.28515625" style="682" customWidth="1"/>
    <col min="14085" max="14085" width="12.5703125" style="682" customWidth="1"/>
    <col min="14086" max="14086" width="11.7109375" style="682" customWidth="1"/>
    <col min="14087" max="14087" width="9.140625" style="682"/>
    <col min="14088" max="14088" width="2.85546875" style="682" customWidth="1"/>
    <col min="14089" max="14089" width="18.5703125" style="682" customWidth="1"/>
    <col min="14090" max="14090" width="14.42578125" style="682" customWidth="1"/>
    <col min="14091" max="14091" width="13.7109375" style="682" customWidth="1"/>
    <col min="14092" max="14092" width="10.140625" style="682" customWidth="1"/>
    <col min="14093" max="14093" width="4.42578125" style="682" customWidth="1"/>
    <col min="14094" max="14094" width="24" style="682" customWidth="1"/>
    <col min="14095" max="14095" width="13.140625" style="682" customWidth="1"/>
    <col min="14096" max="14096" width="13" style="682" customWidth="1"/>
    <col min="14097" max="14097" width="10.42578125" style="682" customWidth="1"/>
    <col min="14098" max="14333" width="9.140625" style="682"/>
    <col min="14334" max="14334" width="5" style="682" customWidth="1"/>
    <col min="14335" max="14335" width="17.7109375" style="682" customWidth="1"/>
    <col min="14336" max="14336" width="13.85546875" style="682" customWidth="1"/>
    <col min="14337" max="14337" width="13.140625" style="682" customWidth="1"/>
    <col min="14338" max="14338" width="12.28515625" style="682" customWidth="1"/>
    <col min="14339" max="14339" width="3" style="682" customWidth="1"/>
    <col min="14340" max="14340" width="20.28515625" style="682" customWidth="1"/>
    <col min="14341" max="14341" width="12.5703125" style="682" customWidth="1"/>
    <col min="14342" max="14342" width="11.7109375" style="682" customWidth="1"/>
    <col min="14343" max="14343" width="9.140625" style="682"/>
    <col min="14344" max="14344" width="2.85546875" style="682" customWidth="1"/>
    <col min="14345" max="14345" width="18.5703125" style="682" customWidth="1"/>
    <col min="14346" max="14346" width="14.42578125" style="682" customWidth="1"/>
    <col min="14347" max="14347" width="13.7109375" style="682" customWidth="1"/>
    <col min="14348" max="14348" width="10.140625" style="682" customWidth="1"/>
    <col min="14349" max="14349" width="4.42578125" style="682" customWidth="1"/>
    <col min="14350" max="14350" width="24" style="682" customWidth="1"/>
    <col min="14351" max="14351" width="13.140625" style="682" customWidth="1"/>
    <col min="14352" max="14352" width="13" style="682" customWidth="1"/>
    <col min="14353" max="14353" width="10.42578125" style="682" customWidth="1"/>
    <col min="14354" max="14589" width="9.140625" style="682"/>
    <col min="14590" max="14590" width="5" style="682" customWidth="1"/>
    <col min="14591" max="14591" width="17.7109375" style="682" customWidth="1"/>
    <col min="14592" max="14592" width="13.85546875" style="682" customWidth="1"/>
    <col min="14593" max="14593" width="13.140625" style="682" customWidth="1"/>
    <col min="14594" max="14594" width="12.28515625" style="682" customWidth="1"/>
    <col min="14595" max="14595" width="3" style="682" customWidth="1"/>
    <col min="14596" max="14596" width="20.28515625" style="682" customWidth="1"/>
    <col min="14597" max="14597" width="12.5703125" style="682" customWidth="1"/>
    <col min="14598" max="14598" width="11.7109375" style="682" customWidth="1"/>
    <col min="14599" max="14599" width="9.140625" style="682"/>
    <col min="14600" max="14600" width="2.85546875" style="682" customWidth="1"/>
    <col min="14601" max="14601" width="18.5703125" style="682" customWidth="1"/>
    <col min="14602" max="14602" width="14.42578125" style="682" customWidth="1"/>
    <col min="14603" max="14603" width="13.7109375" style="682" customWidth="1"/>
    <col min="14604" max="14604" width="10.140625" style="682" customWidth="1"/>
    <col min="14605" max="14605" width="4.42578125" style="682" customWidth="1"/>
    <col min="14606" max="14606" width="24" style="682" customWidth="1"/>
    <col min="14607" max="14607" width="13.140625" style="682" customWidth="1"/>
    <col min="14608" max="14608" width="13" style="682" customWidth="1"/>
    <col min="14609" max="14609" width="10.42578125" style="682" customWidth="1"/>
    <col min="14610" max="14845" width="9.140625" style="682"/>
    <col min="14846" max="14846" width="5" style="682" customWidth="1"/>
    <col min="14847" max="14847" width="17.7109375" style="682" customWidth="1"/>
    <col min="14848" max="14848" width="13.85546875" style="682" customWidth="1"/>
    <col min="14849" max="14849" width="13.140625" style="682" customWidth="1"/>
    <col min="14850" max="14850" width="12.28515625" style="682" customWidth="1"/>
    <col min="14851" max="14851" width="3" style="682" customWidth="1"/>
    <col min="14852" max="14852" width="20.28515625" style="682" customWidth="1"/>
    <col min="14853" max="14853" width="12.5703125" style="682" customWidth="1"/>
    <col min="14854" max="14854" width="11.7109375" style="682" customWidth="1"/>
    <col min="14855" max="14855" width="9.140625" style="682"/>
    <col min="14856" max="14856" width="2.85546875" style="682" customWidth="1"/>
    <col min="14857" max="14857" width="18.5703125" style="682" customWidth="1"/>
    <col min="14858" max="14858" width="14.42578125" style="682" customWidth="1"/>
    <col min="14859" max="14859" width="13.7109375" style="682" customWidth="1"/>
    <col min="14860" max="14860" width="10.140625" style="682" customWidth="1"/>
    <col min="14861" max="14861" width="4.42578125" style="682" customWidth="1"/>
    <col min="14862" max="14862" width="24" style="682" customWidth="1"/>
    <col min="14863" max="14863" width="13.140625" style="682" customWidth="1"/>
    <col min="14864" max="14864" width="13" style="682" customWidth="1"/>
    <col min="14865" max="14865" width="10.42578125" style="682" customWidth="1"/>
    <col min="14866" max="15101" width="9.140625" style="682"/>
    <col min="15102" max="15102" width="5" style="682" customWidth="1"/>
    <col min="15103" max="15103" width="17.7109375" style="682" customWidth="1"/>
    <col min="15104" max="15104" width="13.85546875" style="682" customWidth="1"/>
    <col min="15105" max="15105" width="13.140625" style="682" customWidth="1"/>
    <col min="15106" max="15106" width="12.28515625" style="682" customWidth="1"/>
    <col min="15107" max="15107" width="3" style="682" customWidth="1"/>
    <col min="15108" max="15108" width="20.28515625" style="682" customWidth="1"/>
    <col min="15109" max="15109" width="12.5703125" style="682" customWidth="1"/>
    <col min="15110" max="15110" width="11.7109375" style="682" customWidth="1"/>
    <col min="15111" max="15111" width="9.140625" style="682"/>
    <col min="15112" max="15112" width="2.85546875" style="682" customWidth="1"/>
    <col min="15113" max="15113" width="18.5703125" style="682" customWidth="1"/>
    <col min="15114" max="15114" width="14.42578125" style="682" customWidth="1"/>
    <col min="15115" max="15115" width="13.7109375" style="682" customWidth="1"/>
    <col min="15116" max="15116" width="10.140625" style="682" customWidth="1"/>
    <col min="15117" max="15117" width="4.42578125" style="682" customWidth="1"/>
    <col min="15118" max="15118" width="24" style="682" customWidth="1"/>
    <col min="15119" max="15119" width="13.140625" style="682" customWidth="1"/>
    <col min="15120" max="15120" width="13" style="682" customWidth="1"/>
    <col min="15121" max="15121" width="10.42578125" style="682" customWidth="1"/>
    <col min="15122" max="15357" width="9.140625" style="682"/>
    <col min="15358" max="15358" width="5" style="682" customWidth="1"/>
    <col min="15359" max="15359" width="17.7109375" style="682" customWidth="1"/>
    <col min="15360" max="15360" width="13.85546875" style="682" customWidth="1"/>
    <col min="15361" max="15361" width="13.140625" style="682" customWidth="1"/>
    <col min="15362" max="15362" width="12.28515625" style="682" customWidth="1"/>
    <col min="15363" max="15363" width="3" style="682" customWidth="1"/>
    <col min="15364" max="15364" width="20.28515625" style="682" customWidth="1"/>
    <col min="15365" max="15365" width="12.5703125" style="682" customWidth="1"/>
    <col min="15366" max="15366" width="11.7109375" style="682" customWidth="1"/>
    <col min="15367" max="15367" width="9.140625" style="682"/>
    <col min="15368" max="15368" width="2.85546875" style="682" customWidth="1"/>
    <col min="15369" max="15369" width="18.5703125" style="682" customWidth="1"/>
    <col min="15370" max="15370" width="14.42578125" style="682" customWidth="1"/>
    <col min="15371" max="15371" width="13.7109375" style="682" customWidth="1"/>
    <col min="15372" max="15372" width="10.140625" style="682" customWidth="1"/>
    <col min="15373" max="15373" width="4.42578125" style="682" customWidth="1"/>
    <col min="15374" max="15374" width="24" style="682" customWidth="1"/>
    <col min="15375" max="15375" width="13.140625" style="682" customWidth="1"/>
    <col min="15376" max="15376" width="13" style="682" customWidth="1"/>
    <col min="15377" max="15377" width="10.42578125" style="682" customWidth="1"/>
    <col min="15378" max="15613" width="9.140625" style="682"/>
    <col min="15614" max="15614" width="5" style="682" customWidth="1"/>
    <col min="15615" max="15615" width="17.7109375" style="682" customWidth="1"/>
    <col min="15616" max="15616" width="13.85546875" style="682" customWidth="1"/>
    <col min="15617" max="15617" width="13.140625" style="682" customWidth="1"/>
    <col min="15618" max="15618" width="12.28515625" style="682" customWidth="1"/>
    <col min="15619" max="15619" width="3" style="682" customWidth="1"/>
    <col min="15620" max="15620" width="20.28515625" style="682" customWidth="1"/>
    <col min="15621" max="15621" width="12.5703125" style="682" customWidth="1"/>
    <col min="15622" max="15622" width="11.7109375" style="682" customWidth="1"/>
    <col min="15623" max="15623" width="9.140625" style="682"/>
    <col min="15624" max="15624" width="2.85546875" style="682" customWidth="1"/>
    <col min="15625" max="15625" width="18.5703125" style="682" customWidth="1"/>
    <col min="15626" max="15626" width="14.42578125" style="682" customWidth="1"/>
    <col min="15627" max="15627" width="13.7109375" style="682" customWidth="1"/>
    <col min="15628" max="15628" width="10.140625" style="682" customWidth="1"/>
    <col min="15629" max="15629" width="4.42578125" style="682" customWidth="1"/>
    <col min="15630" max="15630" width="24" style="682" customWidth="1"/>
    <col min="15631" max="15631" width="13.140625" style="682" customWidth="1"/>
    <col min="15632" max="15632" width="13" style="682" customWidth="1"/>
    <col min="15633" max="15633" width="10.42578125" style="682" customWidth="1"/>
    <col min="15634" max="15869" width="9.140625" style="682"/>
    <col min="15870" max="15870" width="5" style="682" customWidth="1"/>
    <col min="15871" max="15871" width="17.7109375" style="682" customWidth="1"/>
    <col min="15872" max="15872" width="13.85546875" style="682" customWidth="1"/>
    <col min="15873" max="15873" width="13.140625" style="682" customWidth="1"/>
    <col min="15874" max="15874" width="12.28515625" style="682" customWidth="1"/>
    <col min="15875" max="15875" width="3" style="682" customWidth="1"/>
    <col min="15876" max="15876" width="20.28515625" style="682" customWidth="1"/>
    <col min="15877" max="15877" width="12.5703125" style="682" customWidth="1"/>
    <col min="15878" max="15878" width="11.7109375" style="682" customWidth="1"/>
    <col min="15879" max="15879" width="9.140625" style="682"/>
    <col min="15880" max="15880" width="2.85546875" style="682" customWidth="1"/>
    <col min="15881" max="15881" width="18.5703125" style="682" customWidth="1"/>
    <col min="15882" max="15882" width="14.42578125" style="682" customWidth="1"/>
    <col min="15883" max="15883" width="13.7109375" style="682" customWidth="1"/>
    <col min="15884" max="15884" width="10.140625" style="682" customWidth="1"/>
    <col min="15885" max="15885" width="4.42578125" style="682" customWidth="1"/>
    <col min="15886" max="15886" width="24" style="682" customWidth="1"/>
    <col min="15887" max="15887" width="13.140625" style="682" customWidth="1"/>
    <col min="15888" max="15888" width="13" style="682" customWidth="1"/>
    <col min="15889" max="15889" width="10.42578125" style="682" customWidth="1"/>
    <col min="15890" max="16125" width="9.140625" style="682"/>
    <col min="16126" max="16126" width="5" style="682" customWidth="1"/>
    <col min="16127" max="16127" width="17.7109375" style="682" customWidth="1"/>
    <col min="16128" max="16128" width="13.85546875" style="682" customWidth="1"/>
    <col min="16129" max="16129" width="13.140625" style="682" customWidth="1"/>
    <col min="16130" max="16130" width="12.28515625" style="682" customWidth="1"/>
    <col min="16131" max="16131" width="3" style="682" customWidth="1"/>
    <col min="16132" max="16132" width="20.28515625" style="682" customWidth="1"/>
    <col min="16133" max="16133" width="12.5703125" style="682" customWidth="1"/>
    <col min="16134" max="16134" width="11.7109375" style="682" customWidth="1"/>
    <col min="16135" max="16135" width="9.140625" style="682"/>
    <col min="16136" max="16136" width="2.85546875" style="682" customWidth="1"/>
    <col min="16137" max="16137" width="18.5703125" style="682" customWidth="1"/>
    <col min="16138" max="16138" width="14.42578125" style="682" customWidth="1"/>
    <col min="16139" max="16139" width="13.7109375" style="682" customWidth="1"/>
    <col min="16140" max="16140" width="10.140625" style="682" customWidth="1"/>
    <col min="16141" max="16141" width="4.42578125" style="682" customWidth="1"/>
    <col min="16142" max="16142" width="24" style="682" customWidth="1"/>
    <col min="16143" max="16143" width="13.140625" style="682" customWidth="1"/>
    <col min="16144" max="16144" width="13" style="682" customWidth="1"/>
    <col min="16145" max="16145" width="10.42578125" style="682" customWidth="1"/>
    <col min="16146" max="16384" width="9.140625" style="682"/>
  </cols>
  <sheetData>
    <row r="1" spans="2:25" ht="18.75">
      <c r="B1" s="605" t="s">
        <v>304</v>
      </c>
    </row>
    <row r="2" spans="2:25" ht="28.5" customHeight="1">
      <c r="B2" s="1333" t="s">
        <v>444</v>
      </c>
      <c r="C2" s="1333"/>
      <c r="D2" s="1333"/>
      <c r="E2" s="1333"/>
      <c r="F2" s="1333"/>
      <c r="G2" s="1333"/>
      <c r="H2" s="1333"/>
      <c r="I2" s="1333"/>
      <c r="J2" s="1333"/>
      <c r="K2" s="1333"/>
      <c r="L2" s="1333"/>
      <c r="M2" s="1333"/>
      <c r="N2" s="1333"/>
      <c r="O2" s="1333"/>
      <c r="P2" s="1333"/>
      <c r="Q2" s="1333"/>
      <c r="R2" s="1333"/>
      <c r="S2" s="1333"/>
      <c r="T2" s="1333"/>
      <c r="U2" s="1333"/>
      <c r="V2" s="1333"/>
      <c r="W2" s="1333"/>
      <c r="X2" s="1333"/>
      <c r="Y2" s="1333"/>
    </row>
    <row r="3" spans="2:25" ht="15.75" customHeight="1">
      <c r="B3" s="1334" t="s">
        <v>445</v>
      </c>
      <c r="C3" s="1334"/>
      <c r="D3" s="1334"/>
      <c r="E3" s="1334"/>
      <c r="F3" s="1334"/>
      <c r="G3" s="1334"/>
      <c r="Q3" s="607"/>
    </row>
    <row r="4" spans="2:25" ht="4.5" customHeight="1">
      <c r="B4" s="608"/>
      <c r="C4" s="608"/>
      <c r="D4" s="606"/>
      <c r="E4" s="606"/>
    </row>
    <row r="5" spans="2:25" ht="15.75" thickBot="1">
      <c r="B5" s="609" t="s">
        <v>179</v>
      </c>
      <c r="C5" s="1335" t="s">
        <v>180</v>
      </c>
      <c r="D5" s="1335"/>
      <c r="E5" s="610"/>
      <c r="F5" s="610"/>
      <c r="G5" s="609" t="s">
        <v>181</v>
      </c>
      <c r="H5" s="611" t="s">
        <v>182</v>
      </c>
      <c r="I5" s="999"/>
      <c r="J5" s="610"/>
      <c r="K5" s="610"/>
      <c r="L5" s="609" t="s">
        <v>183</v>
      </c>
      <c r="M5" s="612" t="s">
        <v>184</v>
      </c>
      <c r="N5" s="610"/>
      <c r="O5" s="613"/>
      <c r="P5" s="610"/>
      <c r="Q5" s="609" t="s">
        <v>185</v>
      </c>
      <c r="R5" s="612" t="s">
        <v>186</v>
      </c>
      <c r="S5" s="610"/>
    </row>
    <row r="6" spans="2:25" ht="43.5" thickBot="1">
      <c r="B6" s="618" t="s">
        <v>187</v>
      </c>
      <c r="C6" s="619" t="s">
        <v>188</v>
      </c>
      <c r="D6" s="620" t="s">
        <v>189</v>
      </c>
      <c r="E6" s="673" t="s">
        <v>190</v>
      </c>
      <c r="G6" s="614" t="s">
        <v>187</v>
      </c>
      <c r="H6" s="615" t="s">
        <v>188</v>
      </c>
      <c r="I6" s="1000" t="s">
        <v>189</v>
      </c>
      <c r="J6" s="647" t="s">
        <v>190</v>
      </c>
      <c r="L6" s="614" t="s">
        <v>187</v>
      </c>
      <c r="M6" s="615" t="s">
        <v>188</v>
      </c>
      <c r="N6" s="616" t="s">
        <v>191</v>
      </c>
      <c r="O6" s="647" t="s">
        <v>190</v>
      </c>
      <c r="Q6" s="618" t="s">
        <v>187</v>
      </c>
      <c r="R6" s="619" t="s">
        <v>188</v>
      </c>
      <c r="S6" s="620" t="s">
        <v>191</v>
      </c>
      <c r="T6" s="673" t="s">
        <v>190</v>
      </c>
    </row>
    <row r="7" spans="2:25" ht="15.75">
      <c r="B7" s="776" t="s">
        <v>204</v>
      </c>
      <c r="C7" s="621">
        <v>8043.67</v>
      </c>
      <c r="D7" s="621">
        <v>5308</v>
      </c>
      <c r="E7" s="919">
        <v>2.3464395898287997</v>
      </c>
      <c r="G7" s="622" t="s">
        <v>192</v>
      </c>
      <c r="H7" s="623">
        <v>1667.768</v>
      </c>
      <c r="I7" s="623">
        <v>8016</v>
      </c>
      <c r="J7" s="898">
        <v>3.2192316007288677</v>
      </c>
      <c r="L7" s="776" t="s">
        <v>192</v>
      </c>
      <c r="M7" s="621">
        <v>232117.984</v>
      </c>
      <c r="N7" s="621">
        <v>61088.472999999998</v>
      </c>
      <c r="O7" s="761">
        <v>3.799701852099004</v>
      </c>
      <c r="Q7" s="622" t="s">
        <v>193</v>
      </c>
      <c r="R7" s="623">
        <v>41457.082000000002</v>
      </c>
      <c r="S7" s="623">
        <v>11103.450999999999</v>
      </c>
      <c r="T7" s="671">
        <v>3.7337114380024738</v>
      </c>
    </row>
    <row r="8" spans="2:25" ht="15.75">
      <c r="B8" s="622" t="s">
        <v>192</v>
      </c>
      <c r="C8" s="623">
        <v>6918.5079999999998</v>
      </c>
      <c r="D8" s="623">
        <v>14303</v>
      </c>
      <c r="E8" s="898">
        <v>2.609707943898794</v>
      </c>
      <c r="G8" s="622" t="s">
        <v>194</v>
      </c>
      <c r="H8" s="623">
        <v>1230.223</v>
      </c>
      <c r="I8" s="623">
        <v>6517</v>
      </c>
      <c r="J8" s="898">
        <v>2.6945778712312864</v>
      </c>
      <c r="L8" s="622" t="s">
        <v>195</v>
      </c>
      <c r="M8" s="623">
        <v>118997.916</v>
      </c>
      <c r="N8" s="623">
        <v>33927.180999999997</v>
      </c>
      <c r="O8" s="671">
        <v>3.5074507369179893</v>
      </c>
      <c r="Q8" s="622" t="s">
        <v>195</v>
      </c>
      <c r="R8" s="623">
        <v>38970.822</v>
      </c>
      <c r="S8" s="623">
        <v>10986.192999999999</v>
      </c>
      <c r="T8" s="671">
        <v>3.5472544492892126</v>
      </c>
    </row>
    <row r="9" spans="2:25" ht="16.5" thickBot="1">
      <c r="B9" s="622" t="s">
        <v>202</v>
      </c>
      <c r="C9" s="623">
        <v>3715.0639999999999</v>
      </c>
      <c r="D9" s="623">
        <v>2815</v>
      </c>
      <c r="E9" s="898">
        <v>2.3785253908813453</v>
      </c>
      <c r="G9" s="1115" t="s">
        <v>308</v>
      </c>
      <c r="H9" s="1001">
        <v>585.73500000000001</v>
      </c>
      <c r="I9" s="1001">
        <v>3028</v>
      </c>
      <c r="J9" s="1139">
        <v>2.9818412291151226</v>
      </c>
      <c r="L9" s="622" t="s">
        <v>308</v>
      </c>
      <c r="M9" s="623">
        <v>71587.985000000001</v>
      </c>
      <c r="N9" s="623">
        <v>22941.938999999998</v>
      </c>
      <c r="O9" s="671">
        <v>3.1203981930210869</v>
      </c>
      <c r="Q9" s="622" t="s">
        <v>199</v>
      </c>
      <c r="R9" s="623">
        <v>33904.660000000003</v>
      </c>
      <c r="S9" s="623">
        <v>6222.2529999999997</v>
      </c>
      <c r="T9" s="671">
        <v>5.4489362615117072</v>
      </c>
    </row>
    <row r="10" spans="2:25" ht="16.5" thickBot="1">
      <c r="B10" s="622" t="s">
        <v>200</v>
      </c>
      <c r="C10" s="623">
        <v>1852.7080000000001</v>
      </c>
      <c r="D10" s="623">
        <v>2883</v>
      </c>
      <c r="E10" s="898">
        <v>2.955452257057992</v>
      </c>
      <c r="G10" s="1002" t="s">
        <v>324</v>
      </c>
      <c r="H10" s="626">
        <v>3483.7260000000001</v>
      </c>
      <c r="I10" s="626">
        <v>17561</v>
      </c>
      <c r="J10" s="1003">
        <v>2.9748662101544507</v>
      </c>
      <c r="L10" s="622" t="s">
        <v>194</v>
      </c>
      <c r="M10" s="623">
        <v>65423.813999999998</v>
      </c>
      <c r="N10" s="623">
        <v>16536.260999999999</v>
      </c>
      <c r="O10" s="671">
        <v>3.9563849409488641</v>
      </c>
      <c r="Q10" s="622" t="s">
        <v>194</v>
      </c>
      <c r="R10" s="623">
        <v>22722.117999999999</v>
      </c>
      <c r="S10" s="623">
        <v>6356.5479999999998</v>
      </c>
      <c r="T10" s="671">
        <v>3.5746002389976446</v>
      </c>
    </row>
    <row r="11" spans="2:25" ht="15.75">
      <c r="B11" s="622" t="s">
        <v>383</v>
      </c>
      <c r="C11" s="623">
        <v>1621.2639999999999</v>
      </c>
      <c r="D11" s="623">
        <v>785</v>
      </c>
      <c r="E11" s="898">
        <v>4.337133838046066</v>
      </c>
      <c r="H11" s="122"/>
      <c r="I11" s="122"/>
      <c r="J11" s="122"/>
      <c r="L11" s="622" t="s">
        <v>201</v>
      </c>
      <c r="M11" s="623">
        <v>39863.135000000002</v>
      </c>
      <c r="N11" s="623">
        <v>8952.2520000000004</v>
      </c>
      <c r="O11" s="671">
        <v>4.4528611348295382</v>
      </c>
      <c r="Q11" s="622" t="s">
        <v>196</v>
      </c>
      <c r="R11" s="623">
        <v>19540.702000000001</v>
      </c>
      <c r="S11" s="623">
        <v>4560.8540000000003</v>
      </c>
      <c r="T11" s="671">
        <v>4.2844392738728319</v>
      </c>
    </row>
    <row r="12" spans="2:25" ht="15.75">
      <c r="B12" s="622" t="s">
        <v>194</v>
      </c>
      <c r="C12" s="623">
        <v>1230.223</v>
      </c>
      <c r="D12" s="623">
        <v>6517</v>
      </c>
      <c r="E12" s="898">
        <v>2.6945778712312864</v>
      </c>
      <c r="G12" s="122"/>
      <c r="H12" s="122"/>
      <c r="I12" s="122"/>
      <c r="J12" s="122"/>
      <c r="L12" s="622" t="s">
        <v>199</v>
      </c>
      <c r="M12" s="623">
        <v>38710.434000000001</v>
      </c>
      <c r="N12" s="623">
        <v>6055.8509999999997</v>
      </c>
      <c r="O12" s="671">
        <v>6.3922368631592823</v>
      </c>
      <c r="Q12" s="622" t="s">
        <v>308</v>
      </c>
      <c r="R12" s="623">
        <v>16667.076000000001</v>
      </c>
      <c r="S12" s="623">
        <v>6745.7719999999999</v>
      </c>
      <c r="T12" s="671">
        <v>2.4707440453071943</v>
      </c>
    </row>
    <row r="13" spans="2:25" ht="16.5" thickBot="1">
      <c r="B13" s="622" t="s">
        <v>198</v>
      </c>
      <c r="C13" s="623">
        <v>993.19</v>
      </c>
      <c r="D13" s="623">
        <v>2390</v>
      </c>
      <c r="E13" s="898">
        <v>2.6612451601666649</v>
      </c>
      <c r="G13" s="122"/>
      <c r="H13" s="122"/>
      <c r="I13" s="122"/>
      <c r="J13" s="122"/>
      <c r="L13" s="622" t="s">
        <v>202</v>
      </c>
      <c r="M13" s="623">
        <v>25556.842000000001</v>
      </c>
      <c r="N13" s="623">
        <v>7621.3190000000004</v>
      </c>
      <c r="O13" s="671">
        <v>3.3533358202169468</v>
      </c>
      <c r="Q13" s="622" t="s">
        <v>201</v>
      </c>
      <c r="R13" s="623">
        <v>10481.099</v>
      </c>
      <c r="S13" s="623">
        <v>2895.1390000000001</v>
      </c>
      <c r="T13" s="671">
        <v>3.6202403407919275</v>
      </c>
    </row>
    <row r="14" spans="2:25" ht="16.5" thickBot="1">
      <c r="B14" s="1002" t="s">
        <v>324</v>
      </c>
      <c r="C14" s="626">
        <v>26696.81</v>
      </c>
      <c r="D14" s="626">
        <v>39528</v>
      </c>
      <c r="E14" s="1003">
        <v>2.5854298558310203</v>
      </c>
      <c r="G14" s="122"/>
      <c r="H14" s="122"/>
      <c r="I14" s="122"/>
      <c r="J14" s="122"/>
      <c r="L14" s="622" t="s">
        <v>361</v>
      </c>
      <c r="M14" s="623">
        <v>22541.513999999999</v>
      </c>
      <c r="N14" s="623">
        <v>4005.2849999999999</v>
      </c>
      <c r="O14" s="671">
        <v>5.6279425808650325</v>
      </c>
      <c r="Q14" s="622" t="s">
        <v>192</v>
      </c>
      <c r="R14" s="623">
        <v>9329.5380000000005</v>
      </c>
      <c r="S14" s="623">
        <v>2807.0459999999998</v>
      </c>
      <c r="T14" s="671">
        <v>3.3236142193608518</v>
      </c>
    </row>
    <row r="15" spans="2:25" ht="15.75">
      <c r="B15" s="122"/>
      <c r="C15" s="122"/>
      <c r="D15" s="122"/>
      <c r="E15" s="122"/>
      <c r="F15" s="868"/>
      <c r="L15" s="622" t="s">
        <v>193</v>
      </c>
      <c r="M15" s="623">
        <v>22315.116000000002</v>
      </c>
      <c r="N15" s="623">
        <v>5072.25</v>
      </c>
      <c r="O15" s="671">
        <v>4.3994511311548132</v>
      </c>
      <c r="Q15" s="622" t="s">
        <v>343</v>
      </c>
      <c r="R15" s="623">
        <v>7945.9409999999998</v>
      </c>
      <c r="S15" s="623">
        <v>1929.355</v>
      </c>
      <c r="T15" s="671">
        <v>4.1184442469115323</v>
      </c>
    </row>
    <row r="16" spans="2:25" ht="15.75">
      <c r="B16" s="122"/>
      <c r="C16" s="122"/>
      <c r="D16" s="122"/>
      <c r="E16" s="122"/>
      <c r="F16" s="683"/>
      <c r="L16" s="622" t="s">
        <v>197</v>
      </c>
      <c r="M16" s="623">
        <v>21210.072</v>
      </c>
      <c r="N16" s="623">
        <v>5473.1850000000004</v>
      </c>
      <c r="O16" s="671">
        <v>3.875270432115852</v>
      </c>
      <c r="Q16" s="622" t="s">
        <v>202</v>
      </c>
      <c r="R16" s="623">
        <v>7776.058</v>
      </c>
      <c r="S16" s="623">
        <v>2169.8240000000001</v>
      </c>
      <c r="T16" s="671">
        <v>3.5837275281313139</v>
      </c>
    </row>
    <row r="17" spans="2:20" ht="15.75">
      <c r="B17" s="122"/>
      <c r="C17" s="122"/>
      <c r="D17" s="122"/>
      <c r="E17" s="122"/>
      <c r="L17" s="622" t="s">
        <v>209</v>
      </c>
      <c r="M17" s="623">
        <v>18824.565999999999</v>
      </c>
      <c r="N17" s="623">
        <v>6413.2039999999997</v>
      </c>
      <c r="O17" s="671">
        <v>2.9352825826217286</v>
      </c>
      <c r="Q17" s="622" t="s">
        <v>208</v>
      </c>
      <c r="R17" s="623">
        <v>6823.1760000000004</v>
      </c>
      <c r="S17" s="623">
        <v>2320.04</v>
      </c>
      <c r="T17" s="671">
        <v>2.9409734314925609</v>
      </c>
    </row>
    <row r="18" spans="2:20" ht="15.75">
      <c r="B18" s="122"/>
      <c r="C18" s="122"/>
      <c r="D18" s="122"/>
      <c r="E18" s="122"/>
      <c r="L18" s="622" t="s">
        <v>206</v>
      </c>
      <c r="M18" s="623">
        <v>16463.116999999998</v>
      </c>
      <c r="N18" s="623">
        <v>4185.8990000000003</v>
      </c>
      <c r="O18" s="671">
        <v>3.9329943221276951</v>
      </c>
      <c r="Q18" s="622" t="s">
        <v>213</v>
      </c>
      <c r="R18" s="623">
        <v>5239.53</v>
      </c>
      <c r="S18" s="623">
        <v>1981.133</v>
      </c>
      <c r="T18" s="671">
        <v>2.6447139086573186</v>
      </c>
    </row>
    <row r="19" spans="2:20" ht="15.75">
      <c r="B19" s="122"/>
      <c r="C19" s="122"/>
      <c r="D19" s="122"/>
      <c r="E19" s="122"/>
      <c r="L19" s="622" t="s">
        <v>200</v>
      </c>
      <c r="M19" s="623">
        <v>11029.825000000001</v>
      </c>
      <c r="N19" s="623">
        <v>4039.9520000000002</v>
      </c>
      <c r="O19" s="671">
        <v>2.7301871408373168</v>
      </c>
      <c r="Q19" s="622" t="s">
        <v>212</v>
      </c>
      <c r="R19" s="623">
        <v>5083.0829999999996</v>
      </c>
      <c r="S19" s="623">
        <v>1335.259</v>
      </c>
      <c r="T19" s="671">
        <v>3.8068142585071509</v>
      </c>
    </row>
    <row r="20" spans="2:20" ht="15.75">
      <c r="B20" s="122"/>
      <c r="C20" s="122"/>
      <c r="D20" s="122"/>
      <c r="E20" s="122"/>
      <c r="L20" s="622" t="s">
        <v>207</v>
      </c>
      <c r="M20" s="623">
        <v>11006.132</v>
      </c>
      <c r="N20" s="623">
        <v>2805.1060000000002</v>
      </c>
      <c r="O20" s="671">
        <v>3.9236064519486962</v>
      </c>
      <c r="Q20" s="622" t="s">
        <v>203</v>
      </c>
      <c r="R20" s="623">
        <v>4957.527</v>
      </c>
      <c r="S20" s="623">
        <v>2512.9119999999998</v>
      </c>
      <c r="T20" s="671">
        <v>1.9728215711493282</v>
      </c>
    </row>
    <row r="21" spans="2:20" ht="15.75">
      <c r="B21" s="122"/>
      <c r="C21" s="122"/>
      <c r="D21" s="122"/>
      <c r="E21" s="122"/>
      <c r="L21" s="622" t="s">
        <v>362</v>
      </c>
      <c r="M21" s="623">
        <v>8640.9500000000007</v>
      </c>
      <c r="N21" s="623">
        <v>2819.085</v>
      </c>
      <c r="O21" s="671">
        <v>3.0651612136562041</v>
      </c>
      <c r="Q21" s="622" t="s">
        <v>209</v>
      </c>
      <c r="R21" s="623">
        <v>4742.4759999999997</v>
      </c>
      <c r="S21" s="623">
        <v>1763.8989999999999</v>
      </c>
      <c r="T21" s="671">
        <v>2.6886323990205789</v>
      </c>
    </row>
    <row r="22" spans="2:20" ht="15.75">
      <c r="B22" s="122"/>
      <c r="C22" s="122"/>
      <c r="D22" s="122"/>
      <c r="E22" s="122"/>
      <c r="F22" s="122"/>
      <c r="G22" s="122"/>
      <c r="H22" s="122"/>
      <c r="I22" s="1004"/>
      <c r="L22" s="622" t="s">
        <v>196</v>
      </c>
      <c r="M22" s="623">
        <v>7916.8029999999999</v>
      </c>
      <c r="N22" s="623">
        <v>1742.739</v>
      </c>
      <c r="O22" s="671">
        <v>4.5427358887360638</v>
      </c>
      <c r="Q22" s="622" t="s">
        <v>360</v>
      </c>
      <c r="R22" s="623">
        <v>4008.7860000000001</v>
      </c>
      <c r="S22" s="623">
        <v>1173.5640000000001</v>
      </c>
      <c r="T22" s="671">
        <v>3.4159074409235455</v>
      </c>
    </row>
    <row r="23" spans="2:20" ht="15.75">
      <c r="B23" s="122"/>
      <c r="C23" s="122"/>
      <c r="D23" s="122"/>
      <c r="E23" s="122"/>
      <c r="F23" s="122"/>
      <c r="G23" s="122"/>
      <c r="H23" s="122"/>
      <c r="I23" s="122"/>
      <c r="J23" s="122"/>
      <c r="L23" s="622" t="s">
        <v>210</v>
      </c>
      <c r="M23" s="623">
        <v>4961.0940000000001</v>
      </c>
      <c r="N23" s="623">
        <v>1992.6030000000001</v>
      </c>
      <c r="O23" s="671">
        <v>2.4897553601996987</v>
      </c>
      <c r="Q23" s="622" t="s">
        <v>210</v>
      </c>
      <c r="R23" s="623">
        <v>3880.3029999999999</v>
      </c>
      <c r="S23" s="623">
        <v>1057.6179999999999</v>
      </c>
      <c r="T23" s="671">
        <v>3.6689078665453878</v>
      </c>
    </row>
    <row r="24" spans="2:20" ht="15.75">
      <c r="F24" s="122"/>
      <c r="G24" s="122"/>
      <c r="H24" s="122"/>
      <c r="I24" s="122"/>
      <c r="J24" s="122"/>
      <c r="L24" s="622" t="s">
        <v>205</v>
      </c>
      <c r="M24" s="623">
        <v>4909.4269999999997</v>
      </c>
      <c r="N24" s="623">
        <v>1264.5509999999999</v>
      </c>
      <c r="O24" s="671">
        <v>3.8823479638227325</v>
      </c>
      <c r="Q24" s="622" t="s">
        <v>206</v>
      </c>
      <c r="R24" s="623">
        <v>3585.6590000000001</v>
      </c>
      <c r="S24" s="623">
        <v>924.94500000000005</v>
      </c>
      <c r="T24" s="671">
        <v>3.8766186097551745</v>
      </c>
    </row>
    <row r="25" spans="2:20" ht="15.75">
      <c r="B25" s="122"/>
      <c r="C25" s="122"/>
      <c r="D25" s="122"/>
      <c r="E25" s="122"/>
      <c r="F25" s="122"/>
      <c r="G25" s="122"/>
      <c r="H25" s="122"/>
      <c r="I25" s="122"/>
      <c r="J25" s="122"/>
      <c r="K25" s="122"/>
      <c r="L25" s="622" t="s">
        <v>198</v>
      </c>
      <c r="M25" s="623">
        <v>4741.4660000000003</v>
      </c>
      <c r="N25" s="623">
        <v>2020.146</v>
      </c>
      <c r="O25" s="671">
        <v>2.3470907548266315</v>
      </c>
      <c r="Q25" s="622" t="s">
        <v>211</v>
      </c>
      <c r="R25" s="623">
        <v>2905.029</v>
      </c>
      <c r="S25" s="623">
        <v>948.33</v>
      </c>
      <c r="T25" s="671">
        <v>3.0633102401062922</v>
      </c>
    </row>
    <row r="26" spans="2:20" ht="15.75">
      <c r="B26" s="122"/>
      <c r="C26" s="122"/>
      <c r="D26" s="122"/>
      <c r="E26" s="122"/>
      <c r="F26" s="122"/>
      <c r="G26" s="122"/>
      <c r="H26" s="122"/>
      <c r="I26" s="122"/>
      <c r="J26" s="122"/>
      <c r="K26" s="122"/>
      <c r="L26" s="622" t="s">
        <v>360</v>
      </c>
      <c r="M26" s="623">
        <v>3930.2730000000001</v>
      </c>
      <c r="N26" s="623">
        <v>1222.8800000000001</v>
      </c>
      <c r="O26" s="671">
        <v>3.2139482205940073</v>
      </c>
      <c r="Q26" s="622" t="s">
        <v>361</v>
      </c>
      <c r="R26" s="623">
        <v>2865.1930000000002</v>
      </c>
      <c r="S26" s="623">
        <v>687.95</v>
      </c>
      <c r="T26" s="671">
        <v>4.1648273857111713</v>
      </c>
    </row>
    <row r="27" spans="2:20" ht="16.5" thickBot="1">
      <c r="B27" s="122"/>
      <c r="C27" s="122"/>
      <c r="D27" s="122"/>
      <c r="E27" s="122"/>
      <c r="F27" s="122"/>
      <c r="G27" s="122"/>
      <c r="H27" s="122"/>
      <c r="I27" s="122"/>
      <c r="J27" s="122"/>
      <c r="K27" s="122"/>
      <c r="L27" s="1115" t="s">
        <v>212</v>
      </c>
      <c r="M27" s="1001">
        <v>3085.4070000000002</v>
      </c>
      <c r="N27" s="1001">
        <v>773.73400000000004</v>
      </c>
      <c r="O27" s="1116">
        <v>3.9876843979972447</v>
      </c>
      <c r="Q27" s="622" t="s">
        <v>385</v>
      </c>
      <c r="R27" s="623">
        <v>2299.19</v>
      </c>
      <c r="S27" s="623">
        <v>587.08799999999997</v>
      </c>
      <c r="T27" s="671">
        <v>3.9162612759926967</v>
      </c>
    </row>
    <row r="28" spans="2:20" ht="16.5" thickBot="1">
      <c r="B28" s="122"/>
      <c r="C28" s="122"/>
      <c r="D28" s="122"/>
      <c r="E28" s="122"/>
      <c r="F28" s="122"/>
      <c r="G28" s="122"/>
      <c r="H28" s="122"/>
      <c r="I28" s="122"/>
      <c r="J28" s="122"/>
      <c r="K28" s="122"/>
      <c r="L28" s="1002" t="s">
        <v>324</v>
      </c>
      <c r="M28" s="626">
        <v>766224.05</v>
      </c>
      <c r="N28" s="626">
        <v>204623.97399999999</v>
      </c>
      <c r="O28" s="760">
        <v>3.7445468144412057</v>
      </c>
      <c r="Q28" s="1002" t="s">
        <v>324</v>
      </c>
      <c r="R28" s="626">
        <v>279606.43599999999</v>
      </c>
      <c r="S28" s="626">
        <v>79672.25</v>
      </c>
      <c r="T28" s="760">
        <v>3.5094582618163788</v>
      </c>
    </row>
    <row r="29" spans="2:20">
      <c r="B29" s="122"/>
      <c r="C29" s="122"/>
      <c r="D29" s="122"/>
      <c r="E29" s="122"/>
      <c r="F29" s="122"/>
      <c r="G29" s="122"/>
      <c r="H29" s="122"/>
      <c r="I29" s="122"/>
      <c r="J29" s="122"/>
      <c r="K29" s="122"/>
      <c r="L29" s="122"/>
      <c r="M29" s="122"/>
      <c r="N29" s="122"/>
      <c r="O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c r="Q76" s="122"/>
      <c r="R76" s="122"/>
      <c r="S76" s="122"/>
      <c r="T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row r="97" spans="2:11">
      <c r="B97" s="122"/>
      <c r="C97" s="122"/>
      <c r="D97" s="122"/>
      <c r="E97" s="122"/>
      <c r="F97" s="122"/>
      <c r="G97" s="122"/>
      <c r="H97" s="122"/>
      <c r="I97" s="122"/>
      <c r="J97" s="122"/>
      <c r="K97" s="122"/>
    </row>
    <row r="98" spans="2:11">
      <c r="B98" s="122"/>
      <c r="C98" s="122"/>
      <c r="D98" s="122"/>
      <c r="E98" s="122"/>
      <c r="F98" s="122"/>
      <c r="G98" s="122"/>
      <c r="H98" s="122"/>
      <c r="I98" s="122"/>
      <c r="J98" s="122"/>
      <c r="K98" s="122"/>
    </row>
    <row r="99" spans="2:11">
      <c r="B99" s="122"/>
      <c r="C99" s="122"/>
      <c r="D99" s="122"/>
      <c r="E99" s="122"/>
      <c r="F99" s="122"/>
      <c r="G99" s="122"/>
      <c r="H99" s="122"/>
      <c r="I99" s="122"/>
      <c r="J99" s="122"/>
      <c r="K99" s="122"/>
    </row>
    <row r="100" spans="2:11">
      <c r="B100" s="122"/>
      <c r="C100" s="122"/>
      <c r="D100" s="122"/>
      <c r="E100" s="122"/>
      <c r="F100" s="122"/>
      <c r="G100" s="122"/>
      <c r="H100" s="122"/>
      <c r="I100" s="122"/>
      <c r="J100" s="122"/>
      <c r="K100" s="122"/>
    </row>
    <row r="101" spans="2:11">
      <c r="B101" s="122"/>
      <c r="C101" s="122"/>
      <c r="D101" s="122"/>
      <c r="E101" s="122"/>
      <c r="F101" s="122"/>
      <c r="G101" s="122"/>
      <c r="H101" s="122"/>
      <c r="I101" s="122"/>
      <c r="J101" s="122"/>
      <c r="K101" s="122"/>
    </row>
    <row r="102" spans="2:11">
      <c r="B102" s="122"/>
      <c r="C102" s="122"/>
      <c r="D102" s="122"/>
      <c r="E102" s="122"/>
      <c r="F102" s="122"/>
      <c r="G102" s="122"/>
      <c r="H102" s="122"/>
      <c r="I102" s="122"/>
      <c r="J102" s="122"/>
      <c r="K102"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F28" sqref="F28"/>
    </sheetView>
  </sheetViews>
  <sheetFormatPr defaultRowHeight="12.75"/>
  <cols>
    <col min="1" max="1" width="4" style="682" customWidth="1"/>
    <col min="2" max="2" width="16.85546875" style="682" customWidth="1"/>
    <col min="3" max="3" width="12.28515625" style="682" bestFit="1" customWidth="1"/>
    <col min="4" max="4" width="10.140625" style="682" customWidth="1"/>
    <col min="5" max="5" width="9.140625" style="682"/>
    <col min="6" max="6" width="6" style="682" customWidth="1"/>
    <col min="7" max="7" width="16.7109375" style="682" customWidth="1"/>
    <col min="8" max="8" width="11.28515625" style="682" customWidth="1"/>
    <col min="9" max="9" width="10.42578125" style="682" customWidth="1"/>
    <col min="10" max="10" width="9.140625" style="682"/>
    <col min="11" max="11" width="3.5703125" style="682" customWidth="1"/>
    <col min="12" max="12" width="18" style="682" customWidth="1"/>
    <col min="13" max="13" width="11.7109375" style="682" customWidth="1"/>
    <col min="14" max="14" width="12.28515625" style="682" customWidth="1"/>
    <col min="15" max="15" width="10.42578125" style="682" customWidth="1"/>
    <col min="16" max="16" width="3.85546875" style="682" customWidth="1"/>
    <col min="17" max="17" width="22.5703125" style="682" customWidth="1"/>
    <col min="18" max="18" width="11.28515625" style="682" customWidth="1"/>
    <col min="19" max="19" width="10.28515625" style="682" customWidth="1"/>
    <col min="20" max="20" width="10" style="682" customWidth="1"/>
    <col min="21" max="256" width="9.140625" style="682"/>
    <col min="257" max="257" width="4" style="682" customWidth="1"/>
    <col min="258" max="258" width="15.140625" style="682" customWidth="1"/>
    <col min="259" max="259" width="13.85546875" style="682" customWidth="1"/>
    <col min="260" max="260" width="10.140625" style="682" customWidth="1"/>
    <col min="261" max="261" width="9.140625" style="682"/>
    <col min="262" max="262" width="3.42578125" style="682" customWidth="1"/>
    <col min="263" max="263" width="19.5703125" style="682" customWidth="1"/>
    <col min="264" max="264" width="12.28515625" style="682" customWidth="1"/>
    <col min="265" max="265" width="10.42578125" style="682" customWidth="1"/>
    <col min="266" max="266" width="9.140625" style="682"/>
    <col min="267" max="267" width="3.5703125" style="682" customWidth="1"/>
    <col min="268" max="268" width="16.42578125" style="682" customWidth="1"/>
    <col min="269" max="269" width="11.7109375" style="682" customWidth="1"/>
    <col min="270" max="270" width="10.140625" style="682" customWidth="1"/>
    <col min="271" max="271" width="15.85546875" style="682" customWidth="1"/>
    <col min="272" max="272" width="3.85546875" style="682" customWidth="1"/>
    <col min="273" max="273" width="16.42578125" style="682" customWidth="1"/>
    <col min="274" max="274" width="11.28515625" style="682" customWidth="1"/>
    <col min="275" max="275" width="10.28515625" style="682" customWidth="1"/>
    <col min="276" max="276" width="10" style="682" customWidth="1"/>
    <col min="277" max="512" width="9.140625" style="682"/>
    <col min="513" max="513" width="4" style="682" customWidth="1"/>
    <col min="514" max="514" width="15.140625" style="682" customWidth="1"/>
    <col min="515" max="515" width="13.85546875" style="682" customWidth="1"/>
    <col min="516" max="516" width="10.140625" style="682" customWidth="1"/>
    <col min="517" max="517" width="9.140625" style="682"/>
    <col min="518" max="518" width="3.42578125" style="682" customWidth="1"/>
    <col min="519" max="519" width="19.5703125" style="682" customWidth="1"/>
    <col min="520" max="520" width="12.28515625" style="682" customWidth="1"/>
    <col min="521" max="521" width="10.42578125" style="682" customWidth="1"/>
    <col min="522" max="522" width="9.140625" style="682"/>
    <col min="523" max="523" width="3.5703125" style="682" customWidth="1"/>
    <col min="524" max="524" width="16.42578125" style="682" customWidth="1"/>
    <col min="525" max="525" width="11.7109375" style="682" customWidth="1"/>
    <col min="526" max="526" width="10.140625" style="682" customWidth="1"/>
    <col min="527" max="527" width="15.85546875" style="682" customWidth="1"/>
    <col min="528" max="528" width="3.85546875" style="682" customWidth="1"/>
    <col min="529" max="529" width="16.42578125" style="682" customWidth="1"/>
    <col min="530" max="530" width="11.28515625" style="682" customWidth="1"/>
    <col min="531" max="531" width="10.28515625" style="682" customWidth="1"/>
    <col min="532" max="532" width="10" style="682" customWidth="1"/>
    <col min="533" max="768" width="9.140625" style="682"/>
    <col min="769" max="769" width="4" style="682" customWidth="1"/>
    <col min="770" max="770" width="15.140625" style="682" customWidth="1"/>
    <col min="771" max="771" width="13.85546875" style="682" customWidth="1"/>
    <col min="772" max="772" width="10.140625" style="682" customWidth="1"/>
    <col min="773" max="773" width="9.140625" style="682"/>
    <col min="774" max="774" width="3.42578125" style="682" customWidth="1"/>
    <col min="775" max="775" width="19.5703125" style="682" customWidth="1"/>
    <col min="776" max="776" width="12.28515625" style="682" customWidth="1"/>
    <col min="777" max="777" width="10.42578125" style="682" customWidth="1"/>
    <col min="778" max="778" width="9.140625" style="682"/>
    <col min="779" max="779" width="3.5703125" style="682" customWidth="1"/>
    <col min="780" max="780" width="16.42578125" style="682" customWidth="1"/>
    <col min="781" max="781" width="11.7109375" style="682" customWidth="1"/>
    <col min="782" max="782" width="10.140625" style="682" customWidth="1"/>
    <col min="783" max="783" width="15.85546875" style="682" customWidth="1"/>
    <col min="784" max="784" width="3.85546875" style="682" customWidth="1"/>
    <col min="785" max="785" width="16.42578125" style="682" customWidth="1"/>
    <col min="786" max="786" width="11.28515625" style="682" customWidth="1"/>
    <col min="787" max="787" width="10.28515625" style="682" customWidth="1"/>
    <col min="788" max="788" width="10" style="682" customWidth="1"/>
    <col min="789" max="1024" width="9.140625" style="682"/>
    <col min="1025" max="1025" width="4" style="682" customWidth="1"/>
    <col min="1026" max="1026" width="15.140625" style="682" customWidth="1"/>
    <col min="1027" max="1027" width="13.85546875" style="682" customWidth="1"/>
    <col min="1028" max="1028" width="10.140625" style="682" customWidth="1"/>
    <col min="1029" max="1029" width="9.140625" style="682"/>
    <col min="1030" max="1030" width="3.42578125" style="682" customWidth="1"/>
    <col min="1031" max="1031" width="19.5703125" style="682" customWidth="1"/>
    <col min="1032" max="1032" width="12.28515625" style="682" customWidth="1"/>
    <col min="1033" max="1033" width="10.42578125" style="682" customWidth="1"/>
    <col min="1034" max="1034" width="9.140625" style="682"/>
    <col min="1035" max="1035" width="3.5703125" style="682" customWidth="1"/>
    <col min="1036" max="1036" width="16.42578125" style="682" customWidth="1"/>
    <col min="1037" max="1037" width="11.7109375" style="682" customWidth="1"/>
    <col min="1038" max="1038" width="10.140625" style="682" customWidth="1"/>
    <col min="1039" max="1039" width="15.85546875" style="682" customWidth="1"/>
    <col min="1040" max="1040" width="3.85546875" style="682" customWidth="1"/>
    <col min="1041" max="1041" width="16.42578125" style="682" customWidth="1"/>
    <col min="1042" max="1042" width="11.28515625" style="682" customWidth="1"/>
    <col min="1043" max="1043" width="10.28515625" style="682" customWidth="1"/>
    <col min="1044" max="1044" width="10" style="682" customWidth="1"/>
    <col min="1045" max="1280" width="9.140625" style="682"/>
    <col min="1281" max="1281" width="4" style="682" customWidth="1"/>
    <col min="1282" max="1282" width="15.140625" style="682" customWidth="1"/>
    <col min="1283" max="1283" width="13.85546875" style="682" customWidth="1"/>
    <col min="1284" max="1284" width="10.140625" style="682" customWidth="1"/>
    <col min="1285" max="1285" width="9.140625" style="682"/>
    <col min="1286" max="1286" width="3.42578125" style="682" customWidth="1"/>
    <col min="1287" max="1287" width="19.5703125" style="682" customWidth="1"/>
    <col min="1288" max="1288" width="12.28515625" style="682" customWidth="1"/>
    <col min="1289" max="1289" width="10.42578125" style="682" customWidth="1"/>
    <col min="1290" max="1290" width="9.140625" style="682"/>
    <col min="1291" max="1291" width="3.5703125" style="682" customWidth="1"/>
    <col min="1292" max="1292" width="16.42578125" style="682" customWidth="1"/>
    <col min="1293" max="1293" width="11.7109375" style="682" customWidth="1"/>
    <col min="1294" max="1294" width="10.140625" style="682" customWidth="1"/>
    <col min="1295" max="1295" width="15.85546875" style="682" customWidth="1"/>
    <col min="1296" max="1296" width="3.85546875" style="682" customWidth="1"/>
    <col min="1297" max="1297" width="16.42578125" style="682" customWidth="1"/>
    <col min="1298" max="1298" width="11.28515625" style="682" customWidth="1"/>
    <col min="1299" max="1299" width="10.28515625" style="682" customWidth="1"/>
    <col min="1300" max="1300" width="10" style="682" customWidth="1"/>
    <col min="1301" max="1536" width="9.140625" style="682"/>
    <col min="1537" max="1537" width="4" style="682" customWidth="1"/>
    <col min="1538" max="1538" width="15.140625" style="682" customWidth="1"/>
    <col min="1539" max="1539" width="13.85546875" style="682" customWidth="1"/>
    <col min="1540" max="1540" width="10.140625" style="682" customWidth="1"/>
    <col min="1541" max="1541" width="9.140625" style="682"/>
    <col min="1542" max="1542" width="3.42578125" style="682" customWidth="1"/>
    <col min="1543" max="1543" width="19.5703125" style="682" customWidth="1"/>
    <col min="1544" max="1544" width="12.28515625" style="682" customWidth="1"/>
    <col min="1545" max="1545" width="10.42578125" style="682" customWidth="1"/>
    <col min="1546" max="1546" width="9.140625" style="682"/>
    <col min="1547" max="1547" width="3.5703125" style="682" customWidth="1"/>
    <col min="1548" max="1548" width="16.42578125" style="682" customWidth="1"/>
    <col min="1549" max="1549" width="11.7109375" style="682" customWidth="1"/>
    <col min="1550" max="1550" width="10.140625" style="682" customWidth="1"/>
    <col min="1551" max="1551" width="15.85546875" style="682" customWidth="1"/>
    <col min="1552" max="1552" width="3.85546875" style="682" customWidth="1"/>
    <col min="1553" max="1553" width="16.42578125" style="682" customWidth="1"/>
    <col min="1554" max="1554" width="11.28515625" style="682" customWidth="1"/>
    <col min="1555" max="1555" width="10.28515625" style="682" customWidth="1"/>
    <col min="1556" max="1556" width="10" style="682" customWidth="1"/>
    <col min="1557" max="1792" width="9.140625" style="682"/>
    <col min="1793" max="1793" width="4" style="682" customWidth="1"/>
    <col min="1794" max="1794" width="15.140625" style="682" customWidth="1"/>
    <col min="1795" max="1795" width="13.85546875" style="682" customWidth="1"/>
    <col min="1796" max="1796" width="10.140625" style="682" customWidth="1"/>
    <col min="1797" max="1797" width="9.140625" style="682"/>
    <col min="1798" max="1798" width="3.42578125" style="682" customWidth="1"/>
    <col min="1799" max="1799" width="19.5703125" style="682" customWidth="1"/>
    <col min="1800" max="1800" width="12.28515625" style="682" customWidth="1"/>
    <col min="1801" max="1801" width="10.42578125" style="682" customWidth="1"/>
    <col min="1802" max="1802" width="9.140625" style="682"/>
    <col min="1803" max="1803" width="3.5703125" style="682" customWidth="1"/>
    <col min="1804" max="1804" width="16.42578125" style="682" customWidth="1"/>
    <col min="1805" max="1805" width="11.7109375" style="682" customWidth="1"/>
    <col min="1806" max="1806" width="10.140625" style="682" customWidth="1"/>
    <col min="1807" max="1807" width="15.85546875" style="682" customWidth="1"/>
    <col min="1808" max="1808" width="3.85546875" style="682" customWidth="1"/>
    <col min="1809" max="1809" width="16.42578125" style="682" customWidth="1"/>
    <col min="1810" max="1810" width="11.28515625" style="682" customWidth="1"/>
    <col min="1811" max="1811" width="10.28515625" style="682" customWidth="1"/>
    <col min="1812" max="1812" width="10" style="682" customWidth="1"/>
    <col min="1813" max="2048" width="9.140625" style="682"/>
    <col min="2049" max="2049" width="4" style="682" customWidth="1"/>
    <col min="2050" max="2050" width="15.140625" style="682" customWidth="1"/>
    <col min="2051" max="2051" width="13.85546875" style="682" customWidth="1"/>
    <col min="2052" max="2052" width="10.140625" style="682" customWidth="1"/>
    <col min="2053" max="2053" width="9.140625" style="682"/>
    <col min="2054" max="2054" width="3.42578125" style="682" customWidth="1"/>
    <col min="2055" max="2055" width="19.5703125" style="682" customWidth="1"/>
    <col min="2056" max="2056" width="12.28515625" style="682" customWidth="1"/>
    <col min="2057" max="2057" width="10.42578125" style="682" customWidth="1"/>
    <col min="2058" max="2058" width="9.140625" style="682"/>
    <col min="2059" max="2059" width="3.5703125" style="682" customWidth="1"/>
    <col min="2060" max="2060" width="16.42578125" style="682" customWidth="1"/>
    <col min="2061" max="2061" width="11.7109375" style="682" customWidth="1"/>
    <col min="2062" max="2062" width="10.140625" style="682" customWidth="1"/>
    <col min="2063" max="2063" width="15.85546875" style="682" customWidth="1"/>
    <col min="2064" max="2064" width="3.85546875" style="682" customWidth="1"/>
    <col min="2065" max="2065" width="16.42578125" style="682" customWidth="1"/>
    <col min="2066" max="2066" width="11.28515625" style="682" customWidth="1"/>
    <col min="2067" max="2067" width="10.28515625" style="682" customWidth="1"/>
    <col min="2068" max="2068" width="10" style="682" customWidth="1"/>
    <col min="2069" max="2304" width="9.140625" style="682"/>
    <col min="2305" max="2305" width="4" style="682" customWidth="1"/>
    <col min="2306" max="2306" width="15.140625" style="682" customWidth="1"/>
    <col min="2307" max="2307" width="13.85546875" style="682" customWidth="1"/>
    <col min="2308" max="2308" width="10.140625" style="682" customWidth="1"/>
    <col min="2309" max="2309" width="9.140625" style="682"/>
    <col min="2310" max="2310" width="3.42578125" style="682" customWidth="1"/>
    <col min="2311" max="2311" width="19.5703125" style="682" customWidth="1"/>
    <col min="2312" max="2312" width="12.28515625" style="682" customWidth="1"/>
    <col min="2313" max="2313" width="10.42578125" style="682" customWidth="1"/>
    <col min="2314" max="2314" width="9.140625" style="682"/>
    <col min="2315" max="2315" width="3.5703125" style="682" customWidth="1"/>
    <col min="2316" max="2316" width="16.42578125" style="682" customWidth="1"/>
    <col min="2317" max="2317" width="11.7109375" style="682" customWidth="1"/>
    <col min="2318" max="2318" width="10.140625" style="682" customWidth="1"/>
    <col min="2319" max="2319" width="15.85546875" style="682" customWidth="1"/>
    <col min="2320" max="2320" width="3.85546875" style="682" customWidth="1"/>
    <col min="2321" max="2321" width="16.42578125" style="682" customWidth="1"/>
    <col min="2322" max="2322" width="11.28515625" style="682" customWidth="1"/>
    <col min="2323" max="2323" width="10.28515625" style="682" customWidth="1"/>
    <col min="2324" max="2324" width="10" style="682" customWidth="1"/>
    <col min="2325" max="2560" width="9.140625" style="682"/>
    <col min="2561" max="2561" width="4" style="682" customWidth="1"/>
    <col min="2562" max="2562" width="15.140625" style="682" customWidth="1"/>
    <col min="2563" max="2563" width="13.85546875" style="682" customWidth="1"/>
    <col min="2564" max="2564" width="10.140625" style="682" customWidth="1"/>
    <col min="2565" max="2565" width="9.140625" style="682"/>
    <col min="2566" max="2566" width="3.42578125" style="682" customWidth="1"/>
    <col min="2567" max="2567" width="19.5703125" style="682" customWidth="1"/>
    <col min="2568" max="2568" width="12.28515625" style="682" customWidth="1"/>
    <col min="2569" max="2569" width="10.42578125" style="682" customWidth="1"/>
    <col min="2570" max="2570" width="9.140625" style="682"/>
    <col min="2571" max="2571" width="3.5703125" style="682" customWidth="1"/>
    <col min="2572" max="2572" width="16.42578125" style="682" customWidth="1"/>
    <col min="2573" max="2573" width="11.7109375" style="682" customWidth="1"/>
    <col min="2574" max="2574" width="10.140625" style="682" customWidth="1"/>
    <col min="2575" max="2575" width="15.85546875" style="682" customWidth="1"/>
    <col min="2576" max="2576" width="3.85546875" style="682" customWidth="1"/>
    <col min="2577" max="2577" width="16.42578125" style="682" customWidth="1"/>
    <col min="2578" max="2578" width="11.28515625" style="682" customWidth="1"/>
    <col min="2579" max="2579" width="10.28515625" style="682" customWidth="1"/>
    <col min="2580" max="2580" width="10" style="682" customWidth="1"/>
    <col min="2581" max="2816" width="9.140625" style="682"/>
    <col min="2817" max="2817" width="4" style="682" customWidth="1"/>
    <col min="2818" max="2818" width="15.140625" style="682" customWidth="1"/>
    <col min="2819" max="2819" width="13.85546875" style="682" customWidth="1"/>
    <col min="2820" max="2820" width="10.140625" style="682" customWidth="1"/>
    <col min="2821" max="2821" width="9.140625" style="682"/>
    <col min="2822" max="2822" width="3.42578125" style="682" customWidth="1"/>
    <col min="2823" max="2823" width="19.5703125" style="682" customWidth="1"/>
    <col min="2824" max="2824" width="12.28515625" style="682" customWidth="1"/>
    <col min="2825" max="2825" width="10.42578125" style="682" customWidth="1"/>
    <col min="2826" max="2826" width="9.140625" style="682"/>
    <col min="2827" max="2827" width="3.5703125" style="682" customWidth="1"/>
    <col min="2828" max="2828" width="16.42578125" style="682" customWidth="1"/>
    <col min="2829" max="2829" width="11.7109375" style="682" customWidth="1"/>
    <col min="2830" max="2830" width="10.140625" style="682" customWidth="1"/>
    <col min="2831" max="2831" width="15.85546875" style="682" customWidth="1"/>
    <col min="2832" max="2832" width="3.85546875" style="682" customWidth="1"/>
    <col min="2833" max="2833" width="16.42578125" style="682" customWidth="1"/>
    <col min="2834" max="2834" width="11.28515625" style="682" customWidth="1"/>
    <col min="2835" max="2835" width="10.28515625" style="682" customWidth="1"/>
    <col min="2836" max="2836" width="10" style="682" customWidth="1"/>
    <col min="2837" max="3072" width="9.140625" style="682"/>
    <col min="3073" max="3073" width="4" style="682" customWidth="1"/>
    <col min="3074" max="3074" width="15.140625" style="682" customWidth="1"/>
    <col min="3075" max="3075" width="13.85546875" style="682" customWidth="1"/>
    <col min="3076" max="3076" width="10.140625" style="682" customWidth="1"/>
    <col min="3077" max="3077" width="9.140625" style="682"/>
    <col min="3078" max="3078" width="3.42578125" style="682" customWidth="1"/>
    <col min="3079" max="3079" width="19.5703125" style="682" customWidth="1"/>
    <col min="3080" max="3080" width="12.28515625" style="682" customWidth="1"/>
    <col min="3081" max="3081" width="10.42578125" style="682" customWidth="1"/>
    <col min="3082" max="3082" width="9.140625" style="682"/>
    <col min="3083" max="3083" width="3.5703125" style="682" customWidth="1"/>
    <col min="3084" max="3084" width="16.42578125" style="682" customWidth="1"/>
    <col min="3085" max="3085" width="11.7109375" style="682" customWidth="1"/>
    <col min="3086" max="3086" width="10.140625" style="682" customWidth="1"/>
    <col min="3087" max="3087" width="15.85546875" style="682" customWidth="1"/>
    <col min="3088" max="3088" width="3.85546875" style="682" customWidth="1"/>
    <col min="3089" max="3089" width="16.42578125" style="682" customWidth="1"/>
    <col min="3090" max="3090" width="11.28515625" style="682" customWidth="1"/>
    <col min="3091" max="3091" width="10.28515625" style="682" customWidth="1"/>
    <col min="3092" max="3092" width="10" style="682" customWidth="1"/>
    <col min="3093" max="3328" width="9.140625" style="682"/>
    <col min="3329" max="3329" width="4" style="682" customWidth="1"/>
    <col min="3330" max="3330" width="15.140625" style="682" customWidth="1"/>
    <col min="3331" max="3331" width="13.85546875" style="682" customWidth="1"/>
    <col min="3332" max="3332" width="10.140625" style="682" customWidth="1"/>
    <col min="3333" max="3333" width="9.140625" style="682"/>
    <col min="3334" max="3334" width="3.42578125" style="682" customWidth="1"/>
    <col min="3335" max="3335" width="19.5703125" style="682" customWidth="1"/>
    <col min="3336" max="3336" width="12.28515625" style="682" customWidth="1"/>
    <col min="3337" max="3337" width="10.42578125" style="682" customWidth="1"/>
    <col min="3338" max="3338" width="9.140625" style="682"/>
    <col min="3339" max="3339" width="3.5703125" style="682" customWidth="1"/>
    <col min="3340" max="3340" width="16.42578125" style="682" customWidth="1"/>
    <col min="3341" max="3341" width="11.7109375" style="682" customWidth="1"/>
    <col min="3342" max="3342" width="10.140625" style="682" customWidth="1"/>
    <col min="3343" max="3343" width="15.85546875" style="682" customWidth="1"/>
    <col min="3344" max="3344" width="3.85546875" style="682" customWidth="1"/>
    <col min="3345" max="3345" width="16.42578125" style="682" customWidth="1"/>
    <col min="3346" max="3346" width="11.28515625" style="682" customWidth="1"/>
    <col min="3347" max="3347" width="10.28515625" style="682" customWidth="1"/>
    <col min="3348" max="3348" width="10" style="682" customWidth="1"/>
    <col min="3349" max="3584" width="9.140625" style="682"/>
    <col min="3585" max="3585" width="4" style="682" customWidth="1"/>
    <col min="3586" max="3586" width="15.140625" style="682" customWidth="1"/>
    <col min="3587" max="3587" width="13.85546875" style="682" customWidth="1"/>
    <col min="3588" max="3588" width="10.140625" style="682" customWidth="1"/>
    <col min="3589" max="3589" width="9.140625" style="682"/>
    <col min="3590" max="3590" width="3.42578125" style="682" customWidth="1"/>
    <col min="3591" max="3591" width="19.5703125" style="682" customWidth="1"/>
    <col min="3592" max="3592" width="12.28515625" style="682" customWidth="1"/>
    <col min="3593" max="3593" width="10.42578125" style="682" customWidth="1"/>
    <col min="3594" max="3594" width="9.140625" style="682"/>
    <col min="3595" max="3595" width="3.5703125" style="682" customWidth="1"/>
    <col min="3596" max="3596" width="16.42578125" style="682" customWidth="1"/>
    <col min="3597" max="3597" width="11.7109375" style="682" customWidth="1"/>
    <col min="3598" max="3598" width="10.140625" style="682" customWidth="1"/>
    <col min="3599" max="3599" width="15.85546875" style="682" customWidth="1"/>
    <col min="3600" max="3600" width="3.85546875" style="682" customWidth="1"/>
    <col min="3601" max="3601" width="16.42578125" style="682" customWidth="1"/>
    <col min="3602" max="3602" width="11.28515625" style="682" customWidth="1"/>
    <col min="3603" max="3603" width="10.28515625" style="682" customWidth="1"/>
    <col min="3604" max="3604" width="10" style="682" customWidth="1"/>
    <col min="3605" max="3840" width="9.140625" style="682"/>
    <col min="3841" max="3841" width="4" style="682" customWidth="1"/>
    <col min="3842" max="3842" width="15.140625" style="682" customWidth="1"/>
    <col min="3843" max="3843" width="13.85546875" style="682" customWidth="1"/>
    <col min="3844" max="3844" width="10.140625" style="682" customWidth="1"/>
    <col min="3845" max="3845" width="9.140625" style="682"/>
    <col min="3846" max="3846" width="3.42578125" style="682" customWidth="1"/>
    <col min="3847" max="3847" width="19.5703125" style="682" customWidth="1"/>
    <col min="3848" max="3848" width="12.28515625" style="682" customWidth="1"/>
    <col min="3849" max="3849" width="10.42578125" style="682" customWidth="1"/>
    <col min="3850" max="3850" width="9.140625" style="682"/>
    <col min="3851" max="3851" width="3.5703125" style="682" customWidth="1"/>
    <col min="3852" max="3852" width="16.42578125" style="682" customWidth="1"/>
    <col min="3853" max="3853" width="11.7109375" style="682" customWidth="1"/>
    <col min="3854" max="3854" width="10.140625" style="682" customWidth="1"/>
    <col min="3855" max="3855" width="15.85546875" style="682" customWidth="1"/>
    <col min="3856" max="3856" width="3.85546875" style="682" customWidth="1"/>
    <col min="3857" max="3857" width="16.42578125" style="682" customWidth="1"/>
    <col min="3858" max="3858" width="11.28515625" style="682" customWidth="1"/>
    <col min="3859" max="3859" width="10.28515625" style="682" customWidth="1"/>
    <col min="3860" max="3860" width="10" style="682" customWidth="1"/>
    <col min="3861" max="4096" width="9.140625" style="682"/>
    <col min="4097" max="4097" width="4" style="682" customWidth="1"/>
    <col min="4098" max="4098" width="15.140625" style="682" customWidth="1"/>
    <col min="4099" max="4099" width="13.85546875" style="682" customWidth="1"/>
    <col min="4100" max="4100" width="10.140625" style="682" customWidth="1"/>
    <col min="4101" max="4101" width="9.140625" style="682"/>
    <col min="4102" max="4102" width="3.42578125" style="682" customWidth="1"/>
    <col min="4103" max="4103" width="19.5703125" style="682" customWidth="1"/>
    <col min="4104" max="4104" width="12.28515625" style="682" customWidth="1"/>
    <col min="4105" max="4105" width="10.42578125" style="682" customWidth="1"/>
    <col min="4106" max="4106" width="9.140625" style="682"/>
    <col min="4107" max="4107" width="3.5703125" style="682" customWidth="1"/>
    <col min="4108" max="4108" width="16.42578125" style="682" customWidth="1"/>
    <col min="4109" max="4109" width="11.7109375" style="682" customWidth="1"/>
    <col min="4110" max="4110" width="10.140625" style="682" customWidth="1"/>
    <col min="4111" max="4111" width="15.85546875" style="682" customWidth="1"/>
    <col min="4112" max="4112" width="3.85546875" style="682" customWidth="1"/>
    <col min="4113" max="4113" width="16.42578125" style="682" customWidth="1"/>
    <col min="4114" max="4114" width="11.28515625" style="682" customWidth="1"/>
    <col min="4115" max="4115" width="10.28515625" style="682" customWidth="1"/>
    <col min="4116" max="4116" width="10" style="682" customWidth="1"/>
    <col min="4117" max="4352" width="9.140625" style="682"/>
    <col min="4353" max="4353" width="4" style="682" customWidth="1"/>
    <col min="4354" max="4354" width="15.140625" style="682" customWidth="1"/>
    <col min="4355" max="4355" width="13.85546875" style="682" customWidth="1"/>
    <col min="4356" max="4356" width="10.140625" style="682" customWidth="1"/>
    <col min="4357" max="4357" width="9.140625" style="682"/>
    <col min="4358" max="4358" width="3.42578125" style="682" customWidth="1"/>
    <col min="4359" max="4359" width="19.5703125" style="682" customWidth="1"/>
    <col min="4360" max="4360" width="12.28515625" style="682" customWidth="1"/>
    <col min="4361" max="4361" width="10.42578125" style="682" customWidth="1"/>
    <col min="4362" max="4362" width="9.140625" style="682"/>
    <col min="4363" max="4363" width="3.5703125" style="682" customWidth="1"/>
    <col min="4364" max="4364" width="16.42578125" style="682" customWidth="1"/>
    <col min="4365" max="4365" width="11.7109375" style="682" customWidth="1"/>
    <col min="4366" max="4366" width="10.140625" style="682" customWidth="1"/>
    <col min="4367" max="4367" width="15.85546875" style="682" customWidth="1"/>
    <col min="4368" max="4368" width="3.85546875" style="682" customWidth="1"/>
    <col min="4369" max="4369" width="16.42578125" style="682" customWidth="1"/>
    <col min="4370" max="4370" width="11.28515625" style="682" customWidth="1"/>
    <col min="4371" max="4371" width="10.28515625" style="682" customWidth="1"/>
    <col min="4372" max="4372" width="10" style="682" customWidth="1"/>
    <col min="4373" max="4608" width="9.140625" style="682"/>
    <col min="4609" max="4609" width="4" style="682" customWidth="1"/>
    <col min="4610" max="4610" width="15.140625" style="682" customWidth="1"/>
    <col min="4611" max="4611" width="13.85546875" style="682" customWidth="1"/>
    <col min="4612" max="4612" width="10.140625" style="682" customWidth="1"/>
    <col min="4613" max="4613" width="9.140625" style="682"/>
    <col min="4614" max="4614" width="3.42578125" style="682" customWidth="1"/>
    <col min="4615" max="4615" width="19.5703125" style="682" customWidth="1"/>
    <col min="4616" max="4616" width="12.28515625" style="682" customWidth="1"/>
    <col min="4617" max="4617" width="10.42578125" style="682" customWidth="1"/>
    <col min="4618" max="4618" width="9.140625" style="682"/>
    <col min="4619" max="4619" width="3.5703125" style="682" customWidth="1"/>
    <col min="4620" max="4620" width="16.42578125" style="682" customWidth="1"/>
    <col min="4621" max="4621" width="11.7109375" style="682" customWidth="1"/>
    <col min="4622" max="4622" width="10.140625" style="682" customWidth="1"/>
    <col min="4623" max="4623" width="15.85546875" style="682" customWidth="1"/>
    <col min="4624" max="4624" width="3.85546875" style="682" customWidth="1"/>
    <col min="4625" max="4625" width="16.42578125" style="682" customWidth="1"/>
    <col min="4626" max="4626" width="11.28515625" style="682" customWidth="1"/>
    <col min="4627" max="4627" width="10.28515625" style="682" customWidth="1"/>
    <col min="4628" max="4628" width="10" style="682" customWidth="1"/>
    <col min="4629" max="4864" width="9.140625" style="682"/>
    <col min="4865" max="4865" width="4" style="682" customWidth="1"/>
    <col min="4866" max="4866" width="15.140625" style="682" customWidth="1"/>
    <col min="4867" max="4867" width="13.85546875" style="682" customWidth="1"/>
    <col min="4868" max="4868" width="10.140625" style="682" customWidth="1"/>
    <col min="4869" max="4869" width="9.140625" style="682"/>
    <col min="4870" max="4870" width="3.42578125" style="682" customWidth="1"/>
    <col min="4871" max="4871" width="19.5703125" style="682" customWidth="1"/>
    <col min="4872" max="4872" width="12.28515625" style="682" customWidth="1"/>
    <col min="4873" max="4873" width="10.42578125" style="682" customWidth="1"/>
    <col min="4874" max="4874" width="9.140625" style="682"/>
    <col min="4875" max="4875" width="3.5703125" style="682" customWidth="1"/>
    <col min="4876" max="4876" width="16.42578125" style="682" customWidth="1"/>
    <col min="4877" max="4877" width="11.7109375" style="682" customWidth="1"/>
    <col min="4878" max="4878" width="10.140625" style="682" customWidth="1"/>
    <col min="4879" max="4879" width="15.85546875" style="682" customWidth="1"/>
    <col min="4880" max="4880" width="3.85546875" style="682" customWidth="1"/>
    <col min="4881" max="4881" width="16.42578125" style="682" customWidth="1"/>
    <col min="4882" max="4882" width="11.28515625" style="682" customWidth="1"/>
    <col min="4883" max="4883" width="10.28515625" style="682" customWidth="1"/>
    <col min="4884" max="4884" width="10" style="682" customWidth="1"/>
    <col min="4885" max="5120" width="9.140625" style="682"/>
    <col min="5121" max="5121" width="4" style="682" customWidth="1"/>
    <col min="5122" max="5122" width="15.140625" style="682" customWidth="1"/>
    <col min="5123" max="5123" width="13.85546875" style="682" customWidth="1"/>
    <col min="5124" max="5124" width="10.140625" style="682" customWidth="1"/>
    <col min="5125" max="5125" width="9.140625" style="682"/>
    <col min="5126" max="5126" width="3.42578125" style="682" customWidth="1"/>
    <col min="5127" max="5127" width="19.5703125" style="682" customWidth="1"/>
    <col min="5128" max="5128" width="12.28515625" style="682" customWidth="1"/>
    <col min="5129" max="5129" width="10.42578125" style="682" customWidth="1"/>
    <col min="5130" max="5130" width="9.140625" style="682"/>
    <col min="5131" max="5131" width="3.5703125" style="682" customWidth="1"/>
    <col min="5132" max="5132" width="16.42578125" style="682" customWidth="1"/>
    <col min="5133" max="5133" width="11.7109375" style="682" customWidth="1"/>
    <col min="5134" max="5134" width="10.140625" style="682" customWidth="1"/>
    <col min="5135" max="5135" width="15.85546875" style="682" customWidth="1"/>
    <col min="5136" max="5136" width="3.85546875" style="682" customWidth="1"/>
    <col min="5137" max="5137" width="16.42578125" style="682" customWidth="1"/>
    <col min="5138" max="5138" width="11.28515625" style="682" customWidth="1"/>
    <col min="5139" max="5139" width="10.28515625" style="682" customWidth="1"/>
    <col min="5140" max="5140" width="10" style="682" customWidth="1"/>
    <col min="5141" max="5376" width="9.140625" style="682"/>
    <col min="5377" max="5377" width="4" style="682" customWidth="1"/>
    <col min="5378" max="5378" width="15.140625" style="682" customWidth="1"/>
    <col min="5379" max="5379" width="13.85546875" style="682" customWidth="1"/>
    <col min="5380" max="5380" width="10.140625" style="682" customWidth="1"/>
    <col min="5381" max="5381" width="9.140625" style="682"/>
    <col min="5382" max="5382" width="3.42578125" style="682" customWidth="1"/>
    <col min="5383" max="5383" width="19.5703125" style="682" customWidth="1"/>
    <col min="5384" max="5384" width="12.28515625" style="682" customWidth="1"/>
    <col min="5385" max="5385" width="10.42578125" style="682" customWidth="1"/>
    <col min="5386" max="5386" width="9.140625" style="682"/>
    <col min="5387" max="5387" width="3.5703125" style="682" customWidth="1"/>
    <col min="5388" max="5388" width="16.42578125" style="682" customWidth="1"/>
    <col min="5389" max="5389" width="11.7109375" style="682" customWidth="1"/>
    <col min="5390" max="5390" width="10.140625" style="682" customWidth="1"/>
    <col min="5391" max="5391" width="15.85546875" style="682" customWidth="1"/>
    <col min="5392" max="5392" width="3.85546875" style="682" customWidth="1"/>
    <col min="5393" max="5393" width="16.42578125" style="682" customWidth="1"/>
    <col min="5394" max="5394" width="11.28515625" style="682" customWidth="1"/>
    <col min="5395" max="5395" width="10.28515625" style="682" customWidth="1"/>
    <col min="5396" max="5396" width="10" style="682" customWidth="1"/>
    <col min="5397" max="5632" width="9.140625" style="682"/>
    <col min="5633" max="5633" width="4" style="682" customWidth="1"/>
    <col min="5634" max="5634" width="15.140625" style="682" customWidth="1"/>
    <col min="5635" max="5635" width="13.85546875" style="682" customWidth="1"/>
    <col min="5636" max="5636" width="10.140625" style="682" customWidth="1"/>
    <col min="5637" max="5637" width="9.140625" style="682"/>
    <col min="5638" max="5638" width="3.42578125" style="682" customWidth="1"/>
    <col min="5639" max="5639" width="19.5703125" style="682" customWidth="1"/>
    <col min="5640" max="5640" width="12.28515625" style="682" customWidth="1"/>
    <col min="5641" max="5641" width="10.42578125" style="682" customWidth="1"/>
    <col min="5642" max="5642" width="9.140625" style="682"/>
    <col min="5643" max="5643" width="3.5703125" style="682" customWidth="1"/>
    <col min="5644" max="5644" width="16.42578125" style="682" customWidth="1"/>
    <col min="5645" max="5645" width="11.7109375" style="682" customWidth="1"/>
    <col min="5646" max="5646" width="10.140625" style="682" customWidth="1"/>
    <col min="5647" max="5647" width="15.85546875" style="682" customWidth="1"/>
    <col min="5648" max="5648" width="3.85546875" style="682" customWidth="1"/>
    <col min="5649" max="5649" width="16.42578125" style="682" customWidth="1"/>
    <col min="5650" max="5650" width="11.28515625" style="682" customWidth="1"/>
    <col min="5651" max="5651" width="10.28515625" style="682" customWidth="1"/>
    <col min="5652" max="5652" width="10" style="682" customWidth="1"/>
    <col min="5653" max="5888" width="9.140625" style="682"/>
    <col min="5889" max="5889" width="4" style="682" customWidth="1"/>
    <col min="5890" max="5890" width="15.140625" style="682" customWidth="1"/>
    <col min="5891" max="5891" width="13.85546875" style="682" customWidth="1"/>
    <col min="5892" max="5892" width="10.140625" style="682" customWidth="1"/>
    <col min="5893" max="5893" width="9.140625" style="682"/>
    <col min="5894" max="5894" width="3.42578125" style="682" customWidth="1"/>
    <col min="5895" max="5895" width="19.5703125" style="682" customWidth="1"/>
    <col min="5896" max="5896" width="12.28515625" style="682" customWidth="1"/>
    <col min="5897" max="5897" width="10.42578125" style="682" customWidth="1"/>
    <col min="5898" max="5898" width="9.140625" style="682"/>
    <col min="5899" max="5899" width="3.5703125" style="682" customWidth="1"/>
    <col min="5900" max="5900" width="16.42578125" style="682" customWidth="1"/>
    <col min="5901" max="5901" width="11.7109375" style="682" customWidth="1"/>
    <col min="5902" max="5902" width="10.140625" style="682" customWidth="1"/>
    <col min="5903" max="5903" width="15.85546875" style="682" customWidth="1"/>
    <col min="5904" max="5904" width="3.85546875" style="682" customWidth="1"/>
    <col min="5905" max="5905" width="16.42578125" style="682" customWidth="1"/>
    <col min="5906" max="5906" width="11.28515625" style="682" customWidth="1"/>
    <col min="5907" max="5907" width="10.28515625" style="682" customWidth="1"/>
    <col min="5908" max="5908" width="10" style="682" customWidth="1"/>
    <col min="5909" max="6144" width="9.140625" style="682"/>
    <col min="6145" max="6145" width="4" style="682" customWidth="1"/>
    <col min="6146" max="6146" width="15.140625" style="682" customWidth="1"/>
    <col min="6147" max="6147" width="13.85546875" style="682" customWidth="1"/>
    <col min="6148" max="6148" width="10.140625" style="682" customWidth="1"/>
    <col min="6149" max="6149" width="9.140625" style="682"/>
    <col min="6150" max="6150" width="3.42578125" style="682" customWidth="1"/>
    <col min="6151" max="6151" width="19.5703125" style="682" customWidth="1"/>
    <col min="6152" max="6152" width="12.28515625" style="682" customWidth="1"/>
    <col min="6153" max="6153" width="10.42578125" style="682" customWidth="1"/>
    <col min="6154" max="6154" width="9.140625" style="682"/>
    <col min="6155" max="6155" width="3.5703125" style="682" customWidth="1"/>
    <col min="6156" max="6156" width="16.42578125" style="682" customWidth="1"/>
    <col min="6157" max="6157" width="11.7109375" style="682" customWidth="1"/>
    <col min="6158" max="6158" width="10.140625" style="682" customWidth="1"/>
    <col min="6159" max="6159" width="15.85546875" style="682" customWidth="1"/>
    <col min="6160" max="6160" width="3.85546875" style="682" customWidth="1"/>
    <col min="6161" max="6161" width="16.42578125" style="682" customWidth="1"/>
    <col min="6162" max="6162" width="11.28515625" style="682" customWidth="1"/>
    <col min="6163" max="6163" width="10.28515625" style="682" customWidth="1"/>
    <col min="6164" max="6164" width="10" style="682" customWidth="1"/>
    <col min="6165" max="6400" width="9.140625" style="682"/>
    <col min="6401" max="6401" width="4" style="682" customWidth="1"/>
    <col min="6402" max="6402" width="15.140625" style="682" customWidth="1"/>
    <col min="6403" max="6403" width="13.85546875" style="682" customWidth="1"/>
    <col min="6404" max="6404" width="10.140625" style="682" customWidth="1"/>
    <col min="6405" max="6405" width="9.140625" style="682"/>
    <col min="6406" max="6406" width="3.42578125" style="682" customWidth="1"/>
    <col min="6407" max="6407" width="19.5703125" style="682" customWidth="1"/>
    <col min="6408" max="6408" width="12.28515625" style="682" customWidth="1"/>
    <col min="6409" max="6409" width="10.42578125" style="682" customWidth="1"/>
    <col min="6410" max="6410" width="9.140625" style="682"/>
    <col min="6411" max="6411" width="3.5703125" style="682" customWidth="1"/>
    <col min="6412" max="6412" width="16.42578125" style="682" customWidth="1"/>
    <col min="6413" max="6413" width="11.7109375" style="682" customWidth="1"/>
    <col min="6414" max="6414" width="10.140625" style="682" customWidth="1"/>
    <col min="6415" max="6415" width="15.85546875" style="682" customWidth="1"/>
    <col min="6416" max="6416" width="3.85546875" style="682" customWidth="1"/>
    <col min="6417" max="6417" width="16.42578125" style="682" customWidth="1"/>
    <col min="6418" max="6418" width="11.28515625" style="682" customWidth="1"/>
    <col min="6419" max="6419" width="10.28515625" style="682" customWidth="1"/>
    <col min="6420" max="6420" width="10" style="682" customWidth="1"/>
    <col min="6421" max="6656" width="9.140625" style="682"/>
    <col min="6657" max="6657" width="4" style="682" customWidth="1"/>
    <col min="6658" max="6658" width="15.140625" style="682" customWidth="1"/>
    <col min="6659" max="6659" width="13.85546875" style="682" customWidth="1"/>
    <col min="6660" max="6660" width="10.140625" style="682" customWidth="1"/>
    <col min="6661" max="6661" width="9.140625" style="682"/>
    <col min="6662" max="6662" width="3.42578125" style="682" customWidth="1"/>
    <col min="6663" max="6663" width="19.5703125" style="682" customWidth="1"/>
    <col min="6664" max="6664" width="12.28515625" style="682" customWidth="1"/>
    <col min="6665" max="6665" width="10.42578125" style="682" customWidth="1"/>
    <col min="6666" max="6666" width="9.140625" style="682"/>
    <col min="6667" max="6667" width="3.5703125" style="682" customWidth="1"/>
    <col min="6668" max="6668" width="16.42578125" style="682" customWidth="1"/>
    <col min="6669" max="6669" width="11.7109375" style="682" customWidth="1"/>
    <col min="6670" max="6670" width="10.140625" style="682" customWidth="1"/>
    <col min="6671" max="6671" width="15.85546875" style="682" customWidth="1"/>
    <col min="6672" max="6672" width="3.85546875" style="682" customWidth="1"/>
    <col min="6673" max="6673" width="16.42578125" style="682" customWidth="1"/>
    <col min="6674" max="6674" width="11.28515625" style="682" customWidth="1"/>
    <col min="6675" max="6675" width="10.28515625" style="682" customWidth="1"/>
    <col min="6676" max="6676" width="10" style="682" customWidth="1"/>
    <col min="6677" max="6912" width="9.140625" style="682"/>
    <col min="6913" max="6913" width="4" style="682" customWidth="1"/>
    <col min="6914" max="6914" width="15.140625" style="682" customWidth="1"/>
    <col min="6915" max="6915" width="13.85546875" style="682" customWidth="1"/>
    <col min="6916" max="6916" width="10.140625" style="682" customWidth="1"/>
    <col min="6917" max="6917" width="9.140625" style="682"/>
    <col min="6918" max="6918" width="3.42578125" style="682" customWidth="1"/>
    <col min="6919" max="6919" width="19.5703125" style="682" customWidth="1"/>
    <col min="6920" max="6920" width="12.28515625" style="682" customWidth="1"/>
    <col min="6921" max="6921" width="10.42578125" style="682" customWidth="1"/>
    <col min="6922" max="6922" width="9.140625" style="682"/>
    <col min="6923" max="6923" width="3.5703125" style="682" customWidth="1"/>
    <col min="6924" max="6924" width="16.42578125" style="682" customWidth="1"/>
    <col min="6925" max="6925" width="11.7109375" style="682" customWidth="1"/>
    <col min="6926" max="6926" width="10.140625" style="682" customWidth="1"/>
    <col min="6927" max="6927" width="15.85546875" style="682" customWidth="1"/>
    <col min="6928" max="6928" width="3.85546875" style="682" customWidth="1"/>
    <col min="6929" max="6929" width="16.42578125" style="682" customWidth="1"/>
    <col min="6930" max="6930" width="11.28515625" style="682" customWidth="1"/>
    <col min="6931" max="6931" width="10.28515625" style="682" customWidth="1"/>
    <col min="6932" max="6932" width="10" style="682" customWidth="1"/>
    <col min="6933" max="7168" width="9.140625" style="682"/>
    <col min="7169" max="7169" width="4" style="682" customWidth="1"/>
    <col min="7170" max="7170" width="15.140625" style="682" customWidth="1"/>
    <col min="7171" max="7171" width="13.85546875" style="682" customWidth="1"/>
    <col min="7172" max="7172" width="10.140625" style="682" customWidth="1"/>
    <col min="7173" max="7173" width="9.140625" style="682"/>
    <col min="7174" max="7174" width="3.42578125" style="682" customWidth="1"/>
    <col min="7175" max="7175" width="19.5703125" style="682" customWidth="1"/>
    <col min="7176" max="7176" width="12.28515625" style="682" customWidth="1"/>
    <col min="7177" max="7177" width="10.42578125" style="682" customWidth="1"/>
    <col min="7178" max="7178" width="9.140625" style="682"/>
    <col min="7179" max="7179" width="3.5703125" style="682" customWidth="1"/>
    <col min="7180" max="7180" width="16.42578125" style="682" customWidth="1"/>
    <col min="7181" max="7181" width="11.7109375" style="682" customWidth="1"/>
    <col min="7182" max="7182" width="10.140625" style="682" customWidth="1"/>
    <col min="7183" max="7183" width="15.85546875" style="682" customWidth="1"/>
    <col min="7184" max="7184" width="3.85546875" style="682" customWidth="1"/>
    <col min="7185" max="7185" width="16.42578125" style="682" customWidth="1"/>
    <col min="7186" max="7186" width="11.28515625" style="682" customWidth="1"/>
    <col min="7187" max="7187" width="10.28515625" style="682" customWidth="1"/>
    <col min="7188" max="7188" width="10" style="682" customWidth="1"/>
    <col min="7189" max="7424" width="9.140625" style="682"/>
    <col min="7425" max="7425" width="4" style="682" customWidth="1"/>
    <col min="7426" max="7426" width="15.140625" style="682" customWidth="1"/>
    <col min="7427" max="7427" width="13.85546875" style="682" customWidth="1"/>
    <col min="7428" max="7428" width="10.140625" style="682" customWidth="1"/>
    <col min="7429" max="7429" width="9.140625" style="682"/>
    <col min="7430" max="7430" width="3.42578125" style="682" customWidth="1"/>
    <col min="7431" max="7431" width="19.5703125" style="682" customWidth="1"/>
    <col min="7432" max="7432" width="12.28515625" style="682" customWidth="1"/>
    <col min="7433" max="7433" width="10.42578125" style="682" customWidth="1"/>
    <col min="7434" max="7434" width="9.140625" style="682"/>
    <col min="7435" max="7435" width="3.5703125" style="682" customWidth="1"/>
    <col min="7436" max="7436" width="16.42578125" style="682" customWidth="1"/>
    <col min="7437" max="7437" width="11.7109375" style="682" customWidth="1"/>
    <col min="7438" max="7438" width="10.140625" style="682" customWidth="1"/>
    <col min="7439" max="7439" width="15.85546875" style="682" customWidth="1"/>
    <col min="7440" max="7440" width="3.85546875" style="682" customWidth="1"/>
    <col min="7441" max="7441" width="16.42578125" style="682" customWidth="1"/>
    <col min="7442" max="7442" width="11.28515625" style="682" customWidth="1"/>
    <col min="7443" max="7443" width="10.28515625" style="682" customWidth="1"/>
    <col min="7444" max="7444" width="10" style="682" customWidth="1"/>
    <col min="7445" max="7680" width="9.140625" style="682"/>
    <col min="7681" max="7681" width="4" style="682" customWidth="1"/>
    <col min="7682" max="7682" width="15.140625" style="682" customWidth="1"/>
    <col min="7683" max="7683" width="13.85546875" style="682" customWidth="1"/>
    <col min="7684" max="7684" width="10.140625" style="682" customWidth="1"/>
    <col min="7685" max="7685" width="9.140625" style="682"/>
    <col min="7686" max="7686" width="3.42578125" style="682" customWidth="1"/>
    <col min="7687" max="7687" width="19.5703125" style="682" customWidth="1"/>
    <col min="7688" max="7688" width="12.28515625" style="682" customWidth="1"/>
    <col min="7689" max="7689" width="10.42578125" style="682" customWidth="1"/>
    <col min="7690" max="7690" width="9.140625" style="682"/>
    <col min="7691" max="7691" width="3.5703125" style="682" customWidth="1"/>
    <col min="7692" max="7692" width="16.42578125" style="682" customWidth="1"/>
    <col min="7693" max="7693" width="11.7109375" style="682" customWidth="1"/>
    <col min="7694" max="7694" width="10.140625" style="682" customWidth="1"/>
    <col min="7695" max="7695" width="15.85546875" style="682" customWidth="1"/>
    <col min="7696" max="7696" width="3.85546875" style="682" customWidth="1"/>
    <col min="7697" max="7697" width="16.42578125" style="682" customWidth="1"/>
    <col min="7698" max="7698" width="11.28515625" style="682" customWidth="1"/>
    <col min="7699" max="7699" width="10.28515625" style="682" customWidth="1"/>
    <col min="7700" max="7700" width="10" style="682" customWidth="1"/>
    <col min="7701" max="7936" width="9.140625" style="682"/>
    <col min="7937" max="7937" width="4" style="682" customWidth="1"/>
    <col min="7938" max="7938" width="15.140625" style="682" customWidth="1"/>
    <col min="7939" max="7939" width="13.85546875" style="682" customWidth="1"/>
    <col min="7940" max="7940" width="10.140625" style="682" customWidth="1"/>
    <col min="7941" max="7941" width="9.140625" style="682"/>
    <col min="7942" max="7942" width="3.42578125" style="682" customWidth="1"/>
    <col min="7943" max="7943" width="19.5703125" style="682" customWidth="1"/>
    <col min="7944" max="7944" width="12.28515625" style="682" customWidth="1"/>
    <col min="7945" max="7945" width="10.42578125" style="682" customWidth="1"/>
    <col min="7946" max="7946" width="9.140625" style="682"/>
    <col min="7947" max="7947" width="3.5703125" style="682" customWidth="1"/>
    <col min="7948" max="7948" width="16.42578125" style="682" customWidth="1"/>
    <col min="7949" max="7949" width="11.7109375" style="682" customWidth="1"/>
    <col min="7950" max="7950" width="10.140625" style="682" customWidth="1"/>
    <col min="7951" max="7951" width="15.85546875" style="682" customWidth="1"/>
    <col min="7952" max="7952" width="3.85546875" style="682" customWidth="1"/>
    <col min="7953" max="7953" width="16.42578125" style="682" customWidth="1"/>
    <col min="7954" max="7954" width="11.28515625" style="682" customWidth="1"/>
    <col min="7955" max="7955" width="10.28515625" style="682" customWidth="1"/>
    <col min="7956" max="7956" width="10" style="682" customWidth="1"/>
    <col min="7957" max="8192" width="9.140625" style="682"/>
    <col min="8193" max="8193" width="4" style="682" customWidth="1"/>
    <col min="8194" max="8194" width="15.140625" style="682" customWidth="1"/>
    <col min="8195" max="8195" width="13.85546875" style="682" customWidth="1"/>
    <col min="8196" max="8196" width="10.140625" style="682" customWidth="1"/>
    <col min="8197" max="8197" width="9.140625" style="682"/>
    <col min="8198" max="8198" width="3.42578125" style="682" customWidth="1"/>
    <col min="8199" max="8199" width="19.5703125" style="682" customWidth="1"/>
    <col min="8200" max="8200" width="12.28515625" style="682" customWidth="1"/>
    <col min="8201" max="8201" width="10.42578125" style="682" customWidth="1"/>
    <col min="8202" max="8202" width="9.140625" style="682"/>
    <col min="8203" max="8203" width="3.5703125" style="682" customWidth="1"/>
    <col min="8204" max="8204" width="16.42578125" style="682" customWidth="1"/>
    <col min="8205" max="8205" width="11.7109375" style="682" customWidth="1"/>
    <col min="8206" max="8206" width="10.140625" style="682" customWidth="1"/>
    <col min="8207" max="8207" width="15.85546875" style="682" customWidth="1"/>
    <col min="8208" max="8208" width="3.85546875" style="682" customWidth="1"/>
    <col min="8209" max="8209" width="16.42578125" style="682" customWidth="1"/>
    <col min="8210" max="8210" width="11.28515625" style="682" customWidth="1"/>
    <col min="8211" max="8211" width="10.28515625" style="682" customWidth="1"/>
    <col min="8212" max="8212" width="10" style="682" customWidth="1"/>
    <col min="8213" max="8448" width="9.140625" style="682"/>
    <col min="8449" max="8449" width="4" style="682" customWidth="1"/>
    <col min="8450" max="8450" width="15.140625" style="682" customWidth="1"/>
    <col min="8451" max="8451" width="13.85546875" style="682" customWidth="1"/>
    <col min="8452" max="8452" width="10.140625" style="682" customWidth="1"/>
    <col min="8453" max="8453" width="9.140625" style="682"/>
    <col min="8454" max="8454" width="3.42578125" style="682" customWidth="1"/>
    <col min="8455" max="8455" width="19.5703125" style="682" customWidth="1"/>
    <col min="8456" max="8456" width="12.28515625" style="682" customWidth="1"/>
    <col min="8457" max="8457" width="10.42578125" style="682" customWidth="1"/>
    <col min="8458" max="8458" width="9.140625" style="682"/>
    <col min="8459" max="8459" width="3.5703125" style="682" customWidth="1"/>
    <col min="8460" max="8460" width="16.42578125" style="682" customWidth="1"/>
    <col min="8461" max="8461" width="11.7109375" style="682" customWidth="1"/>
    <col min="8462" max="8462" width="10.140625" style="682" customWidth="1"/>
    <col min="8463" max="8463" width="15.85546875" style="682" customWidth="1"/>
    <col min="8464" max="8464" width="3.85546875" style="682" customWidth="1"/>
    <col min="8465" max="8465" width="16.42578125" style="682" customWidth="1"/>
    <col min="8466" max="8466" width="11.28515625" style="682" customWidth="1"/>
    <col min="8467" max="8467" width="10.28515625" style="682" customWidth="1"/>
    <col min="8468" max="8468" width="10" style="682" customWidth="1"/>
    <col min="8469" max="8704" width="9.140625" style="682"/>
    <col min="8705" max="8705" width="4" style="682" customWidth="1"/>
    <col min="8706" max="8706" width="15.140625" style="682" customWidth="1"/>
    <col min="8707" max="8707" width="13.85546875" style="682" customWidth="1"/>
    <col min="8708" max="8708" width="10.140625" style="682" customWidth="1"/>
    <col min="8709" max="8709" width="9.140625" style="682"/>
    <col min="8710" max="8710" width="3.42578125" style="682" customWidth="1"/>
    <col min="8711" max="8711" width="19.5703125" style="682" customWidth="1"/>
    <col min="8712" max="8712" width="12.28515625" style="682" customWidth="1"/>
    <col min="8713" max="8713" width="10.42578125" style="682" customWidth="1"/>
    <col min="8714" max="8714" width="9.140625" style="682"/>
    <col min="8715" max="8715" width="3.5703125" style="682" customWidth="1"/>
    <col min="8716" max="8716" width="16.42578125" style="682" customWidth="1"/>
    <col min="8717" max="8717" width="11.7109375" style="682" customWidth="1"/>
    <col min="8718" max="8718" width="10.140625" style="682" customWidth="1"/>
    <col min="8719" max="8719" width="15.85546875" style="682" customWidth="1"/>
    <col min="8720" max="8720" width="3.85546875" style="682" customWidth="1"/>
    <col min="8721" max="8721" width="16.42578125" style="682" customWidth="1"/>
    <col min="8722" max="8722" width="11.28515625" style="682" customWidth="1"/>
    <col min="8723" max="8723" width="10.28515625" style="682" customWidth="1"/>
    <col min="8724" max="8724" width="10" style="682" customWidth="1"/>
    <col min="8725" max="8960" width="9.140625" style="682"/>
    <col min="8961" max="8961" width="4" style="682" customWidth="1"/>
    <col min="8962" max="8962" width="15.140625" style="682" customWidth="1"/>
    <col min="8963" max="8963" width="13.85546875" style="682" customWidth="1"/>
    <col min="8964" max="8964" width="10.140625" style="682" customWidth="1"/>
    <col min="8965" max="8965" width="9.140625" style="682"/>
    <col min="8966" max="8966" width="3.42578125" style="682" customWidth="1"/>
    <col min="8967" max="8967" width="19.5703125" style="682" customWidth="1"/>
    <col min="8968" max="8968" width="12.28515625" style="682" customWidth="1"/>
    <col min="8969" max="8969" width="10.42578125" style="682" customWidth="1"/>
    <col min="8970" max="8970" width="9.140625" style="682"/>
    <col min="8971" max="8971" width="3.5703125" style="682" customWidth="1"/>
    <col min="8972" max="8972" width="16.42578125" style="682" customWidth="1"/>
    <col min="8973" max="8973" width="11.7109375" style="682" customWidth="1"/>
    <col min="8974" max="8974" width="10.140625" style="682" customWidth="1"/>
    <col min="8975" max="8975" width="15.85546875" style="682" customWidth="1"/>
    <col min="8976" max="8976" width="3.85546875" style="682" customWidth="1"/>
    <col min="8977" max="8977" width="16.42578125" style="682" customWidth="1"/>
    <col min="8978" max="8978" width="11.28515625" style="682" customWidth="1"/>
    <col min="8979" max="8979" width="10.28515625" style="682" customWidth="1"/>
    <col min="8980" max="8980" width="10" style="682" customWidth="1"/>
    <col min="8981" max="9216" width="9.140625" style="682"/>
    <col min="9217" max="9217" width="4" style="682" customWidth="1"/>
    <col min="9218" max="9218" width="15.140625" style="682" customWidth="1"/>
    <col min="9219" max="9219" width="13.85546875" style="682" customWidth="1"/>
    <col min="9220" max="9220" width="10.140625" style="682" customWidth="1"/>
    <col min="9221" max="9221" width="9.140625" style="682"/>
    <col min="9222" max="9222" width="3.42578125" style="682" customWidth="1"/>
    <col min="9223" max="9223" width="19.5703125" style="682" customWidth="1"/>
    <col min="9224" max="9224" width="12.28515625" style="682" customWidth="1"/>
    <col min="9225" max="9225" width="10.42578125" style="682" customWidth="1"/>
    <col min="9226" max="9226" width="9.140625" style="682"/>
    <col min="9227" max="9227" width="3.5703125" style="682" customWidth="1"/>
    <col min="9228" max="9228" width="16.42578125" style="682" customWidth="1"/>
    <col min="9229" max="9229" width="11.7109375" style="682" customWidth="1"/>
    <col min="9230" max="9230" width="10.140625" style="682" customWidth="1"/>
    <col min="9231" max="9231" width="15.85546875" style="682" customWidth="1"/>
    <col min="9232" max="9232" width="3.85546875" style="682" customWidth="1"/>
    <col min="9233" max="9233" width="16.42578125" style="682" customWidth="1"/>
    <col min="9234" max="9234" width="11.28515625" style="682" customWidth="1"/>
    <col min="9235" max="9235" width="10.28515625" style="682" customWidth="1"/>
    <col min="9236" max="9236" width="10" style="682" customWidth="1"/>
    <col min="9237" max="9472" width="9.140625" style="682"/>
    <col min="9473" max="9473" width="4" style="682" customWidth="1"/>
    <col min="9474" max="9474" width="15.140625" style="682" customWidth="1"/>
    <col min="9475" max="9475" width="13.85546875" style="682" customWidth="1"/>
    <col min="9476" max="9476" width="10.140625" style="682" customWidth="1"/>
    <col min="9477" max="9477" width="9.140625" style="682"/>
    <col min="9478" max="9478" width="3.42578125" style="682" customWidth="1"/>
    <col min="9479" max="9479" width="19.5703125" style="682" customWidth="1"/>
    <col min="9480" max="9480" width="12.28515625" style="682" customWidth="1"/>
    <col min="9481" max="9481" width="10.42578125" style="682" customWidth="1"/>
    <col min="9482" max="9482" width="9.140625" style="682"/>
    <col min="9483" max="9483" width="3.5703125" style="682" customWidth="1"/>
    <col min="9484" max="9484" width="16.42578125" style="682" customWidth="1"/>
    <col min="9485" max="9485" width="11.7109375" style="682" customWidth="1"/>
    <col min="9486" max="9486" width="10.140625" style="682" customWidth="1"/>
    <col min="9487" max="9487" width="15.85546875" style="682" customWidth="1"/>
    <col min="9488" max="9488" width="3.85546875" style="682" customWidth="1"/>
    <col min="9489" max="9489" width="16.42578125" style="682" customWidth="1"/>
    <col min="9490" max="9490" width="11.28515625" style="682" customWidth="1"/>
    <col min="9491" max="9491" width="10.28515625" style="682" customWidth="1"/>
    <col min="9492" max="9492" width="10" style="682" customWidth="1"/>
    <col min="9493" max="9728" width="9.140625" style="682"/>
    <col min="9729" max="9729" width="4" style="682" customWidth="1"/>
    <col min="9730" max="9730" width="15.140625" style="682" customWidth="1"/>
    <col min="9731" max="9731" width="13.85546875" style="682" customWidth="1"/>
    <col min="9732" max="9732" width="10.140625" style="682" customWidth="1"/>
    <col min="9733" max="9733" width="9.140625" style="682"/>
    <col min="9734" max="9734" width="3.42578125" style="682" customWidth="1"/>
    <col min="9735" max="9735" width="19.5703125" style="682" customWidth="1"/>
    <col min="9736" max="9736" width="12.28515625" style="682" customWidth="1"/>
    <col min="9737" max="9737" width="10.42578125" style="682" customWidth="1"/>
    <col min="9738" max="9738" width="9.140625" style="682"/>
    <col min="9739" max="9739" width="3.5703125" style="682" customWidth="1"/>
    <col min="9740" max="9740" width="16.42578125" style="682" customWidth="1"/>
    <col min="9741" max="9741" width="11.7109375" style="682" customWidth="1"/>
    <col min="9742" max="9742" width="10.140625" style="682" customWidth="1"/>
    <col min="9743" max="9743" width="15.85546875" style="682" customWidth="1"/>
    <col min="9744" max="9744" width="3.85546875" style="682" customWidth="1"/>
    <col min="9745" max="9745" width="16.42578125" style="682" customWidth="1"/>
    <col min="9746" max="9746" width="11.28515625" style="682" customWidth="1"/>
    <col min="9747" max="9747" width="10.28515625" style="682" customWidth="1"/>
    <col min="9748" max="9748" width="10" style="682" customWidth="1"/>
    <col min="9749" max="9984" width="9.140625" style="682"/>
    <col min="9985" max="9985" width="4" style="682" customWidth="1"/>
    <col min="9986" max="9986" width="15.140625" style="682" customWidth="1"/>
    <col min="9987" max="9987" width="13.85546875" style="682" customWidth="1"/>
    <col min="9988" max="9988" width="10.140625" style="682" customWidth="1"/>
    <col min="9989" max="9989" width="9.140625" style="682"/>
    <col min="9990" max="9990" width="3.42578125" style="682" customWidth="1"/>
    <col min="9991" max="9991" width="19.5703125" style="682" customWidth="1"/>
    <col min="9992" max="9992" width="12.28515625" style="682" customWidth="1"/>
    <col min="9993" max="9993" width="10.42578125" style="682" customWidth="1"/>
    <col min="9994" max="9994" width="9.140625" style="682"/>
    <col min="9995" max="9995" width="3.5703125" style="682" customWidth="1"/>
    <col min="9996" max="9996" width="16.42578125" style="682" customWidth="1"/>
    <col min="9997" max="9997" width="11.7109375" style="682" customWidth="1"/>
    <col min="9998" max="9998" width="10.140625" style="682" customWidth="1"/>
    <col min="9999" max="9999" width="15.85546875" style="682" customWidth="1"/>
    <col min="10000" max="10000" width="3.85546875" style="682" customWidth="1"/>
    <col min="10001" max="10001" width="16.42578125" style="682" customWidth="1"/>
    <col min="10002" max="10002" width="11.28515625" style="682" customWidth="1"/>
    <col min="10003" max="10003" width="10.28515625" style="682" customWidth="1"/>
    <col min="10004" max="10004" width="10" style="682" customWidth="1"/>
    <col min="10005" max="10240" width="9.140625" style="682"/>
    <col min="10241" max="10241" width="4" style="682" customWidth="1"/>
    <col min="10242" max="10242" width="15.140625" style="682" customWidth="1"/>
    <col min="10243" max="10243" width="13.85546875" style="682" customWidth="1"/>
    <col min="10244" max="10244" width="10.140625" style="682" customWidth="1"/>
    <col min="10245" max="10245" width="9.140625" style="682"/>
    <col min="10246" max="10246" width="3.42578125" style="682" customWidth="1"/>
    <col min="10247" max="10247" width="19.5703125" style="682" customWidth="1"/>
    <col min="10248" max="10248" width="12.28515625" style="682" customWidth="1"/>
    <col min="10249" max="10249" width="10.42578125" style="682" customWidth="1"/>
    <col min="10250" max="10250" width="9.140625" style="682"/>
    <col min="10251" max="10251" width="3.5703125" style="682" customWidth="1"/>
    <col min="10252" max="10252" width="16.42578125" style="682" customWidth="1"/>
    <col min="10253" max="10253" width="11.7109375" style="682" customWidth="1"/>
    <col min="10254" max="10254" width="10.140625" style="682" customWidth="1"/>
    <col min="10255" max="10255" width="15.85546875" style="682" customWidth="1"/>
    <col min="10256" max="10256" width="3.85546875" style="682" customWidth="1"/>
    <col min="10257" max="10257" width="16.42578125" style="682" customWidth="1"/>
    <col min="10258" max="10258" width="11.28515625" style="682" customWidth="1"/>
    <col min="10259" max="10259" width="10.28515625" style="682" customWidth="1"/>
    <col min="10260" max="10260" width="10" style="682" customWidth="1"/>
    <col min="10261" max="10496" width="9.140625" style="682"/>
    <col min="10497" max="10497" width="4" style="682" customWidth="1"/>
    <col min="10498" max="10498" width="15.140625" style="682" customWidth="1"/>
    <col min="10499" max="10499" width="13.85546875" style="682" customWidth="1"/>
    <col min="10500" max="10500" width="10.140625" style="682" customWidth="1"/>
    <col min="10501" max="10501" width="9.140625" style="682"/>
    <col min="10502" max="10502" width="3.42578125" style="682" customWidth="1"/>
    <col min="10503" max="10503" width="19.5703125" style="682" customWidth="1"/>
    <col min="10504" max="10504" width="12.28515625" style="682" customWidth="1"/>
    <col min="10505" max="10505" width="10.42578125" style="682" customWidth="1"/>
    <col min="10506" max="10506" width="9.140625" style="682"/>
    <col min="10507" max="10507" width="3.5703125" style="682" customWidth="1"/>
    <col min="10508" max="10508" width="16.42578125" style="682" customWidth="1"/>
    <col min="10509" max="10509" width="11.7109375" style="682" customWidth="1"/>
    <col min="10510" max="10510" width="10.140625" style="682" customWidth="1"/>
    <col min="10511" max="10511" width="15.85546875" style="682" customWidth="1"/>
    <col min="10512" max="10512" width="3.85546875" style="682" customWidth="1"/>
    <col min="10513" max="10513" width="16.42578125" style="682" customWidth="1"/>
    <col min="10514" max="10514" width="11.28515625" style="682" customWidth="1"/>
    <col min="10515" max="10515" width="10.28515625" style="682" customWidth="1"/>
    <col min="10516" max="10516" width="10" style="682" customWidth="1"/>
    <col min="10517" max="10752" width="9.140625" style="682"/>
    <col min="10753" max="10753" width="4" style="682" customWidth="1"/>
    <col min="10754" max="10754" width="15.140625" style="682" customWidth="1"/>
    <col min="10755" max="10755" width="13.85546875" style="682" customWidth="1"/>
    <col min="10756" max="10756" width="10.140625" style="682" customWidth="1"/>
    <col min="10757" max="10757" width="9.140625" style="682"/>
    <col min="10758" max="10758" width="3.42578125" style="682" customWidth="1"/>
    <col min="10759" max="10759" width="19.5703125" style="682" customWidth="1"/>
    <col min="10760" max="10760" width="12.28515625" style="682" customWidth="1"/>
    <col min="10761" max="10761" width="10.42578125" style="682" customWidth="1"/>
    <col min="10762" max="10762" width="9.140625" style="682"/>
    <col min="10763" max="10763" width="3.5703125" style="682" customWidth="1"/>
    <col min="10764" max="10764" width="16.42578125" style="682" customWidth="1"/>
    <col min="10765" max="10765" width="11.7109375" style="682" customWidth="1"/>
    <col min="10766" max="10766" width="10.140625" style="682" customWidth="1"/>
    <col min="10767" max="10767" width="15.85546875" style="682" customWidth="1"/>
    <col min="10768" max="10768" width="3.85546875" style="682" customWidth="1"/>
    <col min="10769" max="10769" width="16.42578125" style="682" customWidth="1"/>
    <col min="10770" max="10770" width="11.28515625" style="682" customWidth="1"/>
    <col min="10771" max="10771" width="10.28515625" style="682" customWidth="1"/>
    <col min="10772" max="10772" width="10" style="682" customWidth="1"/>
    <col min="10773" max="11008" width="9.140625" style="682"/>
    <col min="11009" max="11009" width="4" style="682" customWidth="1"/>
    <col min="11010" max="11010" width="15.140625" style="682" customWidth="1"/>
    <col min="11011" max="11011" width="13.85546875" style="682" customWidth="1"/>
    <col min="11012" max="11012" width="10.140625" style="682" customWidth="1"/>
    <col min="11013" max="11013" width="9.140625" style="682"/>
    <col min="11014" max="11014" width="3.42578125" style="682" customWidth="1"/>
    <col min="11015" max="11015" width="19.5703125" style="682" customWidth="1"/>
    <col min="11016" max="11016" width="12.28515625" style="682" customWidth="1"/>
    <col min="11017" max="11017" width="10.42578125" style="682" customWidth="1"/>
    <col min="11018" max="11018" width="9.140625" style="682"/>
    <col min="11019" max="11019" width="3.5703125" style="682" customWidth="1"/>
    <col min="11020" max="11020" width="16.42578125" style="682" customWidth="1"/>
    <col min="11021" max="11021" width="11.7109375" style="682" customWidth="1"/>
    <col min="11022" max="11022" width="10.140625" style="682" customWidth="1"/>
    <col min="11023" max="11023" width="15.85546875" style="682" customWidth="1"/>
    <col min="11024" max="11024" width="3.85546875" style="682" customWidth="1"/>
    <col min="11025" max="11025" width="16.42578125" style="682" customWidth="1"/>
    <col min="11026" max="11026" width="11.28515625" style="682" customWidth="1"/>
    <col min="11027" max="11027" width="10.28515625" style="682" customWidth="1"/>
    <col min="11028" max="11028" width="10" style="682" customWidth="1"/>
    <col min="11029" max="11264" width="9.140625" style="682"/>
    <col min="11265" max="11265" width="4" style="682" customWidth="1"/>
    <col min="11266" max="11266" width="15.140625" style="682" customWidth="1"/>
    <col min="11267" max="11267" width="13.85546875" style="682" customWidth="1"/>
    <col min="11268" max="11268" width="10.140625" style="682" customWidth="1"/>
    <col min="11269" max="11269" width="9.140625" style="682"/>
    <col min="11270" max="11270" width="3.42578125" style="682" customWidth="1"/>
    <col min="11271" max="11271" width="19.5703125" style="682" customWidth="1"/>
    <col min="11272" max="11272" width="12.28515625" style="682" customWidth="1"/>
    <col min="11273" max="11273" width="10.42578125" style="682" customWidth="1"/>
    <col min="11274" max="11274" width="9.140625" style="682"/>
    <col min="11275" max="11275" width="3.5703125" style="682" customWidth="1"/>
    <col min="11276" max="11276" width="16.42578125" style="682" customWidth="1"/>
    <col min="11277" max="11277" width="11.7109375" style="682" customWidth="1"/>
    <col min="11278" max="11278" width="10.140625" style="682" customWidth="1"/>
    <col min="11279" max="11279" width="15.85546875" style="682" customWidth="1"/>
    <col min="11280" max="11280" width="3.85546875" style="682" customWidth="1"/>
    <col min="11281" max="11281" width="16.42578125" style="682" customWidth="1"/>
    <col min="11282" max="11282" width="11.28515625" style="682" customWidth="1"/>
    <col min="11283" max="11283" width="10.28515625" style="682" customWidth="1"/>
    <col min="11284" max="11284" width="10" style="682" customWidth="1"/>
    <col min="11285" max="11520" width="9.140625" style="682"/>
    <col min="11521" max="11521" width="4" style="682" customWidth="1"/>
    <col min="11522" max="11522" width="15.140625" style="682" customWidth="1"/>
    <col min="11523" max="11523" width="13.85546875" style="682" customWidth="1"/>
    <col min="11524" max="11524" width="10.140625" style="682" customWidth="1"/>
    <col min="11525" max="11525" width="9.140625" style="682"/>
    <col min="11526" max="11526" width="3.42578125" style="682" customWidth="1"/>
    <col min="11527" max="11527" width="19.5703125" style="682" customWidth="1"/>
    <col min="11528" max="11528" width="12.28515625" style="682" customWidth="1"/>
    <col min="11529" max="11529" width="10.42578125" style="682" customWidth="1"/>
    <col min="11530" max="11530" width="9.140625" style="682"/>
    <col min="11531" max="11531" width="3.5703125" style="682" customWidth="1"/>
    <col min="11532" max="11532" width="16.42578125" style="682" customWidth="1"/>
    <col min="11533" max="11533" width="11.7109375" style="682" customWidth="1"/>
    <col min="11534" max="11534" width="10.140625" style="682" customWidth="1"/>
    <col min="11535" max="11535" width="15.85546875" style="682" customWidth="1"/>
    <col min="11536" max="11536" width="3.85546875" style="682" customWidth="1"/>
    <col min="11537" max="11537" width="16.42578125" style="682" customWidth="1"/>
    <col min="11538" max="11538" width="11.28515625" style="682" customWidth="1"/>
    <col min="11539" max="11539" width="10.28515625" style="682" customWidth="1"/>
    <col min="11540" max="11540" width="10" style="682" customWidth="1"/>
    <col min="11541" max="11776" width="9.140625" style="682"/>
    <col min="11777" max="11777" width="4" style="682" customWidth="1"/>
    <col min="11778" max="11778" width="15.140625" style="682" customWidth="1"/>
    <col min="11779" max="11779" width="13.85546875" style="682" customWidth="1"/>
    <col min="11780" max="11780" width="10.140625" style="682" customWidth="1"/>
    <col min="11781" max="11781" width="9.140625" style="682"/>
    <col min="11782" max="11782" width="3.42578125" style="682" customWidth="1"/>
    <col min="11783" max="11783" width="19.5703125" style="682" customWidth="1"/>
    <col min="11784" max="11784" width="12.28515625" style="682" customWidth="1"/>
    <col min="11785" max="11785" width="10.42578125" style="682" customWidth="1"/>
    <col min="11786" max="11786" width="9.140625" style="682"/>
    <col min="11787" max="11787" width="3.5703125" style="682" customWidth="1"/>
    <col min="11788" max="11788" width="16.42578125" style="682" customWidth="1"/>
    <col min="11789" max="11789" width="11.7109375" style="682" customWidth="1"/>
    <col min="11790" max="11790" width="10.140625" style="682" customWidth="1"/>
    <col min="11791" max="11791" width="15.85546875" style="682" customWidth="1"/>
    <col min="11792" max="11792" width="3.85546875" style="682" customWidth="1"/>
    <col min="11793" max="11793" width="16.42578125" style="682" customWidth="1"/>
    <col min="11794" max="11794" width="11.28515625" style="682" customWidth="1"/>
    <col min="11795" max="11795" width="10.28515625" style="682" customWidth="1"/>
    <col min="11796" max="11796" width="10" style="682" customWidth="1"/>
    <col min="11797" max="12032" width="9.140625" style="682"/>
    <col min="12033" max="12033" width="4" style="682" customWidth="1"/>
    <col min="12034" max="12034" width="15.140625" style="682" customWidth="1"/>
    <col min="12035" max="12035" width="13.85546875" style="682" customWidth="1"/>
    <col min="12036" max="12036" width="10.140625" style="682" customWidth="1"/>
    <col min="12037" max="12037" width="9.140625" style="682"/>
    <col min="12038" max="12038" width="3.42578125" style="682" customWidth="1"/>
    <col min="12039" max="12039" width="19.5703125" style="682" customWidth="1"/>
    <col min="12040" max="12040" width="12.28515625" style="682" customWidth="1"/>
    <col min="12041" max="12041" width="10.42578125" style="682" customWidth="1"/>
    <col min="12042" max="12042" width="9.140625" style="682"/>
    <col min="12043" max="12043" width="3.5703125" style="682" customWidth="1"/>
    <col min="12044" max="12044" width="16.42578125" style="682" customWidth="1"/>
    <col min="12045" max="12045" width="11.7109375" style="682" customWidth="1"/>
    <col min="12046" max="12046" width="10.140625" style="682" customWidth="1"/>
    <col min="12047" max="12047" width="15.85546875" style="682" customWidth="1"/>
    <col min="12048" max="12048" width="3.85546875" style="682" customWidth="1"/>
    <col min="12049" max="12049" width="16.42578125" style="682" customWidth="1"/>
    <col min="12050" max="12050" width="11.28515625" style="682" customWidth="1"/>
    <col min="12051" max="12051" width="10.28515625" style="682" customWidth="1"/>
    <col min="12052" max="12052" width="10" style="682" customWidth="1"/>
    <col min="12053" max="12288" width="9.140625" style="682"/>
    <col min="12289" max="12289" width="4" style="682" customWidth="1"/>
    <col min="12290" max="12290" width="15.140625" style="682" customWidth="1"/>
    <col min="12291" max="12291" width="13.85546875" style="682" customWidth="1"/>
    <col min="12292" max="12292" width="10.140625" style="682" customWidth="1"/>
    <col min="12293" max="12293" width="9.140625" style="682"/>
    <col min="12294" max="12294" width="3.42578125" style="682" customWidth="1"/>
    <col min="12295" max="12295" width="19.5703125" style="682" customWidth="1"/>
    <col min="12296" max="12296" width="12.28515625" style="682" customWidth="1"/>
    <col min="12297" max="12297" width="10.42578125" style="682" customWidth="1"/>
    <col min="12298" max="12298" width="9.140625" style="682"/>
    <col min="12299" max="12299" width="3.5703125" style="682" customWidth="1"/>
    <col min="12300" max="12300" width="16.42578125" style="682" customWidth="1"/>
    <col min="12301" max="12301" width="11.7109375" style="682" customWidth="1"/>
    <col min="12302" max="12302" width="10.140625" style="682" customWidth="1"/>
    <col min="12303" max="12303" width="15.85546875" style="682" customWidth="1"/>
    <col min="12304" max="12304" width="3.85546875" style="682" customWidth="1"/>
    <col min="12305" max="12305" width="16.42578125" style="682" customWidth="1"/>
    <col min="12306" max="12306" width="11.28515625" style="682" customWidth="1"/>
    <col min="12307" max="12307" width="10.28515625" style="682" customWidth="1"/>
    <col min="12308" max="12308" width="10" style="682" customWidth="1"/>
    <col min="12309" max="12544" width="9.140625" style="682"/>
    <col min="12545" max="12545" width="4" style="682" customWidth="1"/>
    <col min="12546" max="12546" width="15.140625" style="682" customWidth="1"/>
    <col min="12547" max="12547" width="13.85546875" style="682" customWidth="1"/>
    <col min="12548" max="12548" width="10.140625" style="682" customWidth="1"/>
    <col min="12549" max="12549" width="9.140625" style="682"/>
    <col min="12550" max="12550" width="3.42578125" style="682" customWidth="1"/>
    <col min="12551" max="12551" width="19.5703125" style="682" customWidth="1"/>
    <col min="12552" max="12552" width="12.28515625" style="682" customWidth="1"/>
    <col min="12553" max="12553" width="10.42578125" style="682" customWidth="1"/>
    <col min="12554" max="12554" width="9.140625" style="682"/>
    <col min="12555" max="12555" width="3.5703125" style="682" customWidth="1"/>
    <col min="12556" max="12556" width="16.42578125" style="682" customWidth="1"/>
    <col min="12557" max="12557" width="11.7109375" style="682" customWidth="1"/>
    <col min="12558" max="12558" width="10.140625" style="682" customWidth="1"/>
    <col min="12559" max="12559" width="15.85546875" style="682" customWidth="1"/>
    <col min="12560" max="12560" width="3.85546875" style="682" customWidth="1"/>
    <col min="12561" max="12561" width="16.42578125" style="682" customWidth="1"/>
    <col min="12562" max="12562" width="11.28515625" style="682" customWidth="1"/>
    <col min="12563" max="12563" width="10.28515625" style="682" customWidth="1"/>
    <col min="12564" max="12564" width="10" style="682" customWidth="1"/>
    <col min="12565" max="12800" width="9.140625" style="682"/>
    <col min="12801" max="12801" width="4" style="682" customWidth="1"/>
    <col min="12802" max="12802" width="15.140625" style="682" customWidth="1"/>
    <col min="12803" max="12803" width="13.85546875" style="682" customWidth="1"/>
    <col min="12804" max="12804" width="10.140625" style="682" customWidth="1"/>
    <col min="12805" max="12805" width="9.140625" style="682"/>
    <col min="12806" max="12806" width="3.42578125" style="682" customWidth="1"/>
    <col min="12807" max="12807" width="19.5703125" style="682" customWidth="1"/>
    <col min="12808" max="12808" width="12.28515625" style="682" customWidth="1"/>
    <col min="12809" max="12809" width="10.42578125" style="682" customWidth="1"/>
    <col min="12810" max="12810" width="9.140625" style="682"/>
    <col min="12811" max="12811" width="3.5703125" style="682" customWidth="1"/>
    <col min="12812" max="12812" width="16.42578125" style="682" customWidth="1"/>
    <col min="12813" max="12813" width="11.7109375" style="682" customWidth="1"/>
    <col min="12814" max="12814" width="10.140625" style="682" customWidth="1"/>
    <col min="12815" max="12815" width="15.85546875" style="682" customWidth="1"/>
    <col min="12816" max="12816" width="3.85546875" style="682" customWidth="1"/>
    <col min="12817" max="12817" width="16.42578125" style="682" customWidth="1"/>
    <col min="12818" max="12818" width="11.28515625" style="682" customWidth="1"/>
    <col min="12819" max="12819" width="10.28515625" style="682" customWidth="1"/>
    <col min="12820" max="12820" width="10" style="682" customWidth="1"/>
    <col min="12821" max="13056" width="9.140625" style="682"/>
    <col min="13057" max="13057" width="4" style="682" customWidth="1"/>
    <col min="13058" max="13058" width="15.140625" style="682" customWidth="1"/>
    <col min="13059" max="13059" width="13.85546875" style="682" customWidth="1"/>
    <col min="13060" max="13060" width="10.140625" style="682" customWidth="1"/>
    <col min="13061" max="13061" width="9.140625" style="682"/>
    <col min="13062" max="13062" width="3.42578125" style="682" customWidth="1"/>
    <col min="13063" max="13063" width="19.5703125" style="682" customWidth="1"/>
    <col min="13064" max="13064" width="12.28515625" style="682" customWidth="1"/>
    <col min="13065" max="13065" width="10.42578125" style="682" customWidth="1"/>
    <col min="13066" max="13066" width="9.140625" style="682"/>
    <col min="13067" max="13067" width="3.5703125" style="682" customWidth="1"/>
    <col min="13068" max="13068" width="16.42578125" style="682" customWidth="1"/>
    <col min="13069" max="13069" width="11.7109375" style="682" customWidth="1"/>
    <col min="13070" max="13070" width="10.140625" style="682" customWidth="1"/>
    <col min="13071" max="13071" width="15.85546875" style="682" customWidth="1"/>
    <col min="13072" max="13072" width="3.85546875" style="682" customWidth="1"/>
    <col min="13073" max="13073" width="16.42578125" style="682" customWidth="1"/>
    <col min="13074" max="13074" width="11.28515625" style="682" customWidth="1"/>
    <col min="13075" max="13075" width="10.28515625" style="682" customWidth="1"/>
    <col min="13076" max="13076" width="10" style="682" customWidth="1"/>
    <col min="13077" max="13312" width="9.140625" style="682"/>
    <col min="13313" max="13313" width="4" style="682" customWidth="1"/>
    <col min="13314" max="13314" width="15.140625" style="682" customWidth="1"/>
    <col min="13315" max="13315" width="13.85546875" style="682" customWidth="1"/>
    <col min="13316" max="13316" width="10.140625" style="682" customWidth="1"/>
    <col min="13317" max="13317" width="9.140625" style="682"/>
    <col min="13318" max="13318" width="3.42578125" style="682" customWidth="1"/>
    <col min="13319" max="13319" width="19.5703125" style="682" customWidth="1"/>
    <col min="13320" max="13320" width="12.28515625" style="682" customWidth="1"/>
    <col min="13321" max="13321" width="10.42578125" style="682" customWidth="1"/>
    <col min="13322" max="13322" width="9.140625" style="682"/>
    <col min="13323" max="13323" width="3.5703125" style="682" customWidth="1"/>
    <col min="13324" max="13324" width="16.42578125" style="682" customWidth="1"/>
    <col min="13325" max="13325" width="11.7109375" style="682" customWidth="1"/>
    <col min="13326" max="13326" width="10.140625" style="682" customWidth="1"/>
    <col min="13327" max="13327" width="15.85546875" style="682" customWidth="1"/>
    <col min="13328" max="13328" width="3.85546875" style="682" customWidth="1"/>
    <col min="13329" max="13329" width="16.42578125" style="682" customWidth="1"/>
    <col min="13330" max="13330" width="11.28515625" style="682" customWidth="1"/>
    <col min="13331" max="13331" width="10.28515625" style="682" customWidth="1"/>
    <col min="13332" max="13332" width="10" style="682" customWidth="1"/>
    <col min="13333" max="13568" width="9.140625" style="682"/>
    <col min="13569" max="13569" width="4" style="682" customWidth="1"/>
    <col min="13570" max="13570" width="15.140625" style="682" customWidth="1"/>
    <col min="13571" max="13571" width="13.85546875" style="682" customWidth="1"/>
    <col min="13572" max="13572" width="10.140625" style="682" customWidth="1"/>
    <col min="13573" max="13573" width="9.140625" style="682"/>
    <col min="13574" max="13574" width="3.42578125" style="682" customWidth="1"/>
    <col min="13575" max="13575" width="19.5703125" style="682" customWidth="1"/>
    <col min="13576" max="13576" width="12.28515625" style="682" customWidth="1"/>
    <col min="13577" max="13577" width="10.42578125" style="682" customWidth="1"/>
    <col min="13578" max="13578" width="9.140625" style="682"/>
    <col min="13579" max="13579" width="3.5703125" style="682" customWidth="1"/>
    <col min="13580" max="13580" width="16.42578125" style="682" customWidth="1"/>
    <col min="13581" max="13581" width="11.7109375" style="682" customWidth="1"/>
    <col min="13582" max="13582" width="10.140625" style="682" customWidth="1"/>
    <col min="13583" max="13583" width="15.85546875" style="682" customWidth="1"/>
    <col min="13584" max="13584" width="3.85546875" style="682" customWidth="1"/>
    <col min="13585" max="13585" width="16.42578125" style="682" customWidth="1"/>
    <col min="13586" max="13586" width="11.28515625" style="682" customWidth="1"/>
    <col min="13587" max="13587" width="10.28515625" style="682" customWidth="1"/>
    <col min="13588" max="13588" width="10" style="682" customWidth="1"/>
    <col min="13589" max="13824" width="9.140625" style="682"/>
    <col min="13825" max="13825" width="4" style="682" customWidth="1"/>
    <col min="13826" max="13826" width="15.140625" style="682" customWidth="1"/>
    <col min="13827" max="13827" width="13.85546875" style="682" customWidth="1"/>
    <col min="13828" max="13828" width="10.140625" style="682" customWidth="1"/>
    <col min="13829" max="13829" width="9.140625" style="682"/>
    <col min="13830" max="13830" width="3.42578125" style="682" customWidth="1"/>
    <col min="13831" max="13831" width="19.5703125" style="682" customWidth="1"/>
    <col min="13832" max="13832" width="12.28515625" style="682" customWidth="1"/>
    <col min="13833" max="13833" width="10.42578125" style="682" customWidth="1"/>
    <col min="13834" max="13834" width="9.140625" style="682"/>
    <col min="13835" max="13835" width="3.5703125" style="682" customWidth="1"/>
    <col min="13836" max="13836" width="16.42578125" style="682" customWidth="1"/>
    <col min="13837" max="13837" width="11.7109375" style="682" customWidth="1"/>
    <col min="13838" max="13838" width="10.140625" style="682" customWidth="1"/>
    <col min="13839" max="13839" width="15.85546875" style="682" customWidth="1"/>
    <col min="13840" max="13840" width="3.85546875" style="682" customWidth="1"/>
    <col min="13841" max="13841" width="16.42578125" style="682" customWidth="1"/>
    <col min="13842" max="13842" width="11.28515625" style="682" customWidth="1"/>
    <col min="13843" max="13843" width="10.28515625" style="682" customWidth="1"/>
    <col min="13844" max="13844" width="10" style="682" customWidth="1"/>
    <col min="13845" max="14080" width="9.140625" style="682"/>
    <col min="14081" max="14081" width="4" style="682" customWidth="1"/>
    <col min="14082" max="14082" width="15.140625" style="682" customWidth="1"/>
    <col min="14083" max="14083" width="13.85546875" style="682" customWidth="1"/>
    <col min="14084" max="14084" width="10.140625" style="682" customWidth="1"/>
    <col min="14085" max="14085" width="9.140625" style="682"/>
    <col min="14086" max="14086" width="3.42578125" style="682" customWidth="1"/>
    <col min="14087" max="14087" width="19.5703125" style="682" customWidth="1"/>
    <col min="14088" max="14088" width="12.28515625" style="682" customWidth="1"/>
    <col min="14089" max="14089" width="10.42578125" style="682" customWidth="1"/>
    <col min="14090" max="14090" width="9.140625" style="682"/>
    <col min="14091" max="14091" width="3.5703125" style="682" customWidth="1"/>
    <col min="14092" max="14092" width="16.42578125" style="682" customWidth="1"/>
    <col min="14093" max="14093" width="11.7109375" style="682" customWidth="1"/>
    <col min="14094" max="14094" width="10.140625" style="682" customWidth="1"/>
    <col min="14095" max="14095" width="15.85546875" style="682" customWidth="1"/>
    <col min="14096" max="14096" width="3.85546875" style="682" customWidth="1"/>
    <col min="14097" max="14097" width="16.42578125" style="682" customWidth="1"/>
    <col min="14098" max="14098" width="11.28515625" style="682" customWidth="1"/>
    <col min="14099" max="14099" width="10.28515625" style="682" customWidth="1"/>
    <col min="14100" max="14100" width="10" style="682" customWidth="1"/>
    <col min="14101" max="14336" width="9.140625" style="682"/>
    <col min="14337" max="14337" width="4" style="682" customWidth="1"/>
    <col min="14338" max="14338" width="15.140625" style="682" customWidth="1"/>
    <col min="14339" max="14339" width="13.85546875" style="682" customWidth="1"/>
    <col min="14340" max="14340" width="10.140625" style="682" customWidth="1"/>
    <col min="14341" max="14341" width="9.140625" style="682"/>
    <col min="14342" max="14342" width="3.42578125" style="682" customWidth="1"/>
    <col min="14343" max="14343" width="19.5703125" style="682" customWidth="1"/>
    <col min="14344" max="14344" width="12.28515625" style="682" customWidth="1"/>
    <col min="14345" max="14345" width="10.42578125" style="682" customWidth="1"/>
    <col min="14346" max="14346" width="9.140625" style="682"/>
    <col min="14347" max="14347" width="3.5703125" style="682" customWidth="1"/>
    <col min="14348" max="14348" width="16.42578125" style="682" customWidth="1"/>
    <col min="14349" max="14349" width="11.7109375" style="682" customWidth="1"/>
    <col min="14350" max="14350" width="10.140625" style="682" customWidth="1"/>
    <col min="14351" max="14351" width="15.85546875" style="682" customWidth="1"/>
    <col min="14352" max="14352" width="3.85546875" style="682" customWidth="1"/>
    <col min="14353" max="14353" width="16.42578125" style="682" customWidth="1"/>
    <col min="14354" max="14354" width="11.28515625" style="682" customWidth="1"/>
    <col min="14355" max="14355" width="10.28515625" style="682" customWidth="1"/>
    <col min="14356" max="14356" width="10" style="682" customWidth="1"/>
    <col min="14357" max="14592" width="9.140625" style="682"/>
    <col min="14593" max="14593" width="4" style="682" customWidth="1"/>
    <col min="14594" max="14594" width="15.140625" style="682" customWidth="1"/>
    <col min="14595" max="14595" width="13.85546875" style="682" customWidth="1"/>
    <col min="14596" max="14596" width="10.140625" style="682" customWidth="1"/>
    <col min="14597" max="14597" width="9.140625" style="682"/>
    <col min="14598" max="14598" width="3.42578125" style="682" customWidth="1"/>
    <col min="14599" max="14599" width="19.5703125" style="682" customWidth="1"/>
    <col min="14600" max="14600" width="12.28515625" style="682" customWidth="1"/>
    <col min="14601" max="14601" width="10.42578125" style="682" customWidth="1"/>
    <col min="14602" max="14602" width="9.140625" style="682"/>
    <col min="14603" max="14603" width="3.5703125" style="682" customWidth="1"/>
    <col min="14604" max="14604" width="16.42578125" style="682" customWidth="1"/>
    <col min="14605" max="14605" width="11.7109375" style="682" customWidth="1"/>
    <col min="14606" max="14606" width="10.140625" style="682" customWidth="1"/>
    <col min="14607" max="14607" width="15.85546875" style="682" customWidth="1"/>
    <col min="14608" max="14608" width="3.85546875" style="682" customWidth="1"/>
    <col min="14609" max="14609" width="16.42578125" style="682" customWidth="1"/>
    <col min="14610" max="14610" width="11.28515625" style="682" customWidth="1"/>
    <col min="14611" max="14611" width="10.28515625" style="682" customWidth="1"/>
    <col min="14612" max="14612" width="10" style="682" customWidth="1"/>
    <col min="14613" max="14848" width="9.140625" style="682"/>
    <col min="14849" max="14849" width="4" style="682" customWidth="1"/>
    <col min="14850" max="14850" width="15.140625" style="682" customWidth="1"/>
    <col min="14851" max="14851" width="13.85546875" style="682" customWidth="1"/>
    <col min="14852" max="14852" width="10.140625" style="682" customWidth="1"/>
    <col min="14853" max="14853" width="9.140625" style="682"/>
    <col min="14854" max="14854" width="3.42578125" style="682" customWidth="1"/>
    <col min="14855" max="14855" width="19.5703125" style="682" customWidth="1"/>
    <col min="14856" max="14856" width="12.28515625" style="682" customWidth="1"/>
    <col min="14857" max="14857" width="10.42578125" style="682" customWidth="1"/>
    <col min="14858" max="14858" width="9.140625" style="682"/>
    <col min="14859" max="14859" width="3.5703125" style="682" customWidth="1"/>
    <col min="14860" max="14860" width="16.42578125" style="682" customWidth="1"/>
    <col min="14861" max="14861" width="11.7109375" style="682" customWidth="1"/>
    <col min="14862" max="14862" width="10.140625" style="682" customWidth="1"/>
    <col min="14863" max="14863" width="15.85546875" style="682" customWidth="1"/>
    <col min="14864" max="14864" width="3.85546875" style="682" customWidth="1"/>
    <col min="14865" max="14865" width="16.42578125" style="682" customWidth="1"/>
    <col min="14866" max="14866" width="11.28515625" style="682" customWidth="1"/>
    <col min="14867" max="14867" width="10.28515625" style="682" customWidth="1"/>
    <col min="14868" max="14868" width="10" style="682" customWidth="1"/>
    <col min="14869" max="15104" width="9.140625" style="682"/>
    <col min="15105" max="15105" width="4" style="682" customWidth="1"/>
    <col min="15106" max="15106" width="15.140625" style="682" customWidth="1"/>
    <col min="15107" max="15107" width="13.85546875" style="682" customWidth="1"/>
    <col min="15108" max="15108" width="10.140625" style="682" customWidth="1"/>
    <col min="15109" max="15109" width="9.140625" style="682"/>
    <col min="15110" max="15110" width="3.42578125" style="682" customWidth="1"/>
    <col min="15111" max="15111" width="19.5703125" style="682" customWidth="1"/>
    <col min="15112" max="15112" width="12.28515625" style="682" customWidth="1"/>
    <col min="15113" max="15113" width="10.42578125" style="682" customWidth="1"/>
    <col min="15114" max="15114" width="9.140625" style="682"/>
    <col min="15115" max="15115" width="3.5703125" style="682" customWidth="1"/>
    <col min="15116" max="15116" width="16.42578125" style="682" customWidth="1"/>
    <col min="15117" max="15117" width="11.7109375" style="682" customWidth="1"/>
    <col min="15118" max="15118" width="10.140625" style="682" customWidth="1"/>
    <col min="15119" max="15119" width="15.85546875" style="682" customWidth="1"/>
    <col min="15120" max="15120" width="3.85546875" style="682" customWidth="1"/>
    <col min="15121" max="15121" width="16.42578125" style="682" customWidth="1"/>
    <col min="15122" max="15122" width="11.28515625" style="682" customWidth="1"/>
    <col min="15123" max="15123" width="10.28515625" style="682" customWidth="1"/>
    <col min="15124" max="15124" width="10" style="682" customWidth="1"/>
    <col min="15125" max="15360" width="9.140625" style="682"/>
    <col min="15361" max="15361" width="4" style="682" customWidth="1"/>
    <col min="15362" max="15362" width="15.140625" style="682" customWidth="1"/>
    <col min="15363" max="15363" width="13.85546875" style="682" customWidth="1"/>
    <col min="15364" max="15364" width="10.140625" style="682" customWidth="1"/>
    <col min="15365" max="15365" width="9.140625" style="682"/>
    <col min="15366" max="15366" width="3.42578125" style="682" customWidth="1"/>
    <col min="15367" max="15367" width="19.5703125" style="682" customWidth="1"/>
    <col min="15368" max="15368" width="12.28515625" style="682" customWidth="1"/>
    <col min="15369" max="15369" width="10.42578125" style="682" customWidth="1"/>
    <col min="15370" max="15370" width="9.140625" style="682"/>
    <col min="15371" max="15371" width="3.5703125" style="682" customWidth="1"/>
    <col min="15372" max="15372" width="16.42578125" style="682" customWidth="1"/>
    <col min="15373" max="15373" width="11.7109375" style="682" customWidth="1"/>
    <col min="15374" max="15374" width="10.140625" style="682" customWidth="1"/>
    <col min="15375" max="15375" width="15.85546875" style="682" customWidth="1"/>
    <col min="15376" max="15376" width="3.85546875" style="682" customWidth="1"/>
    <col min="15377" max="15377" width="16.42578125" style="682" customWidth="1"/>
    <col min="15378" max="15378" width="11.28515625" style="682" customWidth="1"/>
    <col min="15379" max="15379" width="10.28515625" style="682" customWidth="1"/>
    <col min="15380" max="15380" width="10" style="682" customWidth="1"/>
    <col min="15381" max="15616" width="9.140625" style="682"/>
    <col min="15617" max="15617" width="4" style="682" customWidth="1"/>
    <col min="15618" max="15618" width="15.140625" style="682" customWidth="1"/>
    <col min="15619" max="15619" width="13.85546875" style="682" customWidth="1"/>
    <col min="15620" max="15620" width="10.140625" style="682" customWidth="1"/>
    <col min="15621" max="15621" width="9.140625" style="682"/>
    <col min="15622" max="15622" width="3.42578125" style="682" customWidth="1"/>
    <col min="15623" max="15623" width="19.5703125" style="682" customWidth="1"/>
    <col min="15624" max="15624" width="12.28515625" style="682" customWidth="1"/>
    <col min="15625" max="15625" width="10.42578125" style="682" customWidth="1"/>
    <col min="15626" max="15626" width="9.140625" style="682"/>
    <col min="15627" max="15627" width="3.5703125" style="682" customWidth="1"/>
    <col min="15628" max="15628" width="16.42578125" style="682" customWidth="1"/>
    <col min="15629" max="15629" width="11.7109375" style="682" customWidth="1"/>
    <col min="15630" max="15630" width="10.140625" style="682" customWidth="1"/>
    <col min="15631" max="15631" width="15.85546875" style="682" customWidth="1"/>
    <col min="15632" max="15632" width="3.85546875" style="682" customWidth="1"/>
    <col min="15633" max="15633" width="16.42578125" style="682" customWidth="1"/>
    <col min="15634" max="15634" width="11.28515625" style="682" customWidth="1"/>
    <col min="15635" max="15635" width="10.28515625" style="682" customWidth="1"/>
    <col min="15636" max="15636" width="10" style="682" customWidth="1"/>
    <col min="15637" max="15872" width="9.140625" style="682"/>
    <col min="15873" max="15873" width="4" style="682" customWidth="1"/>
    <col min="15874" max="15874" width="15.140625" style="682" customWidth="1"/>
    <col min="15875" max="15875" width="13.85546875" style="682" customWidth="1"/>
    <col min="15876" max="15876" width="10.140625" style="682" customWidth="1"/>
    <col min="15877" max="15877" width="9.140625" style="682"/>
    <col min="15878" max="15878" width="3.42578125" style="682" customWidth="1"/>
    <col min="15879" max="15879" width="19.5703125" style="682" customWidth="1"/>
    <col min="15880" max="15880" width="12.28515625" style="682" customWidth="1"/>
    <col min="15881" max="15881" width="10.42578125" style="682" customWidth="1"/>
    <col min="15882" max="15882" width="9.140625" style="682"/>
    <col min="15883" max="15883" width="3.5703125" style="682" customWidth="1"/>
    <col min="15884" max="15884" width="16.42578125" style="682" customWidth="1"/>
    <col min="15885" max="15885" width="11.7109375" style="682" customWidth="1"/>
    <col min="15886" max="15886" width="10.140625" style="682" customWidth="1"/>
    <col min="15887" max="15887" width="15.85546875" style="682" customWidth="1"/>
    <col min="15888" max="15888" width="3.85546875" style="682" customWidth="1"/>
    <col min="15889" max="15889" width="16.42578125" style="682" customWidth="1"/>
    <col min="15890" max="15890" width="11.28515625" style="682" customWidth="1"/>
    <col min="15891" max="15891" width="10.28515625" style="682" customWidth="1"/>
    <col min="15892" max="15892" width="10" style="682" customWidth="1"/>
    <col min="15893" max="16128" width="9.140625" style="682"/>
    <col min="16129" max="16129" width="4" style="682" customWidth="1"/>
    <col min="16130" max="16130" width="15.140625" style="682" customWidth="1"/>
    <col min="16131" max="16131" width="13.85546875" style="682" customWidth="1"/>
    <col min="16132" max="16132" width="10.140625" style="682" customWidth="1"/>
    <col min="16133" max="16133" width="9.140625" style="682"/>
    <col min="16134" max="16134" width="3.42578125" style="682" customWidth="1"/>
    <col min="16135" max="16135" width="19.5703125" style="682" customWidth="1"/>
    <col min="16136" max="16136" width="12.28515625" style="682" customWidth="1"/>
    <col min="16137" max="16137" width="10.42578125" style="682" customWidth="1"/>
    <col min="16138" max="16138" width="9.140625" style="682"/>
    <col min="16139" max="16139" width="3.5703125" style="682" customWidth="1"/>
    <col min="16140" max="16140" width="16.42578125" style="682" customWidth="1"/>
    <col min="16141" max="16141" width="11.7109375" style="682" customWidth="1"/>
    <col min="16142" max="16142" width="10.140625" style="682" customWidth="1"/>
    <col min="16143" max="16143" width="15.85546875" style="682" customWidth="1"/>
    <col min="16144" max="16144" width="3.85546875" style="682" customWidth="1"/>
    <col min="16145" max="16145" width="16.42578125" style="682" customWidth="1"/>
    <col min="16146" max="16146" width="11.28515625" style="682" customWidth="1"/>
    <col min="16147" max="16147" width="10.28515625" style="682" customWidth="1"/>
    <col min="16148" max="16148" width="10" style="682" customWidth="1"/>
    <col min="16149" max="16384" width="9.140625" style="682"/>
  </cols>
  <sheetData>
    <row r="1" spans="2:28" ht="18.75">
      <c r="B1" s="605" t="s">
        <v>304</v>
      </c>
    </row>
    <row r="2" spans="2:28" ht="18" customHeight="1">
      <c r="B2" s="1333" t="s">
        <v>446</v>
      </c>
      <c r="C2" s="1333"/>
      <c r="D2" s="1333"/>
      <c r="E2" s="1333"/>
      <c r="F2" s="1333"/>
      <c r="G2" s="1333"/>
      <c r="H2" s="1333"/>
      <c r="I2" s="1333"/>
      <c r="J2" s="1333"/>
      <c r="K2" s="1333"/>
      <c r="L2" s="1333"/>
      <c r="M2" s="1333"/>
      <c r="N2" s="1333"/>
      <c r="O2" s="1333"/>
      <c r="P2" s="1333"/>
      <c r="Q2" s="1333"/>
      <c r="R2" s="1333"/>
      <c r="S2" s="1333"/>
      <c r="T2" s="1333"/>
      <c r="U2" s="1333"/>
      <c r="V2" s="1333"/>
      <c r="W2" s="1333"/>
      <c r="X2" s="1333"/>
      <c r="Y2" s="1333"/>
      <c r="Z2" s="1333"/>
      <c r="AA2" s="1333"/>
      <c r="AB2" s="1333"/>
    </row>
    <row r="3" spans="2:28" ht="18" customHeight="1">
      <c r="B3" s="1336" t="s">
        <v>447</v>
      </c>
      <c r="C3" s="1336"/>
      <c r="D3" s="1336"/>
      <c r="E3" s="1336"/>
      <c r="F3" s="1336"/>
      <c r="G3" s="1336"/>
      <c r="H3" s="1336"/>
      <c r="I3" s="627"/>
      <c r="J3" s="627"/>
      <c r="K3" s="627"/>
      <c r="L3" s="627"/>
      <c r="M3" s="627"/>
      <c r="N3" s="627"/>
      <c r="O3" s="627"/>
      <c r="P3" s="627"/>
      <c r="Q3" s="627"/>
      <c r="R3" s="627"/>
      <c r="S3" s="627"/>
      <c r="T3" s="627"/>
      <c r="U3" s="627"/>
      <c r="V3" s="627"/>
      <c r="W3" s="627"/>
      <c r="X3" s="627"/>
      <c r="Y3" s="627"/>
      <c r="Z3" s="627"/>
      <c r="AA3" s="627"/>
      <c r="AB3" s="627"/>
    </row>
    <row r="5" spans="2:28" s="628" customFormat="1" ht="30">
      <c r="B5" s="609" t="s">
        <v>179</v>
      </c>
      <c r="C5" s="609" t="s">
        <v>180</v>
      </c>
      <c r="D5" s="610"/>
      <c r="E5" s="610"/>
      <c r="F5" s="610"/>
      <c r="G5" s="609" t="s">
        <v>181</v>
      </c>
      <c r="H5" s="611" t="s">
        <v>182</v>
      </c>
      <c r="I5" s="610"/>
      <c r="J5" s="610"/>
      <c r="K5" s="610"/>
      <c r="L5" s="704" t="s">
        <v>183</v>
      </c>
      <c r="M5" s="612" t="s">
        <v>184</v>
      </c>
      <c r="N5" s="610"/>
      <c r="O5" s="613"/>
      <c r="P5" s="610"/>
      <c r="Q5" s="609" t="s">
        <v>185</v>
      </c>
      <c r="R5" s="612" t="s">
        <v>186</v>
      </c>
      <c r="S5" s="610"/>
      <c r="T5" s="610"/>
    </row>
    <row r="6" spans="2:28" ht="4.5" customHeight="1" thickBot="1"/>
    <row r="7" spans="2:28" ht="29.25" thickBot="1">
      <c r="B7" s="614" t="s">
        <v>187</v>
      </c>
      <c r="C7" s="615" t="s">
        <v>188</v>
      </c>
      <c r="D7" s="616" t="s">
        <v>189</v>
      </c>
      <c r="E7" s="617" t="s">
        <v>190</v>
      </c>
      <c r="F7" s="869"/>
      <c r="G7" s="614" t="s">
        <v>187</v>
      </c>
      <c r="H7" s="615" t="s">
        <v>188</v>
      </c>
      <c r="I7" s="616" t="s">
        <v>189</v>
      </c>
      <c r="J7" s="617" t="s">
        <v>190</v>
      </c>
      <c r="L7" s="614" t="s">
        <v>187</v>
      </c>
      <c r="M7" s="615" t="s">
        <v>188</v>
      </c>
      <c r="N7" s="616" t="s">
        <v>191</v>
      </c>
      <c r="O7" s="617" t="s">
        <v>190</v>
      </c>
      <c r="Q7" s="614" t="s">
        <v>187</v>
      </c>
      <c r="R7" s="615" t="s">
        <v>188</v>
      </c>
      <c r="S7" s="616" t="s">
        <v>191</v>
      </c>
      <c r="T7" s="617" t="s">
        <v>190</v>
      </c>
    </row>
    <row r="8" spans="2:28" ht="15.75">
      <c r="B8" s="870" t="s">
        <v>207</v>
      </c>
      <c r="C8" s="621">
        <v>12103.514999999999</v>
      </c>
      <c r="D8" s="949">
        <v>22387</v>
      </c>
      <c r="E8" s="950">
        <v>2.3046671570437307</v>
      </c>
      <c r="F8" s="871"/>
      <c r="G8" s="870" t="s">
        <v>210</v>
      </c>
      <c r="H8" s="621">
        <v>4650.9179999999997</v>
      </c>
      <c r="I8" s="949">
        <v>21304</v>
      </c>
      <c r="J8" s="950">
        <v>3.0128848281634228</v>
      </c>
      <c r="K8" s="683"/>
      <c r="L8" s="776" t="s">
        <v>201</v>
      </c>
      <c r="M8" s="621">
        <v>7805.8280000000004</v>
      </c>
      <c r="N8" s="621">
        <v>2648.1909999999998</v>
      </c>
      <c r="O8" s="761">
        <v>2.9476076310205723</v>
      </c>
      <c r="P8" s="683"/>
      <c r="Q8" s="776" t="s">
        <v>308</v>
      </c>
      <c r="R8" s="621">
        <v>4449.0140000000001</v>
      </c>
      <c r="S8" s="621">
        <v>990.096</v>
      </c>
      <c r="T8" s="761">
        <v>4.4935178002941134</v>
      </c>
    </row>
    <row r="9" spans="2:28" ht="15.75">
      <c r="B9" s="624" t="s">
        <v>210</v>
      </c>
      <c r="C9" s="623">
        <v>11430.525</v>
      </c>
      <c r="D9" s="625">
        <v>37915</v>
      </c>
      <c r="E9" s="672">
        <v>2.2518134835471506</v>
      </c>
      <c r="F9" s="872"/>
      <c r="G9" s="624" t="s">
        <v>207</v>
      </c>
      <c r="H9" s="623">
        <v>1243.8989999999999</v>
      </c>
      <c r="I9" s="625">
        <v>6938</v>
      </c>
      <c r="J9" s="672">
        <v>2.8666551438053092</v>
      </c>
      <c r="K9" s="683"/>
      <c r="L9" s="622" t="s">
        <v>195</v>
      </c>
      <c r="M9" s="623">
        <v>6654.7790000000005</v>
      </c>
      <c r="N9" s="623">
        <v>1777.338</v>
      </c>
      <c r="O9" s="671">
        <v>3.7442394187262078</v>
      </c>
      <c r="P9" s="683"/>
      <c r="Q9" s="622" t="s">
        <v>197</v>
      </c>
      <c r="R9" s="623">
        <v>3063.7040000000002</v>
      </c>
      <c r="S9" s="623">
        <v>937.68899999999996</v>
      </c>
      <c r="T9" s="671">
        <v>3.2672922472162949</v>
      </c>
    </row>
    <row r="10" spans="2:28" ht="15.75">
      <c r="B10" s="624" t="s">
        <v>206</v>
      </c>
      <c r="C10" s="623">
        <v>6265.0550000000003</v>
      </c>
      <c r="D10" s="623">
        <v>4097</v>
      </c>
      <c r="E10" s="671">
        <v>2.9744814050253816</v>
      </c>
      <c r="F10" s="871"/>
      <c r="G10" s="1008" t="s">
        <v>214</v>
      </c>
      <c r="H10" s="1001">
        <v>1127.2560000000001</v>
      </c>
      <c r="I10" s="1009">
        <v>7040</v>
      </c>
      <c r="J10" s="1010">
        <v>2.5730916196067515</v>
      </c>
      <c r="K10" s="683"/>
      <c r="L10" s="622" t="s">
        <v>197</v>
      </c>
      <c r="M10" s="623">
        <v>5074.1270000000004</v>
      </c>
      <c r="N10" s="623">
        <v>1396.98</v>
      </c>
      <c r="O10" s="671">
        <v>3.6322116279402712</v>
      </c>
      <c r="P10" s="683"/>
      <c r="Q10" s="622" t="s">
        <v>195</v>
      </c>
      <c r="R10" s="623">
        <v>2575.6350000000002</v>
      </c>
      <c r="S10" s="623">
        <v>694.66800000000001</v>
      </c>
      <c r="T10" s="671">
        <v>3.7077208105166788</v>
      </c>
    </row>
    <row r="11" spans="2:28" ht="16.5" thickBot="1">
      <c r="B11" s="624" t="s">
        <v>214</v>
      </c>
      <c r="C11" s="623">
        <v>5003.5420000000004</v>
      </c>
      <c r="D11" s="625">
        <v>14359</v>
      </c>
      <c r="E11" s="672">
        <v>1.9377853547490353</v>
      </c>
      <c r="F11" s="872"/>
      <c r="G11" s="624" t="s">
        <v>212</v>
      </c>
      <c r="H11" s="623">
        <v>968.149</v>
      </c>
      <c r="I11" s="625">
        <v>4237</v>
      </c>
      <c r="J11" s="672">
        <v>3.7860913840570642</v>
      </c>
      <c r="K11" s="683"/>
      <c r="L11" s="622" t="s">
        <v>308</v>
      </c>
      <c r="M11" s="623">
        <v>4239.3410000000003</v>
      </c>
      <c r="N11" s="623">
        <v>901.24800000000005</v>
      </c>
      <c r="O11" s="671">
        <v>4.7038562082800741</v>
      </c>
      <c r="P11" s="683"/>
      <c r="Q11" s="622" t="s">
        <v>212</v>
      </c>
      <c r="R11" s="623">
        <v>1042.8589999999999</v>
      </c>
      <c r="S11" s="623">
        <v>194.45</v>
      </c>
      <c r="T11" s="671">
        <v>5.3631216250964258</v>
      </c>
    </row>
    <row r="12" spans="2:28" ht="16.5" thickBot="1">
      <c r="B12" s="624" t="s">
        <v>308</v>
      </c>
      <c r="C12" s="623">
        <v>4390.0389999999998</v>
      </c>
      <c r="D12" s="625">
        <v>11039</v>
      </c>
      <c r="E12" s="672">
        <v>3.1467918777650663</v>
      </c>
      <c r="F12" s="872"/>
      <c r="G12" s="1107" t="s">
        <v>324</v>
      </c>
      <c r="H12" s="626">
        <v>8839.7009999999991</v>
      </c>
      <c r="I12" s="626">
        <v>44681</v>
      </c>
      <c r="J12" s="760">
        <v>2.9228442220127366</v>
      </c>
      <c r="K12" s="683"/>
      <c r="L12" s="622" t="s">
        <v>212</v>
      </c>
      <c r="M12" s="623">
        <v>3975.625</v>
      </c>
      <c r="N12" s="623">
        <v>901.03300000000002</v>
      </c>
      <c r="O12" s="671">
        <v>4.4122967749238926</v>
      </c>
      <c r="P12" s="683"/>
      <c r="Q12" s="622" t="s">
        <v>206</v>
      </c>
      <c r="R12" s="623">
        <v>1029.3910000000001</v>
      </c>
      <c r="S12" s="623">
        <v>351.22800000000001</v>
      </c>
      <c r="T12" s="671">
        <v>2.9308341020647557</v>
      </c>
    </row>
    <row r="13" spans="2:28" ht="16.5" thickBot="1">
      <c r="B13" s="624" t="s">
        <v>197</v>
      </c>
      <c r="C13" s="623">
        <v>4091.181</v>
      </c>
      <c r="D13" s="623">
        <v>4120</v>
      </c>
      <c r="E13" s="671">
        <v>1.5971680118304665</v>
      </c>
      <c r="F13" s="872"/>
      <c r="G13" s="122"/>
      <c r="H13" s="122"/>
      <c r="I13" s="122"/>
      <c r="J13" s="122"/>
      <c r="K13" s="683"/>
      <c r="L13" s="622" t="s">
        <v>192</v>
      </c>
      <c r="M13" s="623">
        <v>2826.886</v>
      </c>
      <c r="N13" s="623">
        <v>1121.7090000000001</v>
      </c>
      <c r="O13" s="671">
        <v>2.5201598632087285</v>
      </c>
      <c r="P13" s="683"/>
      <c r="Q13" s="1115" t="s">
        <v>194</v>
      </c>
      <c r="R13" s="1001">
        <v>825.19200000000001</v>
      </c>
      <c r="S13" s="1001">
        <v>129.107</v>
      </c>
      <c r="T13" s="1116">
        <v>6.3915357029440694</v>
      </c>
    </row>
    <row r="14" spans="2:28" ht="16.5" thickBot="1">
      <c r="B14" s="1107" t="s">
        <v>324</v>
      </c>
      <c r="C14" s="626">
        <v>56590.008999999998</v>
      </c>
      <c r="D14" s="626">
        <v>119436</v>
      </c>
      <c r="E14" s="760">
        <v>2.3308063645542854</v>
      </c>
      <c r="F14" s="872"/>
      <c r="G14" s="122"/>
      <c r="H14" s="122"/>
      <c r="I14" s="122"/>
      <c r="J14" s="122"/>
      <c r="K14" s="683"/>
      <c r="L14" s="622" t="s">
        <v>213</v>
      </c>
      <c r="M14" s="623">
        <v>2649.355</v>
      </c>
      <c r="N14" s="623">
        <v>1050.3630000000001</v>
      </c>
      <c r="O14" s="671">
        <v>2.5223232349197371</v>
      </c>
      <c r="P14" s="683"/>
      <c r="Q14" s="1002" t="s">
        <v>324</v>
      </c>
      <c r="R14" s="626">
        <v>14924.964</v>
      </c>
      <c r="S14" s="626">
        <v>3680.51</v>
      </c>
      <c r="T14" s="760">
        <v>4.055134750347098</v>
      </c>
    </row>
    <row r="15" spans="2:28" ht="15.75">
      <c r="B15" s="122"/>
      <c r="C15" s="122"/>
      <c r="D15" s="122"/>
      <c r="E15" s="122"/>
      <c r="F15" s="872"/>
      <c r="G15" s="122"/>
      <c r="H15" s="122"/>
      <c r="I15" s="122"/>
      <c r="J15" s="122"/>
      <c r="K15" s="683"/>
      <c r="L15" s="622" t="s">
        <v>205</v>
      </c>
      <c r="M15" s="623">
        <v>1558.327</v>
      </c>
      <c r="N15" s="623">
        <v>627.86900000000003</v>
      </c>
      <c r="O15" s="671">
        <v>2.4819301478493125</v>
      </c>
      <c r="P15" s="683"/>
      <c r="Q15" s="122"/>
      <c r="R15" s="122"/>
      <c r="S15" s="122"/>
      <c r="T15" s="122"/>
    </row>
    <row r="16" spans="2:28" ht="15.75">
      <c r="F16" s="872"/>
      <c r="K16" s="683"/>
      <c r="L16" s="622" t="s">
        <v>206</v>
      </c>
      <c r="M16" s="623">
        <v>1155.7840000000001</v>
      </c>
      <c r="N16" s="623">
        <v>247.595</v>
      </c>
      <c r="O16" s="671">
        <v>4.6680425695187706</v>
      </c>
      <c r="P16" s="683"/>
      <c r="Q16" s="122"/>
      <c r="R16" s="122"/>
      <c r="S16" s="122"/>
      <c r="T16" s="122"/>
    </row>
    <row r="17" spans="2:21" ht="15.75">
      <c r="B17" s="122"/>
      <c r="C17" s="122"/>
      <c r="D17" s="122"/>
      <c r="E17" s="122"/>
      <c r="F17" s="871"/>
      <c r="K17" s="683"/>
      <c r="L17" s="622" t="s">
        <v>210</v>
      </c>
      <c r="M17" s="623">
        <v>779.08199999999999</v>
      </c>
      <c r="N17" s="623">
        <v>328.303</v>
      </c>
      <c r="O17" s="671">
        <v>2.3730578154936142</v>
      </c>
      <c r="P17" s="683"/>
      <c r="Q17" s="122"/>
      <c r="R17" s="122"/>
      <c r="S17" s="122"/>
      <c r="T17" s="122"/>
      <c r="U17" s="122"/>
    </row>
    <row r="18" spans="2:21" ht="16.5" thickBot="1">
      <c r="B18" s="122"/>
      <c r="C18" s="122"/>
      <c r="D18" s="122"/>
      <c r="E18" s="122"/>
      <c r="F18" s="873"/>
      <c r="H18" s="122"/>
      <c r="I18" s="122"/>
      <c r="J18" s="122"/>
      <c r="K18" s="122"/>
      <c r="L18" s="1115" t="s">
        <v>214</v>
      </c>
      <c r="M18" s="1001">
        <v>720.28200000000004</v>
      </c>
      <c r="N18" s="1001">
        <v>287.27999999999997</v>
      </c>
      <c r="O18" s="1116">
        <v>2.5072472848788641</v>
      </c>
      <c r="P18" s="683"/>
      <c r="Q18" s="122"/>
      <c r="R18" s="122"/>
      <c r="S18" s="122"/>
      <c r="T18" s="122"/>
      <c r="U18" s="122"/>
    </row>
    <row r="19" spans="2:21" ht="16.5" thickBot="1">
      <c r="B19" s="122"/>
      <c r="C19" s="122"/>
      <c r="D19" s="122"/>
      <c r="E19" s="122"/>
      <c r="F19" s="874"/>
      <c r="K19" s="683"/>
      <c r="L19" s="1002" t="s">
        <v>324</v>
      </c>
      <c r="M19" s="626">
        <v>39545.75</v>
      </c>
      <c r="N19" s="626">
        <v>11603.938</v>
      </c>
      <c r="O19" s="760">
        <v>3.4079594358397984</v>
      </c>
      <c r="P19" s="683"/>
      <c r="Q19" s="122"/>
      <c r="R19" s="122"/>
      <c r="S19" s="122"/>
      <c r="T19" s="122"/>
      <c r="U19" s="122"/>
    </row>
    <row r="20" spans="2:21" ht="15" customHeight="1">
      <c r="B20" s="122"/>
      <c r="C20" s="122"/>
      <c r="D20" s="122"/>
      <c r="E20" s="122"/>
      <c r="F20" s="874"/>
      <c r="K20" s="683"/>
      <c r="L20" s="122"/>
      <c r="M20" s="122"/>
      <c r="N20" s="122"/>
      <c r="O20" s="122"/>
      <c r="P20" s="683"/>
      <c r="Q20" s="122"/>
      <c r="R20" s="122"/>
      <c r="S20" s="122"/>
      <c r="T20" s="122"/>
      <c r="U20" s="122"/>
    </row>
    <row r="21" spans="2:21">
      <c r="B21" s="122"/>
      <c r="C21" s="122"/>
      <c r="D21" s="122"/>
      <c r="E21" s="122"/>
      <c r="F21" s="875"/>
      <c r="K21" s="683"/>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J26" s="122"/>
      <c r="L26" s="122"/>
      <c r="M26" s="122"/>
      <c r="N26" s="122"/>
      <c r="O26" s="122"/>
      <c r="Q26" s="122"/>
      <c r="R26" s="122"/>
      <c r="S26" s="122"/>
      <c r="T26" s="122"/>
      <c r="U26" s="122"/>
    </row>
    <row r="27" spans="2:21">
      <c r="F27" s="122"/>
      <c r="J27" s="122"/>
      <c r="L27" s="122"/>
      <c r="M27" s="122"/>
      <c r="N27" s="122"/>
      <c r="O27" s="122"/>
      <c r="Q27" s="122"/>
      <c r="R27" s="122"/>
      <c r="S27" s="122"/>
      <c r="T27" s="122"/>
      <c r="U27" s="122"/>
    </row>
    <row r="28" spans="2:21">
      <c r="B28" s="122"/>
      <c r="C28" s="122"/>
      <c r="D28" s="122"/>
      <c r="E28" s="122"/>
      <c r="F28" s="122"/>
      <c r="J28" s="122"/>
      <c r="L28" s="122"/>
      <c r="M28" s="122"/>
      <c r="N28" s="122"/>
      <c r="O28" s="122"/>
      <c r="Q28" s="122"/>
      <c r="R28" s="122"/>
      <c r="S28" s="122"/>
      <c r="T28" s="122"/>
      <c r="U28" s="122"/>
    </row>
    <row r="29" spans="2:21">
      <c r="B29" s="122"/>
      <c r="C29" s="122"/>
      <c r="D29" s="122"/>
      <c r="E29" s="122"/>
      <c r="F29" s="122"/>
      <c r="J29" s="122"/>
      <c r="K29" s="122"/>
      <c r="L29" s="122"/>
      <c r="M29" s="122"/>
      <c r="N29" s="122"/>
      <c r="O29" s="122"/>
      <c r="Q29" s="122"/>
      <c r="R29" s="122"/>
      <c r="S29" s="122"/>
      <c r="T29" s="122"/>
      <c r="U29" s="122"/>
    </row>
    <row r="30" spans="2:21">
      <c r="B30" s="122"/>
      <c r="C30" s="122"/>
      <c r="D30" s="122"/>
      <c r="E30" s="122"/>
      <c r="F30" s="122"/>
      <c r="J30" s="122"/>
      <c r="K30" s="122"/>
      <c r="L30" s="122"/>
      <c r="M30" s="122"/>
      <c r="N30" s="122"/>
      <c r="O30" s="122"/>
      <c r="Q30" s="122"/>
      <c r="R30" s="122"/>
      <c r="S30" s="122"/>
      <c r="T30" s="122"/>
    </row>
    <row r="31" spans="2:21">
      <c r="B31" s="122"/>
      <c r="C31" s="122"/>
      <c r="D31" s="122"/>
      <c r="E31" s="122"/>
      <c r="F31" s="122"/>
      <c r="J31" s="122"/>
      <c r="K31" s="122"/>
      <c r="L31" s="122"/>
      <c r="M31" s="122"/>
      <c r="N31" s="122"/>
      <c r="O31" s="122"/>
      <c r="Q31" s="122"/>
      <c r="R31" s="122"/>
      <c r="S31" s="122"/>
      <c r="T31" s="122"/>
    </row>
    <row r="32" spans="2:21">
      <c r="B32" s="122"/>
      <c r="C32" s="122"/>
      <c r="D32" s="122"/>
      <c r="E32" s="122"/>
      <c r="F32" s="122"/>
      <c r="J32" s="122"/>
      <c r="K32" s="122"/>
      <c r="L32" s="122"/>
      <c r="M32" s="122"/>
      <c r="N32" s="122"/>
      <c r="O32" s="122"/>
    </row>
    <row r="33" spans="2:20">
      <c r="B33" s="122"/>
      <c r="C33" s="122"/>
      <c r="D33" s="122"/>
      <c r="E33" s="122"/>
      <c r="F33" s="122"/>
      <c r="J33" s="122"/>
      <c r="K33" s="122"/>
      <c r="L33" s="122"/>
      <c r="M33" s="122"/>
      <c r="N33" s="122"/>
      <c r="O33" s="122"/>
      <c r="Q33" s="122"/>
      <c r="R33" s="122"/>
      <c r="S33" s="122"/>
      <c r="T33" s="122"/>
    </row>
    <row r="34" spans="2:20">
      <c r="B34" s="122"/>
      <c r="C34" s="122"/>
      <c r="D34" s="122"/>
      <c r="E34" s="122"/>
      <c r="F34" s="122"/>
      <c r="J34" s="122"/>
      <c r="K34" s="122"/>
      <c r="L34" s="122"/>
      <c r="M34" s="122"/>
      <c r="N34" s="122"/>
      <c r="O34" s="122"/>
      <c r="Q34" s="122"/>
      <c r="R34" s="122"/>
      <c r="S34" s="122"/>
      <c r="T34" s="122"/>
    </row>
    <row r="35" spans="2:20">
      <c r="B35" s="122"/>
      <c r="C35" s="122"/>
      <c r="D35" s="122"/>
      <c r="E35" s="122"/>
      <c r="F35" s="122"/>
      <c r="J35" s="122"/>
      <c r="K35" s="122"/>
      <c r="L35" s="122"/>
      <c r="M35" s="122"/>
      <c r="N35" s="122"/>
      <c r="O35" s="122"/>
      <c r="Q35" s="122"/>
      <c r="R35" s="122"/>
      <c r="S35" s="122"/>
      <c r="T35" s="122"/>
    </row>
    <row r="36" spans="2:20">
      <c r="B36" s="122"/>
      <c r="C36" s="122"/>
      <c r="D36" s="122"/>
      <c r="E36" s="122"/>
      <c r="F36" s="122"/>
      <c r="J36" s="122"/>
      <c r="K36" s="122"/>
      <c r="L36" s="122"/>
      <c r="M36" s="122"/>
      <c r="N36" s="122"/>
      <c r="O36" s="122"/>
      <c r="Q36" s="122"/>
      <c r="R36" s="122"/>
      <c r="S36" s="122"/>
      <c r="T36" s="122"/>
    </row>
    <row r="37" spans="2:20">
      <c r="B37" s="122"/>
      <c r="C37" s="122"/>
      <c r="D37" s="122"/>
      <c r="E37" s="122"/>
      <c r="F37" s="122"/>
      <c r="J37" s="122"/>
      <c r="K37" s="122"/>
      <c r="L37" s="122"/>
      <c r="M37" s="122"/>
      <c r="N37" s="122"/>
      <c r="O37" s="122"/>
    </row>
    <row r="38" spans="2:20">
      <c r="B38" s="122"/>
      <c r="C38" s="122"/>
      <c r="D38" s="122"/>
      <c r="E38" s="122"/>
      <c r="F38" s="122"/>
      <c r="J38" s="122"/>
      <c r="K38" s="122"/>
      <c r="L38" s="122"/>
      <c r="M38" s="122"/>
      <c r="N38" s="122"/>
      <c r="O38" s="122"/>
    </row>
    <row r="39" spans="2:20">
      <c r="B39" s="122"/>
      <c r="C39" s="122"/>
      <c r="D39" s="122"/>
      <c r="E39" s="122"/>
      <c r="F39" s="122"/>
      <c r="J39" s="122"/>
      <c r="K39" s="122"/>
    </row>
    <row r="40" spans="2:20">
      <c r="B40" s="122"/>
      <c r="C40" s="122"/>
      <c r="D40" s="122"/>
      <c r="E40" s="122"/>
      <c r="F40" s="122"/>
      <c r="J40" s="122"/>
      <c r="K40" s="122"/>
      <c r="L40" s="122"/>
    </row>
    <row r="41" spans="2:20">
      <c r="B41" s="122"/>
      <c r="C41" s="122"/>
      <c r="D41" s="122"/>
      <c r="E41" s="122"/>
      <c r="F41" s="122"/>
      <c r="J41" s="122"/>
      <c r="K41" s="122"/>
      <c r="L41" s="122"/>
    </row>
    <row r="42" spans="2:20">
      <c r="B42" s="122"/>
      <c r="C42" s="122"/>
      <c r="D42" s="122"/>
      <c r="E42" s="122"/>
      <c r="F42" s="122"/>
      <c r="J42" s="122"/>
      <c r="K42" s="122"/>
      <c r="L42" s="122"/>
    </row>
    <row r="43" spans="2:20">
      <c r="B43" s="122"/>
      <c r="C43" s="122"/>
      <c r="D43" s="122"/>
      <c r="E43" s="122"/>
      <c r="F43" s="122"/>
      <c r="J43" s="122"/>
      <c r="K43" s="122"/>
      <c r="L43" s="122"/>
    </row>
    <row r="44" spans="2:20">
      <c r="B44" s="122"/>
      <c r="C44" s="122"/>
      <c r="D44" s="122"/>
      <c r="E44" s="122"/>
      <c r="F44" s="122"/>
      <c r="J44" s="122"/>
      <c r="K44" s="122"/>
      <c r="L44" s="122"/>
    </row>
    <row r="45" spans="2:20">
      <c r="B45" s="122"/>
      <c r="C45" s="122"/>
      <c r="D45" s="122"/>
      <c r="E45" s="122"/>
      <c r="F45" s="122"/>
      <c r="J45" s="122"/>
      <c r="K45" s="122"/>
      <c r="L45" s="122"/>
    </row>
    <row r="46" spans="2:20">
      <c r="B46" s="122"/>
      <c r="C46" s="122"/>
      <c r="D46" s="122"/>
      <c r="E46" s="122"/>
      <c r="F46" s="122"/>
      <c r="J46" s="122"/>
      <c r="K46" s="122"/>
      <c r="L46" s="122"/>
    </row>
    <row r="47" spans="2:20">
      <c r="B47" s="122"/>
      <c r="C47" s="122"/>
      <c r="D47" s="122"/>
      <c r="E47" s="122"/>
      <c r="F47" s="122"/>
      <c r="J47" s="122"/>
      <c r="K47" s="122"/>
      <c r="L47" s="122"/>
    </row>
    <row r="48" spans="2:20">
      <c r="B48" s="122"/>
      <c r="C48" s="122"/>
      <c r="D48" s="122"/>
      <c r="E48" s="122"/>
      <c r="F48" s="122"/>
      <c r="J48" s="122"/>
      <c r="K48" s="122"/>
      <c r="L48" s="122"/>
    </row>
    <row r="49" spans="2:12">
      <c r="B49" s="122"/>
      <c r="C49" s="122"/>
      <c r="D49" s="122"/>
      <c r="E49" s="122"/>
      <c r="F49" s="122"/>
      <c r="J49" s="122"/>
      <c r="K49" s="122"/>
      <c r="L49" s="122"/>
    </row>
    <row r="50" spans="2:12">
      <c r="B50" s="122"/>
      <c r="C50" s="122"/>
      <c r="D50" s="122"/>
      <c r="E50" s="122"/>
      <c r="F50" s="122"/>
      <c r="J50" s="122"/>
      <c r="K50" s="122"/>
      <c r="L50" s="122"/>
    </row>
    <row r="51" spans="2:12">
      <c r="B51" s="122"/>
      <c r="C51" s="122"/>
      <c r="D51" s="122"/>
      <c r="E51" s="122"/>
      <c r="F51" s="122"/>
      <c r="J51" s="122"/>
      <c r="K51" s="122"/>
      <c r="L51" s="122"/>
    </row>
    <row r="52" spans="2:12">
      <c r="B52" s="122"/>
      <c r="C52" s="122"/>
      <c r="D52" s="122"/>
      <c r="E52" s="122"/>
      <c r="F52" s="122"/>
      <c r="J52" s="122"/>
      <c r="K52" s="122"/>
      <c r="L52" s="122"/>
    </row>
    <row r="53" spans="2:12">
      <c r="B53" s="122"/>
      <c r="C53" s="122"/>
      <c r="D53" s="122"/>
      <c r="E53" s="122"/>
      <c r="F53" s="122"/>
      <c r="J53" s="122"/>
      <c r="K53" s="122"/>
      <c r="L53" s="122"/>
    </row>
    <row r="54" spans="2:12">
      <c r="B54" s="122"/>
      <c r="C54" s="122"/>
      <c r="D54" s="122"/>
      <c r="E54" s="122"/>
      <c r="F54" s="122"/>
      <c r="J54" s="122"/>
      <c r="K54" s="122"/>
      <c r="L54" s="122"/>
    </row>
    <row r="55" spans="2:12">
      <c r="B55" s="122"/>
      <c r="C55" s="122"/>
      <c r="D55" s="122"/>
      <c r="E55" s="122"/>
      <c r="F55" s="122"/>
      <c r="J55" s="122"/>
      <c r="K55" s="122"/>
      <c r="L55" s="122"/>
    </row>
    <row r="56" spans="2:12">
      <c r="B56" s="122"/>
      <c r="C56" s="122"/>
      <c r="D56" s="122"/>
      <c r="E56" s="122"/>
      <c r="F56" s="122"/>
      <c r="J56" s="122"/>
      <c r="K56" s="122"/>
      <c r="L56" s="122"/>
    </row>
    <row r="57" spans="2:12">
      <c r="B57" s="122"/>
      <c r="C57" s="122"/>
      <c r="D57" s="122"/>
      <c r="E57" s="122"/>
      <c r="F57" s="122"/>
      <c r="J57" s="122"/>
      <c r="K57" s="122"/>
      <c r="L57" s="122"/>
    </row>
    <row r="58" spans="2:12">
      <c r="B58" s="122"/>
      <c r="C58" s="122"/>
      <c r="D58" s="122"/>
      <c r="E58" s="122"/>
      <c r="F58" s="122"/>
      <c r="G58" s="122"/>
      <c r="H58" s="122"/>
      <c r="I58" s="122"/>
      <c r="J58" s="122"/>
      <c r="K58" s="122"/>
      <c r="L58" s="122"/>
    </row>
    <row r="59" spans="2:12">
      <c r="B59" s="122"/>
      <c r="C59" s="122"/>
      <c r="D59" s="122"/>
      <c r="E59" s="122"/>
      <c r="F59" s="122"/>
      <c r="G59" s="122"/>
      <c r="H59" s="122"/>
      <c r="I59" s="122"/>
      <c r="J59" s="122"/>
      <c r="K59" s="122"/>
      <c r="L59" s="122"/>
    </row>
    <row r="60" spans="2:12">
      <c r="B60" s="122"/>
      <c r="C60" s="122"/>
      <c r="D60" s="122"/>
      <c r="E60" s="122"/>
      <c r="F60" s="122"/>
      <c r="G60" s="122"/>
      <c r="H60" s="122"/>
      <c r="I60" s="122"/>
      <c r="J60" s="122"/>
    </row>
    <row r="61" spans="2:12">
      <c r="B61" s="122"/>
      <c r="C61" s="122"/>
      <c r="D61" s="122"/>
      <c r="E61" s="122"/>
      <c r="F61" s="122"/>
      <c r="G61" s="122"/>
      <c r="H61" s="122"/>
      <c r="I61" s="122"/>
      <c r="J61" s="122"/>
    </row>
    <row r="62" spans="2:12">
      <c r="B62" s="122"/>
      <c r="C62" s="122"/>
      <c r="D62" s="122"/>
      <c r="E62" s="122"/>
      <c r="F62" s="122"/>
      <c r="G62" s="122"/>
      <c r="H62" s="122"/>
      <c r="I62" s="122"/>
      <c r="J62" s="122"/>
    </row>
    <row r="63" spans="2:12">
      <c r="B63" s="122"/>
      <c r="C63" s="122"/>
      <c r="D63" s="122"/>
      <c r="E63" s="122"/>
      <c r="F63" s="122"/>
      <c r="G63" s="122"/>
      <c r="H63" s="122"/>
      <c r="I63" s="122"/>
      <c r="J63" s="122"/>
    </row>
    <row r="64" spans="2:12">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569" zoomScale="80" zoomScaleNormal="80" workbookViewId="0">
      <selection activeCell="T617" sqref="T617:T618"/>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402" t="s">
        <v>258</v>
      </c>
      <c r="C5" s="1402"/>
      <c r="D5" s="1402"/>
      <c r="E5" s="1402"/>
      <c r="F5" s="1402"/>
      <c r="G5" s="1402"/>
      <c r="H5" s="1402"/>
      <c r="I5" s="1402"/>
      <c r="J5" s="1402"/>
      <c r="K5" s="1402"/>
      <c r="L5" s="1402"/>
    </row>
    <row r="6" spans="2:13" ht="18">
      <c r="B6" s="689"/>
      <c r="C6" s="689"/>
      <c r="D6" s="689"/>
      <c r="E6" s="689"/>
      <c r="F6" s="457" t="s">
        <v>259</v>
      </c>
      <c r="G6" s="689"/>
      <c r="H6" s="689"/>
      <c r="I6" s="689"/>
      <c r="J6" s="689"/>
      <c r="K6" s="689"/>
      <c r="L6" s="689"/>
    </row>
    <row r="7" spans="2:13" s="458" customFormat="1" ht="15">
      <c r="B7" s="1403" t="s">
        <v>260</v>
      </c>
      <c r="C7" s="1395" t="s">
        <v>22</v>
      </c>
      <c r="D7" s="1395" t="s">
        <v>261</v>
      </c>
      <c r="E7" s="1406" t="s">
        <v>262</v>
      </c>
      <c r="F7" s="1407"/>
      <c r="G7" s="1408"/>
      <c r="H7" s="1409" t="s">
        <v>263</v>
      </c>
      <c r="I7" s="1411" t="s">
        <v>264</v>
      </c>
      <c r="J7" s="1412"/>
      <c r="K7" s="1412"/>
      <c r="L7" s="1403"/>
    </row>
    <row r="8" spans="2:13">
      <c r="B8" s="1404"/>
      <c r="C8" s="1405"/>
      <c r="D8" s="1405"/>
      <c r="E8" s="1397" t="s">
        <v>265</v>
      </c>
      <c r="F8" s="1395" t="s">
        <v>266</v>
      </c>
      <c r="G8" s="1395" t="s">
        <v>267</v>
      </c>
      <c r="H8" s="1410"/>
      <c r="I8" s="1397" t="s">
        <v>268</v>
      </c>
      <c r="J8" s="1397" t="s">
        <v>24</v>
      </c>
      <c r="K8" s="1395" t="s">
        <v>269</v>
      </c>
      <c r="L8" s="1397" t="s">
        <v>270</v>
      </c>
    </row>
    <row r="9" spans="2:13">
      <c r="B9" s="1404"/>
      <c r="C9" s="1405"/>
      <c r="D9" s="1405"/>
      <c r="E9" s="1398"/>
      <c r="F9" s="1405"/>
      <c r="G9" s="1405"/>
      <c r="H9" s="1410"/>
      <c r="I9" s="1398"/>
      <c r="J9" s="1398"/>
      <c r="K9" s="1396"/>
      <c r="L9" s="1398"/>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271</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272</v>
      </c>
      <c r="C14" s="467">
        <v>111170</v>
      </c>
      <c r="D14" s="467">
        <v>8623</v>
      </c>
      <c r="E14" s="468">
        <v>4062</v>
      </c>
      <c r="F14" s="468">
        <v>4470</v>
      </c>
      <c r="G14" s="467">
        <v>91</v>
      </c>
      <c r="H14" s="467">
        <v>102547</v>
      </c>
      <c r="I14" s="467">
        <v>14124</v>
      </c>
      <c r="J14" s="467">
        <v>38146</v>
      </c>
      <c r="K14" s="467">
        <v>50276</v>
      </c>
      <c r="L14" s="469">
        <v>1</v>
      </c>
      <c r="M14" s="463"/>
    </row>
    <row r="15" spans="2:13" ht="15">
      <c r="B15" s="466" t="s">
        <v>273</v>
      </c>
      <c r="C15" s="467">
        <v>115203</v>
      </c>
      <c r="D15" s="467">
        <v>8222</v>
      </c>
      <c r="E15" s="468">
        <v>3948</v>
      </c>
      <c r="F15" s="468">
        <v>4170</v>
      </c>
      <c r="G15" s="467">
        <v>104</v>
      </c>
      <c r="H15" s="467">
        <v>106981</v>
      </c>
      <c r="I15" s="467">
        <v>15491</v>
      </c>
      <c r="J15" s="467">
        <v>36186</v>
      </c>
      <c r="K15" s="467">
        <v>55304</v>
      </c>
      <c r="L15" s="469">
        <v>0</v>
      </c>
      <c r="M15" s="463"/>
    </row>
    <row r="16" spans="2:13" ht="15">
      <c r="B16" s="466" t="s">
        <v>274</v>
      </c>
      <c r="C16" s="467">
        <v>116562</v>
      </c>
      <c r="D16" s="467">
        <v>10853</v>
      </c>
      <c r="E16" s="468">
        <v>5177</v>
      </c>
      <c r="F16" s="468">
        <v>5437</v>
      </c>
      <c r="G16" s="467">
        <v>239</v>
      </c>
      <c r="H16" s="467">
        <v>105709</v>
      </c>
      <c r="I16" s="467">
        <v>15320</v>
      </c>
      <c r="J16" s="467">
        <v>35101</v>
      </c>
      <c r="K16" s="467">
        <v>55288</v>
      </c>
      <c r="L16" s="469">
        <v>0</v>
      </c>
      <c r="M16" s="463"/>
    </row>
    <row r="17" spans="2:13" ht="15">
      <c r="B17" s="466" t="s">
        <v>275</v>
      </c>
      <c r="C17" s="467">
        <v>125105</v>
      </c>
      <c r="D17" s="467">
        <v>10047</v>
      </c>
      <c r="E17" s="468">
        <v>4413</v>
      </c>
      <c r="F17" s="468">
        <v>5418</v>
      </c>
      <c r="G17" s="467">
        <v>216</v>
      </c>
      <c r="H17" s="467">
        <v>115058</v>
      </c>
      <c r="I17" s="467">
        <v>16812</v>
      </c>
      <c r="J17" s="467">
        <v>42431</v>
      </c>
      <c r="K17" s="467">
        <v>55806</v>
      </c>
      <c r="L17" s="469">
        <v>9</v>
      </c>
      <c r="M17" s="463"/>
    </row>
    <row r="18" spans="2:13" ht="15">
      <c r="B18" s="466" t="s">
        <v>276</v>
      </c>
      <c r="C18" s="467">
        <v>112007</v>
      </c>
      <c r="D18" s="467">
        <v>9289</v>
      </c>
      <c r="E18" s="468">
        <v>4372</v>
      </c>
      <c r="F18" s="468">
        <v>4637</v>
      </c>
      <c r="G18" s="467">
        <v>280</v>
      </c>
      <c r="H18" s="467">
        <v>102718</v>
      </c>
      <c r="I18" s="467">
        <v>14362</v>
      </c>
      <c r="J18" s="467">
        <v>38076</v>
      </c>
      <c r="K18" s="467">
        <v>50272</v>
      </c>
      <c r="L18" s="469">
        <v>8</v>
      </c>
      <c r="M18" s="463"/>
    </row>
    <row r="19" spans="2:13" ht="15">
      <c r="B19" s="466" t="s">
        <v>277</v>
      </c>
      <c r="C19" s="467">
        <v>111410</v>
      </c>
      <c r="D19" s="467">
        <v>8309</v>
      </c>
      <c r="E19" s="468">
        <v>3771</v>
      </c>
      <c r="F19" s="468">
        <v>4321</v>
      </c>
      <c r="G19" s="467">
        <v>217</v>
      </c>
      <c r="H19" s="467">
        <v>103101</v>
      </c>
      <c r="I19" s="467">
        <v>13545</v>
      </c>
      <c r="J19" s="467">
        <v>39139</v>
      </c>
      <c r="K19" s="467">
        <v>50368</v>
      </c>
      <c r="L19" s="469">
        <v>49</v>
      </c>
      <c r="M19" s="463"/>
    </row>
    <row r="20" spans="2:13" ht="15">
      <c r="B20" s="466" t="s">
        <v>278</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279</v>
      </c>
      <c r="C21" s="467">
        <v>98819</v>
      </c>
      <c r="D21" s="467">
        <v>7846</v>
      </c>
      <c r="E21" s="468">
        <v>3484</v>
      </c>
      <c r="F21" s="468">
        <v>4232</v>
      </c>
      <c r="G21" s="467">
        <v>130</v>
      </c>
      <c r="H21" s="467">
        <v>90973</v>
      </c>
      <c r="I21" s="467">
        <v>12054</v>
      </c>
      <c r="J21" s="467">
        <v>36440</v>
      </c>
      <c r="K21" s="467">
        <v>42479</v>
      </c>
      <c r="L21" s="469">
        <v>0</v>
      </c>
      <c r="M21" s="463"/>
    </row>
    <row r="22" spans="2:13" ht="15">
      <c r="B22" s="466" t="s">
        <v>280</v>
      </c>
      <c r="C22" s="467">
        <v>123297</v>
      </c>
      <c r="D22" s="467">
        <v>8800</v>
      </c>
      <c r="E22" s="468">
        <v>3810</v>
      </c>
      <c r="F22" s="468">
        <v>4759</v>
      </c>
      <c r="G22" s="467">
        <v>231</v>
      </c>
      <c r="H22" s="470">
        <v>114497</v>
      </c>
      <c r="I22" s="470">
        <v>15331</v>
      </c>
      <c r="J22" s="470">
        <v>45240</v>
      </c>
      <c r="K22" s="470">
        <v>53925</v>
      </c>
      <c r="L22" s="471">
        <v>1</v>
      </c>
      <c r="M22" s="463"/>
    </row>
    <row r="23" spans="2:13" ht="15">
      <c r="B23" s="472" t="s">
        <v>281</v>
      </c>
      <c r="C23" s="467">
        <v>138891</v>
      </c>
      <c r="D23" s="467">
        <v>8798</v>
      </c>
      <c r="E23" s="468">
        <v>4032</v>
      </c>
      <c r="F23" s="468">
        <v>4489</v>
      </c>
      <c r="G23" s="467">
        <v>277</v>
      </c>
      <c r="H23" s="470">
        <v>130093</v>
      </c>
      <c r="I23" s="470">
        <v>18666</v>
      </c>
      <c r="J23" s="470">
        <v>51077</v>
      </c>
      <c r="K23" s="470">
        <v>60332</v>
      </c>
      <c r="L23" s="471">
        <v>18</v>
      </c>
      <c r="M23" s="463"/>
    </row>
    <row r="24" spans="2:13" ht="15">
      <c r="B24" s="472" t="s">
        <v>282</v>
      </c>
      <c r="C24" s="467">
        <v>120349</v>
      </c>
      <c r="D24" s="467">
        <v>7846</v>
      </c>
      <c r="E24" s="468">
        <v>3600</v>
      </c>
      <c r="F24" s="468">
        <v>4083</v>
      </c>
      <c r="G24" s="467">
        <v>163</v>
      </c>
      <c r="H24" s="470">
        <v>112503</v>
      </c>
      <c r="I24" s="470">
        <v>16315</v>
      </c>
      <c r="J24" s="470">
        <v>44463</v>
      </c>
      <c r="K24" s="470">
        <v>51721</v>
      </c>
      <c r="L24" s="471">
        <v>4</v>
      </c>
      <c r="M24" s="463"/>
    </row>
    <row r="25" spans="2:13" ht="15">
      <c r="B25" s="472" t="s">
        <v>283</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284</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285</v>
      </c>
      <c r="C29" s="689"/>
      <c r="D29" s="477"/>
      <c r="E29" s="689"/>
      <c r="F29" s="689"/>
      <c r="H29" s="689"/>
      <c r="I29" s="689"/>
      <c r="J29" s="689"/>
      <c r="K29" s="689"/>
      <c r="L29" s="689"/>
    </row>
    <row r="30" spans="2:13" s="458" customFormat="1" ht="18.75" customHeight="1">
      <c r="B30" s="689"/>
      <c r="C30" s="689"/>
      <c r="D30" s="689"/>
      <c r="E30" s="689"/>
      <c r="F30" s="457" t="s">
        <v>259</v>
      </c>
      <c r="G30" s="689"/>
      <c r="H30" s="689"/>
      <c r="I30" s="689"/>
      <c r="J30" s="689"/>
      <c r="K30" s="689"/>
      <c r="L30" s="689"/>
    </row>
    <row r="31" spans="2:13" ht="30">
      <c r="B31" s="690" t="s">
        <v>260</v>
      </c>
      <c r="C31" s="692" t="s">
        <v>22</v>
      </c>
      <c r="D31" s="692" t="s">
        <v>261</v>
      </c>
      <c r="E31" s="694" t="s">
        <v>262</v>
      </c>
      <c r="F31" s="695"/>
      <c r="G31" s="696"/>
      <c r="H31" s="697" t="s">
        <v>263</v>
      </c>
      <c r="I31" s="694" t="s">
        <v>264</v>
      </c>
      <c r="J31" s="695"/>
      <c r="K31" s="695"/>
      <c r="L31" s="695"/>
      <c r="M31" s="463"/>
    </row>
    <row r="32" spans="2:13" ht="15">
      <c r="B32" s="691"/>
      <c r="C32" s="693"/>
      <c r="D32" s="693"/>
      <c r="E32" s="700" t="s">
        <v>265</v>
      </c>
      <c r="F32" s="692" t="s">
        <v>266</v>
      </c>
      <c r="G32" s="692" t="s">
        <v>267</v>
      </c>
      <c r="H32" s="698"/>
      <c r="I32" s="700" t="s">
        <v>268</v>
      </c>
      <c r="J32" s="700" t="s">
        <v>24</v>
      </c>
      <c r="K32" s="692" t="s">
        <v>269</v>
      </c>
      <c r="L32" s="699" t="s">
        <v>270</v>
      </c>
      <c r="M32" s="463"/>
    </row>
    <row r="33" spans="2:13" ht="15">
      <c r="B33" s="691"/>
      <c r="C33" s="693"/>
      <c r="D33" s="693"/>
      <c r="E33" s="701"/>
      <c r="F33" s="693"/>
      <c r="G33" s="693"/>
      <c r="H33" s="698"/>
      <c r="I33" s="701"/>
      <c r="J33" s="701"/>
      <c r="K33" s="702"/>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88"/>
      <c r="E36" s="688"/>
      <c r="G36" s="688" t="s">
        <v>271</v>
      </c>
      <c r="H36" s="688"/>
      <c r="I36" s="688"/>
      <c r="J36" s="688"/>
      <c r="K36" s="688"/>
      <c r="L36" s="688"/>
    </row>
    <row r="37" spans="2:13" ht="12.75">
      <c r="B37" s="464"/>
      <c r="C37" s="464"/>
      <c r="D37" s="464"/>
      <c r="E37" s="464"/>
      <c r="F37" s="464"/>
      <c r="G37" s="464"/>
      <c r="H37" s="464"/>
      <c r="I37" s="464"/>
      <c r="J37" s="464"/>
      <c r="K37" s="464"/>
      <c r="L37" s="464"/>
    </row>
    <row r="38" spans="2:13" ht="15">
      <c r="B38" s="466" t="s">
        <v>272</v>
      </c>
      <c r="C38" s="479">
        <v>112149</v>
      </c>
      <c r="D38" s="479">
        <v>7252</v>
      </c>
      <c r="E38" s="480">
        <v>3259</v>
      </c>
      <c r="F38" s="480">
        <v>3523</v>
      </c>
      <c r="G38" s="479">
        <v>470</v>
      </c>
      <c r="H38" s="479">
        <v>104897</v>
      </c>
      <c r="I38" s="479">
        <v>14543</v>
      </c>
      <c r="J38" s="479">
        <v>38246</v>
      </c>
      <c r="K38" s="479">
        <v>52108</v>
      </c>
      <c r="L38" s="481">
        <v>0</v>
      </c>
      <c r="M38" s="463"/>
    </row>
    <row r="39" spans="2:13" ht="15">
      <c r="B39" s="466" t="s">
        <v>273</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274</v>
      </c>
      <c r="C40" s="479">
        <v>149470</v>
      </c>
      <c r="D40" s="479">
        <v>7601</v>
      </c>
      <c r="E40" s="480">
        <v>3691</v>
      </c>
      <c r="F40" s="480">
        <v>3784</v>
      </c>
      <c r="G40" s="479">
        <v>126</v>
      </c>
      <c r="H40" s="479">
        <v>141869</v>
      </c>
      <c r="I40" s="479">
        <v>21282</v>
      </c>
      <c r="J40" s="479">
        <v>48615</v>
      </c>
      <c r="K40" s="479">
        <v>71968</v>
      </c>
      <c r="L40" s="481">
        <v>4</v>
      </c>
      <c r="M40" s="463"/>
    </row>
    <row r="41" spans="2:13" ht="15">
      <c r="B41" s="466" t="s">
        <v>275</v>
      </c>
      <c r="C41" s="479">
        <v>129079</v>
      </c>
      <c r="D41" s="479">
        <v>9084</v>
      </c>
      <c r="E41" s="480">
        <v>4200</v>
      </c>
      <c r="F41" s="480">
        <v>4672</v>
      </c>
      <c r="G41" s="479">
        <v>212</v>
      </c>
      <c r="H41" s="479">
        <v>119995</v>
      </c>
      <c r="I41" s="479">
        <v>18707</v>
      </c>
      <c r="J41" s="479">
        <v>43144</v>
      </c>
      <c r="K41" s="479">
        <v>58144</v>
      </c>
      <c r="L41" s="481">
        <v>0</v>
      </c>
      <c r="M41" s="463"/>
    </row>
    <row r="42" spans="2:13" ht="15">
      <c r="B42" s="466" t="s">
        <v>276</v>
      </c>
      <c r="C42" s="482">
        <v>128921</v>
      </c>
      <c r="D42" s="482">
        <v>7616</v>
      </c>
      <c r="E42" s="480">
        <v>2998</v>
      </c>
      <c r="F42" s="480">
        <v>4131</v>
      </c>
      <c r="G42" s="479">
        <v>487</v>
      </c>
      <c r="H42" s="482">
        <v>121305</v>
      </c>
      <c r="I42" s="479">
        <v>19706</v>
      </c>
      <c r="J42" s="479">
        <v>45020</v>
      </c>
      <c r="K42" s="479">
        <v>56572</v>
      </c>
      <c r="L42" s="481">
        <v>7</v>
      </c>
      <c r="M42" s="463"/>
    </row>
    <row r="43" spans="2:13" ht="15">
      <c r="B43" s="466" t="s">
        <v>277</v>
      </c>
      <c r="C43" s="479">
        <v>112870</v>
      </c>
      <c r="D43" s="479">
        <v>6418</v>
      </c>
      <c r="E43" s="480">
        <v>2391</v>
      </c>
      <c r="F43" s="480">
        <v>3619</v>
      </c>
      <c r="G43" s="479">
        <v>408</v>
      </c>
      <c r="H43" s="479">
        <v>106452</v>
      </c>
      <c r="I43" s="479">
        <v>16361</v>
      </c>
      <c r="J43" s="479">
        <v>39344</v>
      </c>
      <c r="K43" s="479">
        <v>50741</v>
      </c>
      <c r="L43" s="481">
        <v>6</v>
      </c>
      <c r="M43" s="463"/>
    </row>
    <row r="44" spans="2:13" ht="15">
      <c r="B44" s="466" t="s">
        <v>278</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279</v>
      </c>
      <c r="C45" s="479">
        <v>100176</v>
      </c>
      <c r="D45" s="479">
        <v>6200</v>
      </c>
      <c r="E45" s="480">
        <v>2447</v>
      </c>
      <c r="F45" s="480">
        <v>3349</v>
      </c>
      <c r="G45" s="479">
        <v>404</v>
      </c>
      <c r="H45" s="479">
        <v>93976</v>
      </c>
      <c r="I45" s="479">
        <v>14262</v>
      </c>
      <c r="J45" s="479">
        <v>37783</v>
      </c>
      <c r="K45" s="479">
        <v>41925</v>
      </c>
      <c r="L45" s="481">
        <v>6</v>
      </c>
      <c r="M45" s="463"/>
    </row>
    <row r="46" spans="2:13" ht="15">
      <c r="B46" s="466" t="s">
        <v>280</v>
      </c>
      <c r="C46" s="479">
        <v>116510</v>
      </c>
      <c r="D46" s="479">
        <v>5572</v>
      </c>
      <c r="E46" s="480">
        <v>1460</v>
      </c>
      <c r="F46" s="480">
        <v>3789</v>
      </c>
      <c r="G46" s="479">
        <v>323</v>
      </c>
      <c r="H46" s="479">
        <v>110938</v>
      </c>
      <c r="I46" s="479">
        <v>17370</v>
      </c>
      <c r="J46" s="479">
        <v>41886</v>
      </c>
      <c r="K46" s="479">
        <v>51678</v>
      </c>
      <c r="L46" s="481">
        <v>4</v>
      </c>
      <c r="M46" s="463"/>
    </row>
    <row r="47" spans="2:13" ht="15">
      <c r="B47" s="472" t="s">
        <v>281</v>
      </c>
      <c r="C47" s="479">
        <v>123235</v>
      </c>
      <c r="D47" s="479">
        <v>5391</v>
      </c>
      <c r="E47" s="480">
        <v>1404</v>
      </c>
      <c r="F47" s="480">
        <v>3149</v>
      </c>
      <c r="G47" s="479">
        <v>838</v>
      </c>
      <c r="H47" s="479">
        <v>117844</v>
      </c>
      <c r="I47" s="479">
        <v>19563</v>
      </c>
      <c r="J47" s="479">
        <v>45078</v>
      </c>
      <c r="K47" s="479">
        <v>53199</v>
      </c>
      <c r="L47" s="481">
        <v>4</v>
      </c>
      <c r="M47" s="463"/>
    </row>
    <row r="48" spans="2:13" ht="15">
      <c r="B48" s="485" t="s">
        <v>282</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283</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286</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287</v>
      </c>
      <c r="C53" s="689"/>
      <c r="D53" s="477"/>
      <c r="E53" s="689"/>
      <c r="F53" s="689"/>
      <c r="H53" s="689"/>
      <c r="I53" s="689"/>
      <c r="J53" s="689"/>
      <c r="K53" s="689"/>
      <c r="L53" s="689"/>
    </row>
    <row r="54" spans="2:13" ht="18">
      <c r="B54" s="689"/>
      <c r="C54" s="689"/>
      <c r="D54" s="689"/>
      <c r="E54" s="689"/>
      <c r="F54" s="457" t="s">
        <v>259</v>
      </c>
      <c r="G54" s="689"/>
      <c r="H54" s="689"/>
      <c r="I54" s="689"/>
      <c r="J54" s="689"/>
      <c r="K54" s="689"/>
      <c r="L54" s="689"/>
    </row>
    <row r="55" spans="2:13" ht="30">
      <c r="B55" s="690" t="s">
        <v>260</v>
      </c>
      <c r="C55" s="692" t="s">
        <v>22</v>
      </c>
      <c r="D55" s="692" t="s">
        <v>261</v>
      </c>
      <c r="E55" s="694" t="s">
        <v>262</v>
      </c>
      <c r="F55" s="695"/>
      <c r="G55" s="696"/>
      <c r="H55" s="697" t="s">
        <v>263</v>
      </c>
      <c r="I55" s="694" t="s">
        <v>264</v>
      </c>
      <c r="J55" s="695"/>
      <c r="K55" s="695"/>
      <c r="L55" s="695"/>
      <c r="M55" s="463"/>
    </row>
    <row r="56" spans="2:13" ht="15" customHeight="1">
      <c r="B56" s="691"/>
      <c r="C56" s="693"/>
      <c r="D56" s="693"/>
      <c r="E56" s="700" t="s">
        <v>265</v>
      </c>
      <c r="F56" s="692" t="s">
        <v>266</v>
      </c>
      <c r="G56" s="692" t="s">
        <v>267</v>
      </c>
      <c r="H56" s="698"/>
      <c r="I56" s="700" t="s">
        <v>268</v>
      </c>
      <c r="J56" s="700" t="s">
        <v>24</v>
      </c>
      <c r="K56" s="692" t="s">
        <v>269</v>
      </c>
      <c r="L56" s="699" t="s">
        <v>270</v>
      </c>
      <c r="M56" s="463"/>
    </row>
    <row r="57" spans="2:13" ht="15">
      <c r="B57" s="691"/>
      <c r="C57" s="693"/>
      <c r="D57" s="693"/>
      <c r="E57" s="701"/>
      <c r="F57" s="693"/>
      <c r="G57" s="693"/>
      <c r="H57" s="698"/>
      <c r="I57" s="701"/>
      <c r="J57" s="701"/>
      <c r="K57" s="702"/>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88"/>
      <c r="E60" s="688"/>
      <c r="G60" s="688" t="s">
        <v>271</v>
      </c>
      <c r="H60" s="688"/>
      <c r="I60" s="688"/>
      <c r="J60" s="688"/>
      <c r="K60" s="688"/>
      <c r="L60" s="688"/>
    </row>
    <row r="61" spans="2:13" ht="15.75" customHeight="1">
      <c r="B61" s="464"/>
      <c r="C61" s="464"/>
      <c r="D61" s="464"/>
      <c r="E61" s="464"/>
      <c r="F61" s="464"/>
      <c r="G61" s="464"/>
      <c r="H61" s="464"/>
      <c r="I61" s="464"/>
      <c r="J61" s="464"/>
      <c r="K61" s="464"/>
      <c r="L61" s="464"/>
    </row>
    <row r="62" spans="2:13" ht="15">
      <c r="B62" s="466" t="s">
        <v>272</v>
      </c>
      <c r="C62" s="479">
        <v>83900</v>
      </c>
      <c r="D62" s="479">
        <v>5741</v>
      </c>
      <c r="E62" s="480">
        <v>2277</v>
      </c>
      <c r="F62" s="480">
        <v>2883</v>
      </c>
      <c r="G62" s="479">
        <v>581</v>
      </c>
      <c r="H62" s="479">
        <v>78159</v>
      </c>
      <c r="I62" s="479">
        <v>11069</v>
      </c>
      <c r="J62" s="479">
        <v>29046</v>
      </c>
      <c r="K62" s="479">
        <v>38039</v>
      </c>
      <c r="L62" s="481">
        <v>5</v>
      </c>
      <c r="M62" s="463"/>
    </row>
    <row r="63" spans="2:13" ht="15">
      <c r="B63" s="466" t="s">
        <v>273</v>
      </c>
      <c r="C63" s="479">
        <v>97205</v>
      </c>
      <c r="D63" s="479">
        <v>5693</v>
      </c>
      <c r="E63" s="480">
        <v>1987</v>
      </c>
      <c r="F63" s="480">
        <v>3347</v>
      </c>
      <c r="G63" s="479">
        <v>359</v>
      </c>
      <c r="H63" s="479">
        <v>91512</v>
      </c>
      <c r="I63" s="479">
        <v>13704</v>
      </c>
      <c r="J63" s="479">
        <v>33306</v>
      </c>
      <c r="K63" s="479">
        <v>44498</v>
      </c>
      <c r="L63" s="481">
        <v>4</v>
      </c>
      <c r="M63" s="463"/>
    </row>
    <row r="64" spans="2:13" ht="15">
      <c r="B64" s="466" t="s">
        <v>274</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275</v>
      </c>
      <c r="C65" s="479">
        <v>103860</v>
      </c>
      <c r="D65" s="479">
        <v>6418</v>
      </c>
      <c r="E65" s="480">
        <v>2651</v>
      </c>
      <c r="F65" s="480">
        <v>3675</v>
      </c>
      <c r="G65" s="479">
        <v>92</v>
      </c>
      <c r="H65" s="479">
        <v>97442</v>
      </c>
      <c r="I65" s="479">
        <v>14969</v>
      </c>
      <c r="J65" s="479">
        <v>35067</v>
      </c>
      <c r="K65" s="479">
        <v>47394</v>
      </c>
      <c r="L65" s="481">
        <v>12</v>
      </c>
      <c r="M65" s="463"/>
    </row>
    <row r="66" spans="2:13" ht="15">
      <c r="B66" s="466" t="s">
        <v>276</v>
      </c>
      <c r="C66" s="482">
        <v>112470</v>
      </c>
      <c r="D66" s="482">
        <v>7604</v>
      </c>
      <c r="E66" s="480">
        <v>2858</v>
      </c>
      <c r="F66" s="480">
        <v>4353</v>
      </c>
      <c r="G66" s="479">
        <v>393</v>
      </c>
      <c r="H66" s="482">
        <v>104866</v>
      </c>
      <c r="I66" s="479">
        <v>17040</v>
      </c>
      <c r="J66" s="479">
        <v>35740</v>
      </c>
      <c r="K66" s="479">
        <v>52074</v>
      </c>
      <c r="L66" s="481">
        <v>12</v>
      </c>
      <c r="M66" s="463"/>
    </row>
    <row r="67" spans="2:13" ht="15">
      <c r="B67" s="466" t="s">
        <v>277</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278</v>
      </c>
      <c r="C68" s="479">
        <v>124601</v>
      </c>
      <c r="D68" s="479">
        <v>6169</v>
      </c>
      <c r="E68" s="480">
        <v>2106</v>
      </c>
      <c r="F68" s="480">
        <v>3919</v>
      </c>
      <c r="G68" s="479">
        <v>144</v>
      </c>
      <c r="H68" s="479">
        <v>118432</v>
      </c>
      <c r="I68" s="483">
        <v>17843</v>
      </c>
      <c r="J68" s="483">
        <v>41112</v>
      </c>
      <c r="K68" s="483">
        <v>59469</v>
      </c>
      <c r="L68" s="484">
        <v>8</v>
      </c>
      <c r="M68" s="463"/>
    </row>
    <row r="69" spans="2:13" ht="15">
      <c r="B69" s="466" t="s">
        <v>279</v>
      </c>
      <c r="C69" s="479">
        <v>112766</v>
      </c>
      <c r="D69" s="479">
        <v>6652</v>
      </c>
      <c r="E69" s="480">
        <v>2278</v>
      </c>
      <c r="F69" s="480">
        <v>4217</v>
      </c>
      <c r="G69" s="479">
        <v>157</v>
      </c>
      <c r="H69" s="479">
        <v>106114</v>
      </c>
      <c r="I69" s="479">
        <v>15233</v>
      </c>
      <c r="J69" s="479">
        <v>36223</v>
      </c>
      <c r="K69" s="479">
        <v>54651</v>
      </c>
      <c r="L69" s="481">
        <v>7</v>
      </c>
      <c r="M69" s="463"/>
    </row>
    <row r="70" spans="2:13" ht="15">
      <c r="B70" s="466" t="s">
        <v>280</v>
      </c>
      <c r="C70" s="479">
        <v>127669</v>
      </c>
      <c r="D70" s="479">
        <v>6143</v>
      </c>
      <c r="E70" s="480">
        <v>1834</v>
      </c>
      <c r="F70" s="480">
        <v>4173</v>
      </c>
      <c r="G70" s="479">
        <v>136</v>
      </c>
      <c r="H70" s="479">
        <v>121526</v>
      </c>
      <c r="I70" s="479">
        <v>17448</v>
      </c>
      <c r="J70" s="479">
        <v>41665</v>
      </c>
      <c r="K70" s="479">
        <v>62363</v>
      </c>
      <c r="L70" s="481">
        <v>50</v>
      </c>
      <c r="M70" s="463"/>
    </row>
    <row r="71" spans="2:13" ht="15">
      <c r="B71" s="472" t="s">
        <v>281</v>
      </c>
      <c r="C71" s="479">
        <v>133935</v>
      </c>
      <c r="D71" s="479">
        <v>6592</v>
      </c>
      <c r="E71" s="480">
        <v>1606</v>
      </c>
      <c r="F71" s="480">
        <v>4838</v>
      </c>
      <c r="G71" s="479">
        <v>148</v>
      </c>
      <c r="H71" s="479">
        <v>127343</v>
      </c>
      <c r="I71" s="479">
        <v>19284</v>
      </c>
      <c r="J71" s="479">
        <v>44437</v>
      </c>
      <c r="K71" s="479">
        <v>63514</v>
      </c>
      <c r="L71" s="481">
        <v>108</v>
      </c>
      <c r="M71" s="463"/>
    </row>
    <row r="72" spans="2:13" ht="15">
      <c r="B72" s="485" t="s">
        <v>282</v>
      </c>
      <c r="C72" s="479">
        <v>132864</v>
      </c>
      <c r="D72" s="479">
        <v>5207</v>
      </c>
      <c r="E72" s="480">
        <v>1621</v>
      </c>
      <c r="F72" s="480">
        <v>3252</v>
      </c>
      <c r="G72" s="479">
        <v>334</v>
      </c>
      <c r="H72" s="479">
        <v>127657</v>
      </c>
      <c r="I72" s="479">
        <v>18098</v>
      </c>
      <c r="J72" s="479">
        <v>43625</v>
      </c>
      <c r="K72" s="479">
        <v>65887</v>
      </c>
      <c r="L72" s="481">
        <v>47</v>
      </c>
      <c r="M72" s="463"/>
    </row>
    <row r="73" spans="2:13" ht="15">
      <c r="B73" s="485" t="s">
        <v>283</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288</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289</v>
      </c>
      <c r="C78" s="689"/>
      <c r="D78" s="477"/>
      <c r="E78" s="689"/>
      <c r="F78" s="689"/>
      <c r="H78" s="689"/>
      <c r="I78" s="689"/>
      <c r="J78" s="689"/>
      <c r="K78" s="689"/>
      <c r="L78" s="689"/>
    </row>
    <row r="79" spans="2:13" ht="18">
      <c r="B79" s="689"/>
      <c r="C79" s="689"/>
      <c r="D79" s="689"/>
      <c r="E79" s="689"/>
      <c r="F79" s="457" t="s">
        <v>259</v>
      </c>
      <c r="G79" s="689"/>
      <c r="H79" s="689"/>
      <c r="I79" s="689"/>
      <c r="J79" s="689"/>
      <c r="K79" s="689"/>
      <c r="L79" s="689"/>
    </row>
    <row r="80" spans="2:13" ht="30">
      <c r="B80" s="690" t="s">
        <v>260</v>
      </c>
      <c r="C80" s="692" t="s">
        <v>22</v>
      </c>
      <c r="D80" s="692" t="s">
        <v>261</v>
      </c>
      <c r="E80" s="694" t="s">
        <v>262</v>
      </c>
      <c r="F80" s="695"/>
      <c r="G80" s="696"/>
      <c r="H80" s="697" t="s">
        <v>263</v>
      </c>
      <c r="I80" s="694" t="s">
        <v>264</v>
      </c>
      <c r="J80" s="695"/>
      <c r="K80" s="695"/>
      <c r="L80" s="695"/>
      <c r="M80" s="463"/>
    </row>
    <row r="81" spans="2:13" ht="15">
      <c r="B81" s="691"/>
      <c r="C81" s="693"/>
      <c r="D81" s="693"/>
      <c r="E81" s="700" t="s">
        <v>265</v>
      </c>
      <c r="F81" s="692" t="s">
        <v>266</v>
      </c>
      <c r="G81" s="692" t="s">
        <v>267</v>
      </c>
      <c r="H81" s="698"/>
      <c r="I81" s="700" t="s">
        <v>268</v>
      </c>
      <c r="J81" s="700" t="s">
        <v>24</v>
      </c>
      <c r="K81" s="692" t="s">
        <v>269</v>
      </c>
      <c r="L81" s="699" t="s">
        <v>270</v>
      </c>
      <c r="M81" s="463"/>
    </row>
    <row r="82" spans="2:13" ht="15">
      <c r="B82" s="691"/>
      <c r="C82" s="693"/>
      <c r="D82" s="693"/>
      <c r="E82" s="701"/>
      <c r="F82" s="693"/>
      <c r="G82" s="693"/>
      <c r="H82" s="698"/>
      <c r="I82" s="701"/>
      <c r="J82" s="701"/>
      <c r="K82" s="702"/>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88"/>
      <c r="E85" s="688"/>
      <c r="G85" s="688" t="s">
        <v>271</v>
      </c>
      <c r="H85" s="688"/>
      <c r="I85" s="688"/>
      <c r="J85" s="688"/>
      <c r="K85" s="688"/>
      <c r="L85" s="688"/>
      <c r="M85" s="463"/>
    </row>
    <row r="86" spans="2:13" ht="12.75">
      <c r="B86" s="464"/>
      <c r="C86" s="464"/>
      <c r="D86" s="464"/>
      <c r="E86" s="464"/>
      <c r="F86" s="464"/>
      <c r="G86" s="464"/>
      <c r="H86" s="464"/>
      <c r="I86" s="464"/>
      <c r="J86" s="464"/>
      <c r="K86" s="464"/>
      <c r="L86" s="464"/>
      <c r="M86" s="463"/>
    </row>
    <row r="87" spans="2:13" ht="15">
      <c r="B87" s="466" t="s">
        <v>272</v>
      </c>
      <c r="C87" s="479">
        <v>112561</v>
      </c>
      <c r="D87" s="479">
        <v>7269</v>
      </c>
      <c r="E87" s="480">
        <v>2961</v>
      </c>
      <c r="F87" s="480">
        <v>4094</v>
      </c>
      <c r="G87" s="479">
        <v>214</v>
      </c>
      <c r="H87" s="479">
        <v>105292</v>
      </c>
      <c r="I87" s="479">
        <v>14362</v>
      </c>
      <c r="J87" s="479">
        <v>33796</v>
      </c>
      <c r="K87" s="479">
        <v>57000</v>
      </c>
      <c r="L87" s="481">
        <v>134</v>
      </c>
      <c r="M87" s="463"/>
    </row>
    <row r="88" spans="2:13" ht="15">
      <c r="B88" s="466" t="s">
        <v>273</v>
      </c>
      <c r="C88" s="479">
        <v>109077</v>
      </c>
      <c r="D88" s="479">
        <v>6316</v>
      </c>
      <c r="E88" s="480">
        <v>2645</v>
      </c>
      <c r="F88" s="480">
        <v>3187</v>
      </c>
      <c r="G88" s="479">
        <v>484</v>
      </c>
      <c r="H88" s="479">
        <v>102761</v>
      </c>
      <c r="I88" s="479">
        <v>14691</v>
      </c>
      <c r="J88" s="479">
        <v>32213</v>
      </c>
      <c r="K88" s="479">
        <v>55847</v>
      </c>
      <c r="L88" s="481">
        <v>10</v>
      </c>
      <c r="M88" s="463"/>
    </row>
    <row r="89" spans="2:13" ht="15">
      <c r="B89" s="466" t="s">
        <v>274</v>
      </c>
      <c r="C89" s="479">
        <v>130700</v>
      </c>
      <c r="D89" s="479">
        <v>6991</v>
      </c>
      <c r="E89" s="480">
        <v>3137</v>
      </c>
      <c r="F89" s="480">
        <v>3724</v>
      </c>
      <c r="G89" s="479">
        <v>130</v>
      </c>
      <c r="H89" s="479">
        <v>123709</v>
      </c>
      <c r="I89" s="479">
        <v>18690</v>
      </c>
      <c r="J89" s="479">
        <v>41521</v>
      </c>
      <c r="K89" s="479">
        <v>63498</v>
      </c>
      <c r="L89" s="481">
        <v>0</v>
      </c>
      <c r="M89" s="463"/>
    </row>
    <row r="90" spans="2:13" ht="15">
      <c r="B90" s="466" t="s">
        <v>275</v>
      </c>
      <c r="C90" s="479">
        <v>110848</v>
      </c>
      <c r="D90" s="479">
        <v>7885</v>
      </c>
      <c r="E90" s="480">
        <v>3953</v>
      </c>
      <c r="F90" s="480">
        <v>3801</v>
      </c>
      <c r="G90" s="479">
        <v>131</v>
      </c>
      <c r="H90" s="479">
        <v>102963</v>
      </c>
      <c r="I90" s="479">
        <v>15359</v>
      </c>
      <c r="J90" s="479">
        <v>34533</v>
      </c>
      <c r="K90" s="479">
        <v>53071</v>
      </c>
      <c r="L90" s="481">
        <v>0</v>
      </c>
      <c r="M90" s="463"/>
    </row>
    <row r="91" spans="2:13" ht="15">
      <c r="B91" s="466" t="s">
        <v>276</v>
      </c>
      <c r="C91" s="482">
        <v>112741</v>
      </c>
      <c r="D91" s="482">
        <v>6588</v>
      </c>
      <c r="E91" s="480">
        <v>2591</v>
      </c>
      <c r="F91" s="480">
        <v>3709</v>
      </c>
      <c r="G91" s="479">
        <v>288</v>
      </c>
      <c r="H91" s="482">
        <v>106153</v>
      </c>
      <c r="I91" s="479">
        <v>16207</v>
      </c>
      <c r="J91" s="479">
        <v>35142</v>
      </c>
      <c r="K91" s="479">
        <v>54804</v>
      </c>
      <c r="L91" s="481">
        <v>0</v>
      </c>
      <c r="M91" s="463"/>
    </row>
    <row r="92" spans="2:13" ht="15">
      <c r="B92" s="466" t="s">
        <v>277</v>
      </c>
      <c r="C92" s="479">
        <v>113572</v>
      </c>
      <c r="D92" s="479">
        <v>5596</v>
      </c>
      <c r="E92" s="480">
        <v>2136</v>
      </c>
      <c r="F92" s="480">
        <v>3336</v>
      </c>
      <c r="G92" s="479">
        <v>124</v>
      </c>
      <c r="H92" s="479">
        <v>107976</v>
      </c>
      <c r="I92" s="479">
        <v>19189</v>
      </c>
      <c r="J92" s="479">
        <v>41161</v>
      </c>
      <c r="K92" s="479">
        <v>47626</v>
      </c>
      <c r="L92" s="481">
        <v>0</v>
      </c>
      <c r="M92" s="463"/>
    </row>
    <row r="93" spans="2:13" ht="15">
      <c r="B93" s="466" t="s">
        <v>278</v>
      </c>
      <c r="C93" s="479">
        <v>107320</v>
      </c>
      <c r="D93" s="479">
        <v>6343</v>
      </c>
      <c r="E93" s="480">
        <v>2828</v>
      </c>
      <c r="F93" s="480">
        <v>3175</v>
      </c>
      <c r="G93" s="479">
        <v>340</v>
      </c>
      <c r="H93" s="479">
        <v>100977</v>
      </c>
      <c r="I93" s="483">
        <v>15242</v>
      </c>
      <c r="J93" s="483">
        <v>36412</v>
      </c>
      <c r="K93" s="483">
        <v>49323</v>
      </c>
      <c r="L93" s="484">
        <v>0</v>
      </c>
      <c r="M93" s="463"/>
    </row>
    <row r="94" spans="2:13" ht="15">
      <c r="B94" s="466" t="s">
        <v>279</v>
      </c>
      <c r="C94" s="479">
        <v>107606</v>
      </c>
      <c r="D94" s="479">
        <v>7100</v>
      </c>
      <c r="E94" s="480">
        <v>2545</v>
      </c>
      <c r="F94" s="480">
        <v>4414</v>
      </c>
      <c r="G94" s="479">
        <v>141</v>
      </c>
      <c r="H94" s="479">
        <v>100506</v>
      </c>
      <c r="I94" s="479">
        <v>14346</v>
      </c>
      <c r="J94" s="479">
        <v>38260</v>
      </c>
      <c r="K94" s="479">
        <v>47888</v>
      </c>
      <c r="L94" s="481">
        <v>12</v>
      </c>
      <c r="M94" s="463"/>
    </row>
    <row r="95" spans="2:13" ht="15">
      <c r="B95" s="466" t="s">
        <v>280</v>
      </c>
      <c r="C95" s="479">
        <v>114839</v>
      </c>
      <c r="D95" s="479">
        <v>5922</v>
      </c>
      <c r="E95" s="480">
        <v>1996</v>
      </c>
      <c r="F95" s="480">
        <v>3788</v>
      </c>
      <c r="G95" s="479">
        <v>138</v>
      </c>
      <c r="H95" s="479">
        <v>108917</v>
      </c>
      <c r="I95" s="479">
        <v>15899</v>
      </c>
      <c r="J95" s="479">
        <v>40817</v>
      </c>
      <c r="K95" s="479">
        <v>52201</v>
      </c>
      <c r="L95" s="481">
        <v>0</v>
      </c>
      <c r="M95" s="463"/>
    </row>
    <row r="96" spans="2:13" ht="15">
      <c r="B96" s="485" t="s">
        <v>281</v>
      </c>
      <c r="C96" s="479">
        <v>117095</v>
      </c>
      <c r="D96" s="479">
        <v>5393</v>
      </c>
      <c r="E96" s="480">
        <v>1697</v>
      </c>
      <c r="F96" s="480">
        <v>3512</v>
      </c>
      <c r="G96" s="479">
        <v>184</v>
      </c>
      <c r="H96" s="479">
        <v>111702</v>
      </c>
      <c r="I96" s="479">
        <v>16611</v>
      </c>
      <c r="J96" s="479">
        <v>43924</v>
      </c>
      <c r="K96" s="479">
        <v>51167</v>
      </c>
      <c r="L96" s="481">
        <v>0</v>
      </c>
      <c r="M96" s="463"/>
    </row>
    <row r="97" spans="2:15" ht="15">
      <c r="B97" s="485" t="s">
        <v>282</v>
      </c>
      <c r="C97" s="479">
        <v>110633</v>
      </c>
      <c r="D97" s="479">
        <v>6574</v>
      </c>
      <c r="E97" s="480">
        <v>1632</v>
      </c>
      <c r="F97" s="480">
        <v>4807</v>
      </c>
      <c r="G97" s="479">
        <v>135</v>
      </c>
      <c r="H97" s="479">
        <v>104059</v>
      </c>
      <c r="I97" s="479">
        <v>15314</v>
      </c>
      <c r="J97" s="479">
        <v>40847</v>
      </c>
      <c r="K97" s="479">
        <v>47898</v>
      </c>
      <c r="L97" s="481">
        <v>0</v>
      </c>
      <c r="M97" s="463"/>
    </row>
    <row r="98" spans="2:15" ht="15">
      <c r="B98" s="485" t="s">
        <v>283</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290</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291</v>
      </c>
      <c r="C103" s="689"/>
      <c r="D103" s="477"/>
      <c r="E103" s="689"/>
      <c r="F103" s="689"/>
      <c r="H103" s="689"/>
      <c r="I103" s="689"/>
      <c r="J103" s="689"/>
      <c r="K103" s="689"/>
      <c r="L103" s="689"/>
    </row>
    <row r="104" spans="2:15" ht="18">
      <c r="B104" s="689"/>
      <c r="C104" s="689"/>
      <c r="D104" s="689"/>
      <c r="E104" s="689"/>
      <c r="F104" s="457" t="s">
        <v>259</v>
      </c>
      <c r="G104" s="689"/>
      <c r="H104" s="689"/>
      <c r="I104" s="689"/>
      <c r="J104" s="689"/>
      <c r="K104" s="689"/>
      <c r="L104" s="689"/>
    </row>
    <row r="105" spans="2:15" ht="30">
      <c r="B105" s="690" t="s">
        <v>260</v>
      </c>
      <c r="C105" s="692" t="s">
        <v>22</v>
      </c>
      <c r="D105" s="692" t="s">
        <v>261</v>
      </c>
      <c r="E105" s="694" t="s">
        <v>262</v>
      </c>
      <c r="F105" s="695"/>
      <c r="G105" s="696"/>
      <c r="H105" s="697" t="s">
        <v>263</v>
      </c>
      <c r="I105" s="694" t="s">
        <v>264</v>
      </c>
      <c r="J105" s="695"/>
      <c r="K105" s="695"/>
      <c r="L105" s="695"/>
      <c r="N105" s="1401"/>
      <c r="O105" s="1401"/>
    </row>
    <row r="106" spans="2:15" ht="15">
      <c r="B106" s="691"/>
      <c r="C106" s="693"/>
      <c r="D106" s="693"/>
      <c r="E106" s="700" t="s">
        <v>265</v>
      </c>
      <c r="F106" s="692" t="s">
        <v>266</v>
      </c>
      <c r="G106" s="692" t="s">
        <v>267</v>
      </c>
      <c r="H106" s="698"/>
      <c r="I106" s="700" t="s">
        <v>268</v>
      </c>
      <c r="J106" s="700" t="s">
        <v>24</v>
      </c>
      <c r="K106" s="692" t="s">
        <v>269</v>
      </c>
      <c r="L106" s="699" t="s">
        <v>270</v>
      </c>
    </row>
    <row r="107" spans="2:15" ht="15">
      <c r="B107" s="691"/>
      <c r="C107" s="693"/>
      <c r="D107" s="693"/>
      <c r="E107" s="701"/>
      <c r="F107" s="693"/>
      <c r="G107" s="693"/>
      <c r="H107" s="698"/>
      <c r="I107" s="701"/>
      <c r="J107" s="701"/>
      <c r="K107" s="702"/>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88"/>
      <c r="E110" s="688"/>
      <c r="G110" s="688" t="s">
        <v>271</v>
      </c>
      <c r="H110" s="688"/>
      <c r="I110" s="688"/>
      <c r="J110" s="688"/>
      <c r="K110" s="688"/>
      <c r="L110" s="688"/>
    </row>
    <row r="111" spans="2:15" ht="12.75">
      <c r="B111" s="464"/>
      <c r="C111" s="464"/>
      <c r="D111" s="464"/>
      <c r="E111" s="464"/>
      <c r="F111" s="464"/>
      <c r="G111" s="464"/>
      <c r="H111" s="464"/>
      <c r="I111" s="464"/>
      <c r="J111" s="464"/>
      <c r="K111" s="464"/>
      <c r="L111" s="464"/>
    </row>
    <row r="112" spans="2:15" ht="15">
      <c r="B112" s="466" t="s">
        <v>272</v>
      </c>
      <c r="C112" s="482">
        <v>88074</v>
      </c>
      <c r="D112" s="482">
        <v>4966</v>
      </c>
      <c r="E112" s="494">
        <v>1895</v>
      </c>
      <c r="F112" s="494">
        <v>2936</v>
      </c>
      <c r="G112" s="482">
        <v>135</v>
      </c>
      <c r="H112" s="495">
        <v>83108</v>
      </c>
      <c r="I112" s="482">
        <v>11335</v>
      </c>
      <c r="J112" s="495">
        <v>29439</v>
      </c>
      <c r="K112" s="495">
        <v>42334</v>
      </c>
      <c r="L112" s="496">
        <v>0</v>
      </c>
    </row>
    <row r="113" spans="2:15" ht="15">
      <c r="B113" s="466" t="s">
        <v>273</v>
      </c>
      <c r="C113" s="479">
        <v>84039</v>
      </c>
      <c r="D113" s="479">
        <v>5111</v>
      </c>
      <c r="E113" s="480">
        <v>2084</v>
      </c>
      <c r="F113" s="480">
        <v>2578</v>
      </c>
      <c r="G113" s="479">
        <v>449</v>
      </c>
      <c r="H113" s="479">
        <v>78928</v>
      </c>
      <c r="I113" s="479">
        <v>10671</v>
      </c>
      <c r="J113" s="479">
        <v>26527</v>
      </c>
      <c r="K113" s="479">
        <v>41730</v>
      </c>
      <c r="L113" s="481">
        <v>0</v>
      </c>
    </row>
    <row r="114" spans="2:15" ht="15">
      <c r="B114" s="466" t="s">
        <v>274</v>
      </c>
      <c r="C114" s="479">
        <v>124698</v>
      </c>
      <c r="D114" s="479">
        <v>6555</v>
      </c>
      <c r="E114" s="480">
        <v>2937</v>
      </c>
      <c r="F114" s="480">
        <v>3400</v>
      </c>
      <c r="G114" s="479">
        <v>218</v>
      </c>
      <c r="H114" s="479">
        <v>118143</v>
      </c>
      <c r="I114" s="479">
        <v>18187</v>
      </c>
      <c r="J114" s="479">
        <v>38810</v>
      </c>
      <c r="K114" s="479">
        <v>61146</v>
      </c>
      <c r="L114" s="481">
        <v>0</v>
      </c>
    </row>
    <row r="115" spans="2:15" ht="15">
      <c r="B115" s="466" t="s">
        <v>275</v>
      </c>
      <c r="C115" s="479">
        <v>92694</v>
      </c>
      <c r="D115" s="479">
        <v>5545</v>
      </c>
      <c r="E115" s="480">
        <v>2379</v>
      </c>
      <c r="F115" s="480">
        <v>3006</v>
      </c>
      <c r="G115" s="479">
        <v>160</v>
      </c>
      <c r="H115" s="479">
        <v>87149</v>
      </c>
      <c r="I115" s="479">
        <v>13286</v>
      </c>
      <c r="J115" s="479">
        <v>31469</v>
      </c>
      <c r="K115" s="479">
        <v>42394</v>
      </c>
      <c r="L115" s="481">
        <v>0</v>
      </c>
    </row>
    <row r="116" spans="2:15" ht="15">
      <c r="B116" s="466" t="s">
        <v>276</v>
      </c>
      <c r="C116" s="482">
        <v>118251</v>
      </c>
      <c r="D116" s="482">
        <v>5697</v>
      </c>
      <c r="E116" s="480">
        <v>2230</v>
      </c>
      <c r="F116" s="480">
        <v>3293</v>
      </c>
      <c r="G116" s="479">
        <v>174</v>
      </c>
      <c r="H116" s="482">
        <v>112554</v>
      </c>
      <c r="I116" s="479">
        <v>17224</v>
      </c>
      <c r="J116" s="479">
        <v>37242</v>
      </c>
      <c r="K116" s="479">
        <v>58088</v>
      </c>
      <c r="L116" s="481">
        <v>0</v>
      </c>
    </row>
    <row r="117" spans="2:15" ht="15">
      <c r="B117" s="466" t="s">
        <v>277</v>
      </c>
      <c r="C117" s="479">
        <v>113078</v>
      </c>
      <c r="D117" s="479">
        <v>5174</v>
      </c>
      <c r="E117" s="480">
        <v>1889</v>
      </c>
      <c r="F117" s="480">
        <v>3124</v>
      </c>
      <c r="G117" s="479">
        <v>161</v>
      </c>
      <c r="H117" s="479">
        <v>107904</v>
      </c>
      <c r="I117" s="479">
        <v>14580</v>
      </c>
      <c r="J117" s="479">
        <v>36857</v>
      </c>
      <c r="K117" s="479">
        <v>56460</v>
      </c>
      <c r="L117" s="481">
        <v>7</v>
      </c>
    </row>
    <row r="118" spans="2:15" ht="15">
      <c r="B118" s="466" t="s">
        <v>278</v>
      </c>
      <c r="C118" s="479">
        <v>103279</v>
      </c>
      <c r="D118" s="479">
        <v>4741</v>
      </c>
      <c r="E118" s="480">
        <v>1772</v>
      </c>
      <c r="F118" s="480">
        <v>2797</v>
      </c>
      <c r="G118" s="479">
        <v>172</v>
      </c>
      <c r="H118" s="479">
        <v>98538</v>
      </c>
      <c r="I118" s="483">
        <v>13237</v>
      </c>
      <c r="J118" s="483">
        <v>36277</v>
      </c>
      <c r="K118" s="483">
        <v>49014</v>
      </c>
      <c r="L118" s="484">
        <v>10</v>
      </c>
    </row>
    <row r="119" spans="2:15" ht="15">
      <c r="B119" s="466" t="s">
        <v>279</v>
      </c>
      <c r="C119" s="479">
        <v>99116</v>
      </c>
      <c r="D119" s="479">
        <v>5016</v>
      </c>
      <c r="E119" s="480">
        <v>1843</v>
      </c>
      <c r="F119" s="480">
        <v>2994</v>
      </c>
      <c r="G119" s="479">
        <v>179</v>
      </c>
      <c r="H119" s="479">
        <v>94100</v>
      </c>
      <c r="I119" s="479">
        <v>12819</v>
      </c>
      <c r="J119" s="479">
        <v>36213</v>
      </c>
      <c r="K119" s="479">
        <v>45061</v>
      </c>
      <c r="L119" s="481">
        <v>7</v>
      </c>
    </row>
    <row r="120" spans="2:15" ht="15">
      <c r="B120" s="466" t="s">
        <v>280</v>
      </c>
      <c r="C120" s="479">
        <v>100767</v>
      </c>
      <c r="D120" s="479">
        <v>4554</v>
      </c>
      <c r="E120" s="480">
        <v>1426</v>
      </c>
      <c r="F120" s="480">
        <v>2939</v>
      </c>
      <c r="G120" s="479">
        <v>189</v>
      </c>
      <c r="H120" s="479">
        <v>96213</v>
      </c>
      <c r="I120" s="479">
        <v>13486</v>
      </c>
      <c r="J120" s="479">
        <v>37044</v>
      </c>
      <c r="K120" s="479">
        <v>45683</v>
      </c>
      <c r="L120" s="481">
        <v>0</v>
      </c>
    </row>
    <row r="121" spans="2:15" ht="15">
      <c r="B121" s="485" t="s">
        <v>281</v>
      </c>
      <c r="C121" s="479">
        <v>111953</v>
      </c>
      <c r="D121" s="479">
        <v>4646</v>
      </c>
      <c r="E121" s="480">
        <v>1628</v>
      </c>
      <c r="F121" s="480">
        <v>2825</v>
      </c>
      <c r="G121" s="479">
        <v>193</v>
      </c>
      <c r="H121" s="479">
        <v>107307</v>
      </c>
      <c r="I121" s="479">
        <v>16054</v>
      </c>
      <c r="J121" s="479">
        <v>44030</v>
      </c>
      <c r="K121" s="479">
        <v>47223</v>
      </c>
      <c r="L121" s="481">
        <v>0</v>
      </c>
      <c r="N121" s="1401"/>
      <c r="O121" s="1401"/>
    </row>
    <row r="122" spans="2:15" ht="15">
      <c r="B122" s="485" t="s">
        <v>282</v>
      </c>
      <c r="C122" s="479">
        <v>106928</v>
      </c>
      <c r="D122" s="479">
        <v>5916</v>
      </c>
      <c r="E122" s="480">
        <v>1406</v>
      </c>
      <c r="F122" s="480">
        <v>4331</v>
      </c>
      <c r="G122" s="479">
        <v>179</v>
      </c>
      <c r="H122" s="479">
        <v>101012</v>
      </c>
      <c r="I122" s="479">
        <v>15280</v>
      </c>
      <c r="J122" s="479">
        <v>39118</v>
      </c>
      <c r="K122" s="479">
        <v>46614</v>
      </c>
      <c r="L122" s="481">
        <v>0</v>
      </c>
    </row>
    <row r="123" spans="2:15" ht="15">
      <c r="B123" s="485" t="s">
        <v>283</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292</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293</v>
      </c>
      <c r="C128" s="689"/>
      <c r="D128" s="477"/>
      <c r="E128" s="689"/>
      <c r="F128" s="689"/>
      <c r="H128" s="689"/>
      <c r="I128" s="689"/>
      <c r="J128" s="689"/>
      <c r="K128" s="689"/>
      <c r="L128" s="689"/>
    </row>
    <row r="129" spans="2:12" ht="18">
      <c r="B129" s="689"/>
      <c r="C129" s="689"/>
      <c r="D129" s="689"/>
      <c r="E129" s="689"/>
      <c r="F129" s="457" t="s">
        <v>259</v>
      </c>
      <c r="G129" s="689"/>
      <c r="H129" s="689"/>
      <c r="I129" s="689"/>
      <c r="J129" s="689"/>
      <c r="K129" s="689"/>
      <c r="L129" s="689"/>
    </row>
    <row r="130" spans="2:12" ht="30">
      <c r="B130" s="690" t="s">
        <v>260</v>
      </c>
      <c r="C130" s="692" t="s">
        <v>22</v>
      </c>
      <c r="D130" s="692" t="s">
        <v>261</v>
      </c>
      <c r="E130" s="694" t="s">
        <v>262</v>
      </c>
      <c r="F130" s="695"/>
      <c r="G130" s="696"/>
      <c r="H130" s="697" t="s">
        <v>263</v>
      </c>
      <c r="I130" s="694" t="s">
        <v>264</v>
      </c>
      <c r="J130" s="695"/>
      <c r="K130" s="695"/>
      <c r="L130" s="695"/>
    </row>
    <row r="131" spans="2:12" ht="15">
      <c r="B131" s="691"/>
      <c r="C131" s="693"/>
      <c r="D131" s="693"/>
      <c r="E131" s="700" t="s">
        <v>265</v>
      </c>
      <c r="F131" s="692" t="s">
        <v>266</v>
      </c>
      <c r="G131" s="692" t="s">
        <v>267</v>
      </c>
      <c r="H131" s="698"/>
      <c r="I131" s="700" t="s">
        <v>268</v>
      </c>
      <c r="J131" s="700" t="s">
        <v>24</v>
      </c>
      <c r="K131" s="692" t="s">
        <v>269</v>
      </c>
      <c r="L131" s="699" t="s">
        <v>270</v>
      </c>
    </row>
    <row r="132" spans="2:12" ht="15">
      <c r="B132" s="691"/>
      <c r="C132" s="693"/>
      <c r="D132" s="693"/>
      <c r="E132" s="701"/>
      <c r="F132" s="693"/>
      <c r="G132" s="693"/>
      <c r="H132" s="698"/>
      <c r="I132" s="701"/>
      <c r="J132" s="701"/>
      <c r="K132" s="702"/>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88"/>
      <c r="E135" s="688"/>
      <c r="G135" s="688" t="s">
        <v>271</v>
      </c>
      <c r="H135" s="688"/>
      <c r="I135" s="688"/>
      <c r="J135" s="688"/>
      <c r="K135" s="688"/>
      <c r="L135" s="688"/>
    </row>
    <row r="136" spans="2:12" ht="12.75">
      <c r="B136" s="464"/>
      <c r="C136" s="464"/>
      <c r="D136" s="464"/>
      <c r="E136" s="464"/>
      <c r="F136" s="464"/>
      <c r="G136" s="464"/>
      <c r="H136" s="464"/>
      <c r="I136" s="464"/>
      <c r="J136" s="464"/>
      <c r="K136" s="464"/>
      <c r="L136" s="464"/>
    </row>
    <row r="137" spans="2:12" ht="15">
      <c r="B137" s="466" t="s">
        <v>272</v>
      </c>
      <c r="C137" s="482">
        <v>98825</v>
      </c>
      <c r="D137" s="482">
        <v>5077</v>
      </c>
      <c r="E137" s="494">
        <v>1951</v>
      </c>
      <c r="F137" s="494">
        <v>2934</v>
      </c>
      <c r="G137" s="482">
        <v>192</v>
      </c>
      <c r="H137" s="495">
        <v>93748</v>
      </c>
      <c r="I137" s="482">
        <v>12592</v>
      </c>
      <c r="J137" s="495">
        <v>33704</v>
      </c>
      <c r="K137" s="495">
        <v>47452</v>
      </c>
      <c r="L137" s="496">
        <v>0</v>
      </c>
    </row>
    <row r="138" spans="2:12" ht="15">
      <c r="B138" s="466" t="s">
        <v>273</v>
      </c>
      <c r="C138" s="479">
        <v>96358</v>
      </c>
      <c r="D138" s="479">
        <v>3952</v>
      </c>
      <c r="E138" s="480">
        <v>1338</v>
      </c>
      <c r="F138" s="480">
        <v>2444</v>
      </c>
      <c r="G138" s="479">
        <v>170</v>
      </c>
      <c r="H138" s="479">
        <v>92406</v>
      </c>
      <c r="I138" s="479">
        <v>13204</v>
      </c>
      <c r="J138" s="479">
        <v>30916</v>
      </c>
      <c r="K138" s="479">
        <v>48286</v>
      </c>
      <c r="L138" s="481">
        <v>0</v>
      </c>
    </row>
    <row r="139" spans="2:12" ht="15">
      <c r="B139" s="466" t="s">
        <v>274</v>
      </c>
      <c r="C139" s="479">
        <v>102617</v>
      </c>
      <c r="D139" s="479">
        <v>5781</v>
      </c>
      <c r="E139" s="480">
        <v>2534</v>
      </c>
      <c r="F139" s="480">
        <v>2928</v>
      </c>
      <c r="G139" s="479">
        <v>319</v>
      </c>
      <c r="H139" s="479">
        <v>96836</v>
      </c>
      <c r="I139" s="479">
        <v>14531</v>
      </c>
      <c r="J139" s="479">
        <v>32396</v>
      </c>
      <c r="K139" s="479">
        <v>49909</v>
      </c>
      <c r="L139" s="481">
        <v>0</v>
      </c>
    </row>
    <row r="140" spans="2:12" ht="15">
      <c r="B140" s="466" t="s">
        <v>275</v>
      </c>
      <c r="C140" s="479">
        <v>98159</v>
      </c>
      <c r="D140" s="479">
        <v>4984</v>
      </c>
      <c r="E140" s="480">
        <v>1996</v>
      </c>
      <c r="F140" s="480">
        <v>2917</v>
      </c>
      <c r="G140" s="479">
        <v>71</v>
      </c>
      <c r="H140" s="479">
        <v>93175</v>
      </c>
      <c r="I140" s="479">
        <v>13624</v>
      </c>
      <c r="J140" s="479">
        <v>28719</v>
      </c>
      <c r="K140" s="479">
        <v>50832</v>
      </c>
      <c r="L140" s="481">
        <v>0</v>
      </c>
    </row>
    <row r="141" spans="2:12" ht="15">
      <c r="B141" s="466" t="s">
        <v>276</v>
      </c>
      <c r="C141" s="482">
        <v>105455</v>
      </c>
      <c r="D141" s="482">
        <v>5233</v>
      </c>
      <c r="E141" s="480">
        <v>1970</v>
      </c>
      <c r="F141" s="480">
        <v>3179</v>
      </c>
      <c r="G141" s="479">
        <v>84</v>
      </c>
      <c r="H141" s="482">
        <v>100222</v>
      </c>
      <c r="I141" s="479">
        <v>15215</v>
      </c>
      <c r="J141" s="479">
        <v>30197</v>
      </c>
      <c r="K141" s="479">
        <v>54810</v>
      </c>
      <c r="L141" s="481">
        <v>0</v>
      </c>
    </row>
    <row r="142" spans="2:12" ht="15">
      <c r="B142" s="466" t="s">
        <v>277</v>
      </c>
      <c r="C142" s="479">
        <v>109247</v>
      </c>
      <c r="D142" s="479">
        <v>4601</v>
      </c>
      <c r="E142" s="480">
        <v>1793</v>
      </c>
      <c r="F142" s="480">
        <v>2741</v>
      </c>
      <c r="G142" s="479">
        <v>67</v>
      </c>
      <c r="H142" s="479">
        <v>104646</v>
      </c>
      <c r="I142" s="479">
        <v>14099</v>
      </c>
      <c r="J142" s="479">
        <v>31176</v>
      </c>
      <c r="K142" s="479">
        <v>59253</v>
      </c>
      <c r="L142" s="481">
        <v>118</v>
      </c>
    </row>
    <row r="143" spans="2:12" ht="15">
      <c r="B143" s="466" t="s">
        <v>278</v>
      </c>
      <c r="C143" s="479">
        <v>110620</v>
      </c>
      <c r="D143" s="479">
        <v>4972</v>
      </c>
      <c r="E143" s="480">
        <v>1781</v>
      </c>
      <c r="F143" s="480">
        <v>2775</v>
      </c>
      <c r="G143" s="479">
        <v>416</v>
      </c>
      <c r="H143" s="479">
        <v>105648</v>
      </c>
      <c r="I143" s="483">
        <v>14921</v>
      </c>
      <c r="J143" s="483">
        <v>33005</v>
      </c>
      <c r="K143" s="483">
        <v>57722</v>
      </c>
      <c r="L143" s="484">
        <v>0</v>
      </c>
    </row>
    <row r="144" spans="2:12" ht="15">
      <c r="B144" s="466" t="s">
        <v>279</v>
      </c>
      <c r="C144" s="479">
        <v>96801</v>
      </c>
      <c r="D144" s="479">
        <v>5179</v>
      </c>
      <c r="E144" s="480">
        <v>1821</v>
      </c>
      <c r="F144" s="480">
        <v>3229</v>
      </c>
      <c r="G144" s="479">
        <v>129</v>
      </c>
      <c r="H144" s="479">
        <v>91622</v>
      </c>
      <c r="I144" s="479">
        <v>12796</v>
      </c>
      <c r="J144" s="479">
        <v>30272</v>
      </c>
      <c r="K144" s="479">
        <v>48554</v>
      </c>
      <c r="L144" s="481">
        <v>0</v>
      </c>
    </row>
    <row r="145" spans="2:15" ht="15">
      <c r="B145" s="466" t="s">
        <v>280</v>
      </c>
      <c r="C145" s="479">
        <v>107646</v>
      </c>
      <c r="D145" s="479">
        <v>4825</v>
      </c>
      <c r="E145" s="480">
        <v>1418</v>
      </c>
      <c r="F145" s="480">
        <v>3246</v>
      </c>
      <c r="G145" s="479">
        <v>161</v>
      </c>
      <c r="H145" s="479">
        <v>102821</v>
      </c>
      <c r="I145" s="479">
        <v>14240</v>
      </c>
      <c r="J145" s="479">
        <v>34885</v>
      </c>
      <c r="K145" s="479">
        <v>53696</v>
      </c>
      <c r="L145" s="481">
        <v>0</v>
      </c>
      <c r="N145" s="1401"/>
      <c r="O145" s="1401"/>
    </row>
    <row r="146" spans="2:15" ht="15">
      <c r="B146" s="485" t="s">
        <v>281</v>
      </c>
      <c r="C146" s="479">
        <v>115813</v>
      </c>
      <c r="D146" s="479">
        <v>4899</v>
      </c>
      <c r="E146" s="480">
        <v>1505</v>
      </c>
      <c r="F146" s="480">
        <v>3198</v>
      </c>
      <c r="G146" s="479">
        <v>196</v>
      </c>
      <c r="H146" s="479">
        <v>110914</v>
      </c>
      <c r="I146" s="479">
        <v>16269</v>
      </c>
      <c r="J146" s="479">
        <v>37552</v>
      </c>
      <c r="K146" s="479">
        <v>57093</v>
      </c>
      <c r="L146" s="481">
        <v>0</v>
      </c>
    </row>
    <row r="147" spans="2:15" ht="15">
      <c r="B147" s="485" t="s">
        <v>282</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283</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294</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295</v>
      </c>
      <c r="C153" s="500"/>
      <c r="D153" s="501"/>
      <c r="E153" s="500"/>
      <c r="F153" s="500"/>
      <c r="G153" s="502"/>
      <c r="H153" s="500"/>
      <c r="I153" s="500"/>
      <c r="J153" s="500"/>
      <c r="K153" s="500"/>
      <c r="L153" s="503"/>
    </row>
    <row r="154" spans="2:15" ht="18">
      <c r="B154" s="504"/>
      <c r="C154" s="689"/>
      <c r="D154" s="689"/>
      <c r="E154" s="689"/>
      <c r="F154" s="457" t="s">
        <v>259</v>
      </c>
      <c r="G154" s="689"/>
      <c r="H154" s="689"/>
      <c r="I154" s="689"/>
      <c r="J154" s="689"/>
      <c r="K154" s="689"/>
      <c r="L154" s="505"/>
    </row>
    <row r="155" spans="2:15" ht="30">
      <c r="B155" s="506" t="s">
        <v>260</v>
      </c>
      <c r="C155" s="692" t="s">
        <v>22</v>
      </c>
      <c r="D155" s="692" t="s">
        <v>261</v>
      </c>
      <c r="E155" s="694" t="s">
        <v>262</v>
      </c>
      <c r="F155" s="695"/>
      <c r="G155" s="696"/>
      <c r="H155" s="697" t="s">
        <v>263</v>
      </c>
      <c r="I155" s="694" t="s">
        <v>264</v>
      </c>
      <c r="J155" s="695"/>
      <c r="K155" s="695"/>
      <c r="L155" s="507"/>
    </row>
    <row r="156" spans="2:15" ht="15">
      <c r="B156" s="508"/>
      <c r="C156" s="693"/>
      <c r="D156" s="693"/>
      <c r="E156" s="700" t="s">
        <v>265</v>
      </c>
      <c r="F156" s="692" t="s">
        <v>266</v>
      </c>
      <c r="G156" s="692" t="s">
        <v>267</v>
      </c>
      <c r="H156" s="698"/>
      <c r="I156" s="700" t="s">
        <v>268</v>
      </c>
      <c r="J156" s="700" t="s">
        <v>24</v>
      </c>
      <c r="K156" s="692" t="s">
        <v>269</v>
      </c>
      <c r="L156" s="509" t="s">
        <v>270</v>
      </c>
    </row>
    <row r="157" spans="2:15" ht="15">
      <c r="B157" s="508"/>
      <c r="C157" s="693"/>
      <c r="D157" s="693"/>
      <c r="E157" s="701"/>
      <c r="F157" s="693"/>
      <c r="G157" s="693"/>
      <c r="H157" s="698"/>
      <c r="I157" s="701"/>
      <c r="J157" s="701"/>
      <c r="K157" s="702"/>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88"/>
      <c r="E160" s="688"/>
      <c r="F160" s="516"/>
      <c r="G160" s="688" t="s">
        <v>271</v>
      </c>
      <c r="H160" s="688"/>
      <c r="I160" s="688"/>
      <c r="J160" s="688"/>
      <c r="K160" s="688"/>
      <c r="L160" s="517"/>
    </row>
    <row r="161" spans="2:15" ht="12.75">
      <c r="B161" s="513"/>
      <c r="C161" s="464"/>
      <c r="D161" s="464"/>
      <c r="E161" s="464"/>
      <c r="F161" s="464"/>
      <c r="G161" s="464"/>
      <c r="H161" s="464"/>
      <c r="I161" s="464"/>
      <c r="J161" s="464"/>
      <c r="K161" s="464"/>
      <c r="L161" s="514"/>
    </row>
    <row r="162" spans="2:15" ht="15">
      <c r="B162" s="518" t="s">
        <v>272</v>
      </c>
      <c r="C162" s="519">
        <v>92586</v>
      </c>
      <c r="D162" s="519">
        <v>5488</v>
      </c>
      <c r="E162" s="519">
        <v>2405</v>
      </c>
      <c r="F162" s="519">
        <v>2871</v>
      </c>
      <c r="G162" s="519">
        <v>212</v>
      </c>
      <c r="H162" s="519">
        <v>87098</v>
      </c>
      <c r="I162" s="519">
        <v>12144</v>
      </c>
      <c r="J162" s="519">
        <v>26875</v>
      </c>
      <c r="K162" s="519">
        <v>48079</v>
      </c>
      <c r="L162" s="520">
        <v>0</v>
      </c>
    </row>
    <row r="163" spans="2:15" ht="15">
      <c r="B163" s="518" t="s">
        <v>273</v>
      </c>
      <c r="C163" s="519">
        <v>112255</v>
      </c>
      <c r="D163" s="519">
        <v>5256</v>
      </c>
      <c r="E163" s="519">
        <v>2018</v>
      </c>
      <c r="F163" s="519">
        <v>3025</v>
      </c>
      <c r="G163" s="519">
        <v>213</v>
      </c>
      <c r="H163" s="519">
        <v>106999</v>
      </c>
      <c r="I163" s="519">
        <v>16377</v>
      </c>
      <c r="J163" s="519">
        <v>33664</v>
      </c>
      <c r="K163" s="519">
        <v>56958</v>
      </c>
      <c r="L163" s="520">
        <v>0</v>
      </c>
    </row>
    <row r="164" spans="2:15" ht="15">
      <c r="B164" s="518" t="s">
        <v>274</v>
      </c>
      <c r="C164" s="519">
        <v>127230</v>
      </c>
      <c r="D164" s="521">
        <v>6259</v>
      </c>
      <c r="E164" s="521">
        <v>2525</v>
      </c>
      <c r="F164" s="521">
        <v>3243</v>
      </c>
      <c r="G164" s="522">
        <v>491</v>
      </c>
      <c r="H164" s="519">
        <v>120971</v>
      </c>
      <c r="I164" s="521">
        <v>18611</v>
      </c>
      <c r="J164" s="521">
        <v>39166</v>
      </c>
      <c r="K164" s="521">
        <v>63194</v>
      </c>
      <c r="L164" s="523">
        <v>0</v>
      </c>
    </row>
    <row r="165" spans="2:15" ht="15">
      <c r="B165" s="518" t="s">
        <v>275</v>
      </c>
      <c r="C165" s="519">
        <v>134086</v>
      </c>
      <c r="D165" s="519">
        <v>6936</v>
      </c>
      <c r="E165" s="524">
        <v>3358</v>
      </c>
      <c r="F165" s="524">
        <v>3447</v>
      </c>
      <c r="G165" s="519">
        <v>131</v>
      </c>
      <c r="H165" s="519">
        <v>127150</v>
      </c>
      <c r="I165" s="519">
        <v>19264</v>
      </c>
      <c r="J165" s="519">
        <v>39401</v>
      </c>
      <c r="K165" s="519">
        <v>68485</v>
      </c>
      <c r="L165" s="520">
        <v>0</v>
      </c>
    </row>
    <row r="166" spans="2:15" ht="15">
      <c r="B166" s="518" t="s">
        <v>276</v>
      </c>
      <c r="C166" s="519">
        <v>136192</v>
      </c>
      <c r="D166" s="519">
        <v>6286</v>
      </c>
      <c r="E166" s="524">
        <v>2552</v>
      </c>
      <c r="F166" s="524">
        <v>3525</v>
      </c>
      <c r="G166" s="519">
        <v>209</v>
      </c>
      <c r="H166" s="519">
        <v>129906</v>
      </c>
      <c r="I166" s="519">
        <v>19631</v>
      </c>
      <c r="J166" s="519">
        <v>39130</v>
      </c>
      <c r="K166" s="519">
        <v>71145</v>
      </c>
      <c r="L166" s="520">
        <v>0</v>
      </c>
    </row>
    <row r="167" spans="2:15" ht="15">
      <c r="B167" s="518" t="s">
        <v>277</v>
      </c>
      <c r="C167" s="519">
        <v>125963</v>
      </c>
      <c r="D167" s="519">
        <v>6050</v>
      </c>
      <c r="E167" s="524">
        <v>2216</v>
      </c>
      <c r="F167" s="524">
        <v>3581</v>
      </c>
      <c r="G167" s="519">
        <v>253</v>
      </c>
      <c r="H167" s="519">
        <v>119913</v>
      </c>
      <c r="I167" s="519">
        <v>15850</v>
      </c>
      <c r="J167" s="519">
        <v>38915</v>
      </c>
      <c r="K167" s="519">
        <v>65148</v>
      </c>
      <c r="L167" s="520">
        <v>0</v>
      </c>
    </row>
    <row r="168" spans="2:15" ht="15">
      <c r="B168" s="518" t="s">
        <v>278</v>
      </c>
      <c r="C168" s="519">
        <v>125289</v>
      </c>
      <c r="D168" s="525">
        <v>5534</v>
      </c>
      <c r="E168" s="521">
        <v>1721</v>
      </c>
      <c r="F168" s="522">
        <v>3641</v>
      </c>
      <c r="G168" s="522">
        <v>172</v>
      </c>
      <c r="H168" s="519">
        <v>119755</v>
      </c>
      <c r="I168" s="521">
        <v>17578</v>
      </c>
      <c r="J168" s="521">
        <v>40395</v>
      </c>
      <c r="K168" s="521">
        <v>61782</v>
      </c>
      <c r="L168" s="523">
        <v>0</v>
      </c>
    </row>
    <row r="169" spans="2:15" ht="15">
      <c r="B169" s="518" t="s">
        <v>279</v>
      </c>
      <c r="C169" s="519">
        <v>123259</v>
      </c>
      <c r="D169" s="525">
        <v>5686</v>
      </c>
      <c r="E169" s="521">
        <v>1570</v>
      </c>
      <c r="F169" s="521">
        <v>4024</v>
      </c>
      <c r="G169" s="522">
        <v>92</v>
      </c>
      <c r="H169" s="519">
        <v>117573</v>
      </c>
      <c r="I169" s="521">
        <v>16732</v>
      </c>
      <c r="J169" s="521">
        <v>41497</v>
      </c>
      <c r="K169" s="521">
        <v>59344</v>
      </c>
      <c r="L169" s="523">
        <v>0</v>
      </c>
    </row>
    <row r="170" spans="2:15" ht="15">
      <c r="B170" s="518" t="s">
        <v>280</v>
      </c>
      <c r="C170" s="519">
        <v>137538</v>
      </c>
      <c r="D170" s="519">
        <v>6510</v>
      </c>
      <c r="E170" s="524">
        <v>1703</v>
      </c>
      <c r="F170" s="524">
        <v>4613</v>
      </c>
      <c r="G170" s="519">
        <v>194</v>
      </c>
      <c r="H170" s="519">
        <v>131028</v>
      </c>
      <c r="I170" s="519">
        <v>17460</v>
      </c>
      <c r="J170" s="519">
        <v>48788</v>
      </c>
      <c r="K170" s="519">
        <v>64780</v>
      </c>
      <c r="L170" s="520">
        <v>0</v>
      </c>
    </row>
    <row r="171" spans="2:15" ht="15">
      <c r="B171" s="526" t="s">
        <v>281</v>
      </c>
      <c r="C171" s="519">
        <v>148783</v>
      </c>
      <c r="D171" s="525">
        <v>6253</v>
      </c>
      <c r="E171" s="521">
        <v>1901</v>
      </c>
      <c r="F171" s="521">
        <v>3976</v>
      </c>
      <c r="G171" s="521">
        <v>376</v>
      </c>
      <c r="H171" s="524">
        <v>142530</v>
      </c>
      <c r="I171" s="521">
        <v>20892</v>
      </c>
      <c r="J171" s="521">
        <v>57047</v>
      </c>
      <c r="K171" s="521">
        <v>64591</v>
      </c>
      <c r="L171" s="523">
        <v>0</v>
      </c>
      <c r="N171" s="1401"/>
      <c r="O171" s="1401"/>
    </row>
    <row r="172" spans="2:15" ht="15">
      <c r="B172" s="527" t="s">
        <v>282</v>
      </c>
      <c r="C172" s="519">
        <v>127484</v>
      </c>
      <c r="D172" s="521">
        <v>5470</v>
      </c>
      <c r="E172" s="521">
        <v>1876</v>
      </c>
      <c r="F172" s="521">
        <v>3382</v>
      </c>
      <c r="G172" s="521">
        <v>212</v>
      </c>
      <c r="H172" s="521">
        <v>122014</v>
      </c>
      <c r="I172" s="521">
        <v>17928</v>
      </c>
      <c r="J172" s="521">
        <v>46417</v>
      </c>
      <c r="K172" s="521">
        <v>57669</v>
      </c>
      <c r="L172" s="523">
        <v>0</v>
      </c>
    </row>
    <row r="173" spans="2:15" ht="15">
      <c r="B173" s="527" t="s">
        <v>283</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364" t="s">
        <v>296</v>
      </c>
      <c r="D177" s="1364"/>
      <c r="E177" s="1364"/>
      <c r="F177" s="1364"/>
      <c r="G177" s="1364"/>
      <c r="H177" s="1364"/>
      <c r="I177" s="1364"/>
      <c r="J177" s="1364"/>
      <c r="K177" s="1364"/>
      <c r="L177" s="1393"/>
    </row>
    <row r="178" spans="2:12" ht="12.75">
      <c r="B178" s="513"/>
      <c r="C178" s="532"/>
      <c r="D178" s="532"/>
      <c r="E178" s="532"/>
      <c r="F178" s="532"/>
      <c r="G178" s="532"/>
      <c r="H178" s="532"/>
      <c r="I178" s="532"/>
      <c r="J178" s="532"/>
      <c r="K178" s="532"/>
      <c r="L178" s="533"/>
    </row>
    <row r="179" spans="2:12" ht="12.75">
      <c r="B179" s="534" t="s">
        <v>272</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273</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274</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275</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276</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277</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278</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279</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280</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281</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282</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283</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413" t="s">
        <v>260</v>
      </c>
      <c r="C194" s="1368" t="s">
        <v>22</v>
      </c>
      <c r="D194" s="1368" t="s">
        <v>261</v>
      </c>
      <c r="E194" s="1370" t="s">
        <v>262</v>
      </c>
      <c r="F194" s="1371"/>
      <c r="G194" s="1372"/>
      <c r="H194" s="1373" t="s">
        <v>263</v>
      </c>
      <c r="I194" s="1375" t="s">
        <v>264</v>
      </c>
      <c r="J194" s="1376"/>
      <c r="K194" s="1376"/>
      <c r="L194" s="1415"/>
    </row>
    <row r="195" spans="2:12" ht="12.75" customHeight="1">
      <c r="B195" s="1414"/>
      <c r="C195" s="1369"/>
      <c r="D195" s="1369"/>
      <c r="E195" s="1383" t="s">
        <v>265</v>
      </c>
      <c r="F195" s="1368" t="s">
        <v>266</v>
      </c>
      <c r="G195" s="1368" t="s">
        <v>267</v>
      </c>
      <c r="H195" s="1374"/>
      <c r="I195" s="1383" t="s">
        <v>268</v>
      </c>
      <c r="J195" s="1383" t="s">
        <v>24</v>
      </c>
      <c r="K195" s="1368" t="s">
        <v>269</v>
      </c>
      <c r="L195" s="1399" t="s">
        <v>270</v>
      </c>
    </row>
    <row r="196" spans="2:12" ht="12.75" customHeight="1">
      <c r="B196" s="1414"/>
      <c r="C196" s="1369"/>
      <c r="D196" s="1369"/>
      <c r="E196" s="1390"/>
      <c r="F196" s="1369"/>
      <c r="G196" s="1369"/>
      <c r="H196" s="1374"/>
      <c r="I196" s="1384"/>
      <c r="J196" s="1384"/>
      <c r="K196" s="1385"/>
      <c r="L196" s="1400"/>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364" t="s">
        <v>297</v>
      </c>
      <c r="D199" s="1364"/>
      <c r="E199" s="1364"/>
      <c r="F199" s="1364"/>
      <c r="G199" s="1364"/>
      <c r="H199" s="1364"/>
      <c r="I199" s="1364"/>
      <c r="J199" s="1364"/>
      <c r="K199" s="1364"/>
      <c r="L199" s="1393"/>
    </row>
    <row r="200" spans="2:12" ht="12.75">
      <c r="B200" s="515"/>
      <c r="C200" s="542"/>
      <c r="D200" s="542"/>
      <c r="E200" s="542"/>
      <c r="F200" s="542"/>
      <c r="G200" s="542"/>
      <c r="H200" s="542"/>
      <c r="I200" s="542"/>
      <c r="J200" s="542"/>
      <c r="K200" s="542"/>
      <c r="L200" s="543"/>
    </row>
    <row r="201" spans="2:12" ht="12.75">
      <c r="B201" s="534" t="s">
        <v>272</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273</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274</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275</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276</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277</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278</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279</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280</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281</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282</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283</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298</v>
      </c>
      <c r="G217" s="553"/>
      <c r="H217" s="553"/>
      <c r="I217" s="553"/>
      <c r="J217" s="553"/>
      <c r="K217" s="553"/>
      <c r="L217" s="555"/>
    </row>
    <row r="218" spans="2:12" ht="15.75">
      <c r="B218" s="556" t="s">
        <v>272</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273</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274</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275</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276</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277</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278</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279</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280</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281</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282</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283</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299</v>
      </c>
      <c r="C232" s="689"/>
      <c r="D232" s="477"/>
      <c r="E232" s="689"/>
      <c r="F232" s="689"/>
      <c r="H232" s="689"/>
      <c r="I232" s="689"/>
      <c r="J232" s="689"/>
      <c r="K232" s="689"/>
      <c r="L232" s="689"/>
    </row>
    <row r="233" spans="2:12" ht="18">
      <c r="B233" s="689"/>
      <c r="C233" s="689"/>
      <c r="D233" s="689"/>
      <c r="E233" s="689"/>
      <c r="F233" s="457" t="s">
        <v>259</v>
      </c>
      <c r="G233" s="689"/>
      <c r="H233" s="689"/>
      <c r="I233" s="689"/>
      <c r="J233" s="689"/>
      <c r="K233" s="689"/>
      <c r="L233" s="689"/>
    </row>
    <row r="234" spans="2:12" ht="12.75">
      <c r="B234" s="1377" t="s">
        <v>260</v>
      </c>
      <c r="C234" s="1368" t="s">
        <v>22</v>
      </c>
      <c r="D234" s="1368" t="s">
        <v>261</v>
      </c>
      <c r="E234" s="1370" t="s">
        <v>262</v>
      </c>
      <c r="F234" s="1371"/>
      <c r="G234" s="1372"/>
      <c r="H234" s="1373" t="s">
        <v>263</v>
      </c>
      <c r="I234" s="1370" t="s">
        <v>264</v>
      </c>
      <c r="J234" s="1371"/>
      <c r="K234" s="1371"/>
      <c r="L234" s="1371"/>
    </row>
    <row r="235" spans="2:12">
      <c r="B235" s="1394"/>
      <c r="C235" s="1369"/>
      <c r="D235" s="1369"/>
      <c r="E235" s="1383" t="s">
        <v>265</v>
      </c>
      <c r="F235" s="1368" t="s">
        <v>266</v>
      </c>
      <c r="G235" s="1368" t="s">
        <v>267</v>
      </c>
      <c r="H235" s="1374"/>
      <c r="I235" s="1383" t="s">
        <v>268</v>
      </c>
      <c r="J235" s="1383" t="s">
        <v>24</v>
      </c>
      <c r="K235" s="1368" t="s">
        <v>269</v>
      </c>
      <c r="L235" s="1375" t="s">
        <v>270</v>
      </c>
    </row>
    <row r="236" spans="2:12">
      <c r="B236" s="1394"/>
      <c r="C236" s="1369"/>
      <c r="D236" s="1369"/>
      <c r="E236" s="1390"/>
      <c r="F236" s="1369"/>
      <c r="G236" s="1369"/>
      <c r="H236" s="1374"/>
      <c r="I236" s="1390"/>
      <c r="J236" s="1390"/>
      <c r="K236" s="1369"/>
      <c r="L236" s="1389"/>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87" t="s">
        <v>271</v>
      </c>
      <c r="D239" s="1387"/>
      <c r="E239" s="1387"/>
      <c r="F239" s="1387"/>
      <c r="G239" s="1387"/>
      <c r="H239" s="1387"/>
      <c r="I239" s="1387"/>
      <c r="J239" s="1387"/>
      <c r="K239" s="1387"/>
      <c r="L239" s="1387"/>
    </row>
    <row r="240" spans="2:12" ht="12.75">
      <c r="B240" s="464"/>
      <c r="C240" s="464"/>
      <c r="D240" s="464"/>
      <c r="E240" s="464"/>
      <c r="F240" s="464"/>
      <c r="G240" s="464"/>
      <c r="H240" s="464"/>
      <c r="I240" s="464"/>
      <c r="J240" s="464"/>
      <c r="K240" s="464"/>
      <c r="L240" s="464"/>
    </row>
    <row r="241" spans="2:12" ht="15">
      <c r="B241" s="466" t="s">
        <v>272</v>
      </c>
      <c r="C241" s="519">
        <v>126933</v>
      </c>
      <c r="D241" s="519">
        <v>5327</v>
      </c>
      <c r="E241" s="519">
        <v>1825</v>
      </c>
      <c r="F241" s="519">
        <v>3369</v>
      </c>
      <c r="G241" s="519">
        <v>133</v>
      </c>
      <c r="H241" s="519">
        <v>121606</v>
      </c>
      <c r="I241" s="519">
        <v>17515</v>
      </c>
      <c r="J241" s="519">
        <v>44223</v>
      </c>
      <c r="K241" s="519">
        <v>59868</v>
      </c>
      <c r="L241" s="519">
        <v>0</v>
      </c>
    </row>
    <row r="242" spans="2:12" ht="15">
      <c r="B242" s="466" t="s">
        <v>273</v>
      </c>
      <c r="C242" s="519">
        <v>121694</v>
      </c>
      <c r="D242" s="519">
        <v>4973</v>
      </c>
      <c r="E242" s="519">
        <v>1590</v>
      </c>
      <c r="F242" s="519">
        <v>2886</v>
      </c>
      <c r="G242" s="519">
        <v>497</v>
      </c>
      <c r="H242" s="519">
        <v>116721</v>
      </c>
      <c r="I242" s="519">
        <v>16945</v>
      </c>
      <c r="J242" s="519">
        <v>38635</v>
      </c>
      <c r="K242" s="519">
        <v>61141</v>
      </c>
      <c r="L242" s="519">
        <v>0</v>
      </c>
    </row>
    <row r="243" spans="2:12" ht="15">
      <c r="B243" s="466" t="s">
        <v>274</v>
      </c>
      <c r="C243" s="519">
        <v>152951</v>
      </c>
      <c r="D243" s="521">
        <v>6916</v>
      </c>
      <c r="E243" s="521">
        <v>2373</v>
      </c>
      <c r="F243" s="521">
        <v>4370</v>
      </c>
      <c r="G243" s="522">
        <v>173</v>
      </c>
      <c r="H243" s="519">
        <v>146035</v>
      </c>
      <c r="I243" s="521">
        <v>22371</v>
      </c>
      <c r="J243" s="521">
        <v>45126</v>
      </c>
      <c r="K243" s="521">
        <v>78538</v>
      </c>
      <c r="L243" s="521">
        <v>0</v>
      </c>
    </row>
    <row r="244" spans="2:12" ht="15">
      <c r="B244" s="466" t="s">
        <v>275</v>
      </c>
      <c r="C244" s="519">
        <v>129248</v>
      </c>
      <c r="D244" s="519">
        <v>7236</v>
      </c>
      <c r="E244" s="524">
        <v>1620</v>
      </c>
      <c r="F244" s="524">
        <v>5403</v>
      </c>
      <c r="G244" s="519">
        <v>213</v>
      </c>
      <c r="H244" s="519">
        <v>122012</v>
      </c>
      <c r="I244" s="519">
        <v>18716</v>
      </c>
      <c r="J244" s="519">
        <v>37788</v>
      </c>
      <c r="K244" s="519">
        <v>65508</v>
      </c>
      <c r="L244" s="565">
        <v>0</v>
      </c>
    </row>
    <row r="245" spans="2:12" ht="15">
      <c r="B245" s="466" t="s">
        <v>276</v>
      </c>
      <c r="C245" s="519">
        <v>131824</v>
      </c>
      <c r="D245" s="519">
        <v>5570</v>
      </c>
      <c r="E245" s="524">
        <v>1935</v>
      </c>
      <c r="F245" s="524">
        <v>3142</v>
      </c>
      <c r="G245" s="519">
        <v>493</v>
      </c>
      <c r="H245" s="519">
        <v>126254</v>
      </c>
      <c r="I245" s="519">
        <v>18015</v>
      </c>
      <c r="J245" s="519">
        <v>35381</v>
      </c>
      <c r="K245" s="519">
        <v>72858</v>
      </c>
      <c r="L245" s="565">
        <v>0</v>
      </c>
    </row>
    <row r="246" spans="2:12" ht="15">
      <c r="B246" s="466" t="s">
        <v>277</v>
      </c>
      <c r="C246" s="519">
        <v>132799</v>
      </c>
      <c r="D246" s="519">
        <v>5321</v>
      </c>
      <c r="E246" s="524">
        <v>1610</v>
      </c>
      <c r="F246" s="524">
        <v>3221</v>
      </c>
      <c r="G246" s="519">
        <v>490</v>
      </c>
      <c r="H246" s="519">
        <v>127478</v>
      </c>
      <c r="I246" s="519">
        <v>18114</v>
      </c>
      <c r="J246" s="519">
        <v>34761</v>
      </c>
      <c r="K246" s="519">
        <v>74603</v>
      </c>
      <c r="L246" s="565">
        <v>0</v>
      </c>
    </row>
    <row r="247" spans="2:12" ht="15">
      <c r="B247" s="466" t="s">
        <v>278</v>
      </c>
      <c r="C247" s="519">
        <v>154186</v>
      </c>
      <c r="D247" s="566">
        <v>5336</v>
      </c>
      <c r="E247" s="521">
        <v>2038</v>
      </c>
      <c r="F247" s="522">
        <v>2807</v>
      </c>
      <c r="G247" s="522">
        <v>491</v>
      </c>
      <c r="H247" s="519">
        <v>148850</v>
      </c>
      <c r="I247" s="521">
        <v>25534</v>
      </c>
      <c r="J247" s="521">
        <v>52421</v>
      </c>
      <c r="K247" s="521">
        <v>70895</v>
      </c>
      <c r="L247" s="521">
        <v>0</v>
      </c>
    </row>
    <row r="248" spans="2:12" ht="15">
      <c r="B248" s="466" t="s">
        <v>279</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280</v>
      </c>
      <c r="C249" s="519">
        <v>153621</v>
      </c>
      <c r="D249" s="519">
        <v>6294</v>
      </c>
      <c r="E249" s="524">
        <v>1978</v>
      </c>
      <c r="F249" s="524">
        <v>4114</v>
      </c>
      <c r="G249" s="519">
        <v>202</v>
      </c>
      <c r="H249" s="519">
        <v>147327</v>
      </c>
      <c r="I249" s="519">
        <v>23535</v>
      </c>
      <c r="J249" s="519">
        <v>51385</v>
      </c>
      <c r="K249" s="519">
        <v>72407</v>
      </c>
      <c r="L249" s="565">
        <v>0</v>
      </c>
    </row>
    <row r="250" spans="2:12" ht="15">
      <c r="B250" s="485" t="s">
        <v>281</v>
      </c>
      <c r="C250" s="519">
        <v>158749</v>
      </c>
      <c r="D250" s="566">
        <v>6577</v>
      </c>
      <c r="E250" s="521">
        <v>2221</v>
      </c>
      <c r="F250" s="521">
        <v>4079</v>
      </c>
      <c r="G250" s="521">
        <v>277</v>
      </c>
      <c r="H250" s="524">
        <v>152172</v>
      </c>
      <c r="I250" s="521">
        <v>24574</v>
      </c>
      <c r="J250" s="521">
        <v>55554</v>
      </c>
      <c r="K250" s="521">
        <v>72044</v>
      </c>
      <c r="L250" s="521">
        <v>0</v>
      </c>
    </row>
    <row r="251" spans="2:12" ht="15">
      <c r="B251" s="485" t="s">
        <v>282</v>
      </c>
      <c r="C251" s="519">
        <v>143446</v>
      </c>
      <c r="D251" s="521">
        <v>5394</v>
      </c>
      <c r="E251" s="521">
        <v>1814</v>
      </c>
      <c r="F251" s="521">
        <v>3214</v>
      </c>
      <c r="G251" s="521">
        <v>366</v>
      </c>
      <c r="H251" s="521">
        <v>138052</v>
      </c>
      <c r="I251" s="521">
        <v>22526</v>
      </c>
      <c r="J251" s="521">
        <v>49307</v>
      </c>
      <c r="K251" s="521">
        <v>66219</v>
      </c>
      <c r="L251" s="521">
        <v>0</v>
      </c>
    </row>
    <row r="252" spans="2:12" ht="15">
      <c r="B252" s="485" t="s">
        <v>283</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364" t="s">
        <v>296</v>
      </c>
      <c r="D256" s="1364"/>
      <c r="E256" s="1364"/>
      <c r="F256" s="1364"/>
      <c r="G256" s="1364"/>
      <c r="H256" s="1364"/>
      <c r="I256" s="1364"/>
      <c r="J256" s="1364"/>
      <c r="K256" s="1364"/>
      <c r="L256" s="1364"/>
    </row>
    <row r="257" spans="2:12" ht="12.75">
      <c r="B257" s="464"/>
      <c r="C257" s="532"/>
      <c r="D257" s="532"/>
      <c r="E257" s="532"/>
      <c r="F257" s="532"/>
      <c r="G257" s="532"/>
      <c r="H257" s="532"/>
      <c r="I257" s="532"/>
      <c r="J257" s="532"/>
      <c r="K257" s="532"/>
      <c r="L257" s="532"/>
    </row>
    <row r="258" spans="2:12" ht="12.75">
      <c r="B258" s="570" t="s">
        <v>272</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273</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274</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275</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276</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277</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278</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279</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280</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281</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282</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283</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91" t="s">
        <v>260</v>
      </c>
      <c r="C273" s="1368" t="s">
        <v>22</v>
      </c>
      <c r="D273" s="1368" t="s">
        <v>261</v>
      </c>
      <c r="E273" s="1370" t="s">
        <v>262</v>
      </c>
      <c r="F273" s="1371"/>
      <c r="G273" s="1372"/>
      <c r="H273" s="1373" t="s">
        <v>263</v>
      </c>
      <c r="I273" s="1375" t="s">
        <v>264</v>
      </c>
      <c r="J273" s="1376"/>
      <c r="K273" s="1376"/>
      <c r="L273" s="1376"/>
    </row>
    <row r="274" spans="2:12" ht="11.25" customHeight="1">
      <c r="B274" s="1392"/>
      <c r="C274" s="1369"/>
      <c r="D274" s="1369"/>
      <c r="E274" s="1383" t="s">
        <v>265</v>
      </c>
      <c r="F274" s="1368" t="s">
        <v>266</v>
      </c>
      <c r="G274" s="1368" t="s">
        <v>267</v>
      </c>
      <c r="H274" s="1374"/>
      <c r="I274" s="1383" t="s">
        <v>268</v>
      </c>
      <c r="J274" s="1383" t="s">
        <v>24</v>
      </c>
      <c r="K274" s="1368" t="s">
        <v>269</v>
      </c>
      <c r="L274" s="1375" t="s">
        <v>270</v>
      </c>
    </row>
    <row r="275" spans="2:12" ht="11.25" customHeight="1">
      <c r="B275" s="1392"/>
      <c r="C275" s="1369"/>
      <c r="D275" s="1369"/>
      <c r="E275" s="1390"/>
      <c r="F275" s="1369"/>
      <c r="G275" s="1369"/>
      <c r="H275" s="1374"/>
      <c r="I275" s="1384"/>
      <c r="J275" s="1384"/>
      <c r="K275" s="1385"/>
      <c r="L275" s="1389"/>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364" t="s">
        <v>297</v>
      </c>
      <c r="D278" s="1364"/>
      <c r="E278" s="1364"/>
      <c r="F278" s="1364"/>
      <c r="G278" s="1364"/>
      <c r="H278" s="1364"/>
      <c r="I278" s="1364"/>
      <c r="J278" s="1364"/>
      <c r="K278" s="1364"/>
      <c r="L278" s="1364"/>
    </row>
    <row r="279" spans="2:12" ht="12.75">
      <c r="B279" s="127"/>
      <c r="C279" s="542"/>
      <c r="D279" s="542"/>
      <c r="E279" s="542"/>
      <c r="F279" s="542"/>
      <c r="G279" s="542"/>
      <c r="H279" s="542"/>
      <c r="I279" s="542"/>
      <c r="J279" s="542"/>
      <c r="K279" s="542"/>
      <c r="L279" s="542"/>
    </row>
    <row r="280" spans="2:12" ht="12.75">
      <c r="B280" s="570" t="s">
        <v>272</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273</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274</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275</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276</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277</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278</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279</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280</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281</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282</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283</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298</v>
      </c>
      <c r="G296" s="576"/>
      <c r="H296" s="576"/>
      <c r="I296" s="576"/>
      <c r="J296" s="576"/>
      <c r="K296" s="576"/>
      <c r="L296" s="576"/>
    </row>
    <row r="297" spans="2:12" ht="15.75">
      <c r="B297" s="556" t="s">
        <v>272</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273</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274</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275</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276</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277</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278</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279</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280</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281</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282</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283</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300</v>
      </c>
      <c r="C311" s="689"/>
      <c r="D311" s="477"/>
      <c r="E311" s="689"/>
      <c r="F311" s="689"/>
      <c r="H311" s="689"/>
      <c r="I311" s="689"/>
      <c r="J311" s="689"/>
      <c r="K311" s="689"/>
      <c r="L311" s="689"/>
    </row>
    <row r="312" spans="2:12" ht="18">
      <c r="B312" s="689"/>
      <c r="C312" s="689"/>
      <c r="D312" s="689"/>
      <c r="E312" s="689"/>
      <c r="F312" s="457" t="s">
        <v>259</v>
      </c>
      <c r="G312" s="689"/>
      <c r="H312" s="689"/>
      <c r="I312" s="689"/>
      <c r="J312" s="689"/>
      <c r="K312" s="689"/>
      <c r="L312" s="689"/>
    </row>
    <row r="313" spans="2:12" ht="12.75" customHeight="1">
      <c r="B313" s="1383" t="s">
        <v>260</v>
      </c>
      <c r="C313" s="1368" t="s">
        <v>22</v>
      </c>
      <c r="D313" s="1368" t="s">
        <v>261</v>
      </c>
      <c r="E313" s="1370" t="s">
        <v>262</v>
      </c>
      <c r="F313" s="1371"/>
      <c r="G313" s="1372"/>
      <c r="H313" s="1368" t="s">
        <v>263</v>
      </c>
      <c r="I313" s="1370" t="s">
        <v>264</v>
      </c>
      <c r="J313" s="1371"/>
      <c r="K313" s="1371"/>
      <c r="L313" s="1372"/>
    </row>
    <row r="314" spans="2:12" ht="11.25" customHeight="1">
      <c r="B314" s="1390"/>
      <c r="C314" s="1369"/>
      <c r="D314" s="1369"/>
      <c r="E314" s="1378" t="s">
        <v>301</v>
      </c>
      <c r="F314" s="1381" t="s">
        <v>302</v>
      </c>
      <c r="G314" s="1381" t="s">
        <v>303</v>
      </c>
      <c r="H314" s="1369"/>
      <c r="I314" s="1383" t="s">
        <v>268</v>
      </c>
      <c r="J314" s="1383" t="s">
        <v>24</v>
      </c>
      <c r="K314" s="1368" t="s">
        <v>269</v>
      </c>
      <c r="L314" s="1383" t="s">
        <v>270</v>
      </c>
    </row>
    <row r="315" spans="2:12" ht="11.25" customHeight="1">
      <c r="B315" s="1384"/>
      <c r="C315" s="1385"/>
      <c r="D315" s="1385"/>
      <c r="E315" s="1380"/>
      <c r="F315" s="1382"/>
      <c r="G315" s="1382"/>
      <c r="H315" s="1385"/>
      <c r="I315" s="1384"/>
      <c r="J315" s="1384"/>
      <c r="K315" s="1385"/>
      <c r="L315" s="1384"/>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1"/>
      <c r="C317" s="464"/>
      <c r="D317" s="464"/>
      <c r="E317" s="464"/>
      <c r="F317" s="464"/>
      <c r="G317" s="464"/>
      <c r="H317" s="464"/>
      <c r="I317" s="464"/>
      <c r="J317" s="464"/>
      <c r="K317" s="464"/>
      <c r="L317" s="736"/>
    </row>
    <row r="318" spans="2:12" ht="14.25">
      <c r="B318" s="742"/>
      <c r="C318" s="1387" t="s">
        <v>271</v>
      </c>
      <c r="D318" s="1387"/>
      <c r="E318" s="1387"/>
      <c r="F318" s="1387"/>
      <c r="G318" s="1387"/>
      <c r="H318" s="1387"/>
      <c r="I318" s="1387"/>
      <c r="J318" s="1387"/>
      <c r="K318" s="1387"/>
      <c r="L318" s="1388"/>
    </row>
    <row r="319" spans="2:12" ht="12.75">
      <c r="B319" s="741"/>
      <c r="C319" s="464"/>
      <c r="D319" s="464"/>
      <c r="E319" s="464"/>
      <c r="F319" s="464"/>
      <c r="G319" s="464"/>
      <c r="H319" s="464"/>
      <c r="I319" s="464"/>
      <c r="J319" s="464"/>
      <c r="K319" s="464"/>
      <c r="L319" s="736"/>
    </row>
    <row r="320" spans="2:12" ht="15">
      <c r="B320" s="743" t="s">
        <v>272</v>
      </c>
      <c r="C320" s="519">
        <v>138506</v>
      </c>
      <c r="D320" s="519">
        <v>6142</v>
      </c>
      <c r="E320" s="519">
        <v>1993</v>
      </c>
      <c r="F320" s="519">
        <v>3884</v>
      </c>
      <c r="G320" s="519">
        <v>265</v>
      </c>
      <c r="H320" s="519">
        <v>132364</v>
      </c>
      <c r="I320" s="519">
        <v>20220</v>
      </c>
      <c r="J320" s="519">
        <v>44455</v>
      </c>
      <c r="K320" s="519">
        <v>67689</v>
      </c>
      <c r="L320" s="519">
        <v>0</v>
      </c>
    </row>
    <row r="321" spans="2:12" ht="15">
      <c r="B321" s="743" t="s">
        <v>273</v>
      </c>
      <c r="C321" s="519">
        <v>138531</v>
      </c>
      <c r="D321" s="519">
        <v>6123</v>
      </c>
      <c r="E321" s="519">
        <v>2793</v>
      </c>
      <c r="F321" s="519">
        <v>2854</v>
      </c>
      <c r="G321" s="519">
        <v>476</v>
      </c>
      <c r="H321" s="519">
        <v>132408</v>
      </c>
      <c r="I321" s="519">
        <v>21889</v>
      </c>
      <c r="J321" s="519">
        <v>43116</v>
      </c>
      <c r="K321" s="519">
        <v>67403</v>
      </c>
      <c r="L321" s="519">
        <v>0</v>
      </c>
    </row>
    <row r="322" spans="2:12" ht="15">
      <c r="B322" s="743" t="s">
        <v>274</v>
      </c>
      <c r="C322" s="519">
        <v>156870</v>
      </c>
      <c r="D322" s="521">
        <v>6984</v>
      </c>
      <c r="E322" s="521">
        <v>3421</v>
      </c>
      <c r="F322" s="521">
        <v>3049</v>
      </c>
      <c r="G322" s="522">
        <v>514</v>
      </c>
      <c r="H322" s="519">
        <v>149886</v>
      </c>
      <c r="I322" s="521">
        <v>23196</v>
      </c>
      <c r="J322" s="521">
        <v>47568</v>
      </c>
      <c r="K322" s="521">
        <v>79122</v>
      </c>
      <c r="L322" s="522">
        <v>0</v>
      </c>
    </row>
    <row r="323" spans="2:12" ht="15">
      <c r="B323" s="743" t="s">
        <v>275</v>
      </c>
      <c r="C323" s="519">
        <v>154419</v>
      </c>
      <c r="D323" s="519">
        <v>6537</v>
      </c>
      <c r="E323" s="524">
        <v>3569</v>
      </c>
      <c r="F323" s="524">
        <v>2677</v>
      </c>
      <c r="G323" s="519">
        <v>291</v>
      </c>
      <c r="H323" s="519">
        <v>147882</v>
      </c>
      <c r="I323" s="519">
        <v>23310</v>
      </c>
      <c r="J323" s="519">
        <v>49649</v>
      </c>
      <c r="K323" s="519">
        <v>74923</v>
      </c>
      <c r="L323" s="519">
        <v>0</v>
      </c>
    </row>
    <row r="324" spans="2:12" ht="15">
      <c r="B324" s="743" t="s">
        <v>276</v>
      </c>
      <c r="C324" s="519">
        <v>139590</v>
      </c>
      <c r="D324" s="737">
        <v>4908</v>
      </c>
      <c r="E324" s="578">
        <v>2031</v>
      </c>
      <c r="F324" s="579">
        <v>2587</v>
      </c>
      <c r="G324" s="579">
        <v>290</v>
      </c>
      <c r="H324" s="737">
        <v>134682</v>
      </c>
      <c r="I324" s="578">
        <v>20098</v>
      </c>
      <c r="J324" s="578">
        <v>41501</v>
      </c>
      <c r="K324" s="579">
        <v>73083</v>
      </c>
      <c r="L324" s="519">
        <v>0</v>
      </c>
    </row>
    <row r="325" spans="2:12" ht="15">
      <c r="B325" s="743" t="s">
        <v>277</v>
      </c>
      <c r="C325" s="519">
        <v>156867</v>
      </c>
      <c r="D325" s="519">
        <v>5722</v>
      </c>
      <c r="E325" s="524">
        <v>2602</v>
      </c>
      <c r="F325" s="524">
        <v>2916</v>
      </c>
      <c r="G325" s="519">
        <v>204</v>
      </c>
      <c r="H325" s="519">
        <v>151145</v>
      </c>
      <c r="I325" s="519">
        <v>25134</v>
      </c>
      <c r="J325" s="519">
        <v>47518</v>
      </c>
      <c r="K325" s="519">
        <v>78493</v>
      </c>
      <c r="L325" s="519">
        <v>0</v>
      </c>
    </row>
    <row r="326" spans="2:12" ht="15">
      <c r="B326" s="743" t="s">
        <v>278</v>
      </c>
      <c r="C326" s="519">
        <v>136558</v>
      </c>
      <c r="D326" s="525">
        <v>4722</v>
      </c>
      <c r="E326" s="521">
        <v>2146</v>
      </c>
      <c r="F326" s="522">
        <v>2356</v>
      </c>
      <c r="G326" s="522">
        <v>220</v>
      </c>
      <c r="H326" s="519">
        <v>131836</v>
      </c>
      <c r="I326" s="521">
        <v>22431</v>
      </c>
      <c r="J326" s="521">
        <v>50040</v>
      </c>
      <c r="K326" s="521">
        <v>59365</v>
      </c>
      <c r="L326" s="522">
        <v>0</v>
      </c>
    </row>
    <row r="327" spans="2:12" ht="15">
      <c r="B327" s="743" t="s">
        <v>279</v>
      </c>
      <c r="C327" s="519">
        <v>149720</v>
      </c>
      <c r="D327" s="525">
        <v>5458</v>
      </c>
      <c r="E327" s="521">
        <v>2439</v>
      </c>
      <c r="F327" s="521">
        <v>2869</v>
      </c>
      <c r="G327" s="522">
        <v>150</v>
      </c>
      <c r="H327" s="519">
        <v>144262</v>
      </c>
      <c r="I327" s="521">
        <v>23092</v>
      </c>
      <c r="J327" s="521">
        <v>51892</v>
      </c>
      <c r="K327" s="521">
        <v>69278</v>
      </c>
      <c r="L327" s="522">
        <v>0</v>
      </c>
    </row>
    <row r="328" spans="2:12" ht="15">
      <c r="B328" s="743" t="s">
        <v>280</v>
      </c>
      <c r="C328" s="519">
        <v>153399</v>
      </c>
      <c r="D328" s="519">
        <v>6080</v>
      </c>
      <c r="E328" s="524">
        <v>2594</v>
      </c>
      <c r="F328" s="524">
        <v>3091</v>
      </c>
      <c r="G328" s="519">
        <v>395</v>
      </c>
      <c r="H328" s="519">
        <v>147319</v>
      </c>
      <c r="I328" s="519">
        <v>23819</v>
      </c>
      <c r="J328" s="519">
        <v>53822</v>
      </c>
      <c r="K328" s="519">
        <v>69678</v>
      </c>
      <c r="L328" s="519">
        <v>0</v>
      </c>
    </row>
    <row r="329" spans="2:12" ht="15">
      <c r="B329" s="744" t="s">
        <v>281</v>
      </c>
      <c r="C329" s="519">
        <v>149250</v>
      </c>
      <c r="D329" s="525">
        <v>6348</v>
      </c>
      <c r="E329" s="521">
        <v>2566</v>
      </c>
      <c r="F329" s="521">
        <v>3493</v>
      </c>
      <c r="G329" s="521">
        <v>289</v>
      </c>
      <c r="H329" s="524">
        <v>142902</v>
      </c>
      <c r="I329" s="521">
        <v>23916</v>
      </c>
      <c r="J329" s="521">
        <v>55460</v>
      </c>
      <c r="K329" s="521">
        <v>63526</v>
      </c>
      <c r="L329" s="522">
        <v>0</v>
      </c>
    </row>
    <row r="330" spans="2:12" ht="15">
      <c r="B330" s="744" t="s">
        <v>282</v>
      </c>
      <c r="C330" s="519">
        <v>152940</v>
      </c>
      <c r="D330" s="521">
        <v>5022</v>
      </c>
      <c r="E330" s="521">
        <v>2012</v>
      </c>
      <c r="F330" s="521">
        <v>2745</v>
      </c>
      <c r="G330" s="521">
        <v>265</v>
      </c>
      <c r="H330" s="521">
        <v>147918</v>
      </c>
      <c r="I330" s="521">
        <v>24712</v>
      </c>
      <c r="J330" s="521">
        <v>54026</v>
      </c>
      <c r="K330" s="521">
        <v>69180</v>
      </c>
      <c r="L330" s="522">
        <v>0</v>
      </c>
    </row>
    <row r="331" spans="2:12" ht="15">
      <c r="B331" s="744" t="s">
        <v>283</v>
      </c>
      <c r="C331" s="519">
        <v>151190</v>
      </c>
      <c r="D331" s="521">
        <v>5689</v>
      </c>
      <c r="E331" s="521">
        <v>2531</v>
      </c>
      <c r="F331" s="521">
        <v>2797</v>
      </c>
      <c r="G331" s="521">
        <v>361</v>
      </c>
      <c r="H331" s="521">
        <v>145501</v>
      </c>
      <c r="I331" s="521">
        <v>23209</v>
      </c>
      <c r="J331" s="521">
        <v>47260</v>
      </c>
      <c r="K331" s="521">
        <v>75032</v>
      </c>
      <c r="L331" s="522">
        <v>0</v>
      </c>
    </row>
    <row r="332" spans="2:12" ht="15">
      <c r="B332" s="745"/>
      <c r="C332" s="524"/>
      <c r="D332" s="524"/>
      <c r="E332" s="524"/>
      <c r="F332" s="524"/>
      <c r="G332" s="524"/>
      <c r="H332" s="524"/>
      <c r="I332" s="524"/>
      <c r="J332" s="524"/>
      <c r="K332" s="524"/>
      <c r="L332" s="519"/>
    </row>
    <row r="333" spans="2:12" ht="12.75">
      <c r="B333" s="746">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2"/>
      <c r="C334" s="532"/>
      <c r="D334" s="532"/>
      <c r="E334" s="532"/>
      <c r="F334" s="532"/>
      <c r="G334" s="532"/>
      <c r="H334" s="532"/>
      <c r="I334" s="532"/>
      <c r="J334" s="532"/>
      <c r="K334" s="532"/>
      <c r="L334" s="738"/>
    </row>
    <row r="335" spans="2:12" ht="12.75">
      <c r="B335" s="742"/>
      <c r="C335" s="1364" t="s">
        <v>296</v>
      </c>
      <c r="D335" s="1364"/>
      <c r="E335" s="1364"/>
      <c r="F335" s="1364"/>
      <c r="G335" s="1364"/>
      <c r="H335" s="1364"/>
      <c r="I335" s="1364"/>
      <c r="J335" s="1364"/>
      <c r="K335" s="1364"/>
      <c r="L335" s="1365"/>
    </row>
    <row r="336" spans="2:12" ht="12.75">
      <c r="B336" s="741"/>
      <c r="C336" s="532"/>
      <c r="D336" s="532"/>
      <c r="E336" s="532"/>
      <c r="F336" s="532"/>
      <c r="G336" s="532"/>
      <c r="H336" s="532"/>
      <c r="I336" s="532"/>
      <c r="J336" s="532"/>
      <c r="K336" s="532"/>
      <c r="L336" s="738"/>
    </row>
    <row r="337" spans="2:12" ht="12.75">
      <c r="B337" s="747" t="s">
        <v>272</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47" t="s">
        <v>273</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47" t="s">
        <v>274</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47" t="s">
        <v>275</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47" t="s">
        <v>276</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47" t="s">
        <v>277</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47" t="s">
        <v>278</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47" t="s">
        <v>279</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47" t="s">
        <v>280</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47" t="s">
        <v>281</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47" t="s">
        <v>282</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47" t="s">
        <v>283</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2"/>
      <c r="C349" s="524"/>
      <c r="D349" s="524"/>
      <c r="E349" s="524"/>
      <c r="F349" s="524"/>
      <c r="G349" s="524"/>
      <c r="H349" s="524"/>
      <c r="I349" s="524"/>
      <c r="J349" s="524"/>
      <c r="K349" s="524"/>
      <c r="L349" s="519"/>
    </row>
    <row r="350" spans="2:12" ht="12.75">
      <c r="B350" s="746">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48"/>
      <c r="C351" s="537"/>
      <c r="D351" s="537"/>
      <c r="E351" s="537"/>
      <c r="F351" s="537"/>
      <c r="G351" s="537"/>
      <c r="H351" s="537"/>
      <c r="I351" s="537"/>
      <c r="J351" s="537"/>
      <c r="K351" s="537"/>
      <c r="L351" s="739"/>
    </row>
    <row r="352" spans="2:12" ht="12.75" customHeight="1">
      <c r="B352" s="1366" t="s">
        <v>260</v>
      </c>
      <c r="C352" s="1368" t="s">
        <v>22</v>
      </c>
      <c r="D352" s="1368" t="s">
        <v>261</v>
      </c>
      <c r="E352" s="1370" t="s">
        <v>262</v>
      </c>
      <c r="F352" s="1371"/>
      <c r="G352" s="1372"/>
      <c r="H352" s="1373" t="s">
        <v>263</v>
      </c>
      <c r="I352" s="1375" t="s">
        <v>264</v>
      </c>
      <c r="J352" s="1376"/>
      <c r="K352" s="1376"/>
      <c r="L352" s="1377"/>
    </row>
    <row r="353" spans="2:12" ht="11.25" customHeight="1">
      <c r="B353" s="1367"/>
      <c r="C353" s="1369"/>
      <c r="D353" s="1369"/>
      <c r="E353" s="1378" t="s">
        <v>301</v>
      </c>
      <c r="F353" s="1381" t="s">
        <v>302</v>
      </c>
      <c r="G353" s="1381" t="s">
        <v>303</v>
      </c>
      <c r="H353" s="1374"/>
      <c r="I353" s="1383" t="s">
        <v>268</v>
      </c>
      <c r="J353" s="1383" t="s">
        <v>24</v>
      </c>
      <c r="K353" s="1368" t="s">
        <v>269</v>
      </c>
      <c r="L353" s="1383" t="s">
        <v>270</v>
      </c>
    </row>
    <row r="354" spans="2:12" ht="11.25" customHeight="1">
      <c r="B354" s="1367"/>
      <c r="C354" s="1369"/>
      <c r="D354" s="1369"/>
      <c r="E354" s="1379"/>
      <c r="F354" s="1386"/>
      <c r="G354" s="1386"/>
      <c r="H354" s="1374"/>
      <c r="I354" s="1384"/>
      <c r="J354" s="1384"/>
      <c r="K354" s="1385"/>
      <c r="L354" s="1384"/>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1"/>
      <c r="C356" s="532"/>
      <c r="D356" s="532"/>
      <c r="E356" s="532"/>
      <c r="F356" s="532"/>
      <c r="G356" s="532"/>
      <c r="H356" s="532"/>
      <c r="I356" s="532"/>
      <c r="J356" s="532"/>
      <c r="K356" s="532"/>
      <c r="L356" s="738"/>
    </row>
    <row r="357" spans="2:12" ht="12.75">
      <c r="B357" s="742"/>
      <c r="C357" s="1364" t="s">
        <v>297</v>
      </c>
      <c r="D357" s="1364"/>
      <c r="E357" s="1364"/>
      <c r="F357" s="1364"/>
      <c r="G357" s="1364"/>
      <c r="H357" s="1364"/>
      <c r="I357" s="1364"/>
      <c r="J357" s="1364"/>
      <c r="K357" s="1364"/>
      <c r="L357" s="1365"/>
    </row>
    <row r="358" spans="2:12" ht="12.75">
      <c r="B358" s="742"/>
      <c r="C358" s="542"/>
      <c r="D358" s="542"/>
      <c r="E358" s="542"/>
      <c r="F358" s="542"/>
      <c r="G358" s="542"/>
      <c r="H358" s="542"/>
      <c r="I358" s="542"/>
      <c r="J358" s="542"/>
      <c r="K358" s="542"/>
      <c r="L358" s="740"/>
    </row>
    <row r="359" spans="2:12" ht="12.75">
      <c r="B359" s="747" t="s">
        <v>272</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47" t="s">
        <v>273</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47" t="s">
        <v>274</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47" t="s">
        <v>275</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47" t="s">
        <v>276</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47" t="s">
        <v>277</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47" t="s">
        <v>278</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47" t="s">
        <v>279</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47" t="s">
        <v>280</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47" t="s">
        <v>281</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47" t="s">
        <v>282</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47" t="s">
        <v>283</v>
      </c>
      <c r="C370" s="519">
        <v>85505479</v>
      </c>
      <c r="D370" s="521">
        <v>488984</v>
      </c>
      <c r="E370" s="521">
        <v>146305</v>
      </c>
      <c r="F370" s="521">
        <v>270173</v>
      </c>
      <c r="G370" s="522">
        <v>72506</v>
      </c>
      <c r="H370" s="544">
        <v>85016495</v>
      </c>
      <c r="I370" s="521">
        <v>11957087</v>
      </c>
      <c r="J370" s="521">
        <v>25826194</v>
      </c>
      <c r="K370" s="521">
        <v>47233214</v>
      </c>
      <c r="L370" s="522"/>
      <c r="P370" s="762"/>
    </row>
    <row r="371" spans="2:16" ht="12.75">
      <c r="B371" s="747"/>
      <c r="C371" s="545"/>
      <c r="D371" s="482"/>
      <c r="E371" s="546"/>
      <c r="F371" s="546"/>
      <c r="G371" s="546"/>
      <c r="H371" s="482"/>
      <c r="I371" s="546"/>
      <c r="J371" s="546"/>
      <c r="K371" s="546"/>
      <c r="L371" s="546"/>
    </row>
    <row r="372" spans="2:16" ht="12.75">
      <c r="B372" s="746">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298</v>
      </c>
      <c r="G375" s="576"/>
      <c r="H375" s="576"/>
      <c r="I375" s="576"/>
      <c r="J375" s="576"/>
      <c r="K375" s="576"/>
      <c r="L375" s="576"/>
    </row>
    <row r="376" spans="2:16" ht="15.75">
      <c r="B376" s="556" t="s">
        <v>272</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273</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274</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275</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276</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277</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278</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279</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280</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281</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282</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283</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321</v>
      </c>
    </row>
    <row r="393" spans="2:12" ht="12.75" customHeight="1">
      <c r="B393" s="1350" t="s">
        <v>260</v>
      </c>
      <c r="C393" s="1338" t="s">
        <v>22</v>
      </c>
      <c r="D393" s="1338" t="s">
        <v>261</v>
      </c>
      <c r="E393" s="1343" t="s">
        <v>262</v>
      </c>
      <c r="F393" s="1344"/>
      <c r="G393" s="1345"/>
      <c r="H393" s="1346" t="s">
        <v>263</v>
      </c>
      <c r="I393" s="1343" t="s">
        <v>264</v>
      </c>
      <c r="J393" s="1344"/>
      <c r="K393" s="1344"/>
      <c r="L393" s="1345"/>
    </row>
    <row r="394" spans="2:12" ht="11.25" customHeight="1">
      <c r="B394" s="1351"/>
      <c r="C394" s="1339"/>
      <c r="D394" s="1339"/>
      <c r="E394" s="1360" t="s">
        <v>301</v>
      </c>
      <c r="F394" s="1362" t="s">
        <v>302</v>
      </c>
      <c r="G394" s="1362" t="s">
        <v>303</v>
      </c>
      <c r="H394" s="1347"/>
      <c r="I394" s="1350" t="s">
        <v>268</v>
      </c>
      <c r="J394" s="1350" t="s">
        <v>24</v>
      </c>
      <c r="K394" s="1338" t="s">
        <v>269</v>
      </c>
      <c r="L394" s="1350" t="s">
        <v>270</v>
      </c>
    </row>
    <row r="395" spans="2:12" ht="11.25" customHeight="1">
      <c r="B395" s="1351"/>
      <c r="C395" s="1339"/>
      <c r="D395" s="1339"/>
      <c r="E395" s="1361"/>
      <c r="F395" s="1363"/>
      <c r="G395" s="1363"/>
      <c r="H395" s="1347"/>
      <c r="I395" s="1351"/>
      <c r="J395" s="1351"/>
      <c r="K395" s="1339"/>
      <c r="L395" s="1352"/>
    </row>
    <row r="396" spans="2:12" ht="12.75">
      <c r="B396" s="706">
        <v>0</v>
      </c>
      <c r="C396" s="705">
        <v>1</v>
      </c>
      <c r="D396" s="705">
        <v>2</v>
      </c>
      <c r="E396" s="706">
        <v>3</v>
      </c>
      <c r="F396" s="706">
        <v>4</v>
      </c>
      <c r="G396" s="705">
        <v>5</v>
      </c>
      <c r="H396" s="705">
        <v>6</v>
      </c>
      <c r="I396" s="705">
        <v>7</v>
      </c>
      <c r="J396" s="705">
        <v>8</v>
      </c>
      <c r="K396" s="707">
        <v>9</v>
      </c>
      <c r="L396" s="705">
        <v>10</v>
      </c>
    </row>
    <row r="397" spans="2:12" ht="12.75">
      <c r="B397" s="728"/>
      <c r="C397" s="708"/>
      <c r="D397" s="708"/>
      <c r="E397" s="708"/>
      <c r="F397" s="708"/>
      <c r="G397" s="708"/>
      <c r="H397" s="708"/>
      <c r="I397" s="708"/>
      <c r="J397" s="708"/>
      <c r="K397" s="708"/>
      <c r="L397" s="733"/>
    </row>
    <row r="398" spans="2:12" ht="14.25">
      <c r="B398" s="729"/>
      <c r="C398" s="1340" t="s">
        <v>271</v>
      </c>
      <c r="D398" s="1340"/>
      <c r="E398" s="1340"/>
      <c r="F398" s="1340"/>
      <c r="G398" s="1340"/>
      <c r="H398" s="1340"/>
      <c r="I398" s="1340"/>
      <c r="J398" s="1340"/>
      <c r="K398" s="1340"/>
      <c r="L398" s="1357"/>
    </row>
    <row r="399" spans="2:12" ht="12.75">
      <c r="B399" s="728"/>
      <c r="C399" s="708"/>
      <c r="D399" s="708"/>
      <c r="E399" s="708"/>
      <c r="F399" s="708"/>
      <c r="G399" s="708"/>
      <c r="H399" s="708"/>
      <c r="I399" s="708"/>
      <c r="J399" s="708"/>
      <c r="K399" s="708"/>
      <c r="L399" s="733"/>
    </row>
    <row r="400" spans="2:12" ht="12.75">
      <c r="B400" s="730" t="s">
        <v>272</v>
      </c>
      <c r="C400" s="709">
        <f>SUM(D400+H400)</f>
        <v>142019</v>
      </c>
      <c r="D400" s="709">
        <v>5112</v>
      </c>
      <c r="E400" s="709">
        <v>2410</v>
      </c>
      <c r="F400" s="709">
        <v>2274</v>
      </c>
      <c r="G400" s="709">
        <v>428</v>
      </c>
      <c r="H400" s="709">
        <v>136907</v>
      </c>
      <c r="I400" s="709">
        <v>21885</v>
      </c>
      <c r="J400" s="709">
        <v>43909</v>
      </c>
      <c r="K400" s="709">
        <v>71113</v>
      </c>
      <c r="L400" s="712">
        <v>0</v>
      </c>
    </row>
    <row r="401" spans="2:15" ht="12.75">
      <c r="B401" s="730" t="s">
        <v>273</v>
      </c>
      <c r="C401" s="709">
        <f t="shared" ref="C401:C405" si="10">SUM(D401+H401)</f>
        <v>137800</v>
      </c>
      <c r="D401" s="709">
        <v>4709</v>
      </c>
      <c r="E401" s="709">
        <v>2035</v>
      </c>
      <c r="F401" s="709">
        <v>2318</v>
      </c>
      <c r="G401" s="709">
        <v>356</v>
      </c>
      <c r="H401" s="709">
        <v>133091</v>
      </c>
      <c r="I401" s="709">
        <v>22712</v>
      </c>
      <c r="J401" s="709">
        <v>41741</v>
      </c>
      <c r="K401" s="709">
        <v>68638</v>
      </c>
      <c r="L401" s="712">
        <v>0</v>
      </c>
    </row>
    <row r="402" spans="2:15" ht="12.75">
      <c r="B402" s="730" t="s">
        <v>274</v>
      </c>
      <c r="C402" s="709">
        <f t="shared" si="10"/>
        <v>169805</v>
      </c>
      <c r="D402" s="710">
        <v>5406</v>
      </c>
      <c r="E402" s="710">
        <v>2609</v>
      </c>
      <c r="F402" s="710">
        <v>2592</v>
      </c>
      <c r="G402" s="711">
        <v>205</v>
      </c>
      <c r="H402" s="709">
        <v>164399</v>
      </c>
      <c r="I402" s="710">
        <v>28402</v>
      </c>
      <c r="J402" s="710">
        <v>50847</v>
      </c>
      <c r="K402" s="710">
        <v>85150</v>
      </c>
      <c r="L402" s="711">
        <v>0</v>
      </c>
      <c r="N402" s="709"/>
      <c r="O402" s="709"/>
    </row>
    <row r="403" spans="2:15" ht="12.75">
      <c r="B403" s="730" t="s">
        <v>275</v>
      </c>
      <c r="C403" s="709">
        <f>SUM(D403+H403)</f>
        <v>143826</v>
      </c>
      <c r="D403" s="709">
        <v>5957</v>
      </c>
      <c r="E403" s="712">
        <v>3079</v>
      </c>
      <c r="F403" s="712">
        <v>2627</v>
      </c>
      <c r="G403" s="709">
        <v>251</v>
      </c>
      <c r="H403" s="709">
        <v>137869</v>
      </c>
      <c r="I403" s="709">
        <v>21774</v>
      </c>
      <c r="J403" s="709">
        <v>43335</v>
      </c>
      <c r="K403" s="709">
        <v>72760</v>
      </c>
      <c r="L403" s="712">
        <v>0</v>
      </c>
      <c r="N403" s="709"/>
      <c r="O403" s="709"/>
    </row>
    <row r="404" spans="2:15" ht="12.75">
      <c r="B404" s="730" t="s">
        <v>276</v>
      </c>
      <c r="C404" s="709">
        <f>SUM(D404+H404)</f>
        <v>157519</v>
      </c>
      <c r="D404" s="734">
        <v>4757</v>
      </c>
      <c r="E404" s="684">
        <v>2322</v>
      </c>
      <c r="F404" s="686">
        <v>2142</v>
      </c>
      <c r="G404" s="686">
        <v>293</v>
      </c>
      <c r="H404" s="734">
        <v>152762</v>
      </c>
      <c r="I404" s="684">
        <v>24428</v>
      </c>
      <c r="J404" s="684">
        <v>42846</v>
      </c>
      <c r="K404" s="686">
        <v>85488</v>
      </c>
      <c r="L404" s="712">
        <v>0</v>
      </c>
      <c r="N404" s="762"/>
      <c r="O404" s="762"/>
    </row>
    <row r="405" spans="2:15" ht="12.75">
      <c r="B405" s="730" t="s">
        <v>277</v>
      </c>
      <c r="C405" s="709">
        <f t="shared" si="10"/>
        <v>167380</v>
      </c>
      <c r="D405" s="709">
        <v>5640</v>
      </c>
      <c r="E405" s="712">
        <v>2230</v>
      </c>
      <c r="F405" s="712">
        <v>3183</v>
      </c>
      <c r="G405" s="709">
        <v>227</v>
      </c>
      <c r="H405" s="709">
        <v>161740</v>
      </c>
      <c r="I405" s="709">
        <v>29820</v>
      </c>
      <c r="J405" s="709">
        <v>51196</v>
      </c>
      <c r="K405" s="709">
        <v>80724</v>
      </c>
      <c r="L405" s="712">
        <v>0</v>
      </c>
    </row>
    <row r="406" spans="2:15" ht="12.75">
      <c r="B406" s="730" t="s">
        <v>278</v>
      </c>
      <c r="C406" s="709">
        <f>SUM(D406+H406)</f>
        <v>171735</v>
      </c>
      <c r="D406" s="735">
        <v>5424</v>
      </c>
      <c r="E406" s="710">
        <v>2254</v>
      </c>
      <c r="F406" s="711">
        <v>2901</v>
      </c>
      <c r="G406" s="711">
        <v>269</v>
      </c>
      <c r="H406" s="709">
        <v>166311</v>
      </c>
      <c r="I406" s="710">
        <v>29103</v>
      </c>
      <c r="J406" s="710">
        <v>53333</v>
      </c>
      <c r="K406" s="710">
        <v>83875</v>
      </c>
      <c r="L406" s="711">
        <v>0</v>
      </c>
    </row>
    <row r="407" spans="2:15" ht="12.75">
      <c r="B407" s="730" t="s">
        <v>279</v>
      </c>
      <c r="C407" s="709">
        <v>169404</v>
      </c>
      <c r="D407" s="735">
        <v>5064</v>
      </c>
      <c r="E407" s="710">
        <v>2316</v>
      </c>
      <c r="F407" s="710">
        <v>2611</v>
      </c>
      <c r="G407" s="711">
        <v>137</v>
      </c>
      <c r="H407" s="709">
        <v>164340</v>
      </c>
      <c r="I407" s="710">
        <v>25228</v>
      </c>
      <c r="J407" s="710">
        <v>52498</v>
      </c>
      <c r="K407" s="710">
        <v>86614</v>
      </c>
      <c r="L407" s="711">
        <v>0</v>
      </c>
    </row>
    <row r="408" spans="2:15" ht="12.75">
      <c r="B408" s="730" t="s">
        <v>280</v>
      </c>
      <c r="C408" s="709">
        <v>172982</v>
      </c>
      <c r="D408" s="709">
        <v>6274</v>
      </c>
      <c r="E408" s="712">
        <v>2518</v>
      </c>
      <c r="F408" s="712">
        <v>3121</v>
      </c>
      <c r="G408" s="709">
        <v>635</v>
      </c>
      <c r="H408" s="709">
        <v>166708</v>
      </c>
      <c r="I408" s="709">
        <v>26444</v>
      </c>
      <c r="J408" s="709">
        <v>56017</v>
      </c>
      <c r="K408" s="709">
        <v>84247</v>
      </c>
      <c r="L408" s="712">
        <v>0</v>
      </c>
    </row>
    <row r="409" spans="2:15" ht="12.75">
      <c r="B409" s="730" t="s">
        <v>281</v>
      </c>
      <c r="C409" s="709">
        <v>178724</v>
      </c>
      <c r="D409" s="735">
        <v>5649</v>
      </c>
      <c r="E409" s="710">
        <v>2339</v>
      </c>
      <c r="F409" s="710">
        <v>2939</v>
      </c>
      <c r="G409" s="710">
        <v>371</v>
      </c>
      <c r="H409" s="712">
        <v>173075</v>
      </c>
      <c r="I409" s="710">
        <v>27983</v>
      </c>
      <c r="J409" s="710">
        <v>60272</v>
      </c>
      <c r="K409" s="710">
        <v>84820</v>
      </c>
      <c r="L409" s="711">
        <v>0</v>
      </c>
    </row>
    <row r="410" spans="2:15" ht="12.75">
      <c r="B410" s="730" t="s">
        <v>282</v>
      </c>
      <c r="C410" s="709">
        <f>SUM(D410+H410)</f>
        <v>169376</v>
      </c>
      <c r="D410" s="710">
        <v>4663</v>
      </c>
      <c r="E410" s="710">
        <v>2074</v>
      </c>
      <c r="F410" s="710">
        <v>2336</v>
      </c>
      <c r="G410" s="710">
        <v>253</v>
      </c>
      <c r="H410" s="710">
        <v>164713</v>
      </c>
      <c r="I410" s="710">
        <v>26084</v>
      </c>
      <c r="J410" s="710">
        <v>57837</v>
      </c>
      <c r="K410" s="710">
        <v>80792</v>
      </c>
      <c r="L410" s="710">
        <v>0</v>
      </c>
    </row>
    <row r="411" spans="2:15" ht="12.75">
      <c r="B411" s="730" t="s">
        <v>283</v>
      </c>
      <c r="C411" s="709">
        <f t="shared" ref="C411" si="11">SUM(D411+H411)</f>
        <v>152498</v>
      </c>
      <c r="D411" s="710">
        <v>5089</v>
      </c>
      <c r="E411" s="710">
        <v>2321</v>
      </c>
      <c r="F411" s="710">
        <v>2452</v>
      </c>
      <c r="G411" s="710">
        <v>316</v>
      </c>
      <c r="H411" s="710">
        <v>147409</v>
      </c>
      <c r="I411" s="710">
        <v>22785</v>
      </c>
      <c r="J411" s="710">
        <v>48292</v>
      </c>
      <c r="K411" s="710">
        <v>76332</v>
      </c>
      <c r="L411" s="710">
        <v>0</v>
      </c>
    </row>
    <row r="412" spans="2:15" ht="15">
      <c r="B412" s="732"/>
      <c r="C412" s="712"/>
      <c r="D412" s="712"/>
      <c r="E412" s="712"/>
      <c r="F412" s="712"/>
      <c r="G412" s="712"/>
      <c r="H412" s="712"/>
      <c r="I412" s="712"/>
      <c r="J412" s="712"/>
      <c r="K412" s="712"/>
      <c r="L412" s="725"/>
    </row>
    <row r="413" spans="2:15" ht="12.75">
      <c r="B413" s="731">
        <v>2017</v>
      </c>
      <c r="C413" s="713">
        <f t="shared" ref="C413:K413" si="12">SUM(C400:C411)</f>
        <v>1933068</v>
      </c>
      <c r="D413" s="713">
        <f>SUM(D400:D411)</f>
        <v>63744</v>
      </c>
      <c r="E413" s="713">
        <f t="shared" si="12"/>
        <v>28507</v>
      </c>
      <c r="F413" s="713">
        <f t="shared" si="12"/>
        <v>31496</v>
      </c>
      <c r="G413" s="713">
        <f>SUM(G400:G411)</f>
        <v>3741</v>
      </c>
      <c r="H413" s="713">
        <f t="shared" si="12"/>
        <v>1869324</v>
      </c>
      <c r="I413" s="713">
        <f t="shared" si="12"/>
        <v>306648</v>
      </c>
      <c r="J413" s="713">
        <f t="shared" si="12"/>
        <v>602123</v>
      </c>
      <c r="K413" s="713">
        <f t="shared" si="12"/>
        <v>960553</v>
      </c>
      <c r="L413" s="713">
        <f>SUM(L400:L411)</f>
        <v>0</v>
      </c>
    </row>
    <row r="414" spans="2:15" ht="12.75">
      <c r="B414" s="729"/>
      <c r="C414" s="714"/>
      <c r="D414" s="714"/>
      <c r="E414" s="714"/>
      <c r="F414" s="714"/>
      <c r="G414" s="714"/>
      <c r="H414" s="714"/>
      <c r="I414" s="714"/>
      <c r="J414" s="714"/>
      <c r="K414" s="714"/>
      <c r="L414" s="726"/>
    </row>
    <row r="415" spans="2:15" ht="12.75">
      <c r="B415" s="729"/>
      <c r="C415" s="1337" t="s">
        <v>296</v>
      </c>
      <c r="D415" s="1337"/>
      <c r="E415" s="1337"/>
      <c r="F415" s="1337"/>
      <c r="G415" s="1337"/>
      <c r="H415" s="1337"/>
      <c r="I415" s="1337"/>
      <c r="J415" s="1337"/>
      <c r="K415" s="1337"/>
      <c r="L415" s="1356"/>
    </row>
    <row r="416" spans="2:15" ht="12.75">
      <c r="B416" s="728"/>
      <c r="C416" s="714"/>
      <c r="D416" s="714"/>
      <c r="E416" s="714"/>
      <c r="F416" s="714"/>
      <c r="G416" s="714"/>
      <c r="H416" s="714"/>
      <c r="I416" s="714"/>
      <c r="J416" s="714"/>
      <c r="K416" s="714"/>
      <c r="L416" s="726"/>
    </row>
    <row r="417" spans="2:12" ht="12.75">
      <c r="B417" s="730" t="s">
        <v>272</v>
      </c>
      <c r="C417" s="709">
        <f t="shared" ref="C417:C423" si="13">SUM(D417+H417)</f>
        <v>41284749</v>
      </c>
      <c r="D417" s="709">
        <v>258614</v>
      </c>
      <c r="E417" s="709">
        <v>82064</v>
      </c>
      <c r="F417" s="709">
        <v>124018</v>
      </c>
      <c r="G417" s="709">
        <v>52532</v>
      </c>
      <c r="H417" s="709">
        <v>41026135</v>
      </c>
      <c r="I417" s="709">
        <v>5754367</v>
      </c>
      <c r="J417" s="709">
        <v>11777688</v>
      </c>
      <c r="K417" s="709">
        <v>23494080</v>
      </c>
      <c r="L417" s="709">
        <v>0</v>
      </c>
    </row>
    <row r="418" spans="2:12" ht="12.75">
      <c r="B418" s="730" t="s">
        <v>273</v>
      </c>
      <c r="C418" s="709">
        <f t="shared" si="13"/>
        <v>39885929</v>
      </c>
      <c r="D418" s="709">
        <v>248053</v>
      </c>
      <c r="E418" s="709">
        <v>69467</v>
      </c>
      <c r="F418" s="709">
        <v>130095</v>
      </c>
      <c r="G418" s="709">
        <v>48491</v>
      </c>
      <c r="H418" s="709">
        <v>39637876</v>
      </c>
      <c r="I418" s="709">
        <v>5869144</v>
      </c>
      <c r="J418" s="709">
        <v>11348293</v>
      </c>
      <c r="K418" s="709">
        <v>22420439</v>
      </c>
      <c r="L418" s="709">
        <v>0</v>
      </c>
    </row>
    <row r="419" spans="2:12" ht="12.75">
      <c r="B419" s="730" t="s">
        <v>274</v>
      </c>
      <c r="C419" s="709">
        <f t="shared" si="13"/>
        <v>49565417</v>
      </c>
      <c r="D419" s="710">
        <v>279950</v>
      </c>
      <c r="E419" s="710">
        <v>90328</v>
      </c>
      <c r="F419" s="710">
        <v>159641</v>
      </c>
      <c r="G419" s="711">
        <v>29981</v>
      </c>
      <c r="H419" s="709">
        <v>49285467</v>
      </c>
      <c r="I419" s="710">
        <v>7544830</v>
      </c>
      <c r="J419" s="710">
        <v>13676720</v>
      </c>
      <c r="K419" s="710">
        <v>28063917</v>
      </c>
      <c r="L419" s="711">
        <v>0</v>
      </c>
    </row>
    <row r="420" spans="2:12" ht="12.75">
      <c r="B420" s="730" t="s">
        <v>275</v>
      </c>
      <c r="C420" s="709">
        <f t="shared" si="13"/>
        <v>41822512</v>
      </c>
      <c r="D420" s="709">
        <v>297950</v>
      </c>
      <c r="E420" s="712">
        <v>106177</v>
      </c>
      <c r="F420" s="712">
        <v>154822</v>
      </c>
      <c r="G420" s="709">
        <v>36951</v>
      </c>
      <c r="H420" s="709">
        <v>41524562</v>
      </c>
      <c r="I420" s="709">
        <v>5781070</v>
      </c>
      <c r="J420" s="709">
        <v>11588848</v>
      </c>
      <c r="K420" s="709">
        <v>24154644</v>
      </c>
      <c r="L420" s="709">
        <v>0</v>
      </c>
    </row>
    <row r="421" spans="2:12" ht="12.75">
      <c r="B421" s="730" t="s">
        <v>276</v>
      </c>
      <c r="C421" s="709">
        <f t="shared" si="13"/>
        <v>47073682</v>
      </c>
      <c r="D421" s="684">
        <v>258829</v>
      </c>
      <c r="E421" s="684">
        <v>84615</v>
      </c>
      <c r="F421" s="684">
        <v>129240</v>
      </c>
      <c r="G421" s="684">
        <v>44974</v>
      </c>
      <c r="H421" s="684">
        <v>46814853</v>
      </c>
      <c r="I421" s="684">
        <v>6502594</v>
      </c>
      <c r="J421" s="684">
        <v>11727296</v>
      </c>
      <c r="K421" s="684">
        <v>28584963</v>
      </c>
      <c r="L421" s="709">
        <v>0</v>
      </c>
    </row>
    <row r="422" spans="2:12" ht="12.75">
      <c r="B422" s="730" t="s">
        <v>277</v>
      </c>
      <c r="C422" s="709">
        <f t="shared" si="13"/>
        <v>48420690</v>
      </c>
      <c r="D422" s="709">
        <v>290566</v>
      </c>
      <c r="E422" s="712">
        <v>79673</v>
      </c>
      <c r="F422" s="712">
        <v>178876</v>
      </c>
      <c r="G422" s="709">
        <v>32017</v>
      </c>
      <c r="H422" s="709">
        <v>48130124</v>
      </c>
      <c r="I422" s="709">
        <v>7982252</v>
      </c>
      <c r="J422" s="709">
        <v>13825867</v>
      </c>
      <c r="K422" s="709">
        <v>26322005</v>
      </c>
      <c r="L422" s="709">
        <v>0</v>
      </c>
    </row>
    <row r="423" spans="2:12" ht="12.75">
      <c r="B423" s="730" t="s">
        <v>278</v>
      </c>
      <c r="C423" s="709">
        <f t="shared" si="13"/>
        <v>49583982</v>
      </c>
      <c r="D423" s="710">
        <v>288103</v>
      </c>
      <c r="E423" s="710">
        <v>81207</v>
      </c>
      <c r="F423" s="710">
        <v>167580</v>
      </c>
      <c r="G423" s="711">
        <v>39316</v>
      </c>
      <c r="H423" s="709">
        <v>49295879</v>
      </c>
      <c r="I423" s="710">
        <v>7692900</v>
      </c>
      <c r="J423" s="710">
        <v>14162171</v>
      </c>
      <c r="K423" s="710">
        <v>27440808</v>
      </c>
      <c r="L423" s="711">
        <v>0</v>
      </c>
    </row>
    <row r="424" spans="2:12" ht="12.75">
      <c r="B424" s="730" t="s">
        <v>279</v>
      </c>
      <c r="C424" s="709">
        <v>49308554</v>
      </c>
      <c r="D424" s="710">
        <v>248689</v>
      </c>
      <c r="E424" s="710">
        <v>84427</v>
      </c>
      <c r="F424" s="710">
        <v>146773</v>
      </c>
      <c r="G424" s="711">
        <v>17489</v>
      </c>
      <c r="H424" s="709">
        <v>49059865</v>
      </c>
      <c r="I424" s="710">
        <v>6595512</v>
      </c>
      <c r="J424" s="710">
        <v>13787237</v>
      </c>
      <c r="K424" s="710">
        <v>28677116</v>
      </c>
      <c r="L424" s="711">
        <v>0</v>
      </c>
    </row>
    <row r="425" spans="2:12" ht="12.75">
      <c r="B425" s="730" t="s">
        <v>280</v>
      </c>
      <c r="C425" s="709">
        <v>49438456</v>
      </c>
      <c r="D425" s="710">
        <v>345800</v>
      </c>
      <c r="E425" s="710">
        <v>89061</v>
      </c>
      <c r="F425" s="710">
        <v>167893</v>
      </c>
      <c r="G425" s="711">
        <v>88846</v>
      </c>
      <c r="H425" s="709">
        <v>49092656</v>
      </c>
      <c r="I425" s="710">
        <v>6815830</v>
      </c>
      <c r="J425" s="710">
        <v>14849864</v>
      </c>
      <c r="K425" s="710">
        <v>27426962</v>
      </c>
      <c r="L425" s="711">
        <v>0</v>
      </c>
    </row>
    <row r="426" spans="2:12" ht="12.75">
      <c r="B426" s="730" t="s">
        <v>281</v>
      </c>
      <c r="C426" s="709">
        <v>50346027</v>
      </c>
      <c r="D426" s="710">
        <v>295352</v>
      </c>
      <c r="E426" s="710">
        <v>84726</v>
      </c>
      <c r="F426" s="710">
        <v>167445</v>
      </c>
      <c r="G426" s="710">
        <v>43181</v>
      </c>
      <c r="H426" s="712">
        <v>50050675</v>
      </c>
      <c r="I426" s="710">
        <v>7132124</v>
      </c>
      <c r="J426" s="710">
        <v>15718038</v>
      </c>
      <c r="K426" s="710">
        <v>27200513</v>
      </c>
      <c r="L426" s="711">
        <v>0</v>
      </c>
    </row>
    <row r="427" spans="2:12" ht="12.75">
      <c r="B427" s="730" t="s">
        <v>282</v>
      </c>
      <c r="C427" s="709">
        <f t="shared" ref="C427:C428" si="14">SUM(D427+H427)</f>
        <v>48798626</v>
      </c>
      <c r="D427" s="710">
        <v>261198</v>
      </c>
      <c r="E427" s="710">
        <v>70669</v>
      </c>
      <c r="F427" s="710">
        <v>148982</v>
      </c>
      <c r="G427" s="710">
        <v>41547</v>
      </c>
      <c r="H427" s="710">
        <v>48537428</v>
      </c>
      <c r="I427" s="710">
        <v>6751971</v>
      </c>
      <c r="J427" s="710">
        <v>15640889</v>
      </c>
      <c r="K427" s="710">
        <v>26144568</v>
      </c>
      <c r="L427" s="710">
        <v>0</v>
      </c>
    </row>
    <row r="428" spans="2:12" ht="12.75">
      <c r="B428" s="730" t="s">
        <v>283</v>
      </c>
      <c r="C428" s="709">
        <f t="shared" si="14"/>
        <v>43494618</v>
      </c>
      <c r="D428" s="710">
        <v>256297</v>
      </c>
      <c r="E428" s="710">
        <v>77163</v>
      </c>
      <c r="F428" s="710">
        <v>143113</v>
      </c>
      <c r="G428" s="710">
        <v>36021</v>
      </c>
      <c r="H428" s="710">
        <v>43238321</v>
      </c>
      <c r="I428" s="710">
        <v>5912817</v>
      </c>
      <c r="J428" s="710">
        <v>12978598</v>
      </c>
      <c r="K428" s="710">
        <v>24346906</v>
      </c>
      <c r="L428" s="710">
        <v>0</v>
      </c>
    </row>
    <row r="429" spans="2:12" ht="12.75">
      <c r="B429" s="729"/>
      <c r="C429" s="712"/>
      <c r="D429" s="712"/>
      <c r="E429" s="712"/>
      <c r="F429" s="712"/>
      <c r="G429" s="712"/>
      <c r="H429" s="712"/>
      <c r="I429" s="712"/>
      <c r="J429" s="712"/>
      <c r="K429" s="712"/>
      <c r="L429" s="709"/>
    </row>
    <row r="430" spans="2:12" ht="12.75">
      <c r="B430" s="731">
        <v>2017</v>
      </c>
      <c r="C430" s="713">
        <f t="shared" ref="C430:L430" si="15">SUM(C417:C428)</f>
        <v>559023242</v>
      </c>
      <c r="D430" s="713">
        <f t="shared" si="15"/>
        <v>3329401</v>
      </c>
      <c r="E430" s="713">
        <f t="shared" si="15"/>
        <v>999577</v>
      </c>
      <c r="F430" s="713">
        <f t="shared" si="15"/>
        <v>1818478</v>
      </c>
      <c r="G430" s="713">
        <f t="shared" si="15"/>
        <v>511346</v>
      </c>
      <c r="H430" s="713">
        <f t="shared" si="15"/>
        <v>555693841</v>
      </c>
      <c r="I430" s="713">
        <f t="shared" si="15"/>
        <v>80335411</v>
      </c>
      <c r="J430" s="713">
        <f t="shared" si="15"/>
        <v>161081509</v>
      </c>
      <c r="K430" s="713">
        <f t="shared" si="15"/>
        <v>314276921</v>
      </c>
      <c r="L430" s="713">
        <f t="shared" si="15"/>
        <v>0</v>
      </c>
    </row>
    <row r="431" spans="2:12" ht="12.75">
      <c r="B431" s="715"/>
      <c r="C431" s="716"/>
      <c r="D431" s="716"/>
      <c r="E431" s="716"/>
      <c r="F431" s="716"/>
      <c r="G431" s="716"/>
      <c r="H431" s="716"/>
      <c r="I431" s="716"/>
      <c r="J431" s="716"/>
      <c r="K431" s="716"/>
      <c r="L431" s="716"/>
    </row>
    <row r="432" spans="2:12" ht="12.75" customHeight="1">
      <c r="B432" s="1358" t="s">
        <v>260</v>
      </c>
      <c r="C432" s="1338" t="s">
        <v>22</v>
      </c>
      <c r="D432" s="1338" t="s">
        <v>261</v>
      </c>
      <c r="E432" s="1343" t="s">
        <v>262</v>
      </c>
      <c r="F432" s="1344"/>
      <c r="G432" s="1345"/>
      <c r="H432" s="1346" t="s">
        <v>263</v>
      </c>
      <c r="I432" s="1348" t="s">
        <v>264</v>
      </c>
      <c r="J432" s="1349"/>
      <c r="K432" s="1349"/>
      <c r="L432" s="1354"/>
    </row>
    <row r="433" spans="2:12" ht="11.25" customHeight="1">
      <c r="B433" s="1359"/>
      <c r="C433" s="1339"/>
      <c r="D433" s="1339"/>
      <c r="E433" s="1360" t="s">
        <v>301</v>
      </c>
      <c r="F433" s="1362" t="s">
        <v>302</v>
      </c>
      <c r="G433" s="1362" t="s">
        <v>303</v>
      </c>
      <c r="H433" s="1347"/>
      <c r="I433" s="1350" t="s">
        <v>268</v>
      </c>
      <c r="J433" s="1350" t="s">
        <v>24</v>
      </c>
      <c r="K433" s="1338" t="s">
        <v>269</v>
      </c>
      <c r="L433" s="1350" t="s">
        <v>270</v>
      </c>
    </row>
    <row r="434" spans="2:12" ht="11.25" customHeight="1">
      <c r="B434" s="1359"/>
      <c r="C434" s="1339"/>
      <c r="D434" s="1339"/>
      <c r="E434" s="1361"/>
      <c r="F434" s="1363"/>
      <c r="G434" s="1363"/>
      <c r="H434" s="1347"/>
      <c r="I434" s="1352"/>
      <c r="J434" s="1352"/>
      <c r="K434" s="1353"/>
      <c r="L434" s="1352"/>
    </row>
    <row r="435" spans="2:12" ht="12.75">
      <c r="B435" s="706">
        <v>0</v>
      </c>
      <c r="C435" s="717">
        <v>1</v>
      </c>
      <c r="D435" s="717">
        <v>2</v>
      </c>
      <c r="E435" s="718">
        <v>3</v>
      </c>
      <c r="F435" s="718">
        <v>4</v>
      </c>
      <c r="G435" s="717">
        <v>5</v>
      </c>
      <c r="H435" s="717">
        <v>6</v>
      </c>
      <c r="I435" s="717">
        <v>7</v>
      </c>
      <c r="J435" s="717">
        <v>8</v>
      </c>
      <c r="K435" s="717">
        <v>9</v>
      </c>
      <c r="L435" s="717">
        <v>10</v>
      </c>
    </row>
    <row r="436" spans="2:12" ht="12.75">
      <c r="B436" s="728"/>
      <c r="C436" s="714"/>
      <c r="D436" s="714"/>
      <c r="E436" s="714"/>
      <c r="F436" s="714"/>
      <c r="G436" s="714"/>
      <c r="H436" s="714"/>
      <c r="I436" s="714"/>
      <c r="J436" s="714"/>
      <c r="K436" s="714"/>
      <c r="L436" s="726"/>
    </row>
    <row r="437" spans="2:12" ht="12.75">
      <c r="B437" s="729"/>
      <c r="C437" s="1337" t="s">
        <v>297</v>
      </c>
      <c r="D437" s="1337"/>
      <c r="E437" s="1337"/>
      <c r="F437" s="1337"/>
      <c r="G437" s="1337"/>
      <c r="H437" s="1337"/>
      <c r="I437" s="1337"/>
      <c r="J437" s="1337"/>
      <c r="K437" s="1337"/>
      <c r="L437" s="1356"/>
    </row>
    <row r="438" spans="2:12" ht="12.75">
      <c r="B438" s="729"/>
      <c r="C438" s="719"/>
      <c r="D438" s="719"/>
      <c r="E438" s="719"/>
      <c r="F438" s="719"/>
      <c r="G438" s="719"/>
      <c r="H438" s="719"/>
      <c r="I438" s="719"/>
      <c r="J438" s="719"/>
      <c r="K438" s="719"/>
      <c r="L438" s="727"/>
    </row>
    <row r="439" spans="2:12" ht="12.75">
      <c r="B439" s="730" t="s">
        <v>272</v>
      </c>
      <c r="C439" s="709">
        <f>SUM(D439+H439)</f>
        <v>82047763</v>
      </c>
      <c r="D439" s="709">
        <v>445114</v>
      </c>
      <c r="E439" s="709">
        <v>144107</v>
      </c>
      <c r="F439" s="709">
        <v>212420</v>
      </c>
      <c r="G439" s="709">
        <v>88587</v>
      </c>
      <c r="H439" s="709">
        <v>81602649</v>
      </c>
      <c r="I439" s="709">
        <v>11433324</v>
      </c>
      <c r="J439" s="709">
        <v>24279425</v>
      </c>
      <c r="K439" s="709">
        <v>45889900</v>
      </c>
      <c r="L439" s="709">
        <v>0</v>
      </c>
    </row>
    <row r="440" spans="2:12" ht="12.75">
      <c r="B440" s="730" t="s">
        <v>273</v>
      </c>
      <c r="C440" s="709">
        <f t="shared" ref="C440:C444" si="16">SUM(D440+H440)</f>
        <v>79287813</v>
      </c>
      <c r="D440" s="709">
        <v>431200</v>
      </c>
      <c r="E440" s="709">
        <v>121487</v>
      </c>
      <c r="F440" s="709">
        <v>225727</v>
      </c>
      <c r="G440" s="709">
        <v>83986</v>
      </c>
      <c r="H440" s="709">
        <v>78856613</v>
      </c>
      <c r="I440" s="709">
        <v>11712359</v>
      </c>
      <c r="J440" s="709">
        <v>23159515</v>
      </c>
      <c r="K440" s="709">
        <v>43984739</v>
      </c>
      <c r="L440" s="709">
        <v>0</v>
      </c>
    </row>
    <row r="441" spans="2:12" ht="12.75">
      <c r="B441" s="730" t="s">
        <v>274</v>
      </c>
      <c r="C441" s="709">
        <f t="shared" si="16"/>
        <v>98808454</v>
      </c>
      <c r="D441" s="710">
        <v>475895</v>
      </c>
      <c r="E441" s="710">
        <v>153902</v>
      </c>
      <c r="F441" s="710">
        <v>271849</v>
      </c>
      <c r="G441" s="711">
        <v>50144</v>
      </c>
      <c r="H441" s="709">
        <v>98332559</v>
      </c>
      <c r="I441" s="710">
        <v>15012576</v>
      </c>
      <c r="J441" s="710">
        <v>28202934</v>
      </c>
      <c r="K441" s="710">
        <v>55117049</v>
      </c>
      <c r="L441" s="711">
        <v>0</v>
      </c>
    </row>
    <row r="442" spans="2:12" ht="12.75">
      <c r="B442" s="730" t="s">
        <v>275</v>
      </c>
      <c r="C442" s="709">
        <f t="shared" si="16"/>
        <v>83378440</v>
      </c>
      <c r="D442" s="709">
        <v>506953</v>
      </c>
      <c r="E442" s="712">
        <v>180973</v>
      </c>
      <c r="F442" s="712">
        <v>263009</v>
      </c>
      <c r="G442" s="712">
        <v>62971</v>
      </c>
      <c r="H442" s="709">
        <v>82871487</v>
      </c>
      <c r="I442" s="712">
        <v>11495417</v>
      </c>
      <c r="J442" s="712">
        <v>23956645</v>
      </c>
      <c r="K442" s="712">
        <v>47419425</v>
      </c>
      <c r="L442" s="712">
        <v>0</v>
      </c>
    </row>
    <row r="443" spans="2:12" ht="12.75">
      <c r="B443" s="730" t="s">
        <v>276</v>
      </c>
      <c r="C443" s="709">
        <f t="shared" si="16"/>
        <v>93901078</v>
      </c>
      <c r="D443" s="684">
        <v>444824</v>
      </c>
      <c r="E443" s="684">
        <v>145798</v>
      </c>
      <c r="F443" s="684">
        <v>221921</v>
      </c>
      <c r="G443" s="684">
        <v>77105</v>
      </c>
      <c r="H443" s="684">
        <v>93456254</v>
      </c>
      <c r="I443" s="685">
        <v>12989301</v>
      </c>
      <c r="J443" s="684">
        <v>24252314</v>
      </c>
      <c r="K443" s="684">
        <v>56214639</v>
      </c>
      <c r="L443" s="686">
        <v>0</v>
      </c>
    </row>
    <row r="444" spans="2:12" ht="12.75">
      <c r="B444" s="730" t="s">
        <v>277</v>
      </c>
      <c r="C444" s="709">
        <f t="shared" si="16"/>
        <v>97715871</v>
      </c>
      <c r="D444" s="709">
        <v>501090</v>
      </c>
      <c r="E444" s="712">
        <v>136122</v>
      </c>
      <c r="F444" s="712">
        <v>308716</v>
      </c>
      <c r="G444" s="712">
        <v>56252</v>
      </c>
      <c r="H444" s="709">
        <v>97214781</v>
      </c>
      <c r="I444" s="712">
        <v>15895397</v>
      </c>
      <c r="J444" s="712">
        <v>28478797</v>
      </c>
      <c r="K444" s="712">
        <v>52840587</v>
      </c>
      <c r="L444" s="712">
        <v>0</v>
      </c>
    </row>
    <row r="445" spans="2:12" ht="12.75">
      <c r="B445" s="730" t="s">
        <v>278</v>
      </c>
      <c r="C445" s="709">
        <f>SUM(D445+H445)</f>
        <v>99467079</v>
      </c>
      <c r="D445" s="710">
        <v>496753</v>
      </c>
      <c r="E445" s="710">
        <v>139368</v>
      </c>
      <c r="F445" s="710">
        <v>288296</v>
      </c>
      <c r="G445" s="711">
        <v>69089</v>
      </c>
      <c r="H445" s="709">
        <v>98970326</v>
      </c>
      <c r="I445" s="710">
        <v>15406513</v>
      </c>
      <c r="J445" s="710">
        <v>29584265</v>
      </c>
      <c r="K445" s="710">
        <v>53979548</v>
      </c>
      <c r="L445" s="711">
        <v>0</v>
      </c>
    </row>
    <row r="446" spans="2:12" ht="12.75">
      <c r="B446" s="730" t="s">
        <v>279</v>
      </c>
      <c r="C446" s="709">
        <v>98783442</v>
      </c>
      <c r="D446" s="710">
        <v>431889</v>
      </c>
      <c r="E446" s="710">
        <v>146917</v>
      </c>
      <c r="F446" s="710">
        <v>253926</v>
      </c>
      <c r="G446" s="711">
        <v>31046</v>
      </c>
      <c r="H446" s="709">
        <v>98351553</v>
      </c>
      <c r="I446" s="710">
        <v>13211629</v>
      </c>
      <c r="J446" s="710">
        <v>28906546</v>
      </c>
      <c r="K446" s="710">
        <v>56233378</v>
      </c>
      <c r="L446" s="711">
        <v>0</v>
      </c>
    </row>
    <row r="447" spans="2:12" ht="12.75">
      <c r="B447" s="730" t="s">
        <v>280</v>
      </c>
      <c r="C447" s="709">
        <v>99441068</v>
      </c>
      <c r="D447" s="709">
        <v>604779</v>
      </c>
      <c r="E447" s="712">
        <v>156559</v>
      </c>
      <c r="F447" s="712">
        <v>296235</v>
      </c>
      <c r="G447" s="712">
        <v>151985</v>
      </c>
      <c r="H447" s="709">
        <v>98836289</v>
      </c>
      <c r="I447" s="712">
        <v>13738070</v>
      </c>
      <c r="J447" s="712">
        <v>31047650</v>
      </c>
      <c r="K447" s="712">
        <v>54050569</v>
      </c>
      <c r="L447" s="712">
        <v>0</v>
      </c>
    </row>
    <row r="448" spans="2:12" ht="12.75">
      <c r="B448" s="730" t="s">
        <v>281</v>
      </c>
      <c r="C448" s="709">
        <v>100815036</v>
      </c>
      <c r="D448" s="710">
        <v>512334</v>
      </c>
      <c r="E448" s="710">
        <v>145829</v>
      </c>
      <c r="F448" s="710">
        <v>290888</v>
      </c>
      <c r="G448" s="710">
        <v>75617</v>
      </c>
      <c r="H448" s="712">
        <v>100302702</v>
      </c>
      <c r="I448" s="710">
        <v>14244388</v>
      </c>
      <c r="J448" s="710">
        <v>32756234</v>
      </c>
      <c r="K448" s="710">
        <v>53302080</v>
      </c>
      <c r="L448" s="711">
        <v>0</v>
      </c>
    </row>
    <row r="449" spans="2:12" ht="12.75">
      <c r="B449" s="730" t="s">
        <v>282</v>
      </c>
      <c r="C449" s="709">
        <f t="shared" ref="C449:C450" si="17">SUM(D449+H449)</f>
        <v>97522278</v>
      </c>
      <c r="D449" s="710">
        <v>455737</v>
      </c>
      <c r="E449" s="710">
        <v>125370</v>
      </c>
      <c r="F449" s="710">
        <v>259194</v>
      </c>
      <c r="G449" s="711">
        <v>71173</v>
      </c>
      <c r="H449" s="720">
        <v>97066541</v>
      </c>
      <c r="I449" s="710">
        <v>13496180</v>
      </c>
      <c r="J449" s="710">
        <v>32357917</v>
      </c>
      <c r="K449" s="710">
        <v>51212444</v>
      </c>
      <c r="L449" s="710">
        <v>0</v>
      </c>
    </row>
    <row r="450" spans="2:12" ht="12.75">
      <c r="B450" s="730" t="s">
        <v>283</v>
      </c>
      <c r="C450" s="709">
        <f t="shared" si="17"/>
        <v>87972319</v>
      </c>
      <c r="D450" s="710">
        <v>449241</v>
      </c>
      <c r="E450" s="710">
        <v>137836</v>
      </c>
      <c r="F450" s="710">
        <v>249036</v>
      </c>
      <c r="G450" s="711">
        <v>62369</v>
      </c>
      <c r="H450" s="720">
        <v>87523078</v>
      </c>
      <c r="I450" s="710">
        <v>11823830</v>
      </c>
      <c r="J450" s="710">
        <v>26806394</v>
      </c>
      <c r="K450" s="710">
        <v>48892854</v>
      </c>
      <c r="L450" s="710">
        <v>0</v>
      </c>
    </row>
    <row r="451" spans="2:12" ht="12.75">
      <c r="B451" s="730"/>
      <c r="C451" s="721"/>
      <c r="D451" s="722"/>
      <c r="E451" s="723"/>
      <c r="F451" s="723"/>
      <c r="G451" s="723"/>
      <c r="H451" s="722"/>
      <c r="I451" s="723"/>
      <c r="J451" s="723"/>
      <c r="K451" s="723"/>
      <c r="L451" s="723"/>
    </row>
    <row r="452" spans="2:12" ht="12.75">
      <c r="B452" s="731">
        <v>2017</v>
      </c>
      <c r="C452" s="724">
        <f t="shared" ref="C452:K452" si="18">SUM(C439:C450)</f>
        <v>1119140641</v>
      </c>
      <c r="D452" s="724">
        <f t="shared" si="18"/>
        <v>5755809</v>
      </c>
      <c r="E452" s="724">
        <f t="shared" si="18"/>
        <v>1734268</v>
      </c>
      <c r="F452" s="724">
        <f t="shared" si="18"/>
        <v>3141217</v>
      </c>
      <c r="G452" s="724">
        <f t="shared" si="18"/>
        <v>880324</v>
      </c>
      <c r="H452" s="724">
        <f t="shared" si="18"/>
        <v>1113384832</v>
      </c>
      <c r="I452" s="724">
        <f t="shared" si="18"/>
        <v>160458984</v>
      </c>
      <c r="J452" s="724">
        <f t="shared" si="18"/>
        <v>333788636</v>
      </c>
      <c r="K452" s="724">
        <f t="shared" si="18"/>
        <v>619137212</v>
      </c>
      <c r="L452" s="724">
        <f>SUM(L439:L450)</f>
        <v>0</v>
      </c>
    </row>
    <row r="455" spans="2:12" ht="20.25" thickBot="1">
      <c r="B455" s="576"/>
      <c r="C455" s="576"/>
      <c r="D455" s="576"/>
      <c r="E455" s="576"/>
      <c r="F455" s="577" t="s">
        <v>298</v>
      </c>
      <c r="G455" s="576"/>
      <c r="H455" s="576"/>
      <c r="I455" s="576"/>
      <c r="J455" s="576"/>
      <c r="K455" s="576"/>
      <c r="L455" s="576"/>
    </row>
    <row r="456" spans="2:12" ht="15.75">
      <c r="B456" s="556" t="s">
        <v>272</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273</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274</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275</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276</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277</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278</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279</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280</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281</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282</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283</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342</v>
      </c>
    </row>
    <row r="474" spans="2:12" ht="18">
      <c r="B474" s="855"/>
      <c r="C474" s="855"/>
      <c r="D474" s="855"/>
      <c r="E474" s="855"/>
      <c r="F474" s="856" t="s">
        <v>259</v>
      </c>
      <c r="G474" s="855"/>
      <c r="H474" s="855"/>
      <c r="I474" s="855"/>
      <c r="J474" s="855"/>
      <c r="K474" s="855"/>
      <c r="L474" s="855"/>
    </row>
    <row r="475" spans="2:12" ht="12.75" customHeight="1">
      <c r="B475" s="1350" t="s">
        <v>260</v>
      </c>
      <c r="C475" s="1338" t="s">
        <v>22</v>
      </c>
      <c r="D475" s="1338" t="s">
        <v>261</v>
      </c>
      <c r="E475" s="1343" t="s">
        <v>262</v>
      </c>
      <c r="F475" s="1344"/>
      <c r="G475" s="1345"/>
      <c r="H475" s="1346" t="s">
        <v>263</v>
      </c>
      <c r="I475" s="1343" t="s">
        <v>264</v>
      </c>
      <c r="J475" s="1344"/>
      <c r="K475" s="1344"/>
      <c r="L475" s="1345"/>
    </row>
    <row r="476" spans="2:12" ht="11.25" customHeight="1">
      <c r="B476" s="1351"/>
      <c r="C476" s="1339"/>
      <c r="D476" s="1339"/>
      <c r="E476" s="1360" t="s">
        <v>301</v>
      </c>
      <c r="F476" s="1362" t="s">
        <v>302</v>
      </c>
      <c r="G476" s="1362" t="s">
        <v>303</v>
      </c>
      <c r="H476" s="1347"/>
      <c r="I476" s="1350" t="s">
        <v>268</v>
      </c>
      <c r="J476" s="1350" t="s">
        <v>24</v>
      </c>
      <c r="K476" s="1338" t="s">
        <v>269</v>
      </c>
      <c r="L476" s="1350" t="s">
        <v>270</v>
      </c>
    </row>
    <row r="477" spans="2:12" ht="11.25" customHeight="1">
      <c r="B477" s="1351"/>
      <c r="C477" s="1339"/>
      <c r="D477" s="1339"/>
      <c r="E477" s="1361"/>
      <c r="F477" s="1363"/>
      <c r="G477" s="1363"/>
      <c r="H477" s="1347"/>
      <c r="I477" s="1351"/>
      <c r="J477" s="1351"/>
      <c r="K477" s="1339"/>
      <c r="L477" s="1352"/>
    </row>
    <row r="478" spans="2:12" ht="12.75">
      <c r="B478" s="706">
        <v>0</v>
      </c>
      <c r="C478" s="705">
        <v>1</v>
      </c>
      <c r="D478" s="705">
        <v>2</v>
      </c>
      <c r="E478" s="706">
        <v>3</v>
      </c>
      <c r="F478" s="706">
        <v>4</v>
      </c>
      <c r="G478" s="705">
        <v>5</v>
      </c>
      <c r="H478" s="705">
        <v>6</v>
      </c>
      <c r="I478" s="705">
        <v>7</v>
      </c>
      <c r="J478" s="705">
        <v>8</v>
      </c>
      <c r="K478" s="707">
        <v>9</v>
      </c>
      <c r="L478" s="705">
        <v>10</v>
      </c>
    </row>
    <row r="479" spans="2:12" ht="12.75">
      <c r="B479" s="728"/>
      <c r="C479" s="708"/>
      <c r="D479" s="708"/>
      <c r="E479" s="708"/>
      <c r="F479" s="708"/>
      <c r="G479" s="708"/>
      <c r="H479" s="708"/>
      <c r="I479" s="708"/>
      <c r="J479" s="708"/>
      <c r="K479" s="708"/>
      <c r="L479" s="733"/>
    </row>
    <row r="480" spans="2:12" ht="14.25">
      <c r="B480" s="729"/>
      <c r="C480" s="1340" t="s">
        <v>271</v>
      </c>
      <c r="D480" s="1340"/>
      <c r="E480" s="1340"/>
      <c r="F480" s="1340"/>
      <c r="G480" s="1340"/>
      <c r="H480" s="1340"/>
      <c r="I480" s="1340"/>
      <c r="J480" s="1340"/>
      <c r="K480" s="1340"/>
      <c r="L480" s="1357"/>
    </row>
    <row r="481" spans="2:12" ht="12.75">
      <c r="B481" s="728"/>
      <c r="C481" s="708"/>
      <c r="D481" s="708"/>
      <c r="E481" s="708"/>
      <c r="F481" s="708"/>
      <c r="G481" s="708"/>
      <c r="H481" s="708"/>
      <c r="I481" s="708"/>
      <c r="J481" s="708"/>
      <c r="K481" s="708"/>
      <c r="L481" s="733"/>
    </row>
    <row r="482" spans="2:12" ht="15">
      <c r="B482" s="857" t="s">
        <v>272</v>
      </c>
      <c r="C482" s="709">
        <f>SUM(D482+H482)</f>
        <v>153311</v>
      </c>
      <c r="D482" s="709">
        <v>4907</v>
      </c>
      <c r="E482" s="709">
        <v>2376</v>
      </c>
      <c r="F482" s="709">
        <v>2183</v>
      </c>
      <c r="G482" s="709">
        <v>348</v>
      </c>
      <c r="H482" s="709">
        <v>148404</v>
      </c>
      <c r="I482" s="709">
        <v>23209</v>
      </c>
      <c r="J482" s="709">
        <v>48538</v>
      </c>
      <c r="K482" s="709">
        <v>76657</v>
      </c>
      <c r="L482" s="709">
        <v>0</v>
      </c>
    </row>
    <row r="483" spans="2:12" ht="15">
      <c r="B483" s="857" t="s">
        <v>273</v>
      </c>
      <c r="C483" s="709">
        <f t="shared" ref="C483:C487" si="21">SUM(D483+H483)</f>
        <v>149700</v>
      </c>
      <c r="D483" s="709">
        <v>4276</v>
      </c>
      <c r="E483" s="709">
        <v>1971</v>
      </c>
      <c r="F483" s="709">
        <v>2099</v>
      </c>
      <c r="G483" s="709">
        <v>206</v>
      </c>
      <c r="H483" s="709">
        <v>145424</v>
      </c>
      <c r="I483" s="709">
        <v>23853</v>
      </c>
      <c r="J483" s="709">
        <v>43685</v>
      </c>
      <c r="K483" s="709">
        <v>77886</v>
      </c>
      <c r="L483" s="709">
        <v>0</v>
      </c>
    </row>
    <row r="484" spans="2:12" ht="15">
      <c r="B484" s="857" t="s">
        <v>274</v>
      </c>
      <c r="C484" s="709">
        <f t="shared" si="21"/>
        <v>176360</v>
      </c>
      <c r="D484" s="710">
        <v>5618</v>
      </c>
      <c r="E484" s="710">
        <v>2663</v>
      </c>
      <c r="F484" s="710">
        <v>2694</v>
      </c>
      <c r="G484" s="711">
        <v>261</v>
      </c>
      <c r="H484" s="709">
        <v>170742</v>
      </c>
      <c r="I484" s="710">
        <v>27174</v>
      </c>
      <c r="J484" s="710">
        <v>52139</v>
      </c>
      <c r="K484" s="710">
        <v>91429</v>
      </c>
      <c r="L484" s="711">
        <v>0</v>
      </c>
    </row>
    <row r="485" spans="2:12" ht="15">
      <c r="B485" s="857" t="s">
        <v>275</v>
      </c>
      <c r="C485" s="709">
        <f>SUM(D485+H485)</f>
        <v>152257</v>
      </c>
      <c r="D485" s="709">
        <v>4644</v>
      </c>
      <c r="E485" s="712">
        <v>2428</v>
      </c>
      <c r="F485" s="712">
        <v>2008</v>
      </c>
      <c r="G485" s="709">
        <v>208</v>
      </c>
      <c r="H485" s="709">
        <v>147613</v>
      </c>
      <c r="I485" s="709">
        <v>23760</v>
      </c>
      <c r="J485" s="709">
        <v>44089</v>
      </c>
      <c r="K485" s="709">
        <v>79764</v>
      </c>
      <c r="L485" s="709">
        <v>0</v>
      </c>
    </row>
    <row r="486" spans="2:12" ht="15">
      <c r="B486" s="857" t="s">
        <v>276</v>
      </c>
      <c r="C486" s="709">
        <f>SUM(D486+H486)</f>
        <v>162957</v>
      </c>
      <c r="D486" s="734">
        <v>4436</v>
      </c>
      <c r="E486" s="684">
        <v>1879</v>
      </c>
      <c r="F486" s="686">
        <v>2351</v>
      </c>
      <c r="G486" s="686">
        <v>206</v>
      </c>
      <c r="H486" s="734">
        <v>158521</v>
      </c>
      <c r="I486" s="684">
        <v>25665</v>
      </c>
      <c r="J486" s="684">
        <v>43148</v>
      </c>
      <c r="K486" s="686">
        <v>89708</v>
      </c>
      <c r="L486" s="709">
        <v>0</v>
      </c>
    </row>
    <row r="487" spans="2:12" ht="15">
      <c r="B487" s="857" t="s">
        <v>277</v>
      </c>
      <c r="C487" s="709">
        <f t="shared" si="21"/>
        <v>181713</v>
      </c>
      <c r="D487" s="709">
        <v>5439</v>
      </c>
      <c r="E487" s="712">
        <v>2129</v>
      </c>
      <c r="F487" s="712">
        <v>3088</v>
      </c>
      <c r="G487" s="709">
        <v>222</v>
      </c>
      <c r="H487" s="709">
        <v>176274</v>
      </c>
      <c r="I487" s="709">
        <v>31296</v>
      </c>
      <c r="J487" s="709">
        <v>51302</v>
      </c>
      <c r="K487" s="709">
        <v>93676</v>
      </c>
      <c r="L487" s="709">
        <v>0</v>
      </c>
    </row>
    <row r="488" spans="2:12" ht="15">
      <c r="B488" s="857" t="s">
        <v>278</v>
      </c>
      <c r="C488" s="709">
        <f>SUM(D488+H488)</f>
        <v>167840</v>
      </c>
      <c r="D488" s="735">
        <v>5002</v>
      </c>
      <c r="E488" s="710">
        <v>2060</v>
      </c>
      <c r="F488" s="711">
        <v>2632</v>
      </c>
      <c r="G488" s="711">
        <v>310</v>
      </c>
      <c r="H488" s="709">
        <v>162838</v>
      </c>
      <c r="I488" s="710">
        <v>28780</v>
      </c>
      <c r="J488" s="710">
        <v>54814</v>
      </c>
      <c r="K488" s="710">
        <v>79244</v>
      </c>
      <c r="L488" s="711">
        <v>0</v>
      </c>
    </row>
    <row r="489" spans="2:12" ht="15">
      <c r="B489" s="857" t="s">
        <v>279</v>
      </c>
      <c r="C489" s="709">
        <v>172228</v>
      </c>
      <c r="D489" s="735">
        <v>4825</v>
      </c>
      <c r="E489" s="710">
        <v>1907</v>
      </c>
      <c r="F489" s="710">
        <v>2589</v>
      </c>
      <c r="G489" s="711">
        <v>329</v>
      </c>
      <c r="H489" s="709">
        <v>167403</v>
      </c>
      <c r="I489" s="710">
        <v>26432</v>
      </c>
      <c r="J489" s="710">
        <v>56705</v>
      </c>
      <c r="K489" s="710">
        <v>84266</v>
      </c>
      <c r="L489" s="711">
        <v>0</v>
      </c>
    </row>
    <row r="490" spans="2:12" ht="15">
      <c r="B490" s="857" t="s">
        <v>280</v>
      </c>
      <c r="C490" s="709">
        <v>160101</v>
      </c>
      <c r="D490" s="709">
        <v>5229</v>
      </c>
      <c r="E490" s="712">
        <v>1936</v>
      </c>
      <c r="F490" s="712">
        <v>2930</v>
      </c>
      <c r="G490" s="709">
        <v>363</v>
      </c>
      <c r="H490" s="709">
        <v>154872</v>
      </c>
      <c r="I490" s="709">
        <v>25855</v>
      </c>
      <c r="J490" s="709">
        <v>53933</v>
      </c>
      <c r="K490" s="709">
        <v>75084</v>
      </c>
      <c r="L490" s="709">
        <v>0</v>
      </c>
    </row>
    <row r="491" spans="2:12" ht="15">
      <c r="B491" s="858" t="s">
        <v>281</v>
      </c>
      <c r="C491" s="952">
        <v>176881</v>
      </c>
      <c r="D491" s="954">
        <v>4941</v>
      </c>
      <c r="E491" s="955">
        <v>1899</v>
      </c>
      <c r="F491" s="955">
        <v>2767</v>
      </c>
      <c r="G491" s="955">
        <v>275</v>
      </c>
      <c r="H491" s="953">
        <v>171940</v>
      </c>
      <c r="I491" s="955">
        <v>28983</v>
      </c>
      <c r="J491" s="955">
        <v>60425</v>
      </c>
      <c r="K491" s="955">
        <v>82532</v>
      </c>
      <c r="L491" s="711"/>
    </row>
    <row r="492" spans="2:12" ht="15">
      <c r="B492" s="858" t="s">
        <v>282</v>
      </c>
      <c r="C492" s="952">
        <v>157650</v>
      </c>
      <c r="D492" s="955">
        <v>4336</v>
      </c>
      <c r="E492" s="955">
        <v>1814</v>
      </c>
      <c r="F492" s="955">
        <v>2017</v>
      </c>
      <c r="G492" s="955">
        <v>505</v>
      </c>
      <c r="H492" s="955">
        <v>153314</v>
      </c>
      <c r="I492" s="955">
        <v>26176</v>
      </c>
      <c r="J492" s="955">
        <v>53316</v>
      </c>
      <c r="K492" s="955">
        <v>73822</v>
      </c>
      <c r="L492" s="711"/>
    </row>
    <row r="493" spans="2:12" ht="15">
      <c r="B493" s="858" t="s">
        <v>283</v>
      </c>
      <c r="C493" s="709">
        <v>133310</v>
      </c>
      <c r="D493" s="710">
        <v>4231</v>
      </c>
      <c r="E493" s="710">
        <v>2037</v>
      </c>
      <c r="F493" s="710">
        <v>1869</v>
      </c>
      <c r="G493" s="710">
        <v>325</v>
      </c>
      <c r="H493" s="710">
        <v>129079</v>
      </c>
      <c r="I493" s="710">
        <v>21017</v>
      </c>
      <c r="J493" s="710">
        <v>43426</v>
      </c>
      <c r="K493" s="710">
        <v>64636</v>
      </c>
      <c r="L493" s="711"/>
    </row>
    <row r="494" spans="2:12" ht="15">
      <c r="B494" s="732"/>
      <c r="C494" s="712"/>
      <c r="D494" s="712"/>
      <c r="E494" s="712"/>
      <c r="F494" s="712"/>
      <c r="G494" s="712"/>
      <c r="H494" s="712"/>
      <c r="I494" s="712"/>
      <c r="J494" s="712"/>
      <c r="K494" s="712"/>
      <c r="L494" s="709"/>
    </row>
    <row r="495" spans="2:12" ht="12.75">
      <c r="B495" s="731">
        <v>2018</v>
      </c>
      <c r="C495" s="713">
        <f t="shared" ref="C495:K495" si="22">SUM(C482:C493)</f>
        <v>1944308</v>
      </c>
      <c r="D495" s="713">
        <f>SUM(D482:D493)</f>
        <v>57884</v>
      </c>
      <c r="E495" s="713">
        <f t="shared" si="22"/>
        <v>25099</v>
      </c>
      <c r="F495" s="713">
        <f t="shared" si="22"/>
        <v>29227</v>
      </c>
      <c r="G495" s="713">
        <f>SUM(G482:G493)</f>
        <v>3558</v>
      </c>
      <c r="H495" s="713">
        <f t="shared" si="22"/>
        <v>1886424</v>
      </c>
      <c r="I495" s="713">
        <f t="shared" si="22"/>
        <v>312200</v>
      </c>
      <c r="J495" s="713">
        <f t="shared" si="22"/>
        <v>605520</v>
      </c>
      <c r="K495" s="713">
        <f t="shared" si="22"/>
        <v>968704</v>
      </c>
      <c r="L495" s="713">
        <f>SUM(L482:L493)</f>
        <v>0</v>
      </c>
    </row>
    <row r="496" spans="2:12" ht="12.75">
      <c r="B496" s="729"/>
      <c r="C496" s="714"/>
      <c r="D496" s="714"/>
      <c r="E496" s="714"/>
      <c r="F496" s="714"/>
      <c r="G496" s="714"/>
      <c r="H496" s="714"/>
      <c r="I496" s="714"/>
      <c r="J496" s="714"/>
      <c r="K496" s="714"/>
      <c r="L496" s="726"/>
    </row>
    <row r="497" spans="2:12" ht="12.75">
      <c r="B497" s="729"/>
      <c r="C497" s="1337" t="s">
        <v>296</v>
      </c>
      <c r="D497" s="1337"/>
      <c r="E497" s="1337"/>
      <c r="F497" s="1337"/>
      <c r="G497" s="1337"/>
      <c r="H497" s="1337"/>
      <c r="I497" s="1337"/>
      <c r="J497" s="1337"/>
      <c r="K497" s="1337"/>
      <c r="L497" s="1356"/>
    </row>
    <row r="498" spans="2:12" ht="12.75">
      <c r="B498" s="728"/>
      <c r="C498" s="714"/>
      <c r="D498" s="714"/>
      <c r="E498" s="714"/>
      <c r="F498" s="714"/>
      <c r="G498" s="714"/>
      <c r="H498" s="714"/>
      <c r="I498" s="714"/>
      <c r="J498" s="714"/>
      <c r="K498" s="714"/>
      <c r="L498" s="726"/>
    </row>
    <row r="499" spans="2:12" ht="12.75">
      <c r="B499" s="730" t="s">
        <v>272</v>
      </c>
      <c r="C499" s="709">
        <f t="shared" ref="C499:C505" si="23">SUM(D499+H499)</f>
        <v>45099890</v>
      </c>
      <c r="D499" s="709">
        <v>252878</v>
      </c>
      <c r="E499" s="709">
        <v>84059</v>
      </c>
      <c r="F499" s="709">
        <v>124324</v>
      </c>
      <c r="G499" s="709">
        <v>44495</v>
      </c>
      <c r="H499" s="709">
        <v>44847012</v>
      </c>
      <c r="I499" s="709">
        <v>6130268</v>
      </c>
      <c r="J499" s="709">
        <v>13150822</v>
      </c>
      <c r="K499" s="709">
        <v>25565922</v>
      </c>
      <c r="L499" s="709">
        <v>0</v>
      </c>
    </row>
    <row r="500" spans="2:12" ht="12.75">
      <c r="B500" s="730" t="s">
        <v>273</v>
      </c>
      <c r="C500" s="709">
        <f t="shared" si="23"/>
        <v>44003287</v>
      </c>
      <c r="D500" s="709">
        <v>212882</v>
      </c>
      <c r="E500" s="709">
        <v>66858</v>
      </c>
      <c r="F500" s="709">
        <v>119964</v>
      </c>
      <c r="G500" s="709">
        <v>26060</v>
      </c>
      <c r="H500" s="709">
        <v>43790405</v>
      </c>
      <c r="I500" s="709">
        <v>6249605</v>
      </c>
      <c r="J500" s="709">
        <v>11767910</v>
      </c>
      <c r="K500" s="709">
        <v>25772890</v>
      </c>
      <c r="L500" s="709">
        <v>0</v>
      </c>
    </row>
    <row r="501" spans="2:12" ht="12.75">
      <c r="B501" s="730" t="s">
        <v>274</v>
      </c>
      <c r="C501" s="709">
        <f t="shared" si="23"/>
        <v>51532662</v>
      </c>
      <c r="D501" s="710">
        <v>276186</v>
      </c>
      <c r="E501" s="710">
        <v>92377</v>
      </c>
      <c r="F501" s="710">
        <v>149908</v>
      </c>
      <c r="G501" s="711">
        <v>33901</v>
      </c>
      <c r="H501" s="709">
        <v>51256476</v>
      </c>
      <c r="I501" s="710">
        <v>7135756</v>
      </c>
      <c r="J501" s="710">
        <v>13997142</v>
      </c>
      <c r="K501" s="710">
        <v>30123578</v>
      </c>
      <c r="L501" s="711">
        <v>0</v>
      </c>
    </row>
    <row r="502" spans="2:12" ht="12.75">
      <c r="B502" s="730" t="s">
        <v>275</v>
      </c>
      <c r="C502" s="709">
        <f t="shared" si="23"/>
        <v>45189937</v>
      </c>
      <c r="D502" s="709">
        <v>208679</v>
      </c>
      <c r="E502" s="712">
        <v>67024</v>
      </c>
      <c r="F502" s="712">
        <v>110501</v>
      </c>
      <c r="G502" s="709">
        <v>31154</v>
      </c>
      <c r="H502" s="709">
        <v>44981258</v>
      </c>
      <c r="I502" s="709">
        <v>6355996</v>
      </c>
      <c r="J502" s="709">
        <v>11909326</v>
      </c>
      <c r="K502" s="709">
        <v>26715936</v>
      </c>
      <c r="L502" s="709">
        <v>0</v>
      </c>
    </row>
    <row r="503" spans="2:12" ht="12.75">
      <c r="B503" s="730" t="s">
        <v>276</v>
      </c>
      <c r="C503" s="709">
        <f t="shared" si="23"/>
        <v>48304474</v>
      </c>
      <c r="D503" s="684">
        <v>222782</v>
      </c>
      <c r="E503" s="684">
        <v>65617</v>
      </c>
      <c r="F503" s="684">
        <v>131166</v>
      </c>
      <c r="G503" s="684">
        <v>25999</v>
      </c>
      <c r="H503" s="684">
        <v>48081692</v>
      </c>
      <c r="I503" s="684">
        <v>6862169</v>
      </c>
      <c r="J503" s="684">
        <v>11707521</v>
      </c>
      <c r="K503" s="686">
        <v>29512002</v>
      </c>
      <c r="L503" s="709">
        <v>0</v>
      </c>
    </row>
    <row r="504" spans="2:12" ht="12.75">
      <c r="B504" s="730" t="s">
        <v>277</v>
      </c>
      <c r="C504" s="709">
        <f t="shared" si="23"/>
        <v>51811853</v>
      </c>
      <c r="D504" s="709">
        <v>282004</v>
      </c>
      <c r="E504" s="712">
        <v>76688</v>
      </c>
      <c r="F504" s="712">
        <v>177674</v>
      </c>
      <c r="G504" s="709">
        <v>27642</v>
      </c>
      <c r="H504" s="709">
        <v>51529849</v>
      </c>
      <c r="I504" s="709">
        <v>8016005</v>
      </c>
      <c r="J504" s="709">
        <v>13339077</v>
      </c>
      <c r="K504" s="709">
        <v>30174767</v>
      </c>
      <c r="L504" s="709">
        <v>0</v>
      </c>
    </row>
    <row r="505" spans="2:12" ht="12.75">
      <c r="B505" s="730" t="s">
        <v>278</v>
      </c>
      <c r="C505" s="709">
        <f t="shared" si="23"/>
        <v>48842758</v>
      </c>
      <c r="D505" s="710">
        <v>265436</v>
      </c>
      <c r="E505" s="710">
        <v>71941</v>
      </c>
      <c r="F505" s="710">
        <v>155048</v>
      </c>
      <c r="G505" s="711">
        <v>38447</v>
      </c>
      <c r="H505" s="709">
        <v>48577322</v>
      </c>
      <c r="I505" s="710">
        <v>7658442</v>
      </c>
      <c r="J505" s="710">
        <v>14565252</v>
      </c>
      <c r="K505" s="710">
        <v>26353628</v>
      </c>
      <c r="L505" s="711">
        <v>0</v>
      </c>
    </row>
    <row r="506" spans="2:12" ht="12.75">
      <c r="B506" s="730" t="s">
        <v>279</v>
      </c>
      <c r="C506" s="709">
        <v>48263436</v>
      </c>
      <c r="D506" s="710">
        <v>256924</v>
      </c>
      <c r="E506" s="710">
        <v>69078</v>
      </c>
      <c r="F506" s="710">
        <v>147163</v>
      </c>
      <c r="G506" s="711">
        <v>40683</v>
      </c>
      <c r="H506" s="709">
        <v>48006512</v>
      </c>
      <c r="I506" s="710">
        <v>6609994</v>
      </c>
      <c r="J506" s="710">
        <v>14348975</v>
      </c>
      <c r="K506" s="710">
        <v>27047543</v>
      </c>
      <c r="L506" s="711">
        <v>0</v>
      </c>
    </row>
    <row r="507" spans="2:12" ht="12.75">
      <c r="B507" s="730" t="s">
        <v>280</v>
      </c>
      <c r="C507" s="709">
        <v>45286151</v>
      </c>
      <c r="D507" s="710">
        <v>278053</v>
      </c>
      <c r="E507" s="710">
        <v>69043</v>
      </c>
      <c r="F507" s="710">
        <v>162479</v>
      </c>
      <c r="G507" s="711">
        <v>46531</v>
      </c>
      <c r="H507" s="709">
        <v>45008098</v>
      </c>
      <c r="I507" s="710">
        <v>6477502</v>
      </c>
      <c r="J507" s="710">
        <v>13766890</v>
      </c>
      <c r="K507" s="710">
        <v>24763706</v>
      </c>
      <c r="L507" s="711">
        <v>0</v>
      </c>
    </row>
    <row r="508" spans="2:12" ht="12.75">
      <c r="B508" s="730" t="s">
        <v>281</v>
      </c>
      <c r="C508" s="956">
        <v>51567073</v>
      </c>
      <c r="D508" s="958">
        <v>269087</v>
      </c>
      <c r="E508" s="958">
        <v>66984</v>
      </c>
      <c r="F508" s="958">
        <v>160926</v>
      </c>
      <c r="G508" s="958">
        <v>41177</v>
      </c>
      <c r="H508" s="957">
        <v>51297986</v>
      </c>
      <c r="I508" s="958">
        <v>7715024</v>
      </c>
      <c r="J508" s="958">
        <v>16353050</v>
      </c>
      <c r="K508" s="958">
        <v>27229912</v>
      </c>
      <c r="L508" s="711"/>
    </row>
    <row r="509" spans="2:12" ht="12.75">
      <c r="B509" s="730" t="s">
        <v>282</v>
      </c>
      <c r="C509" s="956">
        <v>46086574</v>
      </c>
      <c r="D509" s="958">
        <v>232053</v>
      </c>
      <c r="E509" s="958">
        <v>58546</v>
      </c>
      <c r="F509" s="958">
        <v>113020</v>
      </c>
      <c r="G509" s="958">
        <v>60487</v>
      </c>
      <c r="H509" s="958">
        <v>45854521</v>
      </c>
      <c r="I509" s="958">
        <v>6971766</v>
      </c>
      <c r="J509" s="958">
        <v>14390917</v>
      </c>
      <c r="K509" s="958">
        <v>24491838</v>
      </c>
      <c r="L509" s="711"/>
    </row>
    <row r="510" spans="2:12" ht="12.75">
      <c r="B510" s="730" t="s">
        <v>283</v>
      </c>
      <c r="C510" s="709">
        <v>39184758</v>
      </c>
      <c r="D510" s="710">
        <v>228472</v>
      </c>
      <c r="E510" s="710">
        <v>69809</v>
      </c>
      <c r="F510" s="710">
        <v>111392</v>
      </c>
      <c r="G510" s="710">
        <v>47271</v>
      </c>
      <c r="H510" s="710">
        <v>38956286</v>
      </c>
      <c r="I510" s="710">
        <v>5576516</v>
      </c>
      <c r="J510" s="710">
        <v>11693522</v>
      </c>
      <c r="K510" s="710">
        <v>21686248</v>
      </c>
      <c r="L510" s="711"/>
    </row>
    <row r="511" spans="2:12" ht="12.75">
      <c r="B511" s="729"/>
      <c r="C511" s="712"/>
      <c r="D511" s="712"/>
      <c r="E511" s="712"/>
      <c r="F511" s="712"/>
      <c r="G511" s="712"/>
      <c r="H511" s="712"/>
      <c r="I511" s="712"/>
      <c r="J511" s="712"/>
      <c r="K511" s="712"/>
      <c r="L511" s="709"/>
    </row>
    <row r="512" spans="2:12" ht="12.75">
      <c r="B512" s="731">
        <v>2018</v>
      </c>
      <c r="C512" s="713">
        <f t="shared" ref="C512:L512" si="24">SUM(C499:C510)</f>
        <v>565172853</v>
      </c>
      <c r="D512" s="713">
        <f t="shared" si="24"/>
        <v>2985436</v>
      </c>
      <c r="E512" s="713">
        <f t="shared" si="24"/>
        <v>858024</v>
      </c>
      <c r="F512" s="713">
        <f t="shared" si="24"/>
        <v>1663565</v>
      </c>
      <c r="G512" s="713">
        <f t="shared" si="24"/>
        <v>463847</v>
      </c>
      <c r="H512" s="713">
        <f t="shared" si="24"/>
        <v>562187417</v>
      </c>
      <c r="I512" s="713">
        <f t="shared" si="24"/>
        <v>81759043</v>
      </c>
      <c r="J512" s="713">
        <f t="shared" si="24"/>
        <v>160990404</v>
      </c>
      <c r="K512" s="713">
        <f t="shared" si="24"/>
        <v>319437970</v>
      </c>
      <c r="L512" s="713">
        <f t="shared" si="24"/>
        <v>0</v>
      </c>
    </row>
    <row r="513" spans="2:12" ht="12.75">
      <c r="B513" s="924"/>
      <c r="C513" s="716"/>
      <c r="D513" s="716"/>
      <c r="E513" s="716"/>
      <c r="F513" s="716"/>
      <c r="G513" s="716"/>
      <c r="H513" s="716"/>
      <c r="I513" s="716"/>
      <c r="J513" s="716"/>
      <c r="K513" s="716"/>
      <c r="L513" s="925"/>
    </row>
    <row r="514" spans="2:12" ht="12.75" customHeight="1">
      <c r="B514" s="1358" t="s">
        <v>260</v>
      </c>
      <c r="C514" s="1338" t="s">
        <v>22</v>
      </c>
      <c r="D514" s="1338" t="s">
        <v>261</v>
      </c>
      <c r="E514" s="1343" t="s">
        <v>262</v>
      </c>
      <c r="F514" s="1344"/>
      <c r="G514" s="1345"/>
      <c r="H514" s="1346" t="s">
        <v>263</v>
      </c>
      <c r="I514" s="1348" t="s">
        <v>264</v>
      </c>
      <c r="J514" s="1349"/>
      <c r="K514" s="1349"/>
      <c r="L514" s="1354"/>
    </row>
    <row r="515" spans="2:12" ht="11.25" customHeight="1">
      <c r="B515" s="1359"/>
      <c r="C515" s="1339"/>
      <c r="D515" s="1339"/>
      <c r="E515" s="1360" t="s">
        <v>301</v>
      </c>
      <c r="F515" s="1362" t="s">
        <v>302</v>
      </c>
      <c r="G515" s="1362" t="s">
        <v>303</v>
      </c>
      <c r="H515" s="1347"/>
      <c r="I515" s="1350" t="s">
        <v>268</v>
      </c>
      <c r="J515" s="1350" t="s">
        <v>24</v>
      </c>
      <c r="K515" s="1338" t="s">
        <v>269</v>
      </c>
      <c r="L515" s="1350" t="s">
        <v>270</v>
      </c>
    </row>
    <row r="516" spans="2:12" ht="11.25" customHeight="1">
      <c r="B516" s="1359"/>
      <c r="C516" s="1339"/>
      <c r="D516" s="1339"/>
      <c r="E516" s="1361"/>
      <c r="F516" s="1363"/>
      <c r="G516" s="1363"/>
      <c r="H516" s="1347"/>
      <c r="I516" s="1352"/>
      <c r="J516" s="1352"/>
      <c r="K516" s="1353"/>
      <c r="L516" s="1352"/>
    </row>
    <row r="517" spans="2:12" ht="12.75">
      <c r="B517" s="706">
        <v>0</v>
      </c>
      <c r="C517" s="717">
        <v>1</v>
      </c>
      <c r="D517" s="717">
        <v>2</v>
      </c>
      <c r="E517" s="718">
        <v>3</v>
      </c>
      <c r="F517" s="718">
        <v>4</v>
      </c>
      <c r="G517" s="717">
        <v>5</v>
      </c>
      <c r="H517" s="717">
        <v>6</v>
      </c>
      <c r="I517" s="717">
        <v>7</v>
      </c>
      <c r="J517" s="717">
        <v>8</v>
      </c>
      <c r="K517" s="717">
        <v>9</v>
      </c>
      <c r="L517" s="717">
        <v>10</v>
      </c>
    </row>
    <row r="518" spans="2:12" ht="12.75">
      <c r="B518" s="728"/>
      <c r="C518" s="714"/>
      <c r="D518" s="714"/>
      <c r="E518" s="714"/>
      <c r="F518" s="714"/>
      <c r="G518" s="714"/>
      <c r="H518" s="714"/>
      <c r="I518" s="714"/>
      <c r="J518" s="714"/>
      <c r="K518" s="714"/>
      <c r="L518" s="726"/>
    </row>
    <row r="519" spans="2:12" ht="12.75">
      <c r="B519" s="729"/>
      <c r="C519" s="1337" t="s">
        <v>297</v>
      </c>
      <c r="D519" s="1337"/>
      <c r="E519" s="1337"/>
      <c r="F519" s="1337"/>
      <c r="G519" s="1337"/>
      <c r="H519" s="1337"/>
      <c r="I519" s="1337"/>
      <c r="J519" s="1337"/>
      <c r="K519" s="1337"/>
      <c r="L519" s="1356"/>
    </row>
    <row r="520" spans="2:12" ht="12.75">
      <c r="B520" s="729"/>
      <c r="C520" s="719"/>
      <c r="D520" s="719"/>
      <c r="E520" s="719"/>
      <c r="F520" s="719"/>
      <c r="G520" s="719"/>
      <c r="H520" s="719"/>
      <c r="I520" s="719"/>
      <c r="J520" s="719"/>
      <c r="K520" s="719"/>
      <c r="L520" s="727"/>
    </row>
    <row r="521" spans="2:12" ht="12.75">
      <c r="B521" s="730" t="s">
        <v>272</v>
      </c>
      <c r="C521" s="709">
        <f>SUM(D521+H521)</f>
        <v>90057014</v>
      </c>
      <c r="D521" s="709">
        <v>438151</v>
      </c>
      <c r="E521" s="709">
        <v>144810</v>
      </c>
      <c r="F521" s="709">
        <v>215494</v>
      </c>
      <c r="G521" s="709">
        <v>77847</v>
      </c>
      <c r="H521" s="709">
        <v>89618863</v>
      </c>
      <c r="I521" s="709">
        <v>12292165</v>
      </c>
      <c r="J521" s="709">
        <v>27496766</v>
      </c>
      <c r="K521" s="709">
        <v>49829932</v>
      </c>
      <c r="L521" s="709">
        <v>0</v>
      </c>
    </row>
    <row r="522" spans="2:12" ht="12.75">
      <c r="B522" s="730" t="s">
        <v>273</v>
      </c>
      <c r="C522" s="709">
        <f t="shared" ref="C522:C526" si="25">SUM(D522+H522)</f>
        <v>87625873</v>
      </c>
      <c r="D522" s="709">
        <v>376411</v>
      </c>
      <c r="E522" s="709">
        <v>117606</v>
      </c>
      <c r="F522" s="709">
        <v>212849</v>
      </c>
      <c r="G522" s="709">
        <v>45956</v>
      </c>
      <c r="H522" s="709">
        <v>87249462</v>
      </c>
      <c r="I522" s="709">
        <v>12525302</v>
      </c>
      <c r="J522" s="709">
        <v>24475372</v>
      </c>
      <c r="K522" s="709">
        <v>50248788</v>
      </c>
      <c r="L522" s="709">
        <v>0</v>
      </c>
    </row>
    <row r="523" spans="2:12" ht="12.75">
      <c r="B523" s="730" t="s">
        <v>274</v>
      </c>
      <c r="C523" s="709">
        <f t="shared" si="25"/>
        <v>102956905</v>
      </c>
      <c r="D523" s="710">
        <v>484939</v>
      </c>
      <c r="E523" s="710">
        <v>160312</v>
      </c>
      <c r="F523" s="710">
        <v>263733</v>
      </c>
      <c r="G523" s="711">
        <v>60894</v>
      </c>
      <c r="H523" s="709">
        <v>102471966</v>
      </c>
      <c r="I523" s="710">
        <v>14376293</v>
      </c>
      <c r="J523" s="710">
        <v>29217947</v>
      </c>
      <c r="K523" s="710">
        <v>58877726</v>
      </c>
      <c r="L523" s="711">
        <v>0</v>
      </c>
    </row>
    <row r="524" spans="2:12" ht="12.75">
      <c r="B524" s="730" t="s">
        <v>275</v>
      </c>
      <c r="C524" s="709">
        <f t="shared" si="25"/>
        <v>89833124</v>
      </c>
      <c r="D524" s="709">
        <v>369992</v>
      </c>
      <c r="E524" s="712">
        <v>117042</v>
      </c>
      <c r="F524" s="712">
        <v>198243</v>
      </c>
      <c r="G524" s="712">
        <v>54707</v>
      </c>
      <c r="H524" s="709">
        <v>89463132</v>
      </c>
      <c r="I524" s="712">
        <v>12659311</v>
      </c>
      <c r="J524" s="712">
        <v>24713683</v>
      </c>
      <c r="K524" s="712">
        <v>52090138</v>
      </c>
      <c r="L524" s="712">
        <v>0</v>
      </c>
    </row>
    <row r="525" spans="2:12" ht="12.75">
      <c r="B525" s="730" t="s">
        <v>276</v>
      </c>
      <c r="C525" s="709">
        <f t="shared" si="25"/>
        <v>96131249</v>
      </c>
      <c r="D525" s="684">
        <v>388194</v>
      </c>
      <c r="E525" s="684">
        <v>117359</v>
      </c>
      <c r="F525" s="684">
        <v>226856</v>
      </c>
      <c r="G525" s="684">
        <v>43979</v>
      </c>
      <c r="H525" s="684">
        <v>95743055</v>
      </c>
      <c r="I525" s="684">
        <v>13695188</v>
      </c>
      <c r="J525" s="684">
        <v>24193988</v>
      </c>
      <c r="K525" s="684">
        <v>57853879</v>
      </c>
      <c r="L525" s="686">
        <v>0</v>
      </c>
    </row>
    <row r="526" spans="2:12" ht="12.75">
      <c r="B526" s="730" t="s">
        <v>277</v>
      </c>
      <c r="C526" s="709">
        <f t="shared" si="25"/>
        <v>106478761</v>
      </c>
      <c r="D526" s="709">
        <v>490758</v>
      </c>
      <c r="E526" s="712">
        <v>133555</v>
      </c>
      <c r="F526" s="712">
        <v>309712</v>
      </c>
      <c r="G526" s="712">
        <v>47491</v>
      </c>
      <c r="H526" s="709">
        <v>105988003</v>
      </c>
      <c r="I526" s="712">
        <v>16711067</v>
      </c>
      <c r="J526" s="712">
        <v>28416605</v>
      </c>
      <c r="K526" s="712">
        <v>60860331</v>
      </c>
      <c r="L526" s="712">
        <v>0</v>
      </c>
    </row>
    <row r="527" spans="2:12" ht="12.75">
      <c r="B527" s="730" t="s">
        <v>278</v>
      </c>
      <c r="C527" s="709">
        <f>SUM(D527+H527)</f>
        <v>97513011</v>
      </c>
      <c r="D527" s="710">
        <v>466110</v>
      </c>
      <c r="E527" s="710">
        <v>126040</v>
      </c>
      <c r="F527" s="710">
        <v>272293</v>
      </c>
      <c r="G527" s="711">
        <v>67777</v>
      </c>
      <c r="H527" s="709">
        <v>97046901</v>
      </c>
      <c r="I527" s="710">
        <v>15281444</v>
      </c>
      <c r="J527" s="710">
        <v>30459496</v>
      </c>
      <c r="K527" s="710">
        <v>51305961</v>
      </c>
      <c r="L527" s="711">
        <v>0</v>
      </c>
    </row>
    <row r="528" spans="2:12" ht="12.75">
      <c r="B528" s="730" t="s">
        <v>279</v>
      </c>
      <c r="C528" s="709">
        <v>99779863</v>
      </c>
      <c r="D528" s="710">
        <v>453846</v>
      </c>
      <c r="E528" s="710">
        <v>121139</v>
      </c>
      <c r="F528" s="710">
        <v>255727</v>
      </c>
      <c r="G528" s="711">
        <v>76980</v>
      </c>
      <c r="H528" s="709">
        <v>99326017</v>
      </c>
      <c r="I528" s="710">
        <v>13903750</v>
      </c>
      <c r="J528" s="710">
        <v>30830195</v>
      </c>
      <c r="K528" s="710">
        <v>54592072</v>
      </c>
      <c r="L528" s="711">
        <v>0</v>
      </c>
    </row>
    <row r="529" spans="2:12" ht="12.75">
      <c r="B529" s="730" t="s">
        <v>280</v>
      </c>
      <c r="C529" s="709">
        <v>91969686</v>
      </c>
      <c r="D529" s="709">
        <v>483179</v>
      </c>
      <c r="E529" s="712">
        <v>120441</v>
      </c>
      <c r="F529" s="712">
        <v>282316</v>
      </c>
      <c r="G529" s="712">
        <v>80422</v>
      </c>
      <c r="H529" s="709">
        <v>91486507</v>
      </c>
      <c r="I529" s="712">
        <v>13573553</v>
      </c>
      <c r="J529" s="712">
        <v>29620194</v>
      </c>
      <c r="K529" s="712">
        <v>48292760</v>
      </c>
      <c r="L529" s="712">
        <v>0</v>
      </c>
    </row>
    <row r="530" spans="2:12" ht="12.75">
      <c r="B530" s="730" t="s">
        <v>281</v>
      </c>
      <c r="C530" s="959">
        <v>103129786</v>
      </c>
      <c r="D530" s="961">
        <v>466381</v>
      </c>
      <c r="E530" s="961">
        <v>115783</v>
      </c>
      <c r="F530" s="961">
        <v>279344</v>
      </c>
      <c r="G530" s="961">
        <v>71254</v>
      </c>
      <c r="H530" s="960">
        <v>102663405</v>
      </c>
      <c r="I530" s="961">
        <v>15418876</v>
      </c>
      <c r="J530" s="961">
        <v>33786806</v>
      </c>
      <c r="K530" s="961">
        <v>53457723</v>
      </c>
      <c r="L530" s="711"/>
    </row>
    <row r="531" spans="2:12" ht="12.75">
      <c r="B531" s="730" t="s">
        <v>282</v>
      </c>
      <c r="C531" s="959">
        <v>92254109</v>
      </c>
      <c r="D531" s="961">
        <v>409307</v>
      </c>
      <c r="E531" s="961">
        <v>101133</v>
      </c>
      <c r="F531" s="961">
        <v>196225</v>
      </c>
      <c r="G531" s="962">
        <v>111949</v>
      </c>
      <c r="H531" s="963">
        <v>91844802</v>
      </c>
      <c r="I531" s="961">
        <v>13938872</v>
      </c>
      <c r="J531" s="961">
        <v>29955939</v>
      </c>
      <c r="K531" s="961">
        <v>47949991</v>
      </c>
      <c r="L531" s="711"/>
    </row>
    <row r="532" spans="2:12" ht="12.75">
      <c r="B532" s="730" t="s">
        <v>283</v>
      </c>
      <c r="C532" s="709">
        <v>78132290</v>
      </c>
      <c r="D532" s="710">
        <v>398393</v>
      </c>
      <c r="E532" s="710">
        <v>124025</v>
      </c>
      <c r="F532" s="710">
        <v>193496</v>
      </c>
      <c r="G532" s="711">
        <v>80872</v>
      </c>
      <c r="H532" s="720">
        <v>77733897</v>
      </c>
      <c r="I532" s="710">
        <v>11141565</v>
      </c>
      <c r="J532" s="710">
        <v>24343592</v>
      </c>
      <c r="K532" s="710">
        <v>42248740</v>
      </c>
      <c r="L532" s="711"/>
    </row>
    <row r="533" spans="2:12" ht="12.75">
      <c r="B533" s="730"/>
      <c r="C533" s="721"/>
      <c r="D533" s="722"/>
      <c r="E533" s="723"/>
      <c r="F533" s="723"/>
      <c r="G533" s="723"/>
      <c r="H533" s="722"/>
      <c r="I533" s="723"/>
      <c r="J533" s="723"/>
      <c r="K533" s="723"/>
      <c r="L533" s="723"/>
    </row>
    <row r="534" spans="2:12" ht="12.75">
      <c r="B534" s="731">
        <v>2018</v>
      </c>
      <c r="C534" s="724">
        <f t="shared" ref="C534:K534" si="26">SUM(C521:C532)</f>
        <v>1135861671</v>
      </c>
      <c r="D534" s="724">
        <f t="shared" si="26"/>
        <v>5225661</v>
      </c>
      <c r="E534" s="724">
        <f t="shared" si="26"/>
        <v>1499245</v>
      </c>
      <c r="F534" s="724">
        <f t="shared" si="26"/>
        <v>2906288</v>
      </c>
      <c r="G534" s="724">
        <f t="shared" si="26"/>
        <v>820128</v>
      </c>
      <c r="H534" s="724">
        <f t="shared" si="26"/>
        <v>1130636010</v>
      </c>
      <c r="I534" s="724">
        <f t="shared" si="26"/>
        <v>165517386</v>
      </c>
      <c r="J534" s="724">
        <f t="shared" si="26"/>
        <v>337510583</v>
      </c>
      <c r="K534" s="724">
        <f t="shared" si="26"/>
        <v>627608041</v>
      </c>
      <c r="L534" s="724">
        <f>SUM(L521:L532)</f>
        <v>0</v>
      </c>
    </row>
    <row r="537" spans="2:12" ht="20.25" thickBot="1">
      <c r="B537" s="576"/>
      <c r="C537" s="576"/>
      <c r="D537" s="576"/>
      <c r="E537" s="576"/>
      <c r="F537" s="577" t="s">
        <v>298</v>
      </c>
      <c r="G537" s="576"/>
      <c r="H537" s="576"/>
      <c r="I537" s="576"/>
      <c r="J537" s="576"/>
      <c r="K537" s="576"/>
      <c r="L537" s="576"/>
    </row>
    <row r="538" spans="2:12" ht="15.75">
      <c r="B538" s="556" t="s">
        <v>272</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273</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274</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275</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276</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277</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278</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279</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280</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281</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282</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283</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356</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5"/>
      <c r="C557" s="855"/>
      <c r="D557" s="855"/>
      <c r="E557" s="855"/>
      <c r="F557" s="856" t="s">
        <v>259</v>
      </c>
      <c r="G557" s="855"/>
      <c r="H557" s="855"/>
      <c r="I557" s="855"/>
      <c r="J557" s="855"/>
      <c r="K557" s="855"/>
      <c r="L557"/>
    </row>
    <row r="558" spans="2:12" ht="14.25" customHeight="1">
      <c r="B558" s="1354" t="s">
        <v>260</v>
      </c>
      <c r="C558" s="1338" t="s">
        <v>22</v>
      </c>
      <c r="D558" s="1338" t="s">
        <v>261</v>
      </c>
      <c r="E558" s="1343" t="s">
        <v>262</v>
      </c>
      <c r="F558" s="1344"/>
      <c r="G558" s="1345"/>
      <c r="H558" s="1346" t="s">
        <v>263</v>
      </c>
      <c r="I558" s="1343" t="s">
        <v>264</v>
      </c>
      <c r="J558" s="1344"/>
      <c r="K558" s="1344"/>
      <c r="L558"/>
    </row>
    <row r="559" spans="2:12" ht="12.75" customHeight="1">
      <c r="B559" s="1355"/>
      <c r="C559" s="1339"/>
      <c r="D559" s="1339"/>
      <c r="E559" s="1350" t="s">
        <v>301</v>
      </c>
      <c r="F559" s="1338" t="s">
        <v>302</v>
      </c>
      <c r="G559" s="1338" t="s">
        <v>303</v>
      </c>
      <c r="H559" s="1347"/>
      <c r="I559" s="1350" t="s">
        <v>268</v>
      </c>
      <c r="J559" s="1350" t="s">
        <v>24</v>
      </c>
      <c r="K559" s="1338" t="s">
        <v>357</v>
      </c>
      <c r="L559"/>
    </row>
    <row r="560" spans="2:12" ht="12.75">
      <c r="B560" s="1355"/>
      <c r="C560" s="1339"/>
      <c r="D560" s="1339"/>
      <c r="E560" s="1351"/>
      <c r="F560" s="1339"/>
      <c r="G560" s="1339"/>
      <c r="H560" s="1347"/>
      <c r="I560" s="1351"/>
      <c r="J560" s="1351"/>
      <c r="K560" s="1339"/>
      <c r="L560"/>
    </row>
    <row r="561" spans="2:12" ht="12.75">
      <c r="B561" s="705">
        <v>0</v>
      </c>
      <c r="C561" s="705">
        <v>1</v>
      </c>
      <c r="D561" s="705">
        <v>2</v>
      </c>
      <c r="E561" s="706">
        <v>3</v>
      </c>
      <c r="F561" s="706">
        <v>4</v>
      </c>
      <c r="G561" s="705">
        <v>5</v>
      </c>
      <c r="H561" s="705">
        <v>6</v>
      </c>
      <c r="I561" s="705">
        <v>7</v>
      </c>
      <c r="J561" s="705">
        <v>8</v>
      </c>
      <c r="K561" s="707">
        <v>9</v>
      </c>
      <c r="L561"/>
    </row>
    <row r="562" spans="2:12" ht="12.75">
      <c r="B562" s="708"/>
      <c r="C562" s="708"/>
      <c r="D562" s="708"/>
      <c r="E562" s="708"/>
      <c r="F562" s="708"/>
      <c r="G562" s="708"/>
      <c r="H562" s="708"/>
      <c r="I562" s="708"/>
      <c r="J562" s="708"/>
      <c r="K562" s="708"/>
      <c r="L562"/>
    </row>
    <row r="563" spans="2:12" ht="14.25">
      <c r="B563" s="122"/>
      <c r="C563" s="1340" t="s">
        <v>271</v>
      </c>
      <c r="D563" s="1340"/>
      <c r="E563" s="1340"/>
      <c r="F563" s="1340"/>
      <c r="G563" s="1340"/>
      <c r="H563" s="1340"/>
      <c r="I563" s="1340"/>
      <c r="J563" s="1340"/>
      <c r="K563" s="1340"/>
      <c r="L563"/>
    </row>
    <row r="564" spans="2:12" ht="12.75">
      <c r="B564" s="708"/>
      <c r="C564" s="708"/>
      <c r="D564" s="708"/>
      <c r="E564" s="708"/>
      <c r="F564" s="708"/>
      <c r="G564" s="708"/>
      <c r="H564" s="708"/>
      <c r="I564" s="708"/>
      <c r="J564" s="708"/>
      <c r="K564" s="708"/>
      <c r="L564"/>
    </row>
    <row r="565" spans="2:12" ht="15">
      <c r="B565" s="1109" t="s">
        <v>272</v>
      </c>
      <c r="C565" s="959">
        <f>SUM(D565+H565)</f>
        <v>160405</v>
      </c>
      <c r="D565" s="959">
        <v>4252</v>
      </c>
      <c r="E565" s="959">
        <v>1993</v>
      </c>
      <c r="F565" s="959">
        <v>1899</v>
      </c>
      <c r="G565" s="959">
        <v>360</v>
      </c>
      <c r="H565" s="959">
        <v>156153</v>
      </c>
      <c r="I565" s="959">
        <v>25576</v>
      </c>
      <c r="J565" s="959">
        <v>49577</v>
      </c>
      <c r="K565" s="959">
        <v>81000</v>
      </c>
      <c r="L565"/>
    </row>
    <row r="566" spans="2:12" ht="15">
      <c r="B566" s="1109" t="s">
        <v>273</v>
      </c>
      <c r="C566" s="959">
        <f t="shared" ref="C566:C576" si="41">SUM(D566+H566)</f>
        <v>118397</v>
      </c>
      <c r="D566" s="959">
        <v>3761</v>
      </c>
      <c r="E566" s="959">
        <v>1965</v>
      </c>
      <c r="F566" s="959">
        <v>1503</v>
      </c>
      <c r="G566" s="959">
        <v>293</v>
      </c>
      <c r="H566" s="959">
        <v>114636</v>
      </c>
      <c r="I566" s="959">
        <v>20407</v>
      </c>
      <c r="J566" s="959">
        <v>32761</v>
      </c>
      <c r="K566" s="959">
        <v>61468</v>
      </c>
      <c r="L566"/>
    </row>
    <row r="567" spans="2:12" ht="15">
      <c r="B567" s="1109" t="s">
        <v>274</v>
      </c>
      <c r="C567" s="959">
        <f t="shared" si="41"/>
        <v>154468</v>
      </c>
      <c r="D567" s="961">
        <v>4195</v>
      </c>
      <c r="E567" s="961">
        <v>2254</v>
      </c>
      <c r="F567" s="961">
        <v>1618</v>
      </c>
      <c r="G567" s="962">
        <v>323</v>
      </c>
      <c r="H567" s="959">
        <v>150273</v>
      </c>
      <c r="I567" s="961">
        <v>25918</v>
      </c>
      <c r="J567" s="961">
        <v>43821</v>
      </c>
      <c r="K567" s="961">
        <v>80534</v>
      </c>
      <c r="L567"/>
    </row>
    <row r="568" spans="2:12" ht="15">
      <c r="B568" s="1109" t="s">
        <v>275</v>
      </c>
      <c r="C568" s="959">
        <f>SUM(D568+H568)</f>
        <v>147058</v>
      </c>
      <c r="D568" s="959">
        <v>4501</v>
      </c>
      <c r="E568" s="960">
        <v>2298</v>
      </c>
      <c r="F568" s="960">
        <v>1927</v>
      </c>
      <c r="G568" s="959">
        <v>276</v>
      </c>
      <c r="H568" s="959">
        <v>142557</v>
      </c>
      <c r="I568" s="959">
        <v>23715</v>
      </c>
      <c r="J568" s="959">
        <v>40827</v>
      </c>
      <c r="K568" s="959">
        <v>78015</v>
      </c>
      <c r="L568"/>
    </row>
    <row r="569" spans="2:12" ht="15">
      <c r="B569" s="1109" t="s">
        <v>276</v>
      </c>
      <c r="C569" s="959">
        <f>SUM(D569+H569)</f>
        <v>161636</v>
      </c>
      <c r="D569" s="1110">
        <v>4146</v>
      </c>
      <c r="E569" s="684">
        <v>2119</v>
      </c>
      <c r="F569" s="686">
        <v>1793</v>
      </c>
      <c r="G569" s="686">
        <v>234</v>
      </c>
      <c r="H569" s="1110">
        <v>157490</v>
      </c>
      <c r="I569" s="684">
        <v>27516</v>
      </c>
      <c r="J569" s="684">
        <v>43584</v>
      </c>
      <c r="K569" s="686">
        <v>86390</v>
      </c>
      <c r="L569"/>
    </row>
    <row r="570" spans="2:12" ht="15">
      <c r="B570" s="1109" t="s">
        <v>277</v>
      </c>
      <c r="C570" s="959">
        <f t="shared" si="41"/>
        <v>148239</v>
      </c>
      <c r="D570" s="959">
        <v>3808</v>
      </c>
      <c r="E570" s="960">
        <v>1579</v>
      </c>
      <c r="F570" s="960">
        <v>1924</v>
      </c>
      <c r="G570" s="959">
        <v>305</v>
      </c>
      <c r="H570" s="959">
        <v>144431</v>
      </c>
      <c r="I570" s="959">
        <v>25807</v>
      </c>
      <c r="J570" s="959">
        <v>41213</v>
      </c>
      <c r="K570" s="959">
        <v>77411</v>
      </c>
      <c r="L570"/>
    </row>
    <row r="571" spans="2:12" ht="15">
      <c r="B571" s="1109" t="s">
        <v>278</v>
      </c>
      <c r="C571" s="959">
        <f>SUM(D571+H571)</f>
        <v>164233</v>
      </c>
      <c r="D571" s="954">
        <v>4006</v>
      </c>
      <c r="E571" s="961">
        <v>1618</v>
      </c>
      <c r="F571" s="962">
        <v>2184</v>
      </c>
      <c r="G571" s="962">
        <v>204</v>
      </c>
      <c r="H571" s="959">
        <v>160227</v>
      </c>
      <c r="I571" s="961">
        <v>29167</v>
      </c>
      <c r="J571" s="961">
        <v>48974</v>
      </c>
      <c r="K571" s="961">
        <v>82086</v>
      </c>
      <c r="L571"/>
    </row>
    <row r="572" spans="2:12" ht="15">
      <c r="B572" s="1109" t="s">
        <v>279</v>
      </c>
      <c r="C572" s="959">
        <f t="shared" si="41"/>
        <v>158429</v>
      </c>
      <c r="D572" s="954">
        <v>4264</v>
      </c>
      <c r="E572" s="961">
        <v>1814</v>
      </c>
      <c r="F572" s="961">
        <v>2211</v>
      </c>
      <c r="G572" s="962">
        <v>239</v>
      </c>
      <c r="H572" s="959">
        <v>154165</v>
      </c>
      <c r="I572" s="961">
        <v>23293</v>
      </c>
      <c r="J572" s="961">
        <v>45921</v>
      </c>
      <c r="K572" s="961">
        <v>84951</v>
      </c>
      <c r="L572"/>
    </row>
    <row r="573" spans="2:12" ht="15">
      <c r="B573" s="1109" t="s">
        <v>280</v>
      </c>
      <c r="C573" s="959">
        <f t="shared" si="41"/>
        <v>0</v>
      </c>
      <c r="D573" s="959"/>
      <c r="E573" s="960"/>
      <c r="F573" s="960"/>
      <c r="G573" s="959"/>
      <c r="H573" s="959"/>
      <c r="I573" s="959"/>
      <c r="J573" s="959"/>
      <c r="K573" s="959"/>
      <c r="L573"/>
    </row>
    <row r="574" spans="2:12" ht="15">
      <c r="B574" s="1109" t="s">
        <v>281</v>
      </c>
      <c r="C574" s="959">
        <f>SUM(D574+H574)</f>
        <v>0</v>
      </c>
      <c r="D574" s="954"/>
      <c r="E574" s="961"/>
      <c r="F574" s="961"/>
      <c r="G574" s="961"/>
      <c r="H574" s="960"/>
      <c r="I574" s="961"/>
      <c r="J574" s="961"/>
      <c r="K574" s="961"/>
      <c r="L574"/>
    </row>
    <row r="575" spans="2:12" ht="15">
      <c r="B575" s="1111" t="s">
        <v>282</v>
      </c>
      <c r="C575" s="959">
        <f>SUM(D575+H575)</f>
        <v>0</v>
      </c>
      <c r="D575" s="961"/>
      <c r="E575" s="961"/>
      <c r="F575" s="961"/>
      <c r="G575" s="961"/>
      <c r="H575" s="961"/>
      <c r="I575" s="961"/>
      <c r="J575" s="961"/>
      <c r="K575" s="961"/>
      <c r="L575"/>
    </row>
    <row r="576" spans="2:12" ht="15">
      <c r="B576" s="1111" t="s">
        <v>283</v>
      </c>
      <c r="C576" s="959">
        <f t="shared" si="41"/>
        <v>0</v>
      </c>
      <c r="D576" s="961"/>
      <c r="E576" s="961"/>
      <c r="F576" s="961"/>
      <c r="G576" s="961"/>
      <c r="H576" s="961"/>
      <c r="I576" s="961"/>
      <c r="J576" s="961"/>
      <c r="K576" s="961"/>
      <c r="L576"/>
    </row>
    <row r="577" spans="2:12" ht="15">
      <c r="B577" s="1112"/>
      <c r="C577" s="960"/>
      <c r="D577" s="960"/>
      <c r="E577" s="960"/>
      <c r="F577" s="960"/>
      <c r="G577" s="960"/>
      <c r="H577" s="960"/>
      <c r="I577" s="960"/>
      <c r="J577" s="960"/>
      <c r="K577" s="960"/>
      <c r="L577"/>
    </row>
    <row r="578" spans="2:12" ht="12.75">
      <c r="B578" s="1113">
        <v>2019</v>
      </c>
      <c r="C578" s="713">
        <f t="shared" ref="C578:K578" si="42">SUM(C565:C576)</f>
        <v>1212865</v>
      </c>
      <c r="D578" s="713">
        <f>SUM(D565:D576)</f>
        <v>32933</v>
      </c>
      <c r="E578" s="713">
        <f t="shared" si="42"/>
        <v>15640</v>
      </c>
      <c r="F578" s="713">
        <f t="shared" si="42"/>
        <v>15059</v>
      </c>
      <c r="G578" s="713">
        <f>SUM(G565:G576)</f>
        <v>2234</v>
      </c>
      <c r="H578" s="713">
        <f t="shared" si="42"/>
        <v>1179932</v>
      </c>
      <c r="I578" s="713">
        <f t="shared" si="42"/>
        <v>201399</v>
      </c>
      <c r="J578" s="713">
        <f t="shared" si="42"/>
        <v>346678</v>
      </c>
      <c r="K578" s="713">
        <f t="shared" si="42"/>
        <v>631855</v>
      </c>
      <c r="L578"/>
    </row>
    <row r="579" spans="2:12" ht="12.75">
      <c r="B579" s="5"/>
      <c r="C579" s="714"/>
      <c r="D579" s="714"/>
      <c r="E579" s="714"/>
      <c r="F579" s="714"/>
      <c r="G579" s="714"/>
      <c r="H579" s="714"/>
      <c r="I579" s="714"/>
      <c r="J579" s="714"/>
      <c r="K579" s="714"/>
      <c r="L579"/>
    </row>
    <row r="580" spans="2:12" ht="12.75">
      <c r="B580" s="122"/>
      <c r="C580" s="1337" t="s">
        <v>296</v>
      </c>
      <c r="D580" s="1337"/>
      <c r="E580" s="1337"/>
      <c r="F580" s="1337"/>
      <c r="G580" s="1337"/>
      <c r="H580" s="1337"/>
      <c r="I580" s="1337"/>
      <c r="J580" s="1337"/>
      <c r="K580" s="1337"/>
      <c r="L580"/>
    </row>
    <row r="581" spans="2:12" ht="12.75">
      <c r="B581" s="708"/>
      <c r="C581" s="714"/>
      <c r="D581" s="714"/>
      <c r="E581" s="714"/>
      <c r="F581" s="714"/>
      <c r="G581" s="714"/>
      <c r="H581" s="714"/>
      <c r="I581" s="714"/>
      <c r="J581" s="714"/>
      <c r="K581" s="714"/>
      <c r="L581"/>
    </row>
    <row r="582" spans="2:12" ht="12.75">
      <c r="B582" s="1114" t="s">
        <v>272</v>
      </c>
      <c r="C582" s="959">
        <f t="shared" ref="C582:C593" si="43">SUM(D582+H582)</f>
        <v>49128195</v>
      </c>
      <c r="D582" s="959">
        <v>226689</v>
      </c>
      <c r="E582" s="959">
        <v>68974</v>
      </c>
      <c r="F582" s="959">
        <v>109268</v>
      </c>
      <c r="G582" s="959">
        <v>48447</v>
      </c>
      <c r="H582" s="959">
        <v>48901506</v>
      </c>
      <c r="I582" s="959">
        <v>7017848</v>
      </c>
      <c r="J582" s="959">
        <v>13675018</v>
      </c>
      <c r="K582" s="959">
        <v>28208640</v>
      </c>
      <c r="L582"/>
    </row>
    <row r="583" spans="2:12" ht="12.75">
      <c r="B583" s="1114" t="s">
        <v>273</v>
      </c>
      <c r="C583" s="959">
        <f t="shared" si="43"/>
        <v>36008767</v>
      </c>
      <c r="D583" s="959">
        <v>193480</v>
      </c>
      <c r="E583" s="959">
        <v>70783</v>
      </c>
      <c r="F583" s="959">
        <v>85595</v>
      </c>
      <c r="G583" s="959">
        <v>37102</v>
      </c>
      <c r="H583" s="959">
        <v>35815287</v>
      </c>
      <c r="I583" s="959">
        <v>5626521</v>
      </c>
      <c r="J583" s="959">
        <v>9142502</v>
      </c>
      <c r="K583" s="959">
        <v>21046264</v>
      </c>
      <c r="L583"/>
    </row>
    <row r="584" spans="2:12" ht="12.75">
      <c r="B584" s="1114" t="s">
        <v>274</v>
      </c>
      <c r="C584" s="959">
        <f t="shared" si="43"/>
        <v>47017379</v>
      </c>
      <c r="D584" s="961">
        <v>213319</v>
      </c>
      <c r="E584" s="961">
        <v>80814</v>
      </c>
      <c r="F584" s="961">
        <v>94000</v>
      </c>
      <c r="G584" s="962">
        <v>38505</v>
      </c>
      <c r="H584" s="959">
        <v>46804060</v>
      </c>
      <c r="I584" s="961">
        <v>7062525</v>
      </c>
      <c r="J584" s="961">
        <v>12295509</v>
      </c>
      <c r="K584" s="961">
        <v>27446026</v>
      </c>
      <c r="L584"/>
    </row>
    <row r="585" spans="2:12" ht="12.75">
      <c r="B585" s="1114" t="s">
        <v>275</v>
      </c>
      <c r="C585" s="959">
        <f t="shared" si="43"/>
        <v>45318921</v>
      </c>
      <c r="D585" s="959">
        <v>214619</v>
      </c>
      <c r="E585" s="960">
        <v>78379</v>
      </c>
      <c r="F585" s="960">
        <v>102218</v>
      </c>
      <c r="G585" s="959">
        <v>34022</v>
      </c>
      <c r="H585" s="959">
        <v>45104302</v>
      </c>
      <c r="I585" s="959">
        <v>6540916</v>
      </c>
      <c r="J585" s="959">
        <v>11552622</v>
      </c>
      <c r="K585" s="959">
        <v>27010764</v>
      </c>
      <c r="L585"/>
    </row>
    <row r="586" spans="2:12" ht="12.75">
      <c r="B586" s="1114" t="s">
        <v>276</v>
      </c>
      <c r="C586" s="959">
        <f t="shared" si="43"/>
        <v>49995394</v>
      </c>
      <c r="D586" s="684">
        <v>206386</v>
      </c>
      <c r="E586" s="684">
        <v>74601</v>
      </c>
      <c r="F586" s="684">
        <v>100338</v>
      </c>
      <c r="G586" s="684">
        <v>31447</v>
      </c>
      <c r="H586" s="684">
        <v>49789008</v>
      </c>
      <c r="I586" s="684">
        <v>7476937</v>
      </c>
      <c r="J586" s="684">
        <v>12116420</v>
      </c>
      <c r="K586" s="686">
        <v>30195651</v>
      </c>
      <c r="L586"/>
    </row>
    <row r="587" spans="2:12" ht="12.75">
      <c r="B587" s="1114" t="s">
        <v>277</v>
      </c>
      <c r="C587" s="959">
        <f t="shared" si="43"/>
        <v>45108919</v>
      </c>
      <c r="D587" s="959">
        <v>202740</v>
      </c>
      <c r="E587" s="960">
        <v>55064</v>
      </c>
      <c r="F587" s="960">
        <v>110221</v>
      </c>
      <c r="G587" s="959">
        <v>37455</v>
      </c>
      <c r="H587" s="959">
        <v>44906179</v>
      </c>
      <c r="I587" s="959">
        <v>6786887</v>
      </c>
      <c r="J587" s="959">
        <v>11328083</v>
      </c>
      <c r="K587" s="959">
        <v>26791209</v>
      </c>
      <c r="L587"/>
    </row>
    <row r="588" spans="2:12" ht="12.75">
      <c r="B588" s="1114" t="s">
        <v>278</v>
      </c>
      <c r="C588" s="959">
        <f t="shared" si="43"/>
        <v>47874514</v>
      </c>
      <c r="D588" s="961">
        <v>227478</v>
      </c>
      <c r="E588" s="961">
        <v>59800</v>
      </c>
      <c r="F588" s="961">
        <v>136375</v>
      </c>
      <c r="G588" s="962">
        <v>31303</v>
      </c>
      <c r="H588" s="959">
        <v>47647036</v>
      </c>
      <c r="I588" s="961">
        <v>7592833</v>
      </c>
      <c r="J588" s="961">
        <v>12788320</v>
      </c>
      <c r="K588" s="961">
        <v>27265883</v>
      </c>
      <c r="L588"/>
    </row>
    <row r="589" spans="2:12" ht="12.75">
      <c r="B589" s="1114" t="s">
        <v>279</v>
      </c>
      <c r="C589" s="959">
        <f t="shared" si="43"/>
        <v>47480426</v>
      </c>
      <c r="D589" s="961">
        <v>229651</v>
      </c>
      <c r="E589" s="961">
        <v>65516</v>
      </c>
      <c r="F589" s="961">
        <v>130295</v>
      </c>
      <c r="G589" s="962">
        <v>33840</v>
      </c>
      <c r="H589" s="959">
        <v>47250775</v>
      </c>
      <c r="I589" s="961">
        <v>6189426</v>
      </c>
      <c r="J589" s="961">
        <v>12351422</v>
      </c>
      <c r="K589" s="961">
        <v>28709927</v>
      </c>
      <c r="L589"/>
    </row>
    <row r="590" spans="2:12" ht="12.75">
      <c r="B590" s="1114" t="s">
        <v>280</v>
      </c>
      <c r="C590" s="959">
        <f t="shared" si="43"/>
        <v>0</v>
      </c>
      <c r="D590" s="961"/>
      <c r="E590" s="961"/>
      <c r="F590" s="961"/>
      <c r="G590" s="962"/>
      <c r="H590" s="959"/>
      <c r="I590" s="961"/>
      <c r="J590" s="961"/>
      <c r="K590" s="961"/>
      <c r="L590"/>
    </row>
    <row r="591" spans="2:12" ht="12.75">
      <c r="B591" s="1114" t="s">
        <v>281</v>
      </c>
      <c r="C591" s="959">
        <f>SUM(D591+H591)</f>
        <v>0</v>
      </c>
      <c r="D591" s="961"/>
      <c r="E591" s="961"/>
      <c r="F591" s="961"/>
      <c r="G591" s="961"/>
      <c r="H591" s="960"/>
      <c r="I591" s="961"/>
      <c r="J591" s="961"/>
      <c r="K591" s="961"/>
      <c r="L591"/>
    </row>
    <row r="592" spans="2:12" ht="12.75">
      <c r="B592" s="1114" t="s">
        <v>282</v>
      </c>
      <c r="C592" s="959">
        <f t="shared" si="43"/>
        <v>0</v>
      </c>
      <c r="D592" s="961"/>
      <c r="E592" s="961"/>
      <c r="F592" s="961"/>
      <c r="G592" s="961"/>
      <c r="H592" s="961"/>
      <c r="I592" s="961"/>
      <c r="J592" s="961"/>
      <c r="K592" s="961"/>
      <c r="L592"/>
    </row>
    <row r="593" spans="2:12" ht="12.75">
      <c r="B593" s="1114" t="s">
        <v>283</v>
      </c>
      <c r="C593" s="959">
        <f t="shared" si="43"/>
        <v>0</v>
      </c>
      <c r="D593" s="961"/>
      <c r="E593" s="961"/>
      <c r="F593" s="961"/>
      <c r="G593" s="961"/>
      <c r="H593" s="961"/>
      <c r="I593" s="961"/>
      <c r="J593" s="961"/>
      <c r="K593" s="961"/>
      <c r="L593"/>
    </row>
    <row r="594" spans="2:12" ht="12.75">
      <c r="B594" s="5"/>
      <c r="C594" s="960"/>
      <c r="D594" s="960"/>
      <c r="E594" s="960"/>
      <c r="F594" s="960"/>
      <c r="G594" s="960"/>
      <c r="H594" s="960"/>
      <c r="I594" s="960"/>
      <c r="J594" s="960"/>
      <c r="K594" s="960"/>
      <c r="L594"/>
    </row>
    <row r="595" spans="2:12" ht="12.75">
      <c r="B595" s="1113">
        <v>2019</v>
      </c>
      <c r="C595" s="713">
        <f t="shared" ref="C595:K595" si="44">SUM(C582:C593)</f>
        <v>367932515</v>
      </c>
      <c r="D595" s="713">
        <f t="shared" si="44"/>
        <v>1714362</v>
      </c>
      <c r="E595" s="713">
        <f t="shared" si="44"/>
        <v>553931</v>
      </c>
      <c r="F595" s="713">
        <f t="shared" si="44"/>
        <v>868310</v>
      </c>
      <c r="G595" s="713">
        <f t="shared" si="44"/>
        <v>292121</v>
      </c>
      <c r="H595" s="713">
        <f t="shared" si="44"/>
        <v>366218153</v>
      </c>
      <c r="I595" s="713">
        <f t="shared" si="44"/>
        <v>54293893</v>
      </c>
      <c r="J595" s="713">
        <f t="shared" si="44"/>
        <v>95249896</v>
      </c>
      <c r="K595" s="713">
        <f t="shared" si="44"/>
        <v>216674364</v>
      </c>
      <c r="L595"/>
    </row>
    <row r="596" spans="2:12" ht="12.75" customHeight="1">
      <c r="B596" s="715"/>
      <c r="C596" s="716"/>
      <c r="D596" s="716"/>
      <c r="E596" s="716"/>
      <c r="F596" s="716"/>
      <c r="G596" s="716"/>
      <c r="H596" s="716"/>
      <c r="I596" s="716"/>
      <c r="J596" s="716"/>
      <c r="K596" s="716"/>
      <c r="L596"/>
    </row>
    <row r="597" spans="2:12" ht="12.75" customHeight="1">
      <c r="B597" s="1341" t="s">
        <v>260</v>
      </c>
      <c r="C597" s="1338" t="s">
        <v>22</v>
      </c>
      <c r="D597" s="1338" t="s">
        <v>261</v>
      </c>
      <c r="E597" s="1343" t="s">
        <v>262</v>
      </c>
      <c r="F597" s="1344"/>
      <c r="G597" s="1345"/>
      <c r="H597" s="1346" t="s">
        <v>263</v>
      </c>
      <c r="I597" s="1348" t="s">
        <v>264</v>
      </c>
      <c r="J597" s="1349"/>
      <c r="K597" s="1349"/>
      <c r="L597"/>
    </row>
    <row r="598" spans="2:12" ht="12.75" customHeight="1">
      <c r="B598" s="1342"/>
      <c r="C598" s="1339"/>
      <c r="D598" s="1339"/>
      <c r="E598" s="1350" t="s">
        <v>301</v>
      </c>
      <c r="F598" s="1338" t="s">
        <v>302</v>
      </c>
      <c r="G598" s="1338" t="s">
        <v>303</v>
      </c>
      <c r="H598" s="1347"/>
      <c r="I598" s="1350" t="s">
        <v>268</v>
      </c>
      <c r="J598" s="1350" t="s">
        <v>24</v>
      </c>
      <c r="K598" s="1338" t="s">
        <v>269</v>
      </c>
      <c r="L598"/>
    </row>
    <row r="599" spans="2:12" ht="12.75" customHeight="1">
      <c r="B599" s="1342"/>
      <c r="C599" s="1339"/>
      <c r="D599" s="1339"/>
      <c r="E599" s="1351"/>
      <c r="F599" s="1339"/>
      <c r="G599" s="1339"/>
      <c r="H599" s="1347"/>
      <c r="I599" s="1352"/>
      <c r="J599" s="1352"/>
      <c r="K599" s="1353"/>
      <c r="L599"/>
    </row>
    <row r="600" spans="2:12" ht="12.75">
      <c r="B600" s="705">
        <v>0</v>
      </c>
      <c r="C600" s="717">
        <v>1</v>
      </c>
      <c r="D600" s="717">
        <v>2</v>
      </c>
      <c r="E600" s="718">
        <v>3</v>
      </c>
      <c r="F600" s="718">
        <v>4</v>
      </c>
      <c r="G600" s="717">
        <v>5</v>
      </c>
      <c r="H600" s="717">
        <v>6</v>
      </c>
      <c r="I600" s="717">
        <v>7</v>
      </c>
      <c r="J600" s="717">
        <v>8</v>
      </c>
      <c r="K600" s="717">
        <v>9</v>
      </c>
      <c r="L600"/>
    </row>
    <row r="601" spans="2:12" ht="12.75">
      <c r="B601" s="708"/>
      <c r="C601" s="714"/>
      <c r="D601" s="714"/>
      <c r="E601" s="714"/>
      <c r="F601" s="714"/>
      <c r="G601" s="714"/>
      <c r="H601" s="714"/>
      <c r="I601" s="714"/>
      <c r="J601" s="714"/>
      <c r="K601" s="714"/>
      <c r="L601"/>
    </row>
    <row r="602" spans="2:12" ht="12.75">
      <c r="B602" s="122"/>
      <c r="C602" s="1337" t="s">
        <v>297</v>
      </c>
      <c r="D602" s="1337"/>
      <c r="E602" s="1337"/>
      <c r="F602" s="1337"/>
      <c r="G602" s="1337"/>
      <c r="H602" s="1337"/>
      <c r="I602" s="1337"/>
      <c r="J602" s="1337"/>
      <c r="K602" s="1337"/>
      <c r="L602"/>
    </row>
    <row r="603" spans="2:12" ht="12.75">
      <c r="B603" s="122"/>
      <c r="C603" s="719"/>
      <c r="D603" s="719"/>
      <c r="E603" s="719"/>
      <c r="F603" s="719"/>
      <c r="G603" s="719"/>
      <c r="H603" s="719"/>
      <c r="I603" s="719"/>
      <c r="J603" s="719"/>
      <c r="K603" s="719"/>
      <c r="L603"/>
    </row>
    <row r="604" spans="2:12" ht="12.75">
      <c r="B604" s="1114" t="s">
        <v>272</v>
      </c>
      <c r="C604" s="959">
        <f>SUM(D604+H604)</f>
        <v>97042744</v>
      </c>
      <c r="D604" s="959">
        <v>397525</v>
      </c>
      <c r="E604" s="959">
        <v>123027</v>
      </c>
      <c r="F604" s="959">
        <v>190820</v>
      </c>
      <c r="G604" s="959">
        <v>83678</v>
      </c>
      <c r="H604" s="959">
        <v>96645219</v>
      </c>
      <c r="I604" s="959">
        <v>13890672</v>
      </c>
      <c r="J604" s="959">
        <v>28529726</v>
      </c>
      <c r="K604" s="959">
        <v>54224821</v>
      </c>
      <c r="L604"/>
    </row>
    <row r="605" spans="2:12" ht="12.75">
      <c r="B605" s="1114" t="s">
        <v>273</v>
      </c>
      <c r="C605" s="959">
        <f t="shared" ref="C605:C615" si="45">SUM(D605+H605)</f>
        <v>71080437</v>
      </c>
      <c r="D605" s="959">
        <v>338786</v>
      </c>
      <c r="E605" s="959">
        <v>123131</v>
      </c>
      <c r="F605" s="959">
        <v>150015</v>
      </c>
      <c r="G605" s="959">
        <v>65640</v>
      </c>
      <c r="H605" s="959">
        <v>70741651</v>
      </c>
      <c r="I605" s="959">
        <v>11152641</v>
      </c>
      <c r="J605" s="959">
        <v>19000308</v>
      </c>
      <c r="K605" s="959">
        <v>40588702</v>
      </c>
      <c r="L605"/>
    </row>
    <row r="606" spans="2:12" ht="12.75">
      <c r="B606" s="1114" t="s">
        <v>274</v>
      </c>
      <c r="C606" s="959">
        <f t="shared" si="45"/>
        <v>94326127</v>
      </c>
      <c r="D606" s="961">
        <v>370021</v>
      </c>
      <c r="E606" s="961">
        <v>141070</v>
      </c>
      <c r="F606" s="961">
        <v>162127</v>
      </c>
      <c r="G606" s="962">
        <v>66824</v>
      </c>
      <c r="H606" s="959">
        <v>93956106</v>
      </c>
      <c r="I606" s="961">
        <v>14326353</v>
      </c>
      <c r="J606" s="961">
        <v>25473371</v>
      </c>
      <c r="K606" s="961">
        <v>54156382</v>
      </c>
      <c r="L606"/>
    </row>
    <row r="607" spans="2:12" ht="12.75">
      <c r="B607" s="1114" t="s">
        <v>275</v>
      </c>
      <c r="C607" s="959">
        <f t="shared" si="45"/>
        <v>90179542</v>
      </c>
      <c r="D607" s="959">
        <v>377198</v>
      </c>
      <c r="E607" s="960">
        <v>138987</v>
      </c>
      <c r="F607" s="960">
        <v>177400</v>
      </c>
      <c r="G607" s="960">
        <v>60811</v>
      </c>
      <c r="H607" s="959">
        <v>89802344</v>
      </c>
      <c r="I607" s="960">
        <v>13026121</v>
      </c>
      <c r="J607" s="960">
        <v>24019148</v>
      </c>
      <c r="K607" s="960">
        <v>52757075</v>
      </c>
      <c r="L607"/>
    </row>
    <row r="608" spans="2:12" ht="12.75">
      <c r="B608" s="1114" t="s">
        <v>276</v>
      </c>
      <c r="C608" s="959">
        <f t="shared" si="45"/>
        <v>98348767</v>
      </c>
      <c r="D608" s="684">
        <v>365543</v>
      </c>
      <c r="E608" s="684">
        <v>134256</v>
      </c>
      <c r="F608" s="684">
        <v>176108</v>
      </c>
      <c r="G608" s="684">
        <v>55179</v>
      </c>
      <c r="H608" s="684">
        <v>97983224</v>
      </c>
      <c r="I608" s="684">
        <v>14778485</v>
      </c>
      <c r="J608" s="684">
        <v>25000492</v>
      </c>
      <c r="K608" s="684">
        <v>58204247</v>
      </c>
      <c r="L608"/>
    </row>
    <row r="609" spans="2:12" ht="12.75">
      <c r="B609" s="1114" t="s">
        <v>277</v>
      </c>
      <c r="C609" s="959">
        <f t="shared" si="45"/>
        <v>89668731</v>
      </c>
      <c r="D609" s="959">
        <v>358330</v>
      </c>
      <c r="E609" s="960">
        <v>97987</v>
      </c>
      <c r="F609" s="960">
        <v>193201</v>
      </c>
      <c r="G609" s="960">
        <v>67142</v>
      </c>
      <c r="H609" s="959">
        <v>89310401</v>
      </c>
      <c r="I609" s="960">
        <v>13566128</v>
      </c>
      <c r="J609" s="960">
        <v>23364570</v>
      </c>
      <c r="K609" s="960">
        <v>52379703</v>
      </c>
      <c r="L609"/>
    </row>
    <row r="610" spans="2:12" ht="12.75">
      <c r="B610" s="1114" t="s">
        <v>278</v>
      </c>
      <c r="C610" s="959">
        <f>SUM(D610+H610)</f>
        <v>94814223</v>
      </c>
      <c r="D610" s="961">
        <v>399597</v>
      </c>
      <c r="E610" s="961">
        <v>105945</v>
      </c>
      <c r="F610" s="961">
        <v>239181</v>
      </c>
      <c r="G610" s="962">
        <v>54471</v>
      </c>
      <c r="H610" s="959">
        <v>94414626</v>
      </c>
      <c r="I610" s="961">
        <v>15092121</v>
      </c>
      <c r="J610" s="961">
        <v>26639045</v>
      </c>
      <c r="K610" s="961">
        <v>52683460</v>
      </c>
      <c r="L610"/>
    </row>
    <row r="611" spans="2:12" ht="12.75">
      <c r="B611" s="1114" t="s">
        <v>279</v>
      </c>
      <c r="C611" s="959">
        <f>SUM(D611+H611)</f>
        <v>94523431</v>
      </c>
      <c r="D611" s="961">
        <v>403191</v>
      </c>
      <c r="E611" s="961">
        <v>115093</v>
      </c>
      <c r="F611" s="961">
        <v>229415</v>
      </c>
      <c r="G611" s="962">
        <v>58683</v>
      </c>
      <c r="H611" s="959">
        <v>94120240</v>
      </c>
      <c r="I611" s="961">
        <v>12344055</v>
      </c>
      <c r="J611" s="961">
        <v>25664712</v>
      </c>
      <c r="K611" s="961">
        <v>56111473</v>
      </c>
      <c r="L611"/>
    </row>
    <row r="612" spans="2:12" ht="12.75">
      <c r="B612" s="1114" t="s">
        <v>280</v>
      </c>
      <c r="C612" s="959">
        <f t="shared" si="45"/>
        <v>0</v>
      </c>
      <c r="D612" s="959"/>
      <c r="E612" s="960"/>
      <c r="F612" s="960"/>
      <c r="G612" s="960"/>
      <c r="H612" s="959"/>
      <c r="I612" s="960"/>
      <c r="J612" s="960"/>
      <c r="K612" s="960"/>
      <c r="L612"/>
    </row>
    <row r="613" spans="2:12" ht="12.75">
      <c r="B613" s="1114" t="s">
        <v>281</v>
      </c>
      <c r="C613" s="959">
        <f t="shared" si="45"/>
        <v>0</v>
      </c>
      <c r="D613" s="961"/>
      <c r="E613" s="961"/>
      <c r="F613" s="961"/>
      <c r="G613" s="961"/>
      <c r="H613" s="960"/>
      <c r="I613" s="961"/>
      <c r="J613" s="961"/>
      <c r="K613" s="961"/>
      <c r="L613"/>
    </row>
    <row r="614" spans="2:12" ht="12.75">
      <c r="B614" s="1114" t="s">
        <v>282</v>
      </c>
      <c r="C614" s="959">
        <f t="shared" si="45"/>
        <v>0</v>
      </c>
      <c r="D614" s="961"/>
      <c r="E614" s="961"/>
      <c r="F614" s="961"/>
      <c r="G614" s="962"/>
      <c r="H614" s="963"/>
      <c r="I614" s="961"/>
      <c r="J614" s="961"/>
      <c r="K614" s="961"/>
      <c r="L614"/>
    </row>
    <row r="615" spans="2:12" ht="12.75">
      <c r="B615" s="1114" t="s">
        <v>283</v>
      </c>
      <c r="C615" s="959">
        <f t="shared" si="45"/>
        <v>0</v>
      </c>
      <c r="D615" s="961"/>
      <c r="E615" s="961"/>
      <c r="F615" s="961"/>
      <c r="G615" s="962"/>
      <c r="H615" s="963"/>
      <c r="I615" s="961"/>
      <c r="J615" s="961"/>
      <c r="K615" s="961"/>
      <c r="L615"/>
    </row>
    <row r="616" spans="2:12" ht="12.75">
      <c r="B616" s="1114"/>
      <c r="C616" s="721"/>
      <c r="D616" s="722"/>
      <c r="E616" s="723"/>
      <c r="F616" s="723"/>
      <c r="G616" s="723"/>
      <c r="H616" s="722"/>
      <c r="I616" s="723"/>
      <c r="J616" s="723"/>
      <c r="K616" s="723"/>
      <c r="L616"/>
    </row>
    <row r="617" spans="2:12" ht="12.75">
      <c r="B617" s="1113">
        <v>2019</v>
      </c>
      <c r="C617" s="724">
        <f t="shared" ref="C617:K617" si="46">SUM(C604:C615)</f>
        <v>729984002</v>
      </c>
      <c r="D617" s="724">
        <f t="shared" si="46"/>
        <v>3010191</v>
      </c>
      <c r="E617" s="724">
        <f t="shared" si="46"/>
        <v>979496</v>
      </c>
      <c r="F617" s="724">
        <f t="shared" si="46"/>
        <v>1518267</v>
      </c>
      <c r="G617" s="724">
        <f t="shared" si="46"/>
        <v>512428</v>
      </c>
      <c r="H617" s="724">
        <f t="shared" si="46"/>
        <v>726973811</v>
      </c>
      <c r="I617" s="724">
        <f t="shared" si="46"/>
        <v>108176576</v>
      </c>
      <c r="J617" s="724">
        <f t="shared" si="46"/>
        <v>197691372</v>
      </c>
      <c r="K617" s="724">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T23" sqref="T23"/>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416" t="s">
        <v>350</v>
      </c>
      <c r="B1" s="1416"/>
      <c r="C1" s="1416"/>
      <c r="D1" s="1416"/>
      <c r="E1" s="1416"/>
      <c r="F1" s="1416"/>
      <c r="G1" s="1416"/>
      <c r="H1" s="1416"/>
      <c r="I1" s="1416"/>
      <c r="J1" s="1416"/>
      <c r="K1" s="1416"/>
      <c r="L1" s="1416"/>
      <c r="M1" s="1416"/>
      <c r="N1" s="1416"/>
    </row>
    <row r="2" spans="1:20" ht="13.5" thickBot="1">
      <c r="B2" s="975"/>
      <c r="C2" s="975"/>
      <c r="D2" s="975"/>
      <c r="E2" s="975"/>
      <c r="F2" s="975"/>
      <c r="G2" s="976" t="s">
        <v>351</v>
      </c>
      <c r="H2" s="975"/>
      <c r="I2" s="975"/>
      <c r="J2" s="975"/>
      <c r="K2" s="975"/>
      <c r="L2" s="975"/>
      <c r="M2" s="975"/>
      <c r="N2" s="975"/>
    </row>
    <row r="3" spans="1:20" ht="14.25" thickBot="1">
      <c r="A3" s="977" t="s">
        <v>352</v>
      </c>
      <c r="B3" s="978" t="s">
        <v>220</v>
      </c>
      <c r="C3" s="978" t="s">
        <v>221</v>
      </c>
      <c r="D3" s="978" t="s">
        <v>222</v>
      </c>
      <c r="E3" s="978" t="s">
        <v>223</v>
      </c>
      <c r="F3" s="978" t="s">
        <v>224</v>
      </c>
      <c r="G3" s="978" t="s">
        <v>225</v>
      </c>
      <c r="H3" s="978" t="s">
        <v>226</v>
      </c>
      <c r="I3" s="978" t="s">
        <v>227</v>
      </c>
      <c r="J3" s="978" t="s">
        <v>228</v>
      </c>
      <c r="K3" s="978" t="s">
        <v>229</v>
      </c>
      <c r="L3" s="978" t="s">
        <v>230</v>
      </c>
      <c r="M3" s="978" t="s">
        <v>231</v>
      </c>
      <c r="N3" s="978" t="s">
        <v>238</v>
      </c>
    </row>
    <row r="4" spans="1:20" ht="13.5">
      <c r="A4" s="979">
        <v>2004</v>
      </c>
      <c r="B4" s="980">
        <v>299.39999999999998</v>
      </c>
      <c r="C4" s="980">
        <v>296.39999999999998</v>
      </c>
      <c r="D4" s="980">
        <v>293.7</v>
      </c>
      <c r="E4" s="980">
        <v>293.5</v>
      </c>
      <c r="F4" s="980">
        <v>293.5</v>
      </c>
      <c r="G4" s="980">
        <v>291.60000000000002</v>
      </c>
      <c r="H4" s="980">
        <v>290.2</v>
      </c>
      <c r="I4" s="980">
        <v>286.3</v>
      </c>
      <c r="J4" s="980">
        <v>285.39999999999998</v>
      </c>
      <c r="K4" s="980">
        <v>285.10000000000002</v>
      </c>
      <c r="L4" s="980">
        <v>291.2</v>
      </c>
      <c r="M4" s="980">
        <v>297.8</v>
      </c>
      <c r="N4" s="981">
        <v>291.3</v>
      </c>
    </row>
    <row r="5" spans="1:20" ht="13.5">
      <c r="A5" s="982">
        <v>2005</v>
      </c>
      <c r="B5" s="983">
        <v>304.10000000000002</v>
      </c>
      <c r="C5" s="983">
        <v>308.10000000000002</v>
      </c>
      <c r="D5" s="983">
        <v>308.2</v>
      </c>
      <c r="E5" s="983">
        <v>310.89999999999998</v>
      </c>
      <c r="F5" s="983">
        <v>309.89999999999998</v>
      </c>
      <c r="G5" s="983">
        <v>309.10000000000002</v>
      </c>
      <c r="H5" s="983">
        <v>307</v>
      </c>
      <c r="I5" s="983">
        <v>300.60000000000002</v>
      </c>
      <c r="J5" s="983">
        <v>303.3</v>
      </c>
      <c r="K5" s="983">
        <v>304.3</v>
      </c>
      <c r="L5" s="983">
        <v>311.8</v>
      </c>
      <c r="M5" s="983">
        <v>315.5</v>
      </c>
      <c r="N5" s="984">
        <v>307.60000000000002</v>
      </c>
    </row>
    <row r="6" spans="1:20" ht="13.5">
      <c r="A6" s="982">
        <v>2006</v>
      </c>
      <c r="B6" s="983">
        <v>317.10000000000002</v>
      </c>
      <c r="C6" s="983">
        <v>319.89999999999998</v>
      </c>
      <c r="D6" s="983">
        <v>324</v>
      </c>
      <c r="E6" s="983">
        <v>319.5</v>
      </c>
      <c r="F6" s="983">
        <v>325.8</v>
      </c>
      <c r="G6" s="983">
        <v>323.8</v>
      </c>
      <c r="H6" s="983">
        <v>312.8</v>
      </c>
      <c r="I6" s="983">
        <v>313</v>
      </c>
      <c r="J6" s="983">
        <v>315.2</v>
      </c>
      <c r="K6" s="983">
        <v>311.2</v>
      </c>
      <c r="L6" s="983">
        <v>316.2</v>
      </c>
      <c r="M6" s="983">
        <v>321.8</v>
      </c>
      <c r="N6" s="984">
        <v>318.7</v>
      </c>
    </row>
    <row r="7" spans="1:20" ht="13.5">
      <c r="A7" s="982">
        <v>2007</v>
      </c>
      <c r="B7" s="983">
        <v>325.7</v>
      </c>
      <c r="C7" s="983">
        <v>327.9</v>
      </c>
      <c r="D7" s="983">
        <v>329.1</v>
      </c>
      <c r="E7" s="983">
        <v>329.9</v>
      </c>
      <c r="F7" s="983">
        <v>328.7</v>
      </c>
      <c r="G7" s="983">
        <v>330</v>
      </c>
      <c r="H7" s="983">
        <v>327.9</v>
      </c>
      <c r="I7" s="983">
        <v>324</v>
      </c>
      <c r="J7" s="983">
        <v>329.3</v>
      </c>
      <c r="K7" s="983">
        <v>312.8</v>
      </c>
      <c r="L7" s="983">
        <v>317.5</v>
      </c>
      <c r="M7" s="983">
        <v>319</v>
      </c>
      <c r="N7" s="984">
        <v>325.39999999999998</v>
      </c>
    </row>
    <row r="8" spans="1:20" ht="13.5">
      <c r="A8" s="982">
        <v>2008</v>
      </c>
      <c r="B8" s="983">
        <v>326.5</v>
      </c>
      <c r="C8" s="983">
        <v>327</v>
      </c>
      <c r="D8" s="983">
        <v>324.5</v>
      </c>
      <c r="E8" s="983">
        <v>322.60000000000002</v>
      </c>
      <c r="F8" s="983">
        <v>325.7</v>
      </c>
      <c r="G8" s="983">
        <v>323.8</v>
      </c>
      <c r="H8" s="983">
        <v>317</v>
      </c>
      <c r="I8" s="983">
        <v>314.39999999999998</v>
      </c>
      <c r="J8" s="983">
        <v>314.60000000000002</v>
      </c>
      <c r="K8" s="983">
        <v>310.5</v>
      </c>
      <c r="L8" s="983">
        <v>315.10000000000002</v>
      </c>
      <c r="M8" s="983">
        <v>321.7</v>
      </c>
      <c r="N8" s="984">
        <v>320.39999999999998</v>
      </c>
    </row>
    <row r="9" spans="1:20" ht="13.5">
      <c r="A9" s="982">
        <v>2009</v>
      </c>
      <c r="B9" s="983">
        <v>322.2</v>
      </c>
      <c r="C9" s="983">
        <v>324.3</v>
      </c>
      <c r="D9" s="983">
        <v>325.89999999999998</v>
      </c>
      <c r="E9" s="983">
        <v>324.2</v>
      </c>
      <c r="F9" s="983">
        <v>325.3</v>
      </c>
      <c r="G9" s="983">
        <v>324.5</v>
      </c>
      <c r="H9" s="983">
        <v>323.3</v>
      </c>
      <c r="I9" s="983">
        <v>316.2</v>
      </c>
      <c r="J9" s="983">
        <v>320.10000000000002</v>
      </c>
      <c r="K9" s="983">
        <v>320</v>
      </c>
      <c r="L9" s="983">
        <v>324.5</v>
      </c>
      <c r="M9" s="983">
        <v>330</v>
      </c>
      <c r="N9" s="985">
        <v>323.60000000000002</v>
      </c>
    </row>
    <row r="10" spans="1:20" ht="13.5">
      <c r="A10" s="982">
        <v>2010</v>
      </c>
      <c r="B10" s="983">
        <v>333.4</v>
      </c>
      <c r="C10" s="983">
        <v>341.3</v>
      </c>
      <c r="D10" s="983">
        <v>335.1</v>
      </c>
      <c r="E10" s="983">
        <v>343.1</v>
      </c>
      <c r="F10" s="983">
        <v>346.2</v>
      </c>
      <c r="G10" s="983">
        <v>345.9</v>
      </c>
      <c r="H10" s="983">
        <v>340.4</v>
      </c>
      <c r="I10" s="983">
        <v>336.9</v>
      </c>
      <c r="J10" s="983">
        <v>334.2</v>
      </c>
      <c r="K10" s="983">
        <v>325.7</v>
      </c>
      <c r="L10" s="983">
        <v>326.39999999999998</v>
      </c>
      <c r="M10" s="983">
        <v>326.3</v>
      </c>
      <c r="N10" s="985">
        <v>335.8</v>
      </c>
    </row>
    <row r="11" spans="1:20" ht="13.5">
      <c r="A11" s="982">
        <v>2011</v>
      </c>
      <c r="B11" s="983">
        <v>325.60000000000002</v>
      </c>
      <c r="C11" s="983">
        <v>323.5</v>
      </c>
      <c r="D11" s="983">
        <v>322.8</v>
      </c>
      <c r="E11" s="983">
        <v>323</v>
      </c>
      <c r="F11" s="983">
        <v>326.89999999999998</v>
      </c>
      <c r="G11" s="983">
        <v>323.39999999999998</v>
      </c>
      <c r="H11" s="983">
        <v>321.10000000000002</v>
      </c>
      <c r="I11" s="983">
        <v>317.7</v>
      </c>
      <c r="J11" s="983">
        <v>313</v>
      </c>
      <c r="K11" s="983">
        <v>312.89999999999998</v>
      </c>
      <c r="L11" s="983">
        <v>315.60000000000002</v>
      </c>
      <c r="M11" s="983">
        <v>322.10000000000002</v>
      </c>
      <c r="N11" s="985">
        <v>320.7</v>
      </c>
    </row>
    <row r="12" spans="1:20" ht="13.5">
      <c r="A12" s="986">
        <v>2012</v>
      </c>
      <c r="B12" s="987">
        <v>324.89999999999998</v>
      </c>
      <c r="C12" s="987">
        <v>327.2</v>
      </c>
      <c r="D12" s="987">
        <v>329</v>
      </c>
      <c r="E12" s="987">
        <v>329.8</v>
      </c>
      <c r="F12" s="987">
        <v>334.6</v>
      </c>
      <c r="G12" s="987">
        <v>336.3</v>
      </c>
      <c r="H12" s="987">
        <v>330.7</v>
      </c>
      <c r="I12" s="987">
        <v>326.3</v>
      </c>
      <c r="J12" s="987">
        <v>325.7</v>
      </c>
      <c r="K12" s="987">
        <v>322</v>
      </c>
      <c r="L12" s="987">
        <v>327.2</v>
      </c>
      <c r="M12" s="987">
        <v>330.6</v>
      </c>
      <c r="N12" s="988">
        <v>328.9</v>
      </c>
    </row>
    <row r="13" spans="1:20" ht="13.5">
      <c r="A13" s="986">
        <v>2013</v>
      </c>
      <c r="B13" s="987">
        <v>334</v>
      </c>
      <c r="C13" s="987">
        <v>336.5</v>
      </c>
      <c r="D13" s="987">
        <v>334.9</v>
      </c>
      <c r="E13" s="987">
        <v>338</v>
      </c>
      <c r="F13" s="987">
        <v>338.8</v>
      </c>
      <c r="G13" s="987">
        <v>343</v>
      </c>
      <c r="H13" s="987">
        <v>338.6</v>
      </c>
      <c r="I13" s="987">
        <v>334</v>
      </c>
      <c r="J13" s="987">
        <v>329.8</v>
      </c>
      <c r="K13" s="987">
        <v>328.9</v>
      </c>
      <c r="L13" s="987">
        <v>331</v>
      </c>
      <c r="M13" s="987">
        <v>333.1</v>
      </c>
      <c r="N13" s="988">
        <v>335.2</v>
      </c>
      <c r="Q13"/>
      <c r="R13"/>
      <c r="S13"/>
      <c r="T13"/>
    </row>
    <row r="14" spans="1:20" ht="13.5">
      <c r="A14" s="986">
        <v>2014</v>
      </c>
      <c r="B14" s="987">
        <v>335.3</v>
      </c>
      <c r="C14" s="987">
        <v>339.5</v>
      </c>
      <c r="D14" s="987">
        <v>336</v>
      </c>
      <c r="E14" s="987">
        <v>338.1</v>
      </c>
      <c r="F14" s="987">
        <v>336</v>
      </c>
      <c r="G14" s="987">
        <v>336.1</v>
      </c>
      <c r="H14" s="987">
        <v>331.4</v>
      </c>
      <c r="I14" s="987">
        <v>332.4</v>
      </c>
      <c r="J14" s="987">
        <v>327.3</v>
      </c>
      <c r="K14" s="987">
        <v>326.3</v>
      </c>
      <c r="L14" s="987">
        <v>328.5</v>
      </c>
      <c r="M14" s="987">
        <v>340.6</v>
      </c>
      <c r="N14" s="988">
        <v>333.6</v>
      </c>
      <c r="Q14"/>
      <c r="R14"/>
      <c r="S14"/>
      <c r="T14"/>
    </row>
    <row r="15" spans="1:20" ht="13.5">
      <c r="A15" s="989">
        <v>2015</v>
      </c>
      <c r="B15" s="990">
        <v>336</v>
      </c>
      <c r="C15" s="990">
        <v>338.9</v>
      </c>
      <c r="D15" s="990">
        <v>339.7</v>
      </c>
      <c r="E15" s="990">
        <v>340.8</v>
      </c>
      <c r="F15" s="990">
        <v>346.1</v>
      </c>
      <c r="G15" s="990">
        <v>343.9</v>
      </c>
      <c r="H15" s="990">
        <v>339.4</v>
      </c>
      <c r="I15" s="990">
        <v>334</v>
      </c>
      <c r="J15" s="990">
        <v>332.9</v>
      </c>
      <c r="K15" s="990">
        <v>331.2</v>
      </c>
      <c r="L15" s="990">
        <v>332.8</v>
      </c>
      <c r="M15" s="990">
        <v>335.4</v>
      </c>
      <c r="N15" s="991">
        <v>337.6</v>
      </c>
      <c r="Q15"/>
      <c r="R15"/>
      <c r="S15"/>
      <c r="T15"/>
    </row>
    <row r="16" spans="1:20" ht="13.5">
      <c r="A16" s="989">
        <v>2016</v>
      </c>
      <c r="B16" s="990">
        <v>335.2</v>
      </c>
      <c r="C16" s="990">
        <v>337.7</v>
      </c>
      <c r="D16" s="990">
        <v>338.5</v>
      </c>
      <c r="E16" s="990">
        <v>340.3</v>
      </c>
      <c r="F16" s="990">
        <v>345.4</v>
      </c>
      <c r="G16" s="990">
        <v>342.5</v>
      </c>
      <c r="H16" s="990">
        <v>339.1</v>
      </c>
      <c r="I16" s="990">
        <v>336.7</v>
      </c>
      <c r="J16" s="990">
        <v>336</v>
      </c>
      <c r="K16" s="990">
        <v>338.1</v>
      </c>
      <c r="L16" s="990">
        <v>339.8</v>
      </c>
      <c r="M16" s="990">
        <v>343.5</v>
      </c>
      <c r="N16" s="991">
        <v>339.5</v>
      </c>
      <c r="Q16"/>
      <c r="R16"/>
      <c r="S16"/>
      <c r="T16"/>
    </row>
    <row r="17" spans="1:20" ht="13.5">
      <c r="A17" s="989">
        <v>2017</v>
      </c>
      <c r="B17" s="990">
        <v>343.84877560849145</v>
      </c>
      <c r="C17" s="990">
        <v>344.01260355448568</v>
      </c>
      <c r="D17" s="990">
        <v>345.08323788722237</v>
      </c>
      <c r="E17" s="990">
        <v>349.4260933003689</v>
      </c>
      <c r="F17" s="990">
        <v>351.85998819252393</v>
      </c>
      <c r="G17" s="990">
        <v>351.12109667545815</v>
      </c>
      <c r="H17" s="990">
        <v>346.75726994620067</v>
      </c>
      <c r="I17" s="990">
        <v>344.85589941972938</v>
      </c>
      <c r="J17" s="990">
        <v>342.09908231074832</v>
      </c>
      <c r="K17" s="990">
        <v>340.25607000681453</v>
      </c>
      <c r="L17" s="990">
        <v>343.96423731809307</v>
      </c>
      <c r="M17" s="990">
        <v>345.17611667491775</v>
      </c>
      <c r="N17" s="991">
        <v>345.73613890143946</v>
      </c>
      <c r="Q17"/>
      <c r="R17"/>
      <c r="S17"/>
      <c r="T17"/>
    </row>
    <row r="18" spans="1:20" ht="13.5">
      <c r="A18" s="989">
        <v>2018</v>
      </c>
      <c r="B18" s="990">
        <v>328.68883172082138</v>
      </c>
      <c r="C18" s="990">
        <v>335.33083028686195</v>
      </c>
      <c r="D18" s="990">
        <v>339.13477331184731</v>
      </c>
      <c r="E18" s="990">
        <v>352.1288362407397</v>
      </c>
      <c r="F18" s="990">
        <v>354.40806226015781</v>
      </c>
      <c r="G18" s="990">
        <v>352.31798629918734</v>
      </c>
      <c r="H18" s="990">
        <v>349.02563708344542</v>
      </c>
      <c r="I18" s="990">
        <v>347.00933631012759</v>
      </c>
      <c r="J18" s="990">
        <v>345.11329021489684</v>
      </c>
      <c r="K18" s="990">
        <v>347.11988043981063</v>
      </c>
      <c r="L18" s="990">
        <v>349.40972512323503</v>
      </c>
      <c r="M18" s="990">
        <v>350.98601398601369</v>
      </c>
      <c r="N18" s="991">
        <v>345.25543478260863</v>
      </c>
      <c r="Q18"/>
      <c r="R18"/>
      <c r="S18"/>
      <c r="T18"/>
    </row>
    <row r="19" spans="1:20" ht="14.25" thickBot="1">
      <c r="A19" s="992">
        <v>2019</v>
      </c>
      <c r="B19" s="993">
        <v>354.37491656654714</v>
      </c>
      <c r="C19" s="993">
        <v>356.43838796545651</v>
      </c>
      <c r="D19" s="993">
        <v>357.2969949465724</v>
      </c>
      <c r="E19" s="993">
        <v>357.47446683623537</v>
      </c>
      <c r="F19" s="993">
        <v>361.2054005838466</v>
      </c>
      <c r="G19" s="993">
        <v>357.93540852897377</v>
      </c>
      <c r="H19" s="993">
        <v>354.2490676912646</v>
      </c>
      <c r="I19" s="993">
        <v>353.13528487554794</v>
      </c>
      <c r="J19" s="993">
        <v>352.05841293166753</v>
      </c>
      <c r="K19" s="993"/>
      <c r="L19" s="993"/>
      <c r="M19" s="993"/>
      <c r="N19" s="994"/>
      <c r="Q19"/>
      <c r="R19"/>
      <c r="S19"/>
      <c r="T19"/>
    </row>
    <row r="20" spans="1:20" ht="13.5" thickBot="1">
      <c r="B20" s="975"/>
      <c r="C20" s="975"/>
      <c r="D20" s="975"/>
      <c r="E20" s="975"/>
      <c r="F20" s="975"/>
      <c r="G20" s="995" t="s">
        <v>353</v>
      </c>
      <c r="H20" s="975"/>
      <c r="I20" s="975"/>
      <c r="J20" s="975"/>
      <c r="K20" s="975"/>
      <c r="L20" s="975"/>
      <c r="M20" s="975"/>
      <c r="N20" s="996"/>
      <c r="Q20"/>
      <c r="R20"/>
      <c r="S20"/>
      <c r="T20"/>
    </row>
    <row r="21" spans="1:20" ht="14.25" thickBot="1">
      <c r="A21" s="977" t="s">
        <v>352</v>
      </c>
      <c r="B21" s="978" t="s">
        <v>220</v>
      </c>
      <c r="C21" s="978" t="s">
        <v>221</v>
      </c>
      <c r="D21" s="978" t="s">
        <v>222</v>
      </c>
      <c r="E21" s="978" t="s">
        <v>223</v>
      </c>
      <c r="F21" s="978" t="s">
        <v>224</v>
      </c>
      <c r="G21" s="978" t="s">
        <v>225</v>
      </c>
      <c r="H21" s="978" t="s">
        <v>226</v>
      </c>
      <c r="I21" s="978" t="s">
        <v>227</v>
      </c>
      <c r="J21" s="978" t="s">
        <v>228</v>
      </c>
      <c r="K21" s="978" t="s">
        <v>229</v>
      </c>
      <c r="L21" s="978" t="s">
        <v>230</v>
      </c>
      <c r="M21" s="978" t="s">
        <v>231</v>
      </c>
      <c r="N21" s="978" t="s">
        <v>238</v>
      </c>
      <c r="Q21"/>
      <c r="R21"/>
      <c r="S21"/>
      <c r="T21"/>
    </row>
    <row r="22" spans="1:20" ht="13.5">
      <c r="A22" s="979">
        <v>2004</v>
      </c>
      <c r="B22" s="980">
        <v>272.2</v>
      </c>
      <c r="C22" s="980">
        <v>271.5</v>
      </c>
      <c r="D22" s="980">
        <v>272</v>
      </c>
      <c r="E22" s="980">
        <v>273.10000000000002</v>
      </c>
      <c r="F22" s="980">
        <v>267.2</v>
      </c>
      <c r="G22" s="980">
        <v>269.60000000000002</v>
      </c>
      <c r="H22" s="980">
        <v>261.5</v>
      </c>
      <c r="I22" s="980">
        <v>261.39999999999998</v>
      </c>
      <c r="J22" s="980">
        <v>264.8</v>
      </c>
      <c r="K22" s="980">
        <v>267</v>
      </c>
      <c r="L22" s="980">
        <v>266.39999999999998</v>
      </c>
      <c r="M22" s="980">
        <v>271.3</v>
      </c>
      <c r="N22" s="981">
        <v>267.3</v>
      </c>
      <c r="Q22"/>
      <c r="R22"/>
      <c r="S22"/>
      <c r="T22"/>
    </row>
    <row r="23" spans="1:20" ht="13.5">
      <c r="A23" s="982">
        <v>2005</v>
      </c>
      <c r="B23" s="983">
        <v>272.10000000000002</v>
      </c>
      <c r="C23" s="983">
        <v>274.8</v>
      </c>
      <c r="D23" s="983">
        <v>271.8</v>
      </c>
      <c r="E23" s="983">
        <v>273.39999999999998</v>
      </c>
      <c r="F23" s="983">
        <v>271</v>
      </c>
      <c r="G23" s="983">
        <v>266.39999999999998</v>
      </c>
      <c r="H23" s="983">
        <v>264.60000000000002</v>
      </c>
      <c r="I23" s="983">
        <v>261.10000000000002</v>
      </c>
      <c r="J23" s="983">
        <v>266.60000000000002</v>
      </c>
      <c r="K23" s="983">
        <v>272.5</v>
      </c>
      <c r="L23" s="983">
        <v>270.60000000000002</v>
      </c>
      <c r="M23" s="983">
        <v>272.39999999999998</v>
      </c>
      <c r="N23" s="984">
        <v>269.2</v>
      </c>
      <c r="Q23"/>
      <c r="R23"/>
      <c r="S23"/>
      <c r="T23"/>
    </row>
    <row r="24" spans="1:20" ht="13.5">
      <c r="A24" s="982">
        <v>2006</v>
      </c>
      <c r="B24" s="983">
        <v>275.10000000000002</v>
      </c>
      <c r="C24" s="983">
        <v>273.39999999999998</v>
      </c>
      <c r="D24" s="983">
        <v>273.39999999999998</v>
      </c>
      <c r="E24" s="983">
        <v>272.89999999999998</v>
      </c>
      <c r="F24" s="983">
        <v>270.39999999999998</v>
      </c>
      <c r="G24" s="983">
        <v>264.2</v>
      </c>
      <c r="H24" s="983">
        <v>260.2</v>
      </c>
      <c r="I24" s="983">
        <v>258.10000000000002</v>
      </c>
      <c r="J24" s="983">
        <v>263.5</v>
      </c>
      <c r="K24" s="983">
        <v>263.89999999999998</v>
      </c>
      <c r="L24" s="983">
        <v>264.89999999999998</v>
      </c>
      <c r="M24" s="983">
        <v>266.89999999999998</v>
      </c>
      <c r="N24" s="984">
        <v>267.5</v>
      </c>
      <c r="Q24"/>
      <c r="R24"/>
      <c r="S24"/>
      <c r="T24"/>
    </row>
    <row r="25" spans="1:20" ht="13.5">
      <c r="A25" s="982">
        <v>2007</v>
      </c>
      <c r="B25" s="983">
        <v>274.10000000000002</v>
      </c>
      <c r="C25" s="983">
        <v>274.89999999999998</v>
      </c>
      <c r="D25" s="983">
        <v>274</v>
      </c>
      <c r="E25" s="983">
        <v>272.3</v>
      </c>
      <c r="F25" s="983">
        <v>271.89999999999998</v>
      </c>
      <c r="G25" s="983">
        <v>269.2</v>
      </c>
      <c r="H25" s="983">
        <v>267.89999999999998</v>
      </c>
      <c r="I25" s="983">
        <v>264.60000000000002</v>
      </c>
      <c r="J25" s="983">
        <v>266</v>
      </c>
      <c r="K25" s="983">
        <v>268.8</v>
      </c>
      <c r="L25" s="983">
        <v>269.10000000000002</v>
      </c>
      <c r="M25" s="983">
        <v>271.60000000000002</v>
      </c>
      <c r="N25" s="984">
        <v>270.2</v>
      </c>
      <c r="Q25"/>
      <c r="R25"/>
      <c r="S25"/>
      <c r="T25"/>
    </row>
    <row r="26" spans="1:20" ht="13.5">
      <c r="A26" s="982">
        <v>2008</v>
      </c>
      <c r="B26" s="983">
        <v>273.89999999999998</v>
      </c>
      <c r="C26" s="983">
        <v>274.89999999999998</v>
      </c>
      <c r="D26" s="983">
        <v>273.8</v>
      </c>
      <c r="E26" s="983">
        <v>270</v>
      </c>
      <c r="F26" s="983">
        <v>271.89999999999998</v>
      </c>
      <c r="G26" s="983">
        <v>270.5</v>
      </c>
      <c r="H26" s="983">
        <v>268.60000000000002</v>
      </c>
      <c r="I26" s="983">
        <v>265</v>
      </c>
      <c r="J26" s="983">
        <v>266.5</v>
      </c>
      <c r="K26" s="983">
        <v>266.60000000000002</v>
      </c>
      <c r="L26" s="983">
        <v>269.7</v>
      </c>
      <c r="M26" s="983">
        <v>274.60000000000002</v>
      </c>
      <c r="N26" s="984">
        <v>270.3</v>
      </c>
      <c r="Q26"/>
      <c r="R26"/>
      <c r="S26"/>
      <c r="T26"/>
    </row>
    <row r="27" spans="1:20" ht="13.5">
      <c r="A27" s="982">
        <v>2009</v>
      </c>
      <c r="B27" s="983">
        <v>276.8</v>
      </c>
      <c r="C27" s="983">
        <v>274.3</v>
      </c>
      <c r="D27" s="983">
        <v>276.39999999999998</v>
      </c>
      <c r="E27" s="983">
        <v>273.60000000000002</v>
      </c>
      <c r="F27" s="983">
        <v>273.8</v>
      </c>
      <c r="G27" s="983">
        <v>272.10000000000002</v>
      </c>
      <c r="H27" s="983">
        <v>268.60000000000002</v>
      </c>
      <c r="I27" s="983">
        <v>266.8</v>
      </c>
      <c r="J27" s="983">
        <v>269.5</v>
      </c>
      <c r="K27" s="983">
        <v>271.39999999999998</v>
      </c>
      <c r="L27" s="983">
        <v>275.60000000000002</v>
      </c>
      <c r="M27" s="983">
        <v>277.10000000000002</v>
      </c>
      <c r="N27" s="985">
        <v>272.8</v>
      </c>
      <c r="Q27"/>
      <c r="R27"/>
      <c r="S27"/>
      <c r="T27"/>
    </row>
    <row r="28" spans="1:20" ht="13.5">
      <c r="A28" s="982">
        <v>2010</v>
      </c>
      <c r="B28" s="983">
        <v>278.5</v>
      </c>
      <c r="C28" s="983">
        <v>282.10000000000002</v>
      </c>
      <c r="D28" s="983">
        <v>281.7</v>
      </c>
      <c r="E28" s="983">
        <v>280.5</v>
      </c>
      <c r="F28" s="983">
        <v>280.89999999999998</v>
      </c>
      <c r="G28" s="983">
        <v>279</v>
      </c>
      <c r="H28" s="983">
        <v>275</v>
      </c>
      <c r="I28" s="983">
        <v>272.89999999999998</v>
      </c>
      <c r="J28" s="983">
        <v>275.5</v>
      </c>
      <c r="K28" s="983">
        <v>275.10000000000002</v>
      </c>
      <c r="L28" s="983">
        <v>275</v>
      </c>
      <c r="M28" s="983">
        <v>277.5</v>
      </c>
      <c r="N28" s="985">
        <v>277.8</v>
      </c>
      <c r="Q28"/>
      <c r="R28"/>
      <c r="S28"/>
      <c r="T28"/>
    </row>
    <row r="29" spans="1:20" ht="13.5">
      <c r="A29" s="982">
        <v>2011</v>
      </c>
      <c r="B29" s="983">
        <v>280.2</v>
      </c>
      <c r="C29" s="983">
        <v>279.3</v>
      </c>
      <c r="D29" s="983">
        <v>279.5</v>
      </c>
      <c r="E29" s="983">
        <v>281.39999999999998</v>
      </c>
      <c r="F29" s="983">
        <v>279.7</v>
      </c>
      <c r="G29" s="983">
        <v>275.89999999999998</v>
      </c>
      <c r="H29" s="983">
        <v>274.2</v>
      </c>
      <c r="I29" s="983">
        <v>268.2</v>
      </c>
      <c r="J29" s="983">
        <v>259.3</v>
      </c>
      <c r="K29" s="983">
        <v>260.89999999999998</v>
      </c>
      <c r="L29" s="983">
        <v>262.89999999999998</v>
      </c>
      <c r="M29" s="983">
        <v>267.2</v>
      </c>
      <c r="N29" s="985">
        <v>271.2</v>
      </c>
      <c r="Q29"/>
      <c r="R29"/>
      <c r="S29"/>
      <c r="T29"/>
    </row>
    <row r="30" spans="1:20" s="975" customFormat="1" ht="13.5">
      <c r="A30" s="986">
        <v>2012</v>
      </c>
      <c r="B30" s="987">
        <v>270.2</v>
      </c>
      <c r="C30" s="987">
        <v>267.8</v>
      </c>
      <c r="D30" s="987">
        <v>269.60000000000002</v>
      </c>
      <c r="E30" s="987">
        <v>266.2</v>
      </c>
      <c r="F30" s="987">
        <v>265.3</v>
      </c>
      <c r="G30" s="987">
        <v>265.10000000000002</v>
      </c>
      <c r="H30" s="987">
        <v>259.10000000000002</v>
      </c>
      <c r="I30" s="987">
        <v>258.3</v>
      </c>
      <c r="J30" s="987">
        <v>258.89999999999998</v>
      </c>
      <c r="K30" s="987">
        <v>261.60000000000002</v>
      </c>
      <c r="L30" s="987">
        <v>263.2</v>
      </c>
      <c r="M30" s="987">
        <v>267</v>
      </c>
      <c r="N30" s="988">
        <v>264</v>
      </c>
      <c r="Q30"/>
      <c r="R30"/>
      <c r="S30"/>
      <c r="T30"/>
    </row>
    <row r="31" spans="1:20" s="975" customFormat="1" ht="13.5">
      <c r="A31" s="986">
        <v>2013</v>
      </c>
      <c r="B31" s="987">
        <v>269.39999999999998</v>
      </c>
      <c r="C31" s="987">
        <v>271.89999999999998</v>
      </c>
      <c r="D31" s="987">
        <v>270.60000000000002</v>
      </c>
      <c r="E31" s="987">
        <v>270.89999999999998</v>
      </c>
      <c r="F31" s="987">
        <v>266.89999999999998</v>
      </c>
      <c r="G31" s="987">
        <v>265.89999999999998</v>
      </c>
      <c r="H31" s="987">
        <v>262.5</v>
      </c>
      <c r="I31" s="987">
        <v>259.3</v>
      </c>
      <c r="J31" s="987">
        <v>261.2</v>
      </c>
      <c r="K31" s="987">
        <v>263.10000000000002</v>
      </c>
      <c r="L31" s="987">
        <v>265.5</v>
      </c>
      <c r="M31" s="987">
        <v>270.2</v>
      </c>
      <c r="N31" s="988">
        <v>266.10000000000002</v>
      </c>
      <c r="Q31"/>
      <c r="R31"/>
      <c r="S31"/>
      <c r="T31"/>
    </row>
    <row r="32" spans="1:20" s="975" customFormat="1" ht="13.5">
      <c r="A32" s="986">
        <v>2014</v>
      </c>
      <c r="B32" s="987">
        <v>273</v>
      </c>
      <c r="C32" s="987">
        <v>274.60000000000002</v>
      </c>
      <c r="D32" s="987">
        <v>271.8</v>
      </c>
      <c r="E32" s="987">
        <v>270.39999999999998</v>
      </c>
      <c r="F32" s="987">
        <v>268.39999999999998</v>
      </c>
      <c r="G32" s="987">
        <v>268.60000000000002</v>
      </c>
      <c r="H32" s="987">
        <v>264.5</v>
      </c>
      <c r="I32" s="987">
        <v>259.7</v>
      </c>
      <c r="J32" s="987">
        <v>261.60000000000002</v>
      </c>
      <c r="K32" s="987">
        <v>263.39999999999998</v>
      </c>
      <c r="L32" s="987">
        <v>264.39999999999998</v>
      </c>
      <c r="M32" s="987">
        <v>264.8</v>
      </c>
      <c r="N32" s="988">
        <v>267</v>
      </c>
      <c r="Q32"/>
      <c r="R32"/>
      <c r="S32"/>
      <c r="T32"/>
    </row>
    <row r="33" spans="1:20" s="975" customFormat="1" ht="13.5">
      <c r="A33" s="989">
        <v>2015</v>
      </c>
      <c r="B33" s="990">
        <v>270.5</v>
      </c>
      <c r="C33" s="990">
        <v>271.5</v>
      </c>
      <c r="D33" s="990">
        <v>272.60000000000002</v>
      </c>
      <c r="E33" s="990">
        <v>270.89999999999998</v>
      </c>
      <c r="F33" s="990">
        <v>273.3</v>
      </c>
      <c r="G33" s="990">
        <v>272</v>
      </c>
      <c r="H33" s="990">
        <v>267.8</v>
      </c>
      <c r="I33" s="990">
        <v>262.10000000000002</v>
      </c>
      <c r="J33" s="990">
        <v>261.39999999999998</v>
      </c>
      <c r="K33" s="990">
        <v>264.5</v>
      </c>
      <c r="L33" s="990">
        <v>266.60000000000002</v>
      </c>
      <c r="M33" s="990">
        <v>268.10000000000002</v>
      </c>
      <c r="N33" s="991">
        <v>267.89999999999998</v>
      </c>
      <c r="Q33"/>
      <c r="R33"/>
      <c r="S33"/>
      <c r="T33"/>
    </row>
    <row r="34" spans="1:20" ht="13.5">
      <c r="A34" s="989">
        <v>2016</v>
      </c>
      <c r="B34" s="990">
        <v>270.10000000000002</v>
      </c>
      <c r="C34" s="990">
        <v>272.10000000000002</v>
      </c>
      <c r="D34" s="990">
        <v>268.7</v>
      </c>
      <c r="E34" s="990">
        <v>267.7</v>
      </c>
      <c r="F34" s="990">
        <v>266.10000000000002</v>
      </c>
      <c r="G34" s="990">
        <v>263.60000000000002</v>
      </c>
      <c r="H34" s="990">
        <v>259.10000000000002</v>
      </c>
      <c r="I34" s="990">
        <v>256.7</v>
      </c>
      <c r="J34" s="990">
        <v>259.60000000000002</v>
      </c>
      <c r="K34" s="990">
        <v>263.8</v>
      </c>
      <c r="L34" s="990">
        <v>267.10000000000002</v>
      </c>
      <c r="M34" s="990">
        <v>271.10000000000002</v>
      </c>
      <c r="N34" s="991">
        <v>265.2</v>
      </c>
    </row>
    <row r="35" spans="1:20" ht="13.5">
      <c r="A35" s="989">
        <v>2017</v>
      </c>
      <c r="B35" s="990">
        <v>272.88640213541373</v>
      </c>
      <c r="C35" s="990">
        <v>276.25085307594861</v>
      </c>
      <c r="D35" s="990">
        <v>274.85711246631678</v>
      </c>
      <c r="E35" s="990">
        <v>274.82589285714283</v>
      </c>
      <c r="F35" s="990">
        <v>275.79789937320038</v>
      </c>
      <c r="G35" s="990">
        <v>275.68322171001125</v>
      </c>
      <c r="H35" s="990">
        <v>271.12366069701773</v>
      </c>
      <c r="I35" s="990">
        <v>265.89233861961111</v>
      </c>
      <c r="J35" s="990">
        <v>268.51868601734992</v>
      </c>
      <c r="K35" s="990">
        <v>269.27624185210152</v>
      </c>
      <c r="L35" s="990">
        <v>272.87214014486779</v>
      </c>
      <c r="M35" s="990">
        <v>275.60365369340764</v>
      </c>
      <c r="N35" s="991">
        <v>272.59345923219968</v>
      </c>
    </row>
    <row r="36" spans="1:20" ht="13.5">
      <c r="A36" s="989">
        <v>2018</v>
      </c>
      <c r="B36" s="990">
        <v>271.81169536218374</v>
      </c>
      <c r="C36" s="990">
        <v>271.62933094384721</v>
      </c>
      <c r="D36" s="990">
        <v>275.82298136645966</v>
      </c>
      <c r="E36" s="990">
        <v>276.47664184157117</v>
      </c>
      <c r="F36" s="990">
        <v>276.53879641485253</v>
      </c>
      <c r="G36" s="990">
        <v>273.5957050315024</v>
      </c>
      <c r="H36" s="990">
        <v>267.18371383829231</v>
      </c>
      <c r="I36" s="990">
        <v>262.45748745224398</v>
      </c>
      <c r="J36" s="990">
        <v>265.66096423017115</v>
      </c>
      <c r="K36" s="990">
        <v>270.12991512212</v>
      </c>
      <c r="L36" s="990">
        <v>273.99583766909478</v>
      </c>
      <c r="M36" s="990">
        <v>277.44326025733028</v>
      </c>
      <c r="N36" s="991">
        <v>271.5347702055667</v>
      </c>
    </row>
    <row r="37" spans="1:20" ht="14.25" thickBot="1">
      <c r="A37" s="992">
        <v>2019</v>
      </c>
      <c r="B37" s="993">
        <v>281.27826336739287</v>
      </c>
      <c r="C37" s="993">
        <v>284.30536717690359</v>
      </c>
      <c r="D37" s="993">
        <v>286.22046450702811</v>
      </c>
      <c r="E37" s="993">
        <v>290.8767352564733</v>
      </c>
      <c r="F37" s="993">
        <v>285.31500572737696</v>
      </c>
      <c r="G37" s="993">
        <v>281.29946839929153</v>
      </c>
      <c r="H37" s="993">
        <v>274.8623926185175</v>
      </c>
      <c r="I37" s="993">
        <v>271.9152332887009</v>
      </c>
      <c r="J37" s="993">
        <v>273.41321243523339</v>
      </c>
      <c r="K37" s="993"/>
      <c r="L37" s="993"/>
      <c r="M37" s="993"/>
      <c r="N37" s="994"/>
    </row>
    <row r="38" spans="1:20" ht="13.5" thickBot="1">
      <c r="B38" s="975"/>
      <c r="C38" s="975"/>
      <c r="D38" s="975"/>
      <c r="E38" s="975"/>
      <c r="F38" s="975"/>
      <c r="G38" s="995" t="s">
        <v>354</v>
      </c>
      <c r="H38" s="975"/>
      <c r="I38" s="975"/>
      <c r="J38" s="975"/>
      <c r="K38" s="975"/>
      <c r="L38" s="975"/>
      <c r="M38" s="975"/>
      <c r="N38" s="996"/>
    </row>
    <row r="39" spans="1:20" ht="14.25" thickBot="1">
      <c r="A39" s="977" t="s">
        <v>352</v>
      </c>
      <c r="B39" s="978" t="s">
        <v>220</v>
      </c>
      <c r="C39" s="978" t="s">
        <v>221</v>
      </c>
      <c r="D39" s="978" t="s">
        <v>222</v>
      </c>
      <c r="E39" s="978" t="s">
        <v>223</v>
      </c>
      <c r="F39" s="978" t="s">
        <v>224</v>
      </c>
      <c r="G39" s="978" t="s">
        <v>225</v>
      </c>
      <c r="H39" s="978" t="s">
        <v>226</v>
      </c>
      <c r="I39" s="978" t="s">
        <v>227</v>
      </c>
      <c r="J39" s="978" t="s">
        <v>228</v>
      </c>
      <c r="K39" s="978" t="s">
        <v>229</v>
      </c>
      <c r="L39" s="978" t="s">
        <v>230</v>
      </c>
      <c r="M39" s="978" t="s">
        <v>231</v>
      </c>
      <c r="N39" s="978" t="s">
        <v>238</v>
      </c>
    </row>
    <row r="40" spans="1:20" ht="13.5">
      <c r="A40" s="979">
        <v>2004</v>
      </c>
      <c r="B40" s="980">
        <v>240.7</v>
      </c>
      <c r="C40" s="980">
        <v>241.7</v>
      </c>
      <c r="D40" s="980">
        <v>243.7</v>
      </c>
      <c r="E40" s="980">
        <v>237.7</v>
      </c>
      <c r="F40" s="980">
        <v>240.8</v>
      </c>
      <c r="G40" s="980">
        <v>241.5</v>
      </c>
      <c r="H40" s="980">
        <v>243.3</v>
      </c>
      <c r="I40" s="980">
        <v>237.1</v>
      </c>
      <c r="J40" s="980">
        <v>241.6</v>
      </c>
      <c r="K40" s="980">
        <v>238.8</v>
      </c>
      <c r="L40" s="980">
        <v>245.7</v>
      </c>
      <c r="M40" s="980">
        <v>249.9</v>
      </c>
      <c r="N40" s="981">
        <v>242.4</v>
      </c>
    </row>
    <row r="41" spans="1:20" ht="13.5">
      <c r="A41" s="982">
        <v>2005</v>
      </c>
      <c r="B41" s="983">
        <v>253.1</v>
      </c>
      <c r="C41" s="983">
        <v>256.89999999999998</v>
      </c>
      <c r="D41" s="983">
        <v>255</v>
      </c>
      <c r="E41" s="983">
        <v>253.3</v>
      </c>
      <c r="F41" s="983">
        <v>253</v>
      </c>
      <c r="G41" s="983">
        <v>252.2</v>
      </c>
      <c r="H41" s="983">
        <v>251.1</v>
      </c>
      <c r="I41" s="983">
        <v>247.9</v>
      </c>
      <c r="J41" s="983">
        <v>246.7</v>
      </c>
      <c r="K41" s="983">
        <v>249.2</v>
      </c>
      <c r="L41" s="983">
        <v>250.4</v>
      </c>
      <c r="M41" s="983">
        <v>256.2</v>
      </c>
      <c r="N41" s="984">
        <v>251.9</v>
      </c>
    </row>
    <row r="42" spans="1:20" ht="13.5">
      <c r="A42" s="982">
        <v>2006</v>
      </c>
      <c r="B42" s="983">
        <v>257.8</v>
      </c>
      <c r="C42" s="983">
        <v>258.60000000000002</v>
      </c>
      <c r="D42" s="983">
        <v>259.39999999999998</v>
      </c>
      <c r="E42" s="983">
        <v>256.39999999999998</v>
      </c>
      <c r="F42" s="983">
        <v>257.60000000000002</v>
      </c>
      <c r="G42" s="983">
        <v>256.10000000000002</v>
      </c>
      <c r="H42" s="983">
        <v>250.4</v>
      </c>
      <c r="I42" s="983">
        <v>248.4</v>
      </c>
      <c r="J42" s="983">
        <v>249.2</v>
      </c>
      <c r="K42" s="983">
        <v>246.2</v>
      </c>
      <c r="L42" s="983">
        <v>246.3</v>
      </c>
      <c r="M42" s="983">
        <v>251</v>
      </c>
      <c r="N42" s="984">
        <v>253.1</v>
      </c>
    </row>
    <row r="43" spans="1:20" ht="13.5">
      <c r="A43" s="982">
        <v>2007</v>
      </c>
      <c r="B43" s="983">
        <v>257</v>
      </c>
      <c r="C43" s="983">
        <v>258.60000000000002</v>
      </c>
      <c r="D43" s="983">
        <v>258.5</v>
      </c>
      <c r="E43" s="983">
        <v>260.5</v>
      </c>
      <c r="F43" s="983">
        <v>258.8</v>
      </c>
      <c r="G43" s="983">
        <v>257.5</v>
      </c>
      <c r="H43" s="983">
        <v>254.5</v>
      </c>
      <c r="I43" s="983">
        <v>250.9</v>
      </c>
      <c r="J43" s="983">
        <v>249.3</v>
      </c>
      <c r="K43" s="983">
        <v>246.9</v>
      </c>
      <c r="L43" s="983">
        <v>251.1</v>
      </c>
      <c r="M43" s="983">
        <v>253</v>
      </c>
      <c r="N43" s="984">
        <v>254.3</v>
      </c>
    </row>
    <row r="44" spans="1:20" ht="13.5">
      <c r="A44" s="982">
        <v>2008</v>
      </c>
      <c r="B44" s="983">
        <v>260</v>
      </c>
      <c r="C44" s="983">
        <v>259.7</v>
      </c>
      <c r="D44" s="983">
        <v>256.5</v>
      </c>
      <c r="E44" s="983">
        <v>253.2</v>
      </c>
      <c r="F44" s="983">
        <v>257.89999999999998</v>
      </c>
      <c r="G44" s="983">
        <v>255.5</v>
      </c>
      <c r="H44" s="983">
        <v>249</v>
      </c>
      <c r="I44" s="983">
        <v>247.1</v>
      </c>
      <c r="J44" s="983">
        <v>246.8</v>
      </c>
      <c r="K44" s="983">
        <v>243.8</v>
      </c>
      <c r="L44" s="983">
        <v>247.6</v>
      </c>
      <c r="M44" s="983">
        <v>252.5</v>
      </c>
      <c r="N44" s="984">
        <v>252.2</v>
      </c>
    </row>
    <row r="45" spans="1:20" ht="13.5">
      <c r="A45" s="982">
        <v>2009</v>
      </c>
      <c r="B45" s="983">
        <v>254.8</v>
      </c>
      <c r="C45" s="983">
        <v>256.39999999999998</v>
      </c>
      <c r="D45" s="983">
        <v>258.2</v>
      </c>
      <c r="E45" s="983">
        <v>257.39999999999998</v>
      </c>
      <c r="F45" s="983">
        <v>257.39999999999998</v>
      </c>
      <c r="G45" s="983">
        <v>255.2</v>
      </c>
      <c r="H45" s="983">
        <v>253.6</v>
      </c>
      <c r="I45" s="983">
        <v>250.6</v>
      </c>
      <c r="J45" s="983">
        <v>251.8</v>
      </c>
      <c r="K45" s="983">
        <v>252.9</v>
      </c>
      <c r="L45" s="983">
        <v>255.6</v>
      </c>
      <c r="M45" s="983">
        <v>260.8</v>
      </c>
      <c r="N45" s="984">
        <v>255.4</v>
      </c>
    </row>
    <row r="46" spans="1:20" ht="13.5">
      <c r="A46" s="982">
        <v>2010</v>
      </c>
      <c r="B46" s="983">
        <v>261.8</v>
      </c>
      <c r="C46" s="983">
        <v>267.39999999999998</v>
      </c>
      <c r="D46" s="983">
        <v>265.7</v>
      </c>
      <c r="E46" s="983">
        <v>267.89999999999998</v>
      </c>
      <c r="F46" s="983">
        <v>268.8</v>
      </c>
      <c r="G46" s="983">
        <v>266.89999999999998</v>
      </c>
      <c r="H46" s="983">
        <v>264.39999999999998</v>
      </c>
      <c r="I46" s="983">
        <v>259.89999999999998</v>
      </c>
      <c r="J46" s="983">
        <v>258.10000000000002</v>
      </c>
      <c r="K46" s="983">
        <v>254.5</v>
      </c>
      <c r="L46" s="983">
        <v>258.10000000000002</v>
      </c>
      <c r="M46" s="983">
        <v>262.5</v>
      </c>
      <c r="N46" s="984">
        <v>262.8</v>
      </c>
    </row>
    <row r="47" spans="1:20" ht="13.5">
      <c r="A47" s="982">
        <v>2011</v>
      </c>
      <c r="B47" s="983">
        <v>262.7</v>
      </c>
      <c r="C47" s="983">
        <v>262.60000000000002</v>
      </c>
      <c r="D47" s="983">
        <v>262.2</v>
      </c>
      <c r="E47" s="983">
        <v>261.5</v>
      </c>
      <c r="F47" s="983">
        <v>261.2</v>
      </c>
      <c r="G47" s="983">
        <v>258</v>
      </c>
      <c r="H47" s="983">
        <v>256.2</v>
      </c>
      <c r="I47" s="983">
        <v>251.1</v>
      </c>
      <c r="J47" s="983">
        <v>250.5</v>
      </c>
      <c r="K47" s="983">
        <v>251.1</v>
      </c>
      <c r="L47" s="983">
        <v>253.3</v>
      </c>
      <c r="M47" s="983">
        <v>259.5</v>
      </c>
      <c r="N47" s="984">
        <v>257.2</v>
      </c>
    </row>
    <row r="48" spans="1:20" ht="13.5">
      <c r="A48" s="982">
        <v>2012</v>
      </c>
      <c r="B48" s="983">
        <v>263.39999999999998</v>
      </c>
      <c r="C48" s="983">
        <v>263.8</v>
      </c>
      <c r="D48" s="983">
        <v>264</v>
      </c>
      <c r="E48" s="983">
        <v>262.5</v>
      </c>
      <c r="F48" s="983">
        <v>265.3</v>
      </c>
      <c r="G48" s="983">
        <v>262.2</v>
      </c>
      <c r="H48" s="983">
        <v>260.3</v>
      </c>
      <c r="I48" s="983">
        <v>256</v>
      </c>
      <c r="J48" s="983">
        <v>256.2</v>
      </c>
      <c r="K48" s="983">
        <v>257.60000000000002</v>
      </c>
      <c r="L48" s="983">
        <v>260.7</v>
      </c>
      <c r="M48" s="983">
        <v>263.5</v>
      </c>
      <c r="N48" s="984">
        <v>261.3</v>
      </c>
    </row>
    <row r="49" spans="1:14" ht="13.5">
      <c r="A49" s="982">
        <v>2013</v>
      </c>
      <c r="B49" s="983">
        <v>263.7</v>
      </c>
      <c r="C49" s="983">
        <v>268.2</v>
      </c>
      <c r="D49" s="983">
        <v>266.3</v>
      </c>
      <c r="E49" s="983">
        <v>267.2</v>
      </c>
      <c r="F49" s="983">
        <v>267</v>
      </c>
      <c r="G49" s="983">
        <v>269.39999999999998</v>
      </c>
      <c r="H49" s="983">
        <v>265.3</v>
      </c>
      <c r="I49" s="983">
        <v>261.7</v>
      </c>
      <c r="J49" s="983">
        <v>261.2</v>
      </c>
      <c r="K49" s="983">
        <v>259.89999999999998</v>
      </c>
      <c r="L49" s="983">
        <v>263.3</v>
      </c>
      <c r="M49" s="983">
        <v>265.8</v>
      </c>
      <c r="N49" s="984">
        <v>264.8</v>
      </c>
    </row>
    <row r="50" spans="1:14" ht="13.5">
      <c r="A50" s="986">
        <v>2014</v>
      </c>
      <c r="B50" s="983">
        <v>267.7</v>
      </c>
      <c r="C50" s="983">
        <v>270.8</v>
      </c>
      <c r="D50" s="983">
        <v>267.3</v>
      </c>
      <c r="E50" s="983">
        <v>267.2</v>
      </c>
      <c r="F50" s="983">
        <v>267.7</v>
      </c>
      <c r="G50" s="983">
        <v>267.39999999999998</v>
      </c>
      <c r="H50" s="983">
        <v>264.89999999999998</v>
      </c>
      <c r="I50" s="983">
        <v>263.3</v>
      </c>
      <c r="J50" s="983">
        <v>260.39999999999998</v>
      </c>
      <c r="K50" s="983">
        <v>262</v>
      </c>
      <c r="L50" s="983">
        <v>263.3</v>
      </c>
      <c r="M50" s="983">
        <v>267.89999999999998</v>
      </c>
      <c r="N50" s="984">
        <v>265.7</v>
      </c>
    </row>
    <row r="51" spans="1:14" ht="13.5">
      <c r="A51" s="989">
        <v>2015</v>
      </c>
      <c r="B51" s="997">
        <v>270.89999999999998</v>
      </c>
      <c r="C51" s="997">
        <v>271.7</v>
      </c>
      <c r="D51" s="997">
        <v>270.89999999999998</v>
      </c>
      <c r="E51" s="997">
        <v>272.5</v>
      </c>
      <c r="F51" s="997">
        <v>274.8</v>
      </c>
      <c r="G51" s="997">
        <v>275.7</v>
      </c>
      <c r="H51" s="997">
        <v>272.39999999999998</v>
      </c>
      <c r="I51" s="997">
        <v>268.60000000000002</v>
      </c>
      <c r="J51" s="997">
        <v>266.3</v>
      </c>
      <c r="K51" s="997">
        <v>266.10000000000002</v>
      </c>
      <c r="L51" s="997">
        <v>268.7</v>
      </c>
      <c r="M51" s="997">
        <v>270.39999999999998</v>
      </c>
      <c r="N51" s="998">
        <v>270.5</v>
      </c>
    </row>
    <row r="52" spans="1:14" ht="13.5">
      <c r="A52" s="989">
        <v>2016</v>
      </c>
      <c r="B52" s="997">
        <v>271.7</v>
      </c>
      <c r="C52" s="997">
        <v>271.89999999999998</v>
      </c>
      <c r="D52" s="997">
        <v>270.2</v>
      </c>
      <c r="E52" s="997">
        <v>272.2</v>
      </c>
      <c r="F52" s="997">
        <v>275.5</v>
      </c>
      <c r="G52" s="997">
        <v>274.2</v>
      </c>
      <c r="H52" s="997">
        <v>270.5</v>
      </c>
      <c r="I52" s="997">
        <v>268.7</v>
      </c>
      <c r="J52" s="997">
        <v>268</v>
      </c>
      <c r="K52" s="997">
        <v>270</v>
      </c>
      <c r="L52" s="997">
        <v>273.2</v>
      </c>
      <c r="M52" s="997">
        <v>276.5</v>
      </c>
      <c r="N52" s="998">
        <v>271.8</v>
      </c>
    </row>
    <row r="53" spans="1:14" ht="13.5">
      <c r="A53" s="989">
        <v>2017</v>
      </c>
      <c r="B53" s="997">
        <v>276.69926282533487</v>
      </c>
      <c r="C53" s="997">
        <v>276.47892871209154</v>
      </c>
      <c r="D53" s="997">
        <v>278.22339935513622</v>
      </c>
      <c r="E53" s="997">
        <v>279.34229084700496</v>
      </c>
      <c r="F53" s="997">
        <v>281.69560720701139</v>
      </c>
      <c r="G53" s="997">
        <v>282.87137778735314</v>
      </c>
      <c r="H53" s="997">
        <v>277.47576558713354</v>
      </c>
      <c r="I53" s="997">
        <v>274.10388337620998</v>
      </c>
      <c r="J53" s="997">
        <v>273.58284883720944</v>
      </c>
      <c r="K53" s="997">
        <v>274.03936753791561</v>
      </c>
      <c r="L53" s="997">
        <v>275.29776603686923</v>
      </c>
      <c r="M53" s="997">
        <v>280.80114332380572</v>
      </c>
      <c r="N53" s="991">
        <v>277.62487398742144</v>
      </c>
    </row>
    <row r="54" spans="1:14" ht="13.5">
      <c r="A54" s="989">
        <v>2018</v>
      </c>
      <c r="B54" s="990">
        <v>279.54637865311327</v>
      </c>
      <c r="C54" s="990">
        <v>282.17688062735988</v>
      </c>
      <c r="D54" s="990">
        <v>283.66516998075673</v>
      </c>
      <c r="E54" s="990">
        <v>284.39577732607717</v>
      </c>
      <c r="F54" s="990">
        <v>286.91837000390598</v>
      </c>
      <c r="G54" s="990">
        <v>286.16812790097981</v>
      </c>
      <c r="H54" s="990">
        <v>281.7233466698047</v>
      </c>
      <c r="I54" s="990">
        <v>279.00896414342645</v>
      </c>
      <c r="J54" s="990">
        <v>276.36222177119254</v>
      </c>
      <c r="K54" s="990">
        <v>278.71065267650755</v>
      </c>
      <c r="L54" s="990">
        <v>284.00026838432649</v>
      </c>
      <c r="M54" s="990">
        <v>284.93782985955824</v>
      </c>
      <c r="N54" s="991">
        <v>282.28926615670917</v>
      </c>
    </row>
    <row r="55" spans="1:14" ht="14.25" thickBot="1">
      <c r="A55" s="992">
        <v>2019</v>
      </c>
      <c r="B55" s="993">
        <v>287.03444832750858</v>
      </c>
      <c r="C55" s="993">
        <v>289.1459538749898</v>
      </c>
      <c r="D55" s="993">
        <v>288.5072199817875</v>
      </c>
      <c r="E55" s="993">
        <v>290.10412746204969</v>
      </c>
      <c r="F55" s="993">
        <v>292.71949231485786</v>
      </c>
      <c r="G55" s="993">
        <v>289.1722528130237</v>
      </c>
      <c r="H55" s="993">
        <v>284.60732456803191</v>
      </c>
      <c r="I55" s="993">
        <v>281.83476394849748</v>
      </c>
      <c r="J55" s="993">
        <v>281.74347936186393</v>
      </c>
      <c r="K55" s="993"/>
      <c r="L55" s="993"/>
      <c r="M55" s="993"/>
      <c r="N55" s="994"/>
    </row>
    <row r="56" spans="1:14">
      <c r="I56" s="975"/>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131" zoomScale="75" workbookViewId="0">
      <selection activeCell="AC174" sqref="AC174"/>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418" t="s">
        <v>355</v>
      </c>
      <c r="B2" s="1418"/>
      <c r="C2" s="1418"/>
      <c r="D2" s="1418"/>
      <c r="E2" s="1418"/>
      <c r="F2" s="1418"/>
      <c r="G2" s="1418"/>
      <c r="H2" s="1418"/>
      <c r="I2" s="1418"/>
      <c r="J2" s="1418"/>
      <c r="K2" s="1418"/>
      <c r="L2" s="1418"/>
      <c r="M2" s="1418"/>
    </row>
    <row r="3" spans="1:29" ht="12.75" hidden="1" customHeight="1">
      <c r="A3" s="1418"/>
      <c r="B3" s="1418"/>
      <c r="C3" s="1418"/>
      <c r="D3" s="1418"/>
      <c r="E3" s="1418"/>
      <c r="F3" s="1418"/>
      <c r="G3" s="1418"/>
      <c r="H3" s="1418"/>
      <c r="I3" s="1418"/>
      <c r="J3" s="1418"/>
      <c r="K3" s="1418"/>
      <c r="L3" s="1418"/>
      <c r="M3" s="1418"/>
    </row>
    <row r="4" spans="1:29" ht="12.75" hidden="1" customHeight="1">
      <c r="A4" s="1418"/>
      <c r="B4" s="1418"/>
      <c r="C4" s="1418"/>
      <c r="D4" s="1418"/>
      <c r="E4" s="1418"/>
      <c r="F4" s="1418"/>
      <c r="G4" s="1418"/>
      <c r="H4" s="1418"/>
      <c r="I4" s="1418"/>
      <c r="J4" s="1418"/>
      <c r="K4" s="1418"/>
      <c r="L4" s="1418"/>
      <c r="M4" s="1418"/>
    </row>
    <row r="5" spans="1:29" ht="20.25">
      <c r="A5" s="154" t="s">
        <v>215</v>
      </c>
      <c r="B5" s="155"/>
      <c r="C5" s="155"/>
    </row>
    <row r="7" spans="1:29" ht="13.5" customHeight="1" thickBot="1">
      <c r="A7" s="156">
        <v>2003</v>
      </c>
      <c r="B7" s="157"/>
      <c r="C7" s="157"/>
      <c r="D7" s="157"/>
      <c r="E7" s="157"/>
      <c r="F7" s="157"/>
      <c r="G7" s="157"/>
      <c r="H7" s="157"/>
      <c r="I7" s="157"/>
      <c r="J7" s="157"/>
      <c r="K7" s="157"/>
      <c r="L7" s="158" t="s">
        <v>216</v>
      </c>
      <c r="M7" s="157"/>
      <c r="N7" s="157"/>
      <c r="O7" s="157"/>
      <c r="P7" s="156">
        <v>2003</v>
      </c>
      <c r="Q7" s="1417" t="s">
        <v>217</v>
      </c>
      <c r="R7" s="1417"/>
      <c r="S7" s="1417"/>
      <c r="T7" s="159"/>
      <c r="U7" s="156">
        <v>2003</v>
      </c>
      <c r="V7" s="1417" t="s">
        <v>218</v>
      </c>
      <c r="W7" s="1419"/>
      <c r="X7" s="159"/>
      <c r="Y7" s="157"/>
      <c r="Z7" s="156" t="s">
        <v>219</v>
      </c>
      <c r="AB7" s="160"/>
      <c r="AC7" s="160"/>
    </row>
    <row r="8" spans="1:29" ht="15.75" thickBot="1">
      <c r="A8" s="161"/>
      <c r="B8" s="162" t="s">
        <v>220</v>
      </c>
      <c r="C8" s="162" t="s">
        <v>221</v>
      </c>
      <c r="D8" s="162" t="s">
        <v>222</v>
      </c>
      <c r="E8" s="162" t="s">
        <v>223</v>
      </c>
      <c r="F8" s="162" t="s">
        <v>224</v>
      </c>
      <c r="G8" s="162" t="s">
        <v>225</v>
      </c>
      <c r="H8" s="162" t="s">
        <v>226</v>
      </c>
      <c r="I8" s="162" t="s">
        <v>227</v>
      </c>
      <c r="J8" s="162" t="s">
        <v>228</v>
      </c>
      <c r="K8" s="162" t="s">
        <v>229</v>
      </c>
      <c r="L8" s="162" t="s">
        <v>230</v>
      </c>
      <c r="M8" s="163" t="s">
        <v>231</v>
      </c>
      <c r="N8" s="157"/>
      <c r="O8" s="161"/>
      <c r="P8" s="162" t="s">
        <v>232</v>
      </c>
      <c r="Q8" s="162" t="s">
        <v>233</v>
      </c>
      <c r="R8" s="162" t="s">
        <v>234</v>
      </c>
      <c r="S8" s="163" t="s">
        <v>235</v>
      </c>
      <c r="T8" s="157"/>
      <c r="U8" s="161"/>
      <c r="V8" s="162" t="s">
        <v>236</v>
      </c>
      <c r="W8" s="163" t="s">
        <v>237</v>
      </c>
      <c r="X8" s="157"/>
      <c r="Y8" s="161"/>
      <c r="Z8" s="164" t="s">
        <v>238</v>
      </c>
      <c r="AB8" s="160"/>
      <c r="AC8" s="160"/>
    </row>
    <row r="9" spans="1:29" ht="15.75" thickBot="1">
      <c r="A9" s="165" t="s">
        <v>239</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239</v>
      </c>
      <c r="P9" s="166">
        <v>5309.9</v>
      </c>
      <c r="Q9" s="166">
        <v>5287.9</v>
      </c>
      <c r="R9" s="166">
        <v>4999.3999999999996</v>
      </c>
      <c r="S9" s="168">
        <v>5196</v>
      </c>
      <c r="T9" s="157"/>
      <c r="U9" s="165" t="s">
        <v>239</v>
      </c>
      <c r="V9" s="166">
        <v>5298.6</v>
      </c>
      <c r="W9" s="168">
        <v>5104.3999999999996</v>
      </c>
      <c r="X9" s="157"/>
      <c r="Y9" s="165" t="s">
        <v>239</v>
      </c>
      <c r="Z9" s="169">
        <v>5204.4530000000004</v>
      </c>
      <c r="AB9" s="160"/>
      <c r="AC9" s="160"/>
    </row>
    <row r="10" spans="1:29" ht="15">
      <c r="A10" s="170" t="s">
        <v>240</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240</v>
      </c>
      <c r="P10" s="171">
        <v>6386.7020000000002</v>
      </c>
      <c r="Q10" s="171">
        <v>6376.3119999999999</v>
      </c>
      <c r="R10" s="171">
        <v>6237.076</v>
      </c>
      <c r="S10" s="172">
        <v>6105.6329999999998</v>
      </c>
      <c r="T10" s="157"/>
      <c r="U10" s="170" t="s">
        <v>240</v>
      </c>
      <c r="V10" s="171">
        <v>6381.2060000000001</v>
      </c>
      <c r="W10" s="172">
        <v>6165.3609999999999</v>
      </c>
      <c r="X10" s="157"/>
      <c r="Y10" s="170" t="s">
        <v>240</v>
      </c>
      <c r="Z10" s="173">
        <v>6283.1679999999997</v>
      </c>
      <c r="AB10" s="160"/>
      <c r="AC10" s="160"/>
    </row>
    <row r="11" spans="1:29" ht="15">
      <c r="A11" s="170" t="s">
        <v>241</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241</v>
      </c>
      <c r="P11" s="171">
        <v>6129.0010000000002</v>
      </c>
      <c r="Q11" s="171">
        <v>5958.2240000000002</v>
      </c>
      <c r="R11" s="171">
        <v>6265.2190000000001</v>
      </c>
      <c r="S11" s="172">
        <v>5987.5950000000003</v>
      </c>
      <c r="T11" s="157"/>
      <c r="U11" s="170" t="s">
        <v>241</v>
      </c>
      <c r="V11" s="171">
        <v>6075.4960000000001</v>
      </c>
      <c r="W11" s="172">
        <v>6143.8389999999999</v>
      </c>
      <c r="X11" s="157"/>
      <c r="Y11" s="170" t="s">
        <v>241</v>
      </c>
      <c r="Z11" s="174">
        <v>6119.2340000000004</v>
      </c>
      <c r="AB11" s="160"/>
      <c r="AC11" s="160"/>
    </row>
    <row r="12" spans="1:29" ht="15">
      <c r="A12" s="170" t="s">
        <v>242</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242</v>
      </c>
      <c r="P12" s="171">
        <v>6251.92</v>
      </c>
      <c r="Q12" s="171">
        <v>6164.6360000000004</v>
      </c>
      <c r="R12" s="171">
        <v>6044.4030000000002</v>
      </c>
      <c r="S12" s="172">
        <v>5818.7359999999999</v>
      </c>
      <c r="T12" s="157"/>
      <c r="U12" s="170" t="s">
        <v>242</v>
      </c>
      <c r="V12" s="171">
        <v>6223.5659999999998</v>
      </c>
      <c r="W12" s="172">
        <v>5835.3829999999998</v>
      </c>
      <c r="X12" s="157"/>
      <c r="Y12" s="170" t="s">
        <v>242</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243</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243</v>
      </c>
      <c r="P14" s="166">
        <v>6061.1719999999996</v>
      </c>
      <c r="Q14" s="166">
        <v>5991.1279999999997</v>
      </c>
      <c r="R14" s="166">
        <v>5767.7259999999997</v>
      </c>
      <c r="S14" s="168">
        <v>5656.4979999999996</v>
      </c>
      <c r="T14" s="157"/>
      <c r="U14" s="165" t="s">
        <v>243</v>
      </c>
      <c r="V14" s="166">
        <v>6025.3019999999997</v>
      </c>
      <c r="W14" s="168">
        <v>5704.72</v>
      </c>
      <c r="X14" s="157"/>
      <c r="Y14" s="165" t="s">
        <v>243</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216</v>
      </c>
      <c r="M16" s="157"/>
      <c r="N16" s="157"/>
      <c r="O16" s="156">
        <v>2004</v>
      </c>
      <c r="P16" s="1417" t="s">
        <v>217</v>
      </c>
      <c r="Q16" s="1417"/>
      <c r="R16" s="1417"/>
      <c r="S16" s="1417"/>
      <c r="T16" s="157"/>
      <c r="U16" s="156">
        <v>2004</v>
      </c>
      <c r="V16" s="1417" t="s">
        <v>218</v>
      </c>
      <c r="W16" s="1417"/>
      <c r="X16" s="157"/>
      <c r="Y16" s="156">
        <v>2004</v>
      </c>
      <c r="Z16" s="157"/>
      <c r="AB16" s="160"/>
      <c r="AC16" s="160"/>
    </row>
    <row r="17" spans="1:37" ht="15.75" thickBot="1">
      <c r="A17" s="161"/>
      <c r="B17" s="162" t="s">
        <v>220</v>
      </c>
      <c r="C17" s="162" t="s">
        <v>221</v>
      </c>
      <c r="D17" s="162" t="s">
        <v>222</v>
      </c>
      <c r="E17" s="162" t="s">
        <v>223</v>
      </c>
      <c r="F17" s="162" t="s">
        <v>224</v>
      </c>
      <c r="G17" s="162" t="s">
        <v>225</v>
      </c>
      <c r="H17" s="162" t="s">
        <v>226</v>
      </c>
      <c r="I17" s="162" t="s">
        <v>227</v>
      </c>
      <c r="J17" s="162" t="s">
        <v>228</v>
      </c>
      <c r="K17" s="162" t="s">
        <v>229</v>
      </c>
      <c r="L17" s="162" t="s">
        <v>230</v>
      </c>
      <c r="M17" s="163" t="s">
        <v>231</v>
      </c>
      <c r="N17" s="157"/>
      <c r="O17" s="161"/>
      <c r="P17" s="162" t="s">
        <v>232</v>
      </c>
      <c r="Q17" s="162" t="s">
        <v>233</v>
      </c>
      <c r="R17" s="162" t="s">
        <v>234</v>
      </c>
      <c r="S17" s="163" t="s">
        <v>235</v>
      </c>
      <c r="T17" s="157"/>
      <c r="U17" s="161"/>
      <c r="V17" s="162" t="s">
        <v>236</v>
      </c>
      <c r="W17" s="163" t="s">
        <v>237</v>
      </c>
      <c r="X17" s="157"/>
      <c r="Y17" s="161"/>
      <c r="Z17" s="164" t="s">
        <v>238</v>
      </c>
      <c r="AB17" s="160"/>
      <c r="AC17" s="160"/>
    </row>
    <row r="18" spans="1:37" ht="15.75" thickBot="1">
      <c r="A18" s="176" t="s">
        <v>239</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239</v>
      </c>
      <c r="P18" s="166">
        <v>5633</v>
      </c>
      <c r="Q18" s="166">
        <v>7248.1</v>
      </c>
      <c r="R18" s="166">
        <v>7547.7</v>
      </c>
      <c r="S18" s="168">
        <v>7451.7</v>
      </c>
      <c r="T18" s="157"/>
      <c r="U18" s="165" t="s">
        <v>239</v>
      </c>
      <c r="V18" s="166">
        <v>6394.6</v>
      </c>
      <c r="W18" s="168">
        <v>7499.9</v>
      </c>
      <c r="X18" s="157"/>
      <c r="Y18" s="165" t="s">
        <v>239</v>
      </c>
      <c r="Z18" s="169">
        <v>7081.6170000000002</v>
      </c>
      <c r="AB18" s="160"/>
      <c r="AC18" s="160"/>
    </row>
    <row r="19" spans="1:37" ht="15">
      <c r="A19" s="170" t="s">
        <v>240</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240</v>
      </c>
      <c r="P19" s="171">
        <v>6333.0810000000001</v>
      </c>
      <c r="Q19" s="171">
        <v>8121.3630000000003</v>
      </c>
      <c r="R19" s="171">
        <v>8347.5439999999999</v>
      </c>
      <c r="S19" s="172">
        <v>8342.2970000000005</v>
      </c>
      <c r="T19" s="157"/>
      <c r="U19" s="170" t="s">
        <v>240</v>
      </c>
      <c r="V19" s="171">
        <v>7136.482</v>
      </c>
      <c r="W19" s="172">
        <v>8345.0130000000008</v>
      </c>
      <c r="X19" s="157"/>
      <c r="Y19" s="170" t="s">
        <v>240</v>
      </c>
      <c r="Z19" s="173">
        <v>7881.8980000000001</v>
      </c>
      <c r="AB19" s="160"/>
      <c r="AC19" s="160"/>
    </row>
    <row r="20" spans="1:37" ht="15">
      <c r="A20" s="170" t="s">
        <v>241</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241</v>
      </c>
      <c r="P20" s="171">
        <v>6378.8959999999997</v>
      </c>
      <c r="Q20" s="171">
        <v>8087.4610000000002</v>
      </c>
      <c r="R20" s="171">
        <v>8275.6200000000008</v>
      </c>
      <c r="S20" s="172">
        <v>8364.2489999999998</v>
      </c>
      <c r="T20" s="157"/>
      <c r="U20" s="170" t="s">
        <v>241</v>
      </c>
      <c r="V20" s="171">
        <v>7199.1760000000004</v>
      </c>
      <c r="W20" s="172">
        <v>8307.7579999999998</v>
      </c>
      <c r="X20" s="157"/>
      <c r="Y20" s="170" t="s">
        <v>241</v>
      </c>
      <c r="Z20" s="174">
        <v>8058.64</v>
      </c>
      <c r="AB20" s="160"/>
      <c r="AC20" s="160"/>
    </row>
    <row r="21" spans="1:37" ht="15">
      <c r="A21" s="170" t="s">
        <v>242</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242</v>
      </c>
      <c r="P21" s="171">
        <v>6061</v>
      </c>
      <c r="Q21" s="171">
        <v>8042.3649999999998</v>
      </c>
      <c r="R21" s="171">
        <v>7768.2860000000001</v>
      </c>
      <c r="S21" s="172">
        <v>7091.7820000000002</v>
      </c>
      <c r="T21" s="157"/>
      <c r="U21" s="170" t="s">
        <v>242</v>
      </c>
      <c r="V21" s="171">
        <v>7403.2150000000001</v>
      </c>
      <c r="W21" s="172">
        <v>7186.5919999999996</v>
      </c>
      <c r="X21" s="157"/>
      <c r="Y21" s="170" t="s">
        <v>242</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243</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243</v>
      </c>
      <c r="P23" s="166">
        <v>5808.893</v>
      </c>
      <c r="Q23" s="166">
        <v>7013.26</v>
      </c>
      <c r="R23" s="166">
        <v>7270.2150000000001</v>
      </c>
      <c r="S23" s="168">
        <v>7323.0540000000001</v>
      </c>
      <c r="T23" s="157"/>
      <c r="U23" s="165" t="s">
        <v>243</v>
      </c>
      <c r="V23" s="166">
        <v>6292.33</v>
      </c>
      <c r="W23" s="168">
        <v>7297.3760000000002</v>
      </c>
      <c r="X23" s="157"/>
      <c r="Y23" s="165" t="s">
        <v>243</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216</v>
      </c>
      <c r="M25" s="157"/>
      <c r="N25" s="157"/>
      <c r="O25" s="156">
        <v>2005</v>
      </c>
      <c r="P25" s="1417" t="s">
        <v>217</v>
      </c>
      <c r="Q25" s="1417"/>
      <c r="R25" s="1417"/>
      <c r="S25" s="1417"/>
      <c r="T25" s="157"/>
      <c r="U25" s="156">
        <v>2005</v>
      </c>
      <c r="V25" s="1417" t="s">
        <v>218</v>
      </c>
      <c r="W25" s="1417"/>
      <c r="X25" s="157"/>
      <c r="Y25" s="156">
        <v>2005</v>
      </c>
      <c r="Z25" s="157"/>
      <c r="AA25" s="178"/>
      <c r="AB25" s="160"/>
      <c r="AC25" s="160"/>
      <c r="AE25" s="178"/>
      <c r="AF25" s="178"/>
      <c r="AI25" s="178"/>
      <c r="AJ25" s="178"/>
      <c r="AK25" s="178"/>
    </row>
    <row r="26" spans="1:37" ht="15.75" thickBot="1">
      <c r="A26" s="161"/>
      <c r="B26" s="162" t="s">
        <v>220</v>
      </c>
      <c r="C26" s="162" t="s">
        <v>221</v>
      </c>
      <c r="D26" s="162" t="s">
        <v>222</v>
      </c>
      <c r="E26" s="162" t="s">
        <v>223</v>
      </c>
      <c r="F26" s="162" t="s">
        <v>224</v>
      </c>
      <c r="G26" s="162" t="s">
        <v>225</v>
      </c>
      <c r="H26" s="162" t="s">
        <v>226</v>
      </c>
      <c r="I26" s="162" t="s">
        <v>227</v>
      </c>
      <c r="J26" s="162" t="s">
        <v>228</v>
      </c>
      <c r="K26" s="162" t="s">
        <v>229</v>
      </c>
      <c r="L26" s="162" t="s">
        <v>230</v>
      </c>
      <c r="M26" s="163" t="s">
        <v>231</v>
      </c>
      <c r="N26" s="157"/>
      <c r="O26" s="161"/>
      <c r="P26" s="162" t="s">
        <v>232</v>
      </c>
      <c r="Q26" s="162" t="s">
        <v>233</v>
      </c>
      <c r="R26" s="162" t="s">
        <v>234</v>
      </c>
      <c r="S26" s="163" t="s">
        <v>235</v>
      </c>
      <c r="T26" s="157"/>
      <c r="U26" s="161"/>
      <c r="V26" s="162" t="s">
        <v>236</v>
      </c>
      <c r="W26" s="163" t="s">
        <v>237</v>
      </c>
      <c r="X26" s="157"/>
      <c r="Y26" s="161"/>
      <c r="Z26" s="164" t="s">
        <v>238</v>
      </c>
      <c r="AA26" s="178"/>
      <c r="AB26" s="160"/>
      <c r="AC26" s="160"/>
      <c r="AE26" s="178"/>
      <c r="AF26" s="178"/>
      <c r="AI26" s="178"/>
      <c r="AJ26" s="178"/>
      <c r="AK26" s="178"/>
    </row>
    <row r="27" spans="1:37" ht="15.75" thickBot="1">
      <c r="A27" s="176" t="s">
        <v>239</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239</v>
      </c>
      <c r="P27" s="166">
        <v>8055.9</v>
      </c>
      <c r="Q27" s="166">
        <v>8302.9</v>
      </c>
      <c r="R27" s="166">
        <v>8290</v>
      </c>
      <c r="S27" s="168">
        <v>7748.1</v>
      </c>
      <c r="T27" s="157"/>
      <c r="U27" s="165" t="s">
        <v>239</v>
      </c>
      <c r="V27" s="166">
        <v>8203.7999999999993</v>
      </c>
      <c r="W27" s="168">
        <v>8056.2</v>
      </c>
      <c r="X27" s="157"/>
      <c r="Y27" s="165" t="s">
        <v>239</v>
      </c>
      <c r="Z27" s="180">
        <v>8129.49</v>
      </c>
      <c r="AA27" s="178"/>
      <c r="AB27" s="160"/>
      <c r="AC27" s="160"/>
      <c r="AE27" s="178"/>
      <c r="AF27" s="178"/>
      <c r="AI27" s="178"/>
      <c r="AJ27" s="178"/>
      <c r="AK27" s="178"/>
    </row>
    <row r="28" spans="1:37" ht="15">
      <c r="A28" s="170" t="s">
        <v>240</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240</v>
      </c>
      <c r="P28" s="171">
        <v>8866.0679999999993</v>
      </c>
      <c r="Q28" s="171">
        <v>9021.6550000000007</v>
      </c>
      <c r="R28" s="171">
        <v>8983.1489999999994</v>
      </c>
      <c r="S28" s="172">
        <v>8787.4599999999991</v>
      </c>
      <c r="T28" s="157"/>
      <c r="U28" s="170" t="s">
        <v>240</v>
      </c>
      <c r="V28" s="171">
        <v>8960.4989999999998</v>
      </c>
      <c r="W28" s="172">
        <v>8903.625</v>
      </c>
      <c r="X28" s="157"/>
      <c r="Y28" s="170" t="s">
        <v>240</v>
      </c>
      <c r="Z28" s="182">
        <v>8931.1440000000002</v>
      </c>
      <c r="AA28" s="178"/>
      <c r="AB28" s="160"/>
      <c r="AC28" s="160"/>
      <c r="AE28" s="178"/>
      <c r="AF28" s="178"/>
      <c r="AI28" s="178"/>
      <c r="AJ28" s="178"/>
      <c r="AK28" s="178"/>
    </row>
    <row r="29" spans="1:37" ht="15">
      <c r="A29" s="170" t="s">
        <v>241</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241</v>
      </c>
      <c r="P29" s="171">
        <v>8699.5630000000001</v>
      </c>
      <c r="Q29" s="171">
        <v>8920.2129999999997</v>
      </c>
      <c r="R29" s="171">
        <v>8830.0310000000009</v>
      </c>
      <c r="S29" s="172">
        <v>8712.2240000000002</v>
      </c>
      <c r="T29" s="157"/>
      <c r="U29" s="170" t="s">
        <v>241</v>
      </c>
      <c r="V29" s="171">
        <v>8833.0990000000002</v>
      </c>
      <c r="W29" s="172">
        <v>8795.5149999999994</v>
      </c>
      <c r="X29" s="157"/>
      <c r="Y29" s="170" t="s">
        <v>241</v>
      </c>
      <c r="Z29" s="183">
        <v>8811.6419999999998</v>
      </c>
      <c r="AA29" s="178"/>
      <c r="AB29" s="160"/>
      <c r="AC29" s="160"/>
      <c r="AE29" s="178"/>
      <c r="AF29" s="178"/>
      <c r="AI29" s="178"/>
      <c r="AJ29" s="178"/>
      <c r="AK29" s="178"/>
    </row>
    <row r="30" spans="1:37" ht="15">
      <c r="A30" s="170" t="s">
        <v>242</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242</v>
      </c>
      <c r="P30" s="171">
        <v>6299.4570000000003</v>
      </c>
      <c r="Q30" s="171">
        <v>8689.1820000000007</v>
      </c>
      <c r="R30" s="171">
        <v>7628.55</v>
      </c>
      <c r="S30" s="172">
        <v>7898.2669999999998</v>
      </c>
      <c r="T30" s="157"/>
      <c r="U30" s="170" t="s">
        <v>242</v>
      </c>
      <c r="V30" s="171">
        <v>6564.4780000000001</v>
      </c>
      <c r="W30" s="172">
        <v>7632.3490000000002</v>
      </c>
      <c r="X30" s="157"/>
      <c r="Y30" s="170" t="s">
        <v>242</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243</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243</v>
      </c>
      <c r="P32" s="166">
        <v>7689.5330000000004</v>
      </c>
      <c r="Q32" s="166">
        <v>7910.9639999999999</v>
      </c>
      <c r="R32" s="166">
        <v>7820.2250000000004</v>
      </c>
      <c r="S32" s="168">
        <v>7584.9589999999998</v>
      </c>
      <c r="T32" s="157"/>
      <c r="U32" s="165" t="s">
        <v>243</v>
      </c>
      <c r="V32" s="166">
        <v>7816.9279999999999</v>
      </c>
      <c r="W32" s="168">
        <v>7704.9870000000001</v>
      </c>
      <c r="X32" s="157"/>
      <c r="Y32" s="165" t="s">
        <v>243</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216</v>
      </c>
      <c r="M34" s="157"/>
      <c r="N34" s="157"/>
      <c r="O34" s="156">
        <v>2006</v>
      </c>
      <c r="P34" s="1417" t="s">
        <v>217</v>
      </c>
      <c r="Q34" s="1417"/>
      <c r="R34" s="1417"/>
      <c r="S34" s="1417"/>
      <c r="T34" s="157"/>
      <c r="U34" s="156">
        <v>2006</v>
      </c>
      <c r="V34" s="1417" t="s">
        <v>218</v>
      </c>
      <c r="W34" s="1417"/>
      <c r="X34" s="157"/>
      <c r="Y34" s="156">
        <v>2006</v>
      </c>
      <c r="Z34" s="157"/>
      <c r="AA34" s="178"/>
      <c r="AB34" s="160"/>
      <c r="AC34" s="160"/>
      <c r="AE34" s="178"/>
      <c r="AF34" s="178"/>
      <c r="AI34" s="178"/>
      <c r="AJ34" s="178"/>
      <c r="AK34" s="178"/>
    </row>
    <row r="35" spans="1:37" ht="12.75" customHeight="1" thickBot="1">
      <c r="A35" s="161"/>
      <c r="B35" s="162" t="s">
        <v>220</v>
      </c>
      <c r="C35" s="162" t="s">
        <v>221</v>
      </c>
      <c r="D35" s="162" t="s">
        <v>222</v>
      </c>
      <c r="E35" s="162" t="s">
        <v>223</v>
      </c>
      <c r="F35" s="162" t="s">
        <v>224</v>
      </c>
      <c r="G35" s="162" t="s">
        <v>225</v>
      </c>
      <c r="H35" s="162" t="s">
        <v>226</v>
      </c>
      <c r="I35" s="162" t="s">
        <v>227</v>
      </c>
      <c r="J35" s="162" t="s">
        <v>228</v>
      </c>
      <c r="K35" s="162" t="s">
        <v>229</v>
      </c>
      <c r="L35" s="162" t="s">
        <v>230</v>
      </c>
      <c r="M35" s="163" t="s">
        <v>231</v>
      </c>
      <c r="N35" s="157"/>
      <c r="O35" s="161"/>
      <c r="P35" s="162" t="s">
        <v>232</v>
      </c>
      <c r="Q35" s="162" t="s">
        <v>233</v>
      </c>
      <c r="R35" s="162" t="s">
        <v>234</v>
      </c>
      <c r="S35" s="163" t="s">
        <v>235</v>
      </c>
      <c r="T35" s="157"/>
      <c r="U35" s="161"/>
      <c r="V35" s="162" t="s">
        <v>236</v>
      </c>
      <c r="W35" s="163" t="s">
        <v>237</v>
      </c>
      <c r="X35" s="157"/>
      <c r="Y35" s="161"/>
      <c r="Z35" s="164" t="s">
        <v>238</v>
      </c>
      <c r="AA35" s="178"/>
      <c r="AB35" s="160"/>
      <c r="AC35" s="160"/>
      <c r="AE35" s="178"/>
      <c r="AF35" s="178"/>
      <c r="AI35" s="178"/>
      <c r="AJ35" s="178"/>
      <c r="AK35" s="178"/>
    </row>
    <row r="36" spans="1:37" ht="12.75" customHeight="1" thickBot="1">
      <c r="A36" s="176" t="s">
        <v>239</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239</v>
      </c>
      <c r="P36" s="166">
        <v>8206.1</v>
      </c>
      <c r="Q36" s="166">
        <v>8527.4</v>
      </c>
      <c r="R36" s="166">
        <v>8392.7000000000007</v>
      </c>
      <c r="S36" s="168">
        <v>8121.2</v>
      </c>
      <c r="T36" s="157"/>
      <c r="U36" s="165" t="s">
        <v>239</v>
      </c>
      <c r="V36" s="166">
        <v>8369.7999999999993</v>
      </c>
      <c r="W36" s="168">
        <v>8256.9</v>
      </c>
      <c r="X36" s="157"/>
      <c r="Y36" s="165" t="s">
        <v>239</v>
      </c>
      <c r="Z36" s="180">
        <v>8316.9359999999997</v>
      </c>
      <c r="AA36" s="178"/>
      <c r="AB36" s="160"/>
      <c r="AC36" s="160"/>
      <c r="AE36" s="178"/>
      <c r="AF36" s="178"/>
      <c r="AI36" s="178"/>
      <c r="AJ36" s="178"/>
      <c r="AK36" s="178"/>
    </row>
    <row r="37" spans="1:37" ht="15">
      <c r="A37" s="170" t="s">
        <v>240</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240</v>
      </c>
      <c r="P37" s="171">
        <v>9318.6010000000006</v>
      </c>
      <c r="Q37" s="171">
        <v>9563.7929999999997</v>
      </c>
      <c r="R37" s="171">
        <v>9383.7450000000008</v>
      </c>
      <c r="S37" s="172">
        <v>9165.3009999999995</v>
      </c>
      <c r="T37" s="157"/>
      <c r="U37" s="170" t="s">
        <v>240</v>
      </c>
      <c r="V37" s="171">
        <v>9445.6299999999992</v>
      </c>
      <c r="W37" s="172">
        <v>9277.3549999999996</v>
      </c>
      <c r="X37" s="157"/>
      <c r="Y37" s="170" t="s">
        <v>240</v>
      </c>
      <c r="Z37" s="182">
        <v>9366.3709999999992</v>
      </c>
      <c r="AA37" s="178"/>
      <c r="AB37" s="160"/>
      <c r="AC37" s="160"/>
      <c r="AE37" s="178"/>
      <c r="AF37" s="178"/>
      <c r="AI37" s="178"/>
      <c r="AJ37" s="178"/>
      <c r="AK37" s="178"/>
    </row>
    <row r="38" spans="1:37" ht="15">
      <c r="A38" s="170" t="s">
        <v>241</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241</v>
      </c>
      <c r="P38" s="171">
        <v>9140.8739999999998</v>
      </c>
      <c r="Q38" s="171">
        <v>9496.5499999999993</v>
      </c>
      <c r="R38" s="171">
        <v>9475.1759999999995</v>
      </c>
      <c r="S38" s="172">
        <v>9200.3580000000002</v>
      </c>
      <c r="T38" s="157"/>
      <c r="U38" s="170" t="s">
        <v>241</v>
      </c>
      <c r="V38" s="171">
        <v>9368.2420000000002</v>
      </c>
      <c r="W38" s="172">
        <v>9341.1450000000004</v>
      </c>
      <c r="X38" s="157"/>
      <c r="Y38" s="170" t="s">
        <v>241</v>
      </c>
      <c r="Z38" s="183">
        <v>9354.9879999999994</v>
      </c>
      <c r="AA38" s="178"/>
      <c r="AB38" s="160"/>
      <c r="AC38" s="160"/>
      <c r="AE38" s="178"/>
      <c r="AF38" s="178"/>
      <c r="AI38" s="178"/>
      <c r="AJ38" s="178"/>
      <c r="AK38" s="178"/>
    </row>
    <row r="39" spans="1:37" ht="15">
      <c r="A39" s="170" t="s">
        <v>242</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242</v>
      </c>
      <c r="P39" s="171">
        <v>6838.3789999999999</v>
      </c>
      <c r="Q39" s="171">
        <v>7944.933</v>
      </c>
      <c r="R39" s="171">
        <v>7446.5559999999996</v>
      </c>
      <c r="S39" s="172">
        <v>7585.8919999999998</v>
      </c>
      <c r="T39" s="157"/>
      <c r="U39" s="170" t="s">
        <v>242</v>
      </c>
      <c r="V39" s="171">
        <v>7110.4449999999997</v>
      </c>
      <c r="W39" s="172">
        <v>7554.1469999999999</v>
      </c>
      <c r="X39" s="157"/>
      <c r="Y39" s="170" t="s">
        <v>242</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243</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243</v>
      </c>
      <c r="P41" s="166">
        <v>7866.26</v>
      </c>
      <c r="Q41" s="166">
        <v>8044.9210000000003</v>
      </c>
      <c r="R41" s="166">
        <v>8008.317</v>
      </c>
      <c r="S41" s="168">
        <v>7835.326</v>
      </c>
      <c r="T41" s="157"/>
      <c r="U41" s="165" t="s">
        <v>243</v>
      </c>
      <c r="V41" s="166">
        <v>7958.9030000000002</v>
      </c>
      <c r="W41" s="168">
        <v>7918.7650000000003</v>
      </c>
      <c r="X41" s="157"/>
      <c r="Y41" s="165" t="s">
        <v>243</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216</v>
      </c>
      <c r="M43" s="157"/>
      <c r="N43" s="157"/>
      <c r="O43" s="156">
        <v>2007</v>
      </c>
      <c r="P43" s="1417" t="s">
        <v>217</v>
      </c>
      <c r="Q43" s="1417"/>
      <c r="R43" s="1417"/>
      <c r="S43" s="1417"/>
      <c r="T43" s="157"/>
      <c r="U43" s="156">
        <v>2007</v>
      </c>
      <c r="V43" s="1417" t="s">
        <v>218</v>
      </c>
      <c r="W43" s="1417"/>
      <c r="X43" s="157"/>
      <c r="Y43" s="156">
        <v>2007</v>
      </c>
      <c r="Z43" s="157"/>
      <c r="AA43" s="178"/>
      <c r="AB43" s="160"/>
      <c r="AC43" s="160"/>
      <c r="AE43" s="178"/>
      <c r="AF43" s="178"/>
      <c r="AI43" s="178"/>
      <c r="AJ43" s="178"/>
      <c r="AK43" s="178"/>
    </row>
    <row r="44" spans="1:37" ht="15.75" thickBot="1">
      <c r="A44" s="161"/>
      <c r="B44" s="162" t="s">
        <v>220</v>
      </c>
      <c r="C44" s="162" t="s">
        <v>221</v>
      </c>
      <c r="D44" s="162" t="s">
        <v>222</v>
      </c>
      <c r="E44" s="162" t="s">
        <v>223</v>
      </c>
      <c r="F44" s="162" t="s">
        <v>224</v>
      </c>
      <c r="G44" s="162" t="s">
        <v>225</v>
      </c>
      <c r="H44" s="162" t="s">
        <v>226</v>
      </c>
      <c r="I44" s="162" t="s">
        <v>227</v>
      </c>
      <c r="J44" s="162" t="s">
        <v>228</v>
      </c>
      <c r="K44" s="162" t="s">
        <v>229</v>
      </c>
      <c r="L44" s="162" t="s">
        <v>230</v>
      </c>
      <c r="M44" s="163" t="s">
        <v>231</v>
      </c>
      <c r="N44" s="157"/>
      <c r="O44" s="161"/>
      <c r="P44" s="162" t="s">
        <v>232</v>
      </c>
      <c r="Q44" s="162" t="s">
        <v>233</v>
      </c>
      <c r="R44" s="162" t="s">
        <v>234</v>
      </c>
      <c r="S44" s="163" t="s">
        <v>235</v>
      </c>
      <c r="T44" s="157"/>
      <c r="U44" s="161"/>
      <c r="V44" s="162" t="s">
        <v>236</v>
      </c>
      <c r="W44" s="163" t="s">
        <v>237</v>
      </c>
      <c r="X44" s="157"/>
      <c r="Y44" s="161"/>
      <c r="Z44" s="164" t="s">
        <v>238</v>
      </c>
      <c r="AA44" s="178"/>
      <c r="AB44" s="160"/>
      <c r="AC44" s="160"/>
      <c r="AE44" s="178"/>
      <c r="AF44" s="178"/>
      <c r="AI44" s="178"/>
      <c r="AJ44" s="178"/>
      <c r="AK44" s="178"/>
    </row>
    <row r="45" spans="1:37" ht="15.75" thickBot="1">
      <c r="A45" s="176" t="s">
        <v>239</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239</v>
      </c>
      <c r="P45" s="166">
        <v>8381.69</v>
      </c>
      <c r="Q45" s="166">
        <v>8029.51</v>
      </c>
      <c r="R45" s="166">
        <v>8063.45</v>
      </c>
      <c r="S45" s="168">
        <v>7761.8850000000002</v>
      </c>
      <c r="T45" s="157"/>
      <c r="U45" s="165" t="s">
        <v>239</v>
      </c>
      <c r="V45" s="166">
        <v>8203.5300000000007</v>
      </c>
      <c r="W45" s="168">
        <v>7910.0129999999999</v>
      </c>
      <c r="X45" s="157"/>
      <c r="Y45" s="165" t="s">
        <v>239</v>
      </c>
      <c r="Z45" s="169">
        <v>8051.7579999999998</v>
      </c>
      <c r="AA45" s="178"/>
      <c r="AB45" s="160"/>
      <c r="AC45" s="160"/>
      <c r="AE45" s="178"/>
      <c r="AF45" s="178"/>
      <c r="AI45" s="178"/>
      <c r="AJ45" s="178"/>
      <c r="AK45" s="178"/>
    </row>
    <row r="46" spans="1:37" ht="15">
      <c r="A46" s="170" t="s">
        <v>240</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240</v>
      </c>
      <c r="P46" s="171">
        <v>9288.7070000000003</v>
      </c>
      <c r="Q46" s="171">
        <v>8870.2569999999996</v>
      </c>
      <c r="R46" s="171">
        <v>8793.7739999999994</v>
      </c>
      <c r="S46" s="172">
        <v>8567.6569999999992</v>
      </c>
      <c r="T46" s="157"/>
      <c r="U46" s="170" t="s">
        <v>240</v>
      </c>
      <c r="V46" s="171">
        <v>9086.6129999999994</v>
      </c>
      <c r="W46" s="172">
        <v>8680.4789999999994</v>
      </c>
      <c r="X46" s="157"/>
      <c r="Y46" s="170" t="s">
        <v>240</v>
      </c>
      <c r="Z46" s="173">
        <v>8881.634</v>
      </c>
      <c r="AA46" s="178"/>
      <c r="AB46" s="160"/>
      <c r="AC46" s="160"/>
      <c r="AE46" s="178"/>
      <c r="AF46" s="178"/>
      <c r="AI46" s="178"/>
      <c r="AJ46" s="178"/>
      <c r="AK46" s="178"/>
    </row>
    <row r="47" spans="1:37" ht="15">
      <c r="A47" s="170" t="s">
        <v>241</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241</v>
      </c>
      <c r="P47" s="171">
        <v>9255.1720000000005</v>
      </c>
      <c r="Q47" s="171">
        <v>8827.6630000000005</v>
      </c>
      <c r="R47" s="171">
        <v>8873.5319999999992</v>
      </c>
      <c r="S47" s="172">
        <v>8468.1129999999994</v>
      </c>
      <c r="T47" s="157"/>
      <c r="U47" s="170" t="s">
        <v>241</v>
      </c>
      <c r="V47" s="171">
        <v>9027.6849999999995</v>
      </c>
      <c r="W47" s="172">
        <v>8705.9120000000003</v>
      </c>
      <c r="X47" s="157"/>
      <c r="Y47" s="170" t="s">
        <v>241</v>
      </c>
      <c r="Z47" s="174">
        <v>8865.4930000000004</v>
      </c>
      <c r="AA47" s="178"/>
      <c r="AB47" s="160"/>
      <c r="AC47" s="160"/>
      <c r="AE47" s="178"/>
      <c r="AF47" s="178"/>
      <c r="AI47" s="178"/>
      <c r="AJ47" s="178"/>
      <c r="AK47" s="178"/>
    </row>
    <row r="48" spans="1:37" ht="15">
      <c r="A48" s="170" t="s">
        <v>242</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242</v>
      </c>
      <c r="P48" s="171">
        <v>7924.902</v>
      </c>
      <c r="Q48" s="171">
        <v>7534.2439999999997</v>
      </c>
      <c r="R48" s="171">
        <v>7554.0029999999997</v>
      </c>
      <c r="S48" s="172">
        <v>7363.8029999999999</v>
      </c>
      <c r="T48" s="157"/>
      <c r="U48" s="170" t="s">
        <v>242</v>
      </c>
      <c r="V48" s="171">
        <v>7567.1090000000004</v>
      </c>
      <c r="W48" s="172">
        <v>7427.6570000000002</v>
      </c>
      <c r="X48" s="157"/>
      <c r="Y48" s="170" t="s">
        <v>242</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243</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243</v>
      </c>
      <c r="P50" s="166">
        <v>7920.8</v>
      </c>
      <c r="Q50" s="166">
        <v>7701.4250000000002</v>
      </c>
      <c r="R50" s="166">
        <v>7796.5860000000002</v>
      </c>
      <c r="S50" s="168">
        <v>7645.5820000000003</v>
      </c>
      <c r="T50" s="157"/>
      <c r="U50" s="165" t="s">
        <v>243</v>
      </c>
      <c r="V50" s="166">
        <v>7811.8819999999996</v>
      </c>
      <c r="W50" s="168">
        <v>7717.9570000000003</v>
      </c>
      <c r="X50" s="157"/>
      <c r="Y50" s="165" t="s">
        <v>243</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216</v>
      </c>
      <c r="M52" s="157"/>
      <c r="N52" s="191"/>
      <c r="O52" s="156">
        <v>2008</v>
      </c>
      <c r="P52" s="1417" t="s">
        <v>217</v>
      </c>
      <c r="Q52" s="1417"/>
      <c r="R52" s="1417"/>
      <c r="S52" s="1417"/>
      <c r="T52" s="157"/>
      <c r="U52" s="156">
        <v>2008</v>
      </c>
      <c r="V52" s="1417" t="s">
        <v>218</v>
      </c>
      <c r="W52" s="1417"/>
      <c r="X52" s="157"/>
      <c r="Y52" s="156">
        <v>2008</v>
      </c>
      <c r="Z52" s="157"/>
      <c r="AA52" s="178"/>
      <c r="AB52" s="160"/>
      <c r="AC52" s="160"/>
      <c r="AE52" s="178"/>
      <c r="AF52" s="178"/>
      <c r="AI52" s="178"/>
      <c r="AJ52" s="178"/>
      <c r="AK52" s="178"/>
    </row>
    <row r="53" spans="1:37" ht="15.75" thickBot="1">
      <c r="A53" s="161"/>
      <c r="B53" s="162" t="s">
        <v>220</v>
      </c>
      <c r="C53" s="162" t="s">
        <v>221</v>
      </c>
      <c r="D53" s="162" t="s">
        <v>222</v>
      </c>
      <c r="E53" s="162" t="s">
        <v>223</v>
      </c>
      <c r="F53" s="162" t="s">
        <v>224</v>
      </c>
      <c r="G53" s="162" t="s">
        <v>225</v>
      </c>
      <c r="H53" s="162" t="s">
        <v>226</v>
      </c>
      <c r="I53" s="162" t="s">
        <v>227</v>
      </c>
      <c r="J53" s="162" t="s">
        <v>228</v>
      </c>
      <c r="K53" s="162" t="s">
        <v>229</v>
      </c>
      <c r="L53" s="162" t="s">
        <v>230</v>
      </c>
      <c r="M53" s="163" t="s">
        <v>231</v>
      </c>
      <c r="N53" s="191"/>
      <c r="O53" s="161"/>
      <c r="P53" s="162" t="s">
        <v>232</v>
      </c>
      <c r="Q53" s="162" t="s">
        <v>233</v>
      </c>
      <c r="R53" s="162" t="s">
        <v>234</v>
      </c>
      <c r="S53" s="163" t="s">
        <v>235</v>
      </c>
      <c r="T53" s="157"/>
      <c r="U53" s="161"/>
      <c r="V53" s="162" t="s">
        <v>236</v>
      </c>
      <c r="W53" s="163" t="s">
        <v>237</v>
      </c>
      <c r="X53" s="157"/>
      <c r="Y53" s="161"/>
      <c r="Z53" s="164" t="s">
        <v>238</v>
      </c>
      <c r="AA53" s="178"/>
      <c r="AB53" s="160"/>
      <c r="AC53" s="160"/>
      <c r="AD53" s="194"/>
      <c r="AE53" s="178"/>
      <c r="AF53" s="178"/>
      <c r="AI53" s="178"/>
      <c r="AJ53" s="178"/>
      <c r="AK53" s="178"/>
    </row>
    <row r="54" spans="1:37" ht="15.75" thickBot="1">
      <c r="A54" s="176" t="s">
        <v>239</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239</v>
      </c>
      <c r="P54" s="166">
        <v>8196.09</v>
      </c>
      <c r="Q54" s="166">
        <v>8299.3799999999992</v>
      </c>
      <c r="R54" s="166">
        <v>8147.9</v>
      </c>
      <c r="S54" s="168">
        <v>8269.1</v>
      </c>
      <c r="T54" s="157"/>
      <c r="U54" s="165" t="s">
        <v>239</v>
      </c>
      <c r="V54" s="166">
        <v>8250.0499999999993</v>
      </c>
      <c r="W54" s="168">
        <v>8212.5</v>
      </c>
      <c r="X54" s="157"/>
      <c r="Y54" s="165" t="s">
        <v>239</v>
      </c>
      <c r="Z54" s="169">
        <v>8231.74</v>
      </c>
      <c r="AA54" s="178"/>
      <c r="AB54" s="160"/>
      <c r="AC54" s="160"/>
      <c r="AD54" s="194"/>
      <c r="AE54" s="178"/>
      <c r="AF54" s="178"/>
      <c r="AI54" s="178"/>
      <c r="AJ54" s="178"/>
      <c r="AK54" s="178"/>
    </row>
    <row r="55" spans="1:37" ht="15">
      <c r="A55" s="170" t="s">
        <v>240</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240</v>
      </c>
      <c r="P55" s="171">
        <v>8919.33</v>
      </c>
      <c r="Q55" s="171">
        <v>8923.8700000000008</v>
      </c>
      <c r="R55" s="171">
        <v>8886.5360000000001</v>
      </c>
      <c r="S55" s="172">
        <v>9164.2129999999997</v>
      </c>
      <c r="T55" s="157"/>
      <c r="U55" s="170" t="s">
        <v>240</v>
      </c>
      <c r="V55" s="171">
        <v>8921.6650000000009</v>
      </c>
      <c r="W55" s="172">
        <v>9035.5820000000003</v>
      </c>
      <c r="X55" s="157"/>
      <c r="Y55" s="170" t="s">
        <v>240</v>
      </c>
      <c r="Z55" s="173">
        <v>8974.9009999999998</v>
      </c>
      <c r="AA55" s="178"/>
      <c r="AB55" s="160"/>
      <c r="AC55" s="160"/>
      <c r="AD55" s="194"/>
      <c r="AE55" s="178"/>
      <c r="AF55" s="178"/>
      <c r="AI55" s="178"/>
      <c r="AJ55" s="178"/>
      <c r="AK55" s="178"/>
    </row>
    <row r="56" spans="1:37" ht="15">
      <c r="A56" s="170" t="s">
        <v>241</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241</v>
      </c>
      <c r="P56" s="171">
        <v>8807.9699999999993</v>
      </c>
      <c r="Q56" s="171">
        <v>8962.6229999999996</v>
      </c>
      <c r="R56" s="171">
        <v>9054.0529999999999</v>
      </c>
      <c r="S56" s="172">
        <v>9150.9590000000007</v>
      </c>
      <c r="T56" s="157"/>
      <c r="U56" s="170" t="s">
        <v>241</v>
      </c>
      <c r="V56" s="171">
        <v>8893.0709999999999</v>
      </c>
      <c r="W56" s="172">
        <v>9091.5149999999994</v>
      </c>
      <c r="X56" s="157"/>
      <c r="Y56" s="170" t="s">
        <v>241</v>
      </c>
      <c r="Z56" s="174">
        <v>8992.7029999999995</v>
      </c>
      <c r="AA56" s="178"/>
      <c r="AB56" s="160"/>
      <c r="AC56" s="160"/>
      <c r="AD56" s="194"/>
      <c r="AE56" s="178"/>
      <c r="AF56" s="178"/>
      <c r="AI56" s="178"/>
      <c r="AJ56" s="178"/>
      <c r="AK56" s="178"/>
    </row>
    <row r="57" spans="1:37" ht="15">
      <c r="A57" s="170" t="s">
        <v>242</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242</v>
      </c>
      <c r="P57" s="171">
        <v>7675.18</v>
      </c>
      <c r="Q57" s="171">
        <v>6953.2830000000004</v>
      </c>
      <c r="R57" s="171">
        <v>7909.07</v>
      </c>
      <c r="S57" s="172">
        <v>7772.9669999999996</v>
      </c>
      <c r="T57" s="157"/>
      <c r="U57" s="170" t="s">
        <v>242</v>
      </c>
      <c r="V57" s="171">
        <v>7486.4110000000001</v>
      </c>
      <c r="W57" s="172">
        <v>7866.26</v>
      </c>
      <c r="X57" s="157"/>
      <c r="Y57" s="170" t="s">
        <v>242</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243</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243</v>
      </c>
      <c r="P59" s="166">
        <v>7911.28</v>
      </c>
      <c r="Q59" s="166">
        <v>8009.1530000000002</v>
      </c>
      <c r="R59" s="166">
        <v>7889.34</v>
      </c>
      <c r="S59" s="168">
        <v>7973.6850000000004</v>
      </c>
      <c r="T59" s="157"/>
      <c r="U59" s="165" t="s">
        <v>243</v>
      </c>
      <c r="V59" s="166">
        <v>7963.2809999999999</v>
      </c>
      <c r="W59" s="168">
        <v>7935.1210000000001</v>
      </c>
      <c r="X59" s="157"/>
      <c r="Y59" s="165" t="s">
        <v>243</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216</v>
      </c>
      <c r="M61" s="157"/>
      <c r="N61" s="191"/>
      <c r="O61" s="156">
        <v>2009</v>
      </c>
      <c r="P61" s="1417" t="s">
        <v>217</v>
      </c>
      <c r="Q61" s="1417"/>
      <c r="R61" s="1417"/>
      <c r="S61" s="1417"/>
      <c r="T61" s="157"/>
      <c r="U61" s="156">
        <v>2009</v>
      </c>
      <c r="V61" s="1417" t="s">
        <v>218</v>
      </c>
      <c r="W61" s="1417"/>
      <c r="X61" s="157"/>
      <c r="Y61" s="156">
        <v>2009</v>
      </c>
      <c r="Z61" s="157"/>
      <c r="AA61" s="178"/>
      <c r="AB61" s="160"/>
      <c r="AC61" s="160"/>
      <c r="AD61" s="178"/>
      <c r="AE61" s="178"/>
      <c r="AF61" s="178"/>
      <c r="AI61" s="178"/>
      <c r="AJ61" s="178"/>
      <c r="AK61" s="178"/>
    </row>
    <row r="62" spans="1:37" ht="15.75" thickBot="1">
      <c r="A62" s="161"/>
      <c r="B62" s="162" t="s">
        <v>220</v>
      </c>
      <c r="C62" s="162" t="s">
        <v>221</v>
      </c>
      <c r="D62" s="162" t="s">
        <v>222</v>
      </c>
      <c r="E62" s="162" t="s">
        <v>223</v>
      </c>
      <c r="F62" s="162" t="s">
        <v>224</v>
      </c>
      <c r="G62" s="162" t="s">
        <v>225</v>
      </c>
      <c r="H62" s="162" t="s">
        <v>226</v>
      </c>
      <c r="I62" s="162" t="s">
        <v>227</v>
      </c>
      <c r="J62" s="162" t="s">
        <v>228</v>
      </c>
      <c r="K62" s="162" t="s">
        <v>229</v>
      </c>
      <c r="L62" s="162" t="s">
        <v>230</v>
      </c>
      <c r="M62" s="163" t="s">
        <v>231</v>
      </c>
      <c r="N62" s="191"/>
      <c r="O62" s="161"/>
      <c r="P62" s="162" t="s">
        <v>232</v>
      </c>
      <c r="Q62" s="162" t="s">
        <v>233</v>
      </c>
      <c r="R62" s="162" t="s">
        <v>234</v>
      </c>
      <c r="S62" s="163" t="s">
        <v>235</v>
      </c>
      <c r="T62" s="157"/>
      <c r="U62" s="161"/>
      <c r="V62" s="162" t="s">
        <v>236</v>
      </c>
      <c r="W62" s="163" t="s">
        <v>237</v>
      </c>
      <c r="X62" s="157"/>
      <c r="Y62" s="161"/>
      <c r="Z62" s="164" t="s">
        <v>238</v>
      </c>
      <c r="AA62" s="178"/>
      <c r="AB62" s="160"/>
      <c r="AC62" s="160"/>
      <c r="AD62" s="178"/>
      <c r="AE62" s="178"/>
      <c r="AF62" s="178"/>
      <c r="AI62" s="178"/>
      <c r="AJ62" s="178"/>
      <c r="AK62" s="178"/>
    </row>
    <row r="63" spans="1:37" ht="15.75" thickBot="1">
      <c r="A63" s="176" t="s">
        <v>239</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239</v>
      </c>
      <c r="P63" s="166">
        <v>9296.2800000000007</v>
      </c>
      <c r="Q63" s="166">
        <v>9648.41</v>
      </c>
      <c r="R63" s="166">
        <v>9497.59</v>
      </c>
      <c r="S63" s="168">
        <v>9119.51</v>
      </c>
      <c r="T63" s="157"/>
      <c r="U63" s="165" t="s">
        <v>239</v>
      </c>
      <c r="V63" s="166">
        <v>9483.0300000000007</v>
      </c>
      <c r="W63" s="168">
        <v>9315.18</v>
      </c>
      <c r="X63" s="157"/>
      <c r="Y63" s="165" t="s">
        <v>239</v>
      </c>
      <c r="Z63" s="169">
        <v>9399.41</v>
      </c>
      <c r="AA63" s="178"/>
      <c r="AB63" s="160"/>
      <c r="AC63" s="160"/>
      <c r="AD63" s="178"/>
      <c r="AE63" s="178"/>
      <c r="AF63" s="178"/>
      <c r="AI63" s="178"/>
      <c r="AJ63" s="178"/>
      <c r="AK63" s="178"/>
    </row>
    <row r="64" spans="1:37" ht="15">
      <c r="A64" s="170" t="s">
        <v>240</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240</v>
      </c>
      <c r="P64" s="171">
        <v>10120.120999999999</v>
      </c>
      <c r="Q64" s="171">
        <v>10539.700999999999</v>
      </c>
      <c r="R64" s="171">
        <v>10601.567999999999</v>
      </c>
      <c r="S64" s="172">
        <v>10397.913</v>
      </c>
      <c r="T64" s="157"/>
      <c r="U64" s="170" t="s">
        <v>240</v>
      </c>
      <c r="V64" s="171">
        <v>10331.672</v>
      </c>
      <c r="W64" s="172">
        <v>10504.382</v>
      </c>
      <c r="X64" s="157"/>
      <c r="Y64" s="170" t="s">
        <v>240</v>
      </c>
      <c r="Z64" s="173">
        <v>10413.302</v>
      </c>
      <c r="AA64" s="178"/>
      <c r="AB64" s="160"/>
      <c r="AC64" s="160"/>
      <c r="AD64" s="178"/>
      <c r="AE64" s="178"/>
      <c r="AF64" s="178"/>
      <c r="AI64" s="178"/>
      <c r="AJ64" s="178"/>
      <c r="AK64" s="178"/>
    </row>
    <row r="65" spans="1:41" ht="15">
      <c r="A65" s="170" t="s">
        <v>241</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241</v>
      </c>
      <c r="P65" s="171">
        <v>10329.626</v>
      </c>
      <c r="Q65" s="171">
        <v>10819.612999999999</v>
      </c>
      <c r="R65" s="171">
        <v>10892.304</v>
      </c>
      <c r="S65" s="172">
        <v>10678.39</v>
      </c>
      <c r="T65" s="157"/>
      <c r="U65" s="170" t="s">
        <v>241</v>
      </c>
      <c r="V65" s="171">
        <v>10592.543</v>
      </c>
      <c r="W65" s="172">
        <v>10782.306</v>
      </c>
      <c r="X65" s="157"/>
      <c r="Y65" s="170" t="s">
        <v>241</v>
      </c>
      <c r="Z65" s="174">
        <v>10700.875</v>
      </c>
      <c r="AA65" s="178"/>
      <c r="AB65" s="160"/>
      <c r="AC65" s="160"/>
      <c r="AD65" s="178"/>
      <c r="AE65" s="178"/>
      <c r="AF65" s="178"/>
      <c r="AI65" s="178"/>
      <c r="AJ65" s="178"/>
      <c r="AK65" s="178"/>
    </row>
    <row r="66" spans="1:41" ht="15">
      <c r="A66" s="170" t="s">
        <v>242</v>
      </c>
      <c r="B66" s="171">
        <v>7197</v>
      </c>
      <c r="C66" s="171">
        <v>8510.3250000000007</v>
      </c>
      <c r="D66" s="171"/>
      <c r="E66" s="171"/>
      <c r="F66" s="171">
        <v>8160</v>
      </c>
      <c r="G66" s="171"/>
      <c r="H66" s="171"/>
      <c r="I66" s="171"/>
      <c r="J66" s="187">
        <v>7601</v>
      </c>
      <c r="K66" s="171">
        <v>8630.4529999999995</v>
      </c>
      <c r="L66" s="171">
        <v>8517.34</v>
      </c>
      <c r="M66" s="172"/>
      <c r="N66" s="191"/>
      <c r="O66" s="170" t="s">
        <v>242</v>
      </c>
      <c r="P66" s="171">
        <v>8424.9680000000008</v>
      </c>
      <c r="Q66" s="171">
        <v>8160</v>
      </c>
      <c r="R66" s="171">
        <v>7601</v>
      </c>
      <c r="S66" s="172">
        <v>8617.9449999999997</v>
      </c>
      <c r="T66" s="157"/>
      <c r="U66" s="170" t="s">
        <v>242</v>
      </c>
      <c r="V66" s="171">
        <v>8341.134</v>
      </c>
      <c r="W66" s="172">
        <v>8006.2190000000001</v>
      </c>
      <c r="X66" s="157"/>
      <c r="Y66" s="170" t="s">
        <v>242</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243</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243</v>
      </c>
      <c r="P68" s="166">
        <v>8739.8780000000006</v>
      </c>
      <c r="Q68" s="166">
        <v>9135.3809999999994</v>
      </c>
      <c r="R68" s="166">
        <v>9183.9339999999993</v>
      </c>
      <c r="S68" s="168">
        <v>8990.2430000000004</v>
      </c>
      <c r="T68" s="157"/>
      <c r="U68" s="165" t="s">
        <v>243</v>
      </c>
      <c r="V68" s="166">
        <v>8952.7620000000006</v>
      </c>
      <c r="W68" s="168">
        <v>9090.4519999999993</v>
      </c>
      <c r="X68" s="157"/>
      <c r="Y68" s="165" t="s">
        <v>243</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216</v>
      </c>
      <c r="M70" s="157"/>
      <c r="N70" s="191"/>
      <c r="O70" s="156">
        <v>2010</v>
      </c>
      <c r="P70" s="1417" t="s">
        <v>217</v>
      </c>
      <c r="Q70" s="1417"/>
      <c r="R70" s="1417"/>
      <c r="S70" s="1417"/>
      <c r="T70" s="157"/>
      <c r="U70" s="156">
        <v>2010</v>
      </c>
      <c r="V70" s="1417" t="s">
        <v>218</v>
      </c>
      <c r="W70" s="1417"/>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220</v>
      </c>
      <c r="C71" s="197" t="s">
        <v>221</v>
      </c>
      <c r="D71" s="197" t="s">
        <v>222</v>
      </c>
      <c r="E71" s="197" t="s">
        <v>223</v>
      </c>
      <c r="F71" s="197" t="s">
        <v>224</v>
      </c>
      <c r="G71" s="197" t="s">
        <v>225</v>
      </c>
      <c r="H71" s="197" t="s">
        <v>226</v>
      </c>
      <c r="I71" s="197" t="s">
        <v>227</v>
      </c>
      <c r="J71" s="197" t="s">
        <v>228</v>
      </c>
      <c r="K71" s="197" t="s">
        <v>229</v>
      </c>
      <c r="L71" s="197" t="s">
        <v>230</v>
      </c>
      <c r="M71" s="198" t="s">
        <v>231</v>
      </c>
      <c r="N71" s="191"/>
      <c r="O71" s="161"/>
      <c r="P71" s="162" t="s">
        <v>232</v>
      </c>
      <c r="Q71" s="162" t="s">
        <v>233</v>
      </c>
      <c r="R71" s="162" t="s">
        <v>234</v>
      </c>
      <c r="S71" s="163" t="s">
        <v>235</v>
      </c>
      <c r="T71" s="157"/>
      <c r="U71" s="161"/>
      <c r="V71" s="162" t="s">
        <v>236</v>
      </c>
      <c r="W71" s="163" t="s">
        <v>237</v>
      </c>
      <c r="X71" s="157"/>
      <c r="Y71" s="161"/>
      <c r="Z71" s="199" t="s">
        <v>238</v>
      </c>
      <c r="AA71" s="178"/>
      <c r="AB71" s="160"/>
      <c r="AC71" s="160"/>
      <c r="AD71" s="178"/>
      <c r="AE71" s="178"/>
      <c r="AF71" s="178"/>
      <c r="AI71" s="178"/>
      <c r="AJ71" s="178"/>
      <c r="AK71" s="178"/>
      <c r="AL71" s="178"/>
      <c r="AM71" s="178"/>
      <c r="AN71" s="178"/>
      <c r="AO71" s="178"/>
    </row>
    <row r="72" spans="1:41" ht="15.75" thickBot="1">
      <c r="A72" s="200" t="s">
        <v>239</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239</v>
      </c>
      <c r="P72" s="167">
        <v>9354.92</v>
      </c>
      <c r="Q72" s="167">
        <v>8708.4599999999991</v>
      </c>
      <c r="R72" s="167">
        <v>8671.94</v>
      </c>
      <c r="S72" s="177">
        <v>9562.0480000000007</v>
      </c>
      <c r="T72" s="157"/>
      <c r="U72" s="165" t="s">
        <v>239</v>
      </c>
      <c r="V72" s="166">
        <v>9007.6299999999992</v>
      </c>
      <c r="W72" s="168">
        <v>9136.4240000000009</v>
      </c>
      <c r="X72" s="157"/>
      <c r="Y72" s="165" t="s">
        <v>239</v>
      </c>
      <c r="Z72" s="169">
        <v>9074.7279999999992</v>
      </c>
      <c r="AA72" s="205"/>
      <c r="AB72" s="160"/>
      <c r="AC72" s="160"/>
      <c r="AD72" s="178"/>
      <c r="AE72" s="178"/>
      <c r="AF72" s="178"/>
      <c r="AI72" s="178"/>
      <c r="AJ72" s="178"/>
      <c r="AK72" s="178"/>
      <c r="AL72" s="178"/>
      <c r="AM72" s="178"/>
      <c r="AN72" s="178"/>
      <c r="AO72" s="178"/>
    </row>
    <row r="73" spans="1:41" ht="15">
      <c r="A73" s="206" t="s">
        <v>240</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240</v>
      </c>
      <c r="P73" s="226">
        <v>10480.446</v>
      </c>
      <c r="Q73" s="226">
        <v>9332.8070000000007</v>
      </c>
      <c r="R73" s="226">
        <v>9293.8410000000003</v>
      </c>
      <c r="S73" s="226">
        <v>10703.331</v>
      </c>
      <c r="T73" s="157"/>
      <c r="U73" s="210" t="s">
        <v>240</v>
      </c>
      <c r="V73" s="211">
        <v>9849.9439999999995</v>
      </c>
      <c r="W73" s="212">
        <v>10038.436</v>
      </c>
      <c r="X73" s="157"/>
      <c r="Y73" s="210" t="s">
        <v>240</v>
      </c>
      <c r="Z73" s="209">
        <v>9950.1260000000002</v>
      </c>
      <c r="AB73" s="160"/>
      <c r="AC73" s="160"/>
      <c r="AD73" s="178"/>
      <c r="AE73" s="178"/>
      <c r="AF73" s="178"/>
      <c r="AI73" s="178"/>
      <c r="AJ73" s="178"/>
      <c r="AK73" s="178"/>
      <c r="AL73" s="178"/>
      <c r="AM73" s="178"/>
      <c r="AN73" s="178"/>
      <c r="AO73" s="178"/>
    </row>
    <row r="74" spans="1:41" ht="15">
      <c r="A74" s="213" t="s">
        <v>241</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241</v>
      </c>
      <c r="P74" s="214">
        <v>10659.19</v>
      </c>
      <c r="Q74" s="214">
        <v>9437.0759999999991</v>
      </c>
      <c r="R74" s="214">
        <v>9449.7870000000003</v>
      </c>
      <c r="S74" s="214">
        <v>10934.93</v>
      </c>
      <c r="T74" s="157"/>
      <c r="U74" s="170" t="s">
        <v>241</v>
      </c>
      <c r="V74" s="171">
        <v>9861.3310000000001</v>
      </c>
      <c r="W74" s="172">
        <v>10131.093000000001</v>
      </c>
      <c r="X74" s="157"/>
      <c r="Y74" s="170" t="s">
        <v>241</v>
      </c>
      <c r="Z74" s="183">
        <v>10031.679</v>
      </c>
      <c r="AB74" s="160"/>
      <c r="AC74" s="160"/>
      <c r="AD74" s="178"/>
      <c r="AE74" s="178"/>
      <c r="AF74" s="178"/>
      <c r="AI74" s="178"/>
      <c r="AJ74" s="178"/>
      <c r="AK74" s="178"/>
      <c r="AL74" s="178"/>
      <c r="AM74" s="178"/>
      <c r="AN74" s="178"/>
      <c r="AO74" s="178"/>
    </row>
    <row r="75" spans="1:41" ht="15">
      <c r="A75" s="213" t="s">
        <v>242</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242</v>
      </c>
      <c r="P75" s="214">
        <v>9550.9989999999998</v>
      </c>
      <c r="Q75" s="214">
        <v>8410.6730000000007</v>
      </c>
      <c r="R75" s="214">
        <v>8318.6119999999992</v>
      </c>
      <c r="S75" s="214">
        <v>8253.6659999999993</v>
      </c>
      <c r="T75" s="157"/>
      <c r="U75" s="170" t="s">
        <v>242</v>
      </c>
      <c r="V75" s="171">
        <v>8759.7520000000004</v>
      </c>
      <c r="W75" s="172">
        <v>8270.3209999999999</v>
      </c>
      <c r="X75" s="157"/>
      <c r="Y75" s="170" t="s">
        <v>242</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243</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243</v>
      </c>
      <c r="P77" s="214">
        <v>9121.7870000000003</v>
      </c>
      <c r="Q77" s="214">
        <v>8450.5249999999996</v>
      </c>
      <c r="R77" s="214">
        <v>8451.7019999999993</v>
      </c>
      <c r="S77" s="214">
        <v>8880.3670000000002</v>
      </c>
      <c r="T77" s="157"/>
      <c r="U77" s="165" t="s">
        <v>243</v>
      </c>
      <c r="V77" s="166">
        <v>8758.4639999999999</v>
      </c>
      <c r="W77" s="168">
        <v>8670.9570000000003</v>
      </c>
      <c r="X77" s="157"/>
      <c r="Y77" s="165" t="s">
        <v>243</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216</v>
      </c>
      <c r="M79" s="157"/>
      <c r="N79" s="191"/>
      <c r="O79" s="156">
        <v>2011</v>
      </c>
      <c r="P79" s="1417" t="s">
        <v>217</v>
      </c>
      <c r="Q79" s="1417"/>
      <c r="R79" s="1417"/>
      <c r="S79" s="1417"/>
      <c r="T79" s="157"/>
      <c r="U79" s="156">
        <v>2011</v>
      </c>
      <c r="V79" s="1417" t="s">
        <v>218</v>
      </c>
      <c r="W79" s="1417"/>
      <c r="X79" s="157"/>
      <c r="Y79" s="156">
        <v>2011</v>
      </c>
      <c r="Z79" s="157"/>
      <c r="AB79" s="160"/>
      <c r="AC79" s="160"/>
      <c r="AD79" s="178"/>
      <c r="AE79" s="178"/>
      <c r="AF79" s="178"/>
      <c r="AI79" s="178"/>
      <c r="AJ79" s="178"/>
      <c r="AK79" s="178"/>
      <c r="AL79" s="178"/>
      <c r="AM79" s="178"/>
      <c r="AN79" s="219"/>
      <c r="AO79" s="178"/>
    </row>
    <row r="80" spans="1:41" ht="15.75" thickBot="1">
      <c r="A80" s="196"/>
      <c r="B80" s="197" t="s">
        <v>220</v>
      </c>
      <c r="C80" s="197" t="s">
        <v>221</v>
      </c>
      <c r="D80" s="197" t="s">
        <v>222</v>
      </c>
      <c r="E80" s="197" t="s">
        <v>223</v>
      </c>
      <c r="F80" s="197" t="s">
        <v>224</v>
      </c>
      <c r="G80" s="197" t="s">
        <v>225</v>
      </c>
      <c r="H80" s="197" t="s">
        <v>226</v>
      </c>
      <c r="I80" s="197" t="s">
        <v>227</v>
      </c>
      <c r="J80" s="197" t="s">
        <v>228</v>
      </c>
      <c r="K80" s="197" t="s">
        <v>229</v>
      </c>
      <c r="L80" s="197" t="s">
        <v>230</v>
      </c>
      <c r="M80" s="198" t="s">
        <v>231</v>
      </c>
      <c r="N80" s="191"/>
      <c r="O80" s="161"/>
      <c r="P80" s="162" t="s">
        <v>232</v>
      </c>
      <c r="Q80" s="162" t="s">
        <v>233</v>
      </c>
      <c r="R80" s="162" t="s">
        <v>234</v>
      </c>
      <c r="S80" s="163" t="s">
        <v>235</v>
      </c>
      <c r="T80" s="157"/>
      <c r="U80" s="161"/>
      <c r="V80" s="162" t="s">
        <v>236</v>
      </c>
      <c r="W80" s="163" t="s">
        <v>237</v>
      </c>
      <c r="X80" s="157"/>
      <c r="Y80" s="161"/>
      <c r="Z80" s="199" t="s">
        <v>238</v>
      </c>
      <c r="AB80" s="160"/>
      <c r="AC80" s="160"/>
      <c r="AD80" s="178"/>
      <c r="AE80" s="178"/>
      <c r="AF80" s="178"/>
      <c r="AI80" s="178"/>
      <c r="AJ80" s="178"/>
      <c r="AK80" s="178"/>
      <c r="AL80" s="178"/>
      <c r="AM80" s="178"/>
      <c r="AN80" s="219"/>
      <c r="AO80" s="178"/>
    </row>
    <row r="81" spans="1:41" ht="15.75" thickBot="1">
      <c r="A81" s="200" t="s">
        <v>239</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239</v>
      </c>
      <c r="P81" s="171">
        <v>10499.366</v>
      </c>
      <c r="Q81" s="171">
        <v>10936.13</v>
      </c>
      <c r="R81" s="211">
        <v>11532.64</v>
      </c>
      <c r="S81" s="212">
        <v>12283.11</v>
      </c>
      <c r="T81" s="157"/>
      <c r="U81" s="165" t="s">
        <v>239</v>
      </c>
      <c r="V81" s="166">
        <v>10704.59</v>
      </c>
      <c r="W81" s="168">
        <v>11926.72</v>
      </c>
      <c r="X81" s="157"/>
      <c r="Y81" s="170" t="s">
        <v>239</v>
      </c>
      <c r="Z81" s="224">
        <v>11321.66</v>
      </c>
      <c r="AA81" s="225"/>
      <c r="AB81" s="160"/>
      <c r="AC81" s="160"/>
      <c r="AD81" s="178"/>
      <c r="AE81" s="178"/>
      <c r="AF81" s="178"/>
      <c r="AI81" s="178"/>
      <c r="AJ81" s="178"/>
      <c r="AK81" s="178"/>
      <c r="AL81" s="178"/>
      <c r="AM81" s="178"/>
      <c r="AN81" s="219"/>
      <c r="AO81" s="178"/>
    </row>
    <row r="82" spans="1:41" ht="15">
      <c r="A82" s="206" t="s">
        <v>240</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240</v>
      </c>
      <c r="P82" s="214">
        <v>11725.120999999999</v>
      </c>
      <c r="Q82" s="214">
        <v>11968.618</v>
      </c>
      <c r="R82" s="215">
        <v>12742.805</v>
      </c>
      <c r="S82" s="214">
        <v>13720.031999999999</v>
      </c>
      <c r="T82" s="157"/>
      <c r="U82" s="210" t="s">
        <v>240</v>
      </c>
      <c r="V82" s="211">
        <v>11837.380999999999</v>
      </c>
      <c r="W82" s="212">
        <v>13238.317999999999</v>
      </c>
      <c r="X82" s="157"/>
      <c r="Y82" s="210" t="s">
        <v>240</v>
      </c>
      <c r="Z82" s="209">
        <v>12494.724</v>
      </c>
      <c r="AA82" s="225"/>
      <c r="AB82" s="160"/>
      <c r="AC82" s="160"/>
      <c r="AD82" s="227"/>
      <c r="AE82" s="227"/>
      <c r="AF82" s="227"/>
      <c r="AI82" s="227"/>
      <c r="AJ82" s="227"/>
      <c r="AK82" s="227"/>
      <c r="AL82" s="227"/>
      <c r="AM82" s="227"/>
      <c r="AN82" s="228"/>
      <c r="AO82" s="178"/>
    </row>
    <row r="83" spans="1:41" ht="15.75" customHeight="1">
      <c r="A83" s="213" t="s">
        <v>241</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241</v>
      </c>
      <c r="P83" s="214">
        <v>11816.867</v>
      </c>
      <c r="Q83" s="214">
        <v>11971.101000000001</v>
      </c>
      <c r="R83" s="215">
        <v>12980.359</v>
      </c>
      <c r="S83" s="214">
        <v>13817.498</v>
      </c>
      <c r="T83" s="157"/>
      <c r="U83" s="170" t="s">
        <v>241</v>
      </c>
      <c r="V83" s="171">
        <v>11883.707</v>
      </c>
      <c r="W83" s="172">
        <v>13553.108</v>
      </c>
      <c r="X83" s="157"/>
      <c r="Y83" s="170" t="s">
        <v>241</v>
      </c>
      <c r="Z83" s="183">
        <v>13052.855</v>
      </c>
      <c r="AA83" s="225"/>
      <c r="AB83" s="160"/>
      <c r="AC83" s="160"/>
      <c r="AD83" s="229"/>
      <c r="AE83" s="229"/>
      <c r="AF83" s="229"/>
      <c r="AI83" s="229"/>
      <c r="AJ83" s="229"/>
      <c r="AK83" s="229"/>
      <c r="AL83" s="229"/>
      <c r="AM83" s="229"/>
      <c r="AN83" s="230"/>
      <c r="AO83" s="178"/>
    </row>
    <row r="84" spans="1:41" ht="15">
      <c r="A84" s="213" t="s">
        <v>242</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242</v>
      </c>
      <c r="P84" s="214">
        <v>8385.3490000000002</v>
      </c>
      <c r="Q84" s="214">
        <v>9498.5409999999993</v>
      </c>
      <c r="R84" s="215">
        <v>10182.108</v>
      </c>
      <c r="S84" s="214">
        <v>10847.27</v>
      </c>
      <c r="T84" s="157"/>
      <c r="U84" s="170" t="s">
        <v>242</v>
      </c>
      <c r="V84" s="171">
        <v>9004.9380000000001</v>
      </c>
      <c r="W84" s="172">
        <v>10772.62</v>
      </c>
      <c r="X84" s="157"/>
      <c r="Y84" s="170" t="s">
        <v>242</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243</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243</v>
      </c>
      <c r="P86" s="214">
        <v>9647.5759999999991</v>
      </c>
      <c r="Q86" s="214">
        <v>10174.273999999999</v>
      </c>
      <c r="R86" s="215">
        <v>10942.609</v>
      </c>
      <c r="S86" s="214">
        <v>11734.944</v>
      </c>
      <c r="T86" s="157"/>
      <c r="U86" s="165" t="s">
        <v>243</v>
      </c>
      <c r="V86" s="166">
        <v>9905.3729999999996</v>
      </c>
      <c r="W86" s="168">
        <v>11356.097</v>
      </c>
      <c r="X86" s="157"/>
      <c r="Y86" s="165" t="s">
        <v>243</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216</v>
      </c>
      <c r="M88" s="157"/>
      <c r="N88" s="191"/>
      <c r="O88" s="156">
        <v>2012</v>
      </c>
      <c r="P88" s="1417" t="s">
        <v>217</v>
      </c>
      <c r="Q88" s="1417"/>
      <c r="R88" s="1417"/>
      <c r="S88" s="1417"/>
      <c r="T88" s="157"/>
      <c r="U88" s="156">
        <v>2012</v>
      </c>
      <c r="V88" s="1417" t="s">
        <v>218</v>
      </c>
      <c r="W88" s="1417"/>
      <c r="X88" s="157"/>
      <c r="Y88" s="156">
        <v>2012</v>
      </c>
      <c r="Z88" s="157"/>
      <c r="AB88" s="160"/>
      <c r="AC88" s="160"/>
      <c r="AD88" s="178"/>
      <c r="AE88" s="178"/>
      <c r="AF88" s="178"/>
      <c r="AI88" s="178"/>
      <c r="AJ88" s="178"/>
      <c r="AK88" s="178"/>
      <c r="AL88" s="178"/>
      <c r="AM88" s="178"/>
      <c r="AN88" s="219"/>
      <c r="AO88" s="178"/>
    </row>
    <row r="89" spans="1:41" ht="15.75" thickBot="1">
      <c r="A89" s="196"/>
      <c r="B89" s="197" t="s">
        <v>220</v>
      </c>
      <c r="C89" s="197" t="s">
        <v>221</v>
      </c>
      <c r="D89" s="197" t="s">
        <v>222</v>
      </c>
      <c r="E89" s="197" t="s">
        <v>223</v>
      </c>
      <c r="F89" s="197" t="s">
        <v>224</v>
      </c>
      <c r="G89" s="197" t="s">
        <v>225</v>
      </c>
      <c r="H89" s="197" t="s">
        <v>226</v>
      </c>
      <c r="I89" s="197" t="s">
        <v>227</v>
      </c>
      <c r="J89" s="197" t="s">
        <v>228</v>
      </c>
      <c r="K89" s="197" t="s">
        <v>229</v>
      </c>
      <c r="L89" s="197" t="s">
        <v>230</v>
      </c>
      <c r="M89" s="198" t="s">
        <v>231</v>
      </c>
      <c r="N89" s="191"/>
      <c r="O89" s="161"/>
      <c r="P89" s="162" t="s">
        <v>232</v>
      </c>
      <c r="Q89" s="162" t="s">
        <v>233</v>
      </c>
      <c r="R89" s="162" t="s">
        <v>234</v>
      </c>
      <c r="S89" s="163" t="s">
        <v>235</v>
      </c>
      <c r="T89" s="157"/>
      <c r="U89" s="161"/>
      <c r="V89" s="162" t="s">
        <v>236</v>
      </c>
      <c r="W89" s="163" t="s">
        <v>237</v>
      </c>
      <c r="X89" s="157"/>
      <c r="Y89" s="161"/>
      <c r="Z89" s="199" t="s">
        <v>238</v>
      </c>
      <c r="AB89" s="160"/>
      <c r="AC89" s="160"/>
      <c r="AD89" s="227"/>
      <c r="AE89" s="227"/>
      <c r="AF89" s="227"/>
      <c r="AI89" s="227"/>
      <c r="AJ89" s="227"/>
      <c r="AK89" s="227"/>
      <c r="AL89" s="227"/>
      <c r="AM89" s="227"/>
      <c r="AN89" s="228"/>
      <c r="AO89" s="178"/>
    </row>
    <row r="90" spans="1:41" ht="15.75" thickBot="1">
      <c r="A90" s="200" t="s">
        <v>239</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239</v>
      </c>
      <c r="P90" s="171">
        <v>13051.11</v>
      </c>
      <c r="Q90" s="171">
        <v>12617.89</v>
      </c>
      <c r="R90" s="211">
        <v>12990.66</v>
      </c>
      <c r="S90" s="212">
        <v>12790.87</v>
      </c>
      <c r="T90" s="157"/>
      <c r="U90" s="165" t="s">
        <v>239</v>
      </c>
      <c r="V90" s="166">
        <v>12824.85</v>
      </c>
      <c r="W90" s="168">
        <v>12886.01</v>
      </c>
      <c r="X90" s="157"/>
      <c r="Y90" s="165" t="s">
        <v>239</v>
      </c>
      <c r="Z90" s="169">
        <v>12855.2</v>
      </c>
      <c r="AA90" s="225"/>
      <c r="AB90" s="160"/>
      <c r="AC90" s="160"/>
      <c r="AD90" s="229"/>
      <c r="AE90" s="229"/>
      <c r="AF90" s="229"/>
      <c r="AI90" s="229"/>
      <c r="AJ90" s="229"/>
      <c r="AK90" s="229"/>
      <c r="AL90" s="229"/>
      <c r="AM90" s="229"/>
      <c r="AN90" s="234"/>
      <c r="AO90" s="178"/>
    </row>
    <row r="91" spans="1:41" ht="15">
      <c r="A91" s="206" t="s">
        <v>240</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240</v>
      </c>
      <c r="P91" s="214">
        <v>14083.177</v>
      </c>
      <c r="Q91" s="215">
        <v>13290.346</v>
      </c>
      <c r="R91" s="215">
        <v>13895.43</v>
      </c>
      <c r="S91" s="214">
        <v>13790.508</v>
      </c>
      <c r="T91" s="157"/>
      <c r="U91" s="210" t="s">
        <v>240</v>
      </c>
      <c r="V91" s="238">
        <v>13675.227000000001</v>
      </c>
      <c r="W91" s="212">
        <v>13840.869000000001</v>
      </c>
      <c r="X91" s="157"/>
      <c r="Y91" s="210" t="s">
        <v>240</v>
      </c>
      <c r="Z91" s="209">
        <v>13754.084000000001</v>
      </c>
      <c r="AA91" s="225"/>
      <c r="AB91" s="160"/>
      <c r="AC91" s="160"/>
      <c r="AD91" s="178"/>
      <c r="AE91" s="219"/>
      <c r="AF91" s="219"/>
      <c r="AI91" s="219"/>
      <c r="AJ91" s="219"/>
      <c r="AK91" s="219"/>
      <c r="AL91" s="219"/>
      <c r="AM91" s="219"/>
      <c r="AN91" s="178"/>
      <c r="AO91" s="178"/>
    </row>
    <row r="92" spans="1:41" ht="15">
      <c r="A92" s="213" t="s">
        <v>241</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241</v>
      </c>
      <c r="P92" s="214">
        <v>14128.061</v>
      </c>
      <c r="Q92" s="214">
        <v>13257.698</v>
      </c>
      <c r="R92" s="215">
        <v>13855.38</v>
      </c>
      <c r="S92" s="214">
        <v>13840.532999999999</v>
      </c>
      <c r="T92" s="157"/>
      <c r="U92" s="170" t="s">
        <v>241</v>
      </c>
      <c r="V92" s="238">
        <v>13646.156999999999</v>
      </c>
      <c r="W92" s="172">
        <v>13847.771000000001</v>
      </c>
      <c r="X92" s="157"/>
      <c r="Y92" s="170" t="s">
        <v>241</v>
      </c>
      <c r="Z92" s="183">
        <v>13738.742</v>
      </c>
      <c r="AA92" s="225"/>
      <c r="AB92" s="160"/>
      <c r="AC92" s="160"/>
      <c r="AD92" s="178"/>
      <c r="AE92" s="178"/>
      <c r="AF92" s="178"/>
      <c r="AI92" s="178"/>
      <c r="AJ92" s="178"/>
      <c r="AK92" s="178"/>
      <c r="AL92" s="178"/>
      <c r="AM92" s="178"/>
      <c r="AN92" s="178"/>
      <c r="AO92" s="178"/>
    </row>
    <row r="93" spans="1:41" ht="15">
      <c r="A93" s="213" t="s">
        <v>242</v>
      </c>
      <c r="B93" s="214">
        <v>12570.06</v>
      </c>
      <c r="C93" s="214"/>
      <c r="D93" s="214">
        <v>12039.62</v>
      </c>
      <c r="E93" s="215">
        <v>10518.26</v>
      </c>
      <c r="F93" s="239"/>
      <c r="G93" s="240"/>
      <c r="H93" s="214"/>
      <c r="I93" s="214"/>
      <c r="J93" s="214"/>
      <c r="K93" s="214">
        <v>12452.91</v>
      </c>
      <c r="L93" s="214"/>
      <c r="M93" s="183"/>
      <c r="N93" s="191"/>
      <c r="O93" s="215" t="s">
        <v>242</v>
      </c>
      <c r="P93" s="214">
        <v>12207.474</v>
      </c>
      <c r="Q93" s="215">
        <v>10518.26</v>
      </c>
      <c r="R93" s="215"/>
      <c r="S93" s="214">
        <v>12452.91</v>
      </c>
      <c r="T93" s="157"/>
      <c r="U93" s="170" t="s">
        <v>242</v>
      </c>
      <c r="V93" s="238">
        <v>12162.141</v>
      </c>
      <c r="W93" s="172">
        <v>12452.91</v>
      </c>
      <c r="X93" s="157"/>
      <c r="Y93" s="170" t="s">
        <v>242</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243</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243</v>
      </c>
      <c r="P95" s="214">
        <v>12433.442999999999</v>
      </c>
      <c r="Q95" s="215">
        <v>12432.771000000001</v>
      </c>
      <c r="R95" s="215">
        <v>12755.67</v>
      </c>
      <c r="S95" s="214">
        <v>12725.050999999999</v>
      </c>
      <c r="T95" s="157"/>
      <c r="U95" s="165" t="s">
        <v>243</v>
      </c>
      <c r="V95" s="231">
        <v>12433.075000000001</v>
      </c>
      <c r="W95" s="168">
        <v>12739.434999999999</v>
      </c>
      <c r="X95" s="157"/>
      <c r="Y95" s="165" t="s">
        <v>243</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216</v>
      </c>
      <c r="M97" s="157"/>
      <c r="N97" s="191"/>
      <c r="O97" s="156">
        <v>2013</v>
      </c>
      <c r="P97" s="1417" t="s">
        <v>217</v>
      </c>
      <c r="Q97" s="1417"/>
      <c r="R97" s="1417"/>
      <c r="S97" s="1417"/>
      <c r="T97" s="157"/>
      <c r="U97" s="156">
        <v>2013</v>
      </c>
      <c r="V97" s="1417" t="s">
        <v>218</v>
      </c>
      <c r="W97" s="1417"/>
      <c r="X97" s="157"/>
      <c r="Y97" s="243">
        <v>2013</v>
      </c>
      <c r="Z97" s="157"/>
      <c r="AB97" s="160"/>
      <c r="AC97" s="160"/>
      <c r="AD97" s="178"/>
      <c r="AE97" s="178"/>
      <c r="AF97" s="178"/>
      <c r="AI97" s="178"/>
      <c r="AJ97" s="178"/>
      <c r="AK97" s="178"/>
    </row>
    <row r="98" spans="1:37" ht="15.75" thickBot="1">
      <c r="A98" s="196"/>
      <c r="B98" s="197" t="s">
        <v>220</v>
      </c>
      <c r="C98" s="197" t="s">
        <v>221</v>
      </c>
      <c r="D98" s="197" t="s">
        <v>222</v>
      </c>
      <c r="E98" s="197" t="s">
        <v>223</v>
      </c>
      <c r="F98" s="197" t="s">
        <v>224</v>
      </c>
      <c r="G98" s="197" t="s">
        <v>225</v>
      </c>
      <c r="H98" s="197" t="s">
        <v>226</v>
      </c>
      <c r="I98" s="197" t="s">
        <v>227</v>
      </c>
      <c r="J98" s="197" t="s">
        <v>228</v>
      </c>
      <c r="K98" s="197" t="s">
        <v>229</v>
      </c>
      <c r="L98" s="197" t="s">
        <v>230</v>
      </c>
      <c r="M98" s="198" t="s">
        <v>231</v>
      </c>
      <c r="N98" s="191"/>
      <c r="O98" s="161"/>
      <c r="P98" s="162" t="s">
        <v>232</v>
      </c>
      <c r="Q98" s="162" t="s">
        <v>233</v>
      </c>
      <c r="R98" s="162" t="s">
        <v>234</v>
      </c>
      <c r="S98" s="163" t="s">
        <v>235</v>
      </c>
      <c r="T98" s="157"/>
      <c r="U98" s="161"/>
      <c r="V98" s="162" t="s">
        <v>236</v>
      </c>
      <c r="W98" s="163" t="s">
        <v>237</v>
      </c>
      <c r="X98" s="157"/>
      <c r="Y98" s="161"/>
      <c r="Z98" s="199" t="s">
        <v>238</v>
      </c>
      <c r="AB98" s="160"/>
      <c r="AC98" s="160"/>
      <c r="AE98" s="178"/>
      <c r="AF98" s="178"/>
      <c r="AI98" s="178"/>
      <c r="AJ98" s="178"/>
      <c r="AK98" s="178"/>
    </row>
    <row r="99" spans="1:37" ht="15.75" thickBot="1">
      <c r="A99" s="200" t="s">
        <v>239</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239</v>
      </c>
      <c r="P99" s="171">
        <v>12839.25</v>
      </c>
      <c r="Q99" s="171">
        <v>12237</v>
      </c>
      <c r="R99" s="211">
        <v>11932.69</v>
      </c>
      <c r="S99" s="212">
        <v>11817.72</v>
      </c>
      <c r="T99" s="157"/>
      <c r="U99" s="165" t="s">
        <v>239</v>
      </c>
      <c r="V99" s="166">
        <v>12519.4</v>
      </c>
      <c r="W99" s="168">
        <v>11874.81</v>
      </c>
      <c r="X99" s="157"/>
      <c r="Y99" s="165" t="s">
        <v>239</v>
      </c>
      <c r="Z99" s="169">
        <v>12191.59</v>
      </c>
      <c r="AB99" s="160"/>
      <c r="AC99" s="160"/>
      <c r="AE99" s="178"/>
      <c r="AF99" s="178"/>
      <c r="AI99" s="178"/>
      <c r="AJ99" s="178"/>
      <c r="AK99" s="178"/>
    </row>
    <row r="100" spans="1:37" ht="15">
      <c r="A100" s="206" t="s">
        <v>240</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240</v>
      </c>
      <c r="P100" s="214">
        <v>13604.328</v>
      </c>
      <c r="Q100" s="215">
        <v>12724.991</v>
      </c>
      <c r="R100" s="215">
        <v>12513.348</v>
      </c>
      <c r="S100" s="214">
        <v>12723.075000000001</v>
      </c>
      <c r="T100" s="157"/>
      <c r="U100" s="210" t="s">
        <v>240</v>
      </c>
      <c r="V100" s="238">
        <v>13141.316999999999</v>
      </c>
      <c r="W100" s="212">
        <v>12617.878000000001</v>
      </c>
      <c r="X100" s="157"/>
      <c r="Y100" s="210" t="s">
        <v>240</v>
      </c>
      <c r="Z100" s="209">
        <v>12882.257</v>
      </c>
      <c r="AB100" s="160"/>
      <c r="AC100" s="160"/>
      <c r="AE100" s="178"/>
      <c r="AF100" s="178"/>
      <c r="AI100" s="178"/>
      <c r="AJ100" s="178"/>
      <c r="AK100" s="178"/>
    </row>
    <row r="101" spans="1:37" ht="15">
      <c r="A101" s="213" t="s">
        <v>241</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241</v>
      </c>
      <c r="P101" s="214">
        <v>13549.269</v>
      </c>
      <c r="Q101" s="214">
        <v>12589.606</v>
      </c>
      <c r="R101" s="215">
        <v>12416.516</v>
      </c>
      <c r="S101" s="214">
        <v>12682.834000000001</v>
      </c>
      <c r="T101" s="157"/>
      <c r="U101" s="170" t="s">
        <v>241</v>
      </c>
      <c r="V101" s="238">
        <v>12963.39</v>
      </c>
      <c r="W101" s="172">
        <v>12543.721</v>
      </c>
      <c r="X101" s="157"/>
      <c r="Y101" s="170" t="s">
        <v>241</v>
      </c>
      <c r="Z101" s="183">
        <v>12753.98</v>
      </c>
      <c r="AB101" s="160"/>
      <c r="AC101" s="160"/>
      <c r="AE101" s="178"/>
      <c r="AF101" s="178"/>
      <c r="AI101" s="178"/>
      <c r="AJ101" s="178"/>
      <c r="AK101" s="178"/>
    </row>
    <row r="102" spans="1:37" ht="15">
      <c r="A102" s="213" t="s">
        <v>242</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242</v>
      </c>
      <c r="P102" s="214">
        <v>12197.204</v>
      </c>
      <c r="Q102" s="215">
        <v>11574.862999999999</v>
      </c>
      <c r="R102" s="215">
        <v>13468.82</v>
      </c>
      <c r="S102" s="214">
        <v>10377.209999999999</v>
      </c>
      <c r="T102" s="157"/>
      <c r="U102" s="170" t="s">
        <v>242</v>
      </c>
      <c r="V102" s="238">
        <v>12162.163</v>
      </c>
      <c r="W102" s="172">
        <v>12111.441000000001</v>
      </c>
      <c r="X102" s="157"/>
      <c r="Y102" s="170" t="s">
        <v>242</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243</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243</v>
      </c>
      <c r="P104" s="214">
        <v>12863.279</v>
      </c>
      <c r="Q104" s="215">
        <v>12485.816999999999</v>
      </c>
      <c r="R104" s="215">
        <v>12309.191000000001</v>
      </c>
      <c r="S104" s="214">
        <v>12379.001</v>
      </c>
      <c r="T104" s="157"/>
      <c r="U104" s="165" t="s">
        <v>243</v>
      </c>
      <c r="V104" s="231">
        <v>12656.55</v>
      </c>
      <c r="W104" s="168">
        <v>12344.913</v>
      </c>
      <c r="X104" s="157"/>
      <c r="Y104" s="165" t="s">
        <v>243</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216</v>
      </c>
      <c r="M106" s="157"/>
      <c r="N106" s="191"/>
      <c r="O106" s="156">
        <v>2014</v>
      </c>
      <c r="P106" s="1417" t="s">
        <v>217</v>
      </c>
      <c r="Q106" s="1417"/>
      <c r="R106" s="1417"/>
      <c r="S106" s="1417"/>
      <c r="T106" s="157"/>
      <c r="U106" s="156">
        <v>2014</v>
      </c>
      <c r="V106" s="1417" t="s">
        <v>218</v>
      </c>
      <c r="W106" s="1417"/>
      <c r="X106" s="157"/>
      <c r="Y106" s="243">
        <v>2014</v>
      </c>
      <c r="Z106" s="157"/>
      <c r="AB106" s="160"/>
      <c r="AC106" s="160"/>
      <c r="AD106" s="178"/>
      <c r="AE106" s="178"/>
      <c r="AF106" s="178"/>
      <c r="AI106" s="178"/>
      <c r="AJ106" s="178"/>
      <c r="AK106" s="178"/>
    </row>
    <row r="107" spans="1:37" ht="15.75" thickBot="1">
      <c r="A107" s="196"/>
      <c r="B107" s="197" t="s">
        <v>220</v>
      </c>
      <c r="C107" s="197" t="s">
        <v>221</v>
      </c>
      <c r="D107" s="197" t="s">
        <v>222</v>
      </c>
      <c r="E107" s="197" t="s">
        <v>223</v>
      </c>
      <c r="F107" s="197" t="s">
        <v>224</v>
      </c>
      <c r="G107" s="197" t="s">
        <v>225</v>
      </c>
      <c r="H107" s="197" t="s">
        <v>226</v>
      </c>
      <c r="I107" s="197" t="s">
        <v>227</v>
      </c>
      <c r="J107" s="197" t="s">
        <v>228</v>
      </c>
      <c r="K107" s="197" t="s">
        <v>229</v>
      </c>
      <c r="L107" s="197" t="s">
        <v>230</v>
      </c>
      <c r="M107" s="198" t="s">
        <v>231</v>
      </c>
      <c r="N107" s="191"/>
      <c r="O107" s="161"/>
      <c r="P107" s="197" t="s">
        <v>232</v>
      </c>
      <c r="Q107" s="197" t="s">
        <v>233</v>
      </c>
      <c r="R107" s="197" t="s">
        <v>234</v>
      </c>
      <c r="S107" s="198" t="s">
        <v>235</v>
      </c>
      <c r="T107" s="157"/>
      <c r="U107" s="161"/>
      <c r="V107" s="197" t="s">
        <v>236</v>
      </c>
      <c r="W107" s="198" t="s">
        <v>237</v>
      </c>
      <c r="X107" s="157"/>
      <c r="Y107" s="161"/>
      <c r="Z107" s="199" t="s">
        <v>238</v>
      </c>
      <c r="AB107" s="160"/>
      <c r="AC107" s="160"/>
      <c r="AD107" s="178"/>
      <c r="AE107" s="178"/>
      <c r="AF107" s="178"/>
      <c r="AI107" s="178"/>
      <c r="AJ107" s="178"/>
      <c r="AK107" s="178"/>
    </row>
    <row r="108" spans="1:37" ht="15.75" thickBot="1">
      <c r="A108" s="200" t="s">
        <v>239</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239</v>
      </c>
      <c r="P108" s="250">
        <v>11920.05</v>
      </c>
      <c r="Q108" s="207">
        <v>11837.72</v>
      </c>
      <c r="R108" s="207">
        <v>11534.1</v>
      </c>
      <c r="S108" s="209">
        <v>11201.11</v>
      </c>
      <c r="T108" s="157"/>
      <c r="U108" s="176" t="s">
        <v>239</v>
      </c>
      <c r="V108" s="251">
        <v>11877.05</v>
      </c>
      <c r="W108" s="252">
        <v>11362.68</v>
      </c>
      <c r="X108" s="157"/>
      <c r="Y108" s="210" t="s">
        <v>239</v>
      </c>
      <c r="Z108" s="169">
        <v>11626.37</v>
      </c>
      <c r="AB108" s="160"/>
      <c r="AC108" s="160"/>
      <c r="AD108" s="178"/>
      <c r="AE108" s="178"/>
      <c r="AF108" s="178"/>
      <c r="AI108" s="178"/>
      <c r="AJ108" s="178"/>
      <c r="AK108" s="178"/>
    </row>
    <row r="109" spans="1:37" ht="15">
      <c r="A109" s="206" t="s">
        <v>244</v>
      </c>
      <c r="B109" s="253" t="s">
        <v>245</v>
      </c>
      <c r="C109" s="253" t="s">
        <v>245</v>
      </c>
      <c r="D109" s="253" t="s">
        <v>245</v>
      </c>
      <c r="E109" s="207">
        <v>12101.28</v>
      </c>
      <c r="F109" s="207">
        <v>11957.248</v>
      </c>
      <c r="G109" s="207">
        <v>12060.511</v>
      </c>
      <c r="H109" s="207">
        <v>12177.037</v>
      </c>
      <c r="I109" s="207">
        <v>11845.912</v>
      </c>
      <c r="J109" s="254">
        <v>12204.175999999999</v>
      </c>
      <c r="K109" s="207">
        <v>11706.241</v>
      </c>
      <c r="L109" s="207">
        <v>12257.598</v>
      </c>
      <c r="M109" s="209">
        <v>13314.346</v>
      </c>
      <c r="N109" s="191"/>
      <c r="O109" s="210" t="s">
        <v>244</v>
      </c>
      <c r="P109" s="255" t="s">
        <v>245</v>
      </c>
      <c r="Q109" s="214">
        <v>12016.449000000001</v>
      </c>
      <c r="R109" s="214">
        <v>12108.406999999999</v>
      </c>
      <c r="S109" s="183">
        <v>12191.858</v>
      </c>
      <c r="T109" s="157"/>
      <c r="U109" s="170" t="s">
        <v>244</v>
      </c>
      <c r="V109" s="256">
        <v>12016.449000000001</v>
      </c>
      <c r="W109" s="182">
        <v>12162.674000000001</v>
      </c>
      <c r="X109" s="157"/>
      <c r="Y109" s="210" t="s">
        <v>244</v>
      </c>
      <c r="Z109" s="257">
        <v>12134.194</v>
      </c>
      <c r="AA109" s="258"/>
      <c r="AB109" s="160"/>
      <c r="AC109" s="160"/>
      <c r="AD109" s="178"/>
      <c r="AE109" s="178"/>
      <c r="AF109" s="178"/>
      <c r="AI109" s="178"/>
      <c r="AJ109" s="178"/>
      <c r="AK109" s="178"/>
    </row>
    <row r="110" spans="1:37" ht="15">
      <c r="A110" s="213" t="s">
        <v>240</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240</v>
      </c>
      <c r="P110" s="259">
        <v>12697.923000000001</v>
      </c>
      <c r="Q110" s="215">
        <v>12402.263000000001</v>
      </c>
      <c r="R110" s="214">
        <v>12387.795</v>
      </c>
      <c r="S110" s="183">
        <v>12452.707</v>
      </c>
      <c r="T110" s="157"/>
      <c r="U110" s="170" t="s">
        <v>240</v>
      </c>
      <c r="V110" s="213">
        <v>12546.42</v>
      </c>
      <c r="W110" s="183">
        <v>12420.191999999999</v>
      </c>
      <c r="X110" s="157"/>
      <c r="Y110" s="170" t="s">
        <v>240</v>
      </c>
      <c r="Z110" s="260">
        <v>12489.870999999999</v>
      </c>
      <c r="AA110" s="225"/>
      <c r="AB110" s="160"/>
      <c r="AC110" s="160"/>
      <c r="AD110" s="178"/>
      <c r="AE110" s="178"/>
      <c r="AF110" s="178"/>
      <c r="AI110" s="178"/>
      <c r="AJ110" s="178"/>
      <c r="AK110" s="178"/>
    </row>
    <row r="111" spans="1:37" ht="15">
      <c r="A111" s="213" t="s">
        <v>241</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241</v>
      </c>
      <c r="P111" s="259">
        <v>12653.218999999999</v>
      </c>
      <c r="Q111" s="214">
        <v>12335.536</v>
      </c>
      <c r="R111" s="214">
        <v>12306.884</v>
      </c>
      <c r="S111" s="183">
        <v>12450.512000000001</v>
      </c>
      <c r="T111" s="157"/>
      <c r="U111" s="170" t="s">
        <v>241</v>
      </c>
      <c r="V111" s="213">
        <v>12469.76</v>
      </c>
      <c r="W111" s="183">
        <v>12374.039000000001</v>
      </c>
      <c r="X111" s="157"/>
      <c r="Y111" s="170" t="s">
        <v>241</v>
      </c>
      <c r="Z111" s="260">
        <v>12423.941000000001</v>
      </c>
      <c r="AA111" s="225"/>
      <c r="AB111" s="160"/>
      <c r="AC111" s="160"/>
      <c r="AD111" s="178"/>
      <c r="AE111" s="178"/>
      <c r="AF111" s="178"/>
      <c r="AI111" s="178"/>
      <c r="AJ111" s="178"/>
      <c r="AK111" s="178"/>
    </row>
    <row r="112" spans="1:37" ht="15">
      <c r="A112" s="213" t="s">
        <v>242</v>
      </c>
      <c r="B112" s="214"/>
      <c r="C112" s="214">
        <v>10799.307000000001</v>
      </c>
      <c r="D112" s="214">
        <v>12731.691999999999</v>
      </c>
      <c r="E112" s="214">
        <v>10859.71</v>
      </c>
      <c r="F112" s="215"/>
      <c r="G112" s="214"/>
      <c r="H112" s="214"/>
      <c r="I112" s="214">
        <v>13066.83</v>
      </c>
      <c r="J112" s="214">
        <v>13466.04</v>
      </c>
      <c r="K112" s="214"/>
      <c r="L112" s="214"/>
      <c r="M112" s="183"/>
      <c r="N112" s="191"/>
      <c r="O112" s="170" t="s">
        <v>242</v>
      </c>
      <c r="P112" s="259">
        <v>11744.342000000001</v>
      </c>
      <c r="Q112" s="215">
        <v>10859.71</v>
      </c>
      <c r="R112" s="214">
        <v>13147.343000000001</v>
      </c>
      <c r="S112" s="183"/>
      <c r="T112" s="157"/>
      <c r="U112" s="170" t="s">
        <v>242</v>
      </c>
      <c r="V112" s="213">
        <v>11552.25</v>
      </c>
      <c r="W112" s="183">
        <v>13147.343000000001</v>
      </c>
      <c r="X112" s="157"/>
      <c r="Y112" s="170" t="s">
        <v>242</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243</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243</v>
      </c>
      <c r="P114" s="261">
        <v>12531.587</v>
      </c>
      <c r="Q114" s="217">
        <v>12434.102000000001</v>
      </c>
      <c r="R114" s="217">
        <v>12149.759</v>
      </c>
      <c r="S114" s="184">
        <v>12039.147999999999</v>
      </c>
      <c r="T114" s="157"/>
      <c r="U114" s="165" t="s">
        <v>243</v>
      </c>
      <c r="V114" s="216">
        <v>12480.138999999999</v>
      </c>
      <c r="W114" s="184">
        <v>12092.17</v>
      </c>
      <c r="X114" s="157"/>
      <c r="Y114" s="165" t="s">
        <v>243</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216</v>
      </c>
      <c r="M116" s="157"/>
      <c r="N116" s="191"/>
      <c r="O116" s="156">
        <v>2015</v>
      </c>
      <c r="P116" s="1417" t="s">
        <v>217</v>
      </c>
      <c r="Q116" s="1417"/>
      <c r="R116" s="1417"/>
      <c r="S116" s="1417"/>
      <c r="T116" s="157"/>
      <c r="U116" s="156">
        <v>2015</v>
      </c>
      <c r="V116" s="1417" t="s">
        <v>218</v>
      </c>
      <c r="W116" s="1417"/>
      <c r="X116" s="157"/>
      <c r="Y116" s="243">
        <v>2015</v>
      </c>
      <c r="Z116" s="157"/>
      <c r="AB116" s="160"/>
      <c r="AC116" s="160"/>
      <c r="AD116" s="178"/>
      <c r="AE116" s="178"/>
      <c r="AF116" s="178"/>
      <c r="AI116" s="178"/>
      <c r="AJ116" s="178"/>
      <c r="AK116" s="178"/>
    </row>
    <row r="117" spans="1:37" ht="16.5" customHeight="1" thickBot="1">
      <c r="A117" s="196"/>
      <c r="B117" s="197" t="s">
        <v>220</v>
      </c>
      <c r="C117" s="197" t="s">
        <v>221</v>
      </c>
      <c r="D117" s="197" t="s">
        <v>222</v>
      </c>
      <c r="E117" s="197" t="s">
        <v>223</v>
      </c>
      <c r="F117" s="197" t="s">
        <v>224</v>
      </c>
      <c r="G117" s="197" t="s">
        <v>225</v>
      </c>
      <c r="H117" s="197" t="s">
        <v>226</v>
      </c>
      <c r="I117" s="197" t="s">
        <v>227</v>
      </c>
      <c r="J117" s="197" t="s">
        <v>228</v>
      </c>
      <c r="K117" s="197" t="s">
        <v>229</v>
      </c>
      <c r="L117" s="197" t="s">
        <v>230</v>
      </c>
      <c r="M117" s="198" t="s">
        <v>231</v>
      </c>
      <c r="N117" s="191"/>
      <c r="O117" s="161"/>
      <c r="P117" s="197" t="s">
        <v>232</v>
      </c>
      <c r="Q117" s="197" t="s">
        <v>233</v>
      </c>
      <c r="R117" s="197" t="s">
        <v>234</v>
      </c>
      <c r="S117" s="198" t="s">
        <v>235</v>
      </c>
      <c r="T117" s="157"/>
      <c r="U117" s="161"/>
      <c r="V117" s="197" t="s">
        <v>236</v>
      </c>
      <c r="W117" s="198" t="s">
        <v>237</v>
      </c>
      <c r="X117" s="157"/>
      <c r="Y117" s="161"/>
      <c r="Z117" s="199" t="s">
        <v>238</v>
      </c>
      <c r="AB117" s="160"/>
      <c r="AC117" s="160"/>
      <c r="AD117" s="178"/>
      <c r="AE117" s="178"/>
      <c r="AF117" s="178"/>
      <c r="AI117" s="178"/>
      <c r="AJ117" s="178"/>
      <c r="AK117" s="178"/>
    </row>
    <row r="118" spans="1:37" ht="12.75" customHeight="1" thickBot="1">
      <c r="A118" s="200" t="s">
        <v>239</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239</v>
      </c>
      <c r="P118" s="250">
        <v>12143.16</v>
      </c>
      <c r="Q118" s="207">
        <v>12262.23</v>
      </c>
      <c r="R118" s="207">
        <v>11654.45</v>
      </c>
      <c r="S118" s="209">
        <v>12003.08</v>
      </c>
      <c r="T118" s="157"/>
      <c r="U118" s="176" t="s">
        <v>239</v>
      </c>
      <c r="V118" s="251">
        <v>12208.73</v>
      </c>
      <c r="W118" s="252">
        <v>11820.63</v>
      </c>
      <c r="X118" s="157"/>
      <c r="Y118" s="176" t="s">
        <v>239</v>
      </c>
      <c r="Z118" s="169">
        <v>12003.29</v>
      </c>
      <c r="AB118" s="160"/>
      <c r="AC118" s="160"/>
      <c r="AD118" s="178"/>
      <c r="AE118" s="178"/>
      <c r="AF118" s="178"/>
      <c r="AI118" s="178"/>
      <c r="AJ118" s="178"/>
      <c r="AK118" s="178"/>
    </row>
    <row r="119" spans="1:37" ht="12.75" customHeight="1">
      <c r="A119" s="206" t="s">
        <v>244</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244</v>
      </c>
      <c r="P119" s="255">
        <v>12925.656999999999</v>
      </c>
      <c r="Q119" s="214">
        <v>12602.73</v>
      </c>
      <c r="R119" s="214">
        <v>12404.32</v>
      </c>
      <c r="S119" s="183">
        <v>12704.91</v>
      </c>
      <c r="T119" s="157"/>
      <c r="U119" s="170" t="s">
        <v>244</v>
      </c>
      <c r="V119" s="256">
        <v>12770.56</v>
      </c>
      <c r="W119" s="182">
        <v>12552.2</v>
      </c>
      <c r="X119" s="157"/>
      <c r="Y119" s="170" t="s">
        <v>244</v>
      </c>
      <c r="Z119" s="257">
        <v>12641.46</v>
      </c>
      <c r="AB119" s="160"/>
      <c r="AC119" s="160"/>
      <c r="AD119" s="178"/>
      <c r="AE119" s="178"/>
      <c r="AF119" s="178"/>
      <c r="AI119" s="178"/>
      <c r="AJ119" s="178"/>
      <c r="AK119" s="178"/>
    </row>
    <row r="120" spans="1:37" ht="12.75" customHeight="1">
      <c r="A120" s="213" t="s">
        <v>240</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240</v>
      </c>
      <c r="P120" s="259">
        <v>13144.050999999999</v>
      </c>
      <c r="Q120" s="214">
        <v>12969.47</v>
      </c>
      <c r="R120" s="214">
        <v>12775.63</v>
      </c>
      <c r="S120" s="183">
        <v>13387.53</v>
      </c>
      <c r="T120" s="157"/>
      <c r="U120" s="170" t="s">
        <v>240</v>
      </c>
      <c r="V120" s="213">
        <v>13059.42</v>
      </c>
      <c r="W120" s="183">
        <v>13072.8</v>
      </c>
      <c r="X120" s="157"/>
      <c r="Y120" s="170" t="s">
        <v>240</v>
      </c>
      <c r="Z120" s="260">
        <v>13066.19</v>
      </c>
      <c r="AB120" s="160"/>
      <c r="AC120" s="160"/>
      <c r="AD120" s="234"/>
      <c r="AE120" s="178"/>
      <c r="AF120" s="178"/>
      <c r="AI120" s="178"/>
      <c r="AJ120" s="178"/>
      <c r="AK120" s="178"/>
    </row>
    <row r="121" spans="1:37" ht="12.75" customHeight="1">
      <c r="A121" s="213" t="s">
        <v>241</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241</v>
      </c>
      <c r="P121" s="259">
        <v>13083.304</v>
      </c>
      <c r="Q121" s="214">
        <v>12908.56</v>
      </c>
      <c r="R121" s="214">
        <v>12712.11</v>
      </c>
      <c r="S121" s="183">
        <v>13262.23</v>
      </c>
      <c r="T121" s="157"/>
      <c r="U121" s="170" t="s">
        <v>241</v>
      </c>
      <c r="V121" s="213">
        <v>12985.84</v>
      </c>
      <c r="W121" s="183">
        <v>12947.67</v>
      </c>
      <c r="X121" s="157"/>
      <c r="Y121" s="170" t="s">
        <v>241</v>
      </c>
      <c r="Z121" s="260">
        <v>12969.38</v>
      </c>
      <c r="AB121" s="160"/>
      <c r="AC121" s="160"/>
      <c r="AD121" s="234"/>
      <c r="AE121" s="178"/>
      <c r="AF121" s="178"/>
      <c r="AI121" s="178"/>
      <c r="AJ121" s="178"/>
      <c r="AK121" s="178"/>
    </row>
    <row r="122" spans="1:37" ht="12.75" customHeight="1">
      <c r="A122" s="213" t="s">
        <v>242</v>
      </c>
      <c r="B122" s="214">
        <v>11477</v>
      </c>
      <c r="C122" s="266"/>
      <c r="D122" s="214"/>
      <c r="E122" s="214">
        <v>11000</v>
      </c>
      <c r="F122" s="215">
        <v>12579.6</v>
      </c>
      <c r="G122" s="214">
        <v>11964.66</v>
      </c>
      <c r="H122" s="214"/>
      <c r="I122" s="214"/>
      <c r="J122" s="214">
        <v>9122.91</v>
      </c>
      <c r="K122" s="214"/>
      <c r="L122" s="214"/>
      <c r="M122" s="183">
        <v>10796.28</v>
      </c>
      <c r="N122" s="191"/>
      <c r="O122" s="170" t="s">
        <v>242</v>
      </c>
      <c r="P122" s="259">
        <v>11477</v>
      </c>
      <c r="Q122" s="214">
        <v>12019.6</v>
      </c>
      <c r="R122" s="214">
        <v>9122.91</v>
      </c>
      <c r="S122" s="183">
        <v>10796.28</v>
      </c>
      <c r="T122" s="157"/>
      <c r="U122" s="170" t="s">
        <v>242</v>
      </c>
      <c r="V122" s="213">
        <v>11684.29</v>
      </c>
      <c r="W122" s="183">
        <v>9920.9789999999994</v>
      </c>
      <c r="X122" s="157"/>
      <c r="Y122" s="170" t="s">
        <v>242</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243</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243</v>
      </c>
      <c r="P124" s="261">
        <v>12588.155000000001</v>
      </c>
      <c r="Q124" s="217">
        <v>12496.19</v>
      </c>
      <c r="R124" s="217">
        <v>12099.12</v>
      </c>
      <c r="S124" s="184">
        <v>12361.02</v>
      </c>
      <c r="T124" s="157"/>
      <c r="U124" s="165" t="s">
        <v>243</v>
      </c>
      <c r="V124" s="216">
        <v>12540.11</v>
      </c>
      <c r="W124" s="184">
        <v>12220.94</v>
      </c>
      <c r="X124" s="157"/>
      <c r="Y124" s="165" t="s">
        <v>243</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216</v>
      </c>
      <c r="M126" s="157"/>
      <c r="N126" s="191"/>
      <c r="O126" s="156">
        <v>2016</v>
      </c>
      <c r="P126" s="1417" t="s">
        <v>217</v>
      </c>
      <c r="Q126" s="1417"/>
      <c r="R126" s="1417"/>
      <c r="S126" s="1417"/>
      <c r="T126" s="157"/>
      <c r="U126" s="156">
        <v>2016</v>
      </c>
      <c r="V126" s="1417" t="s">
        <v>218</v>
      </c>
      <c r="W126" s="1417"/>
      <c r="X126" s="157"/>
      <c r="Y126" s="243">
        <v>2016</v>
      </c>
      <c r="Z126" s="157"/>
      <c r="AB126" s="160"/>
      <c r="AC126" s="160"/>
      <c r="AD126" s="234"/>
      <c r="AE126" s="178"/>
      <c r="AF126" s="178"/>
      <c r="AI126" s="178"/>
      <c r="AJ126" s="178"/>
      <c r="AK126" s="178"/>
    </row>
    <row r="127" spans="1:37" ht="15.75" thickBot="1">
      <c r="A127" s="196"/>
      <c r="B127" s="197" t="s">
        <v>220</v>
      </c>
      <c r="C127" s="197" t="s">
        <v>221</v>
      </c>
      <c r="D127" s="197" t="s">
        <v>222</v>
      </c>
      <c r="E127" s="197" t="s">
        <v>223</v>
      </c>
      <c r="F127" s="197" t="s">
        <v>224</v>
      </c>
      <c r="G127" s="197" t="s">
        <v>225</v>
      </c>
      <c r="H127" s="197" t="s">
        <v>226</v>
      </c>
      <c r="I127" s="197" t="s">
        <v>227</v>
      </c>
      <c r="J127" s="197" t="s">
        <v>228</v>
      </c>
      <c r="K127" s="197" t="s">
        <v>229</v>
      </c>
      <c r="L127" s="197" t="s">
        <v>230</v>
      </c>
      <c r="M127" s="198" t="s">
        <v>231</v>
      </c>
      <c r="N127" s="191"/>
      <c r="O127" s="161"/>
      <c r="P127" s="197" t="s">
        <v>232</v>
      </c>
      <c r="Q127" s="197" t="s">
        <v>233</v>
      </c>
      <c r="R127" s="197" t="s">
        <v>234</v>
      </c>
      <c r="S127" s="198" t="s">
        <v>235</v>
      </c>
      <c r="T127" s="157"/>
      <c r="U127" s="161"/>
      <c r="V127" s="197" t="s">
        <v>236</v>
      </c>
      <c r="W127" s="198" t="s">
        <v>237</v>
      </c>
      <c r="X127" s="157"/>
      <c r="Y127" s="161"/>
      <c r="Z127" s="199" t="s">
        <v>238</v>
      </c>
      <c r="AB127" s="160"/>
      <c r="AC127" s="160"/>
      <c r="AD127" s="178"/>
      <c r="AE127" s="178"/>
      <c r="AF127" s="178"/>
      <c r="AI127" s="178"/>
      <c r="AJ127" s="178"/>
      <c r="AK127" s="178"/>
    </row>
    <row r="128" spans="1:37" ht="15.75" thickBot="1">
      <c r="A128" s="268" t="s">
        <v>239</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239</v>
      </c>
      <c r="P128" s="233">
        <v>12152.78</v>
      </c>
      <c r="Q128" s="270">
        <v>12225.97</v>
      </c>
      <c r="R128" s="270">
        <v>12082.059769684131</v>
      </c>
      <c r="S128" s="252">
        <v>12366.839518176304</v>
      </c>
      <c r="T128" s="157"/>
      <c r="U128" s="176" t="s">
        <v>239</v>
      </c>
      <c r="V128" s="251">
        <v>12190.71</v>
      </c>
      <c r="W128" s="252">
        <v>12225.751205460605</v>
      </c>
      <c r="X128" s="157"/>
      <c r="Y128" s="176" t="s">
        <v>239</v>
      </c>
      <c r="Z128" s="169">
        <v>12207.946673194167</v>
      </c>
      <c r="AA128" s="178"/>
      <c r="AB128" s="160"/>
      <c r="AC128" s="160"/>
      <c r="AD128" s="178"/>
      <c r="AE128" s="178"/>
      <c r="AF128" s="178"/>
      <c r="AI128" s="178"/>
      <c r="AJ128" s="178"/>
      <c r="AK128" s="178"/>
    </row>
    <row r="129" spans="1:37" ht="15">
      <c r="A129" s="271" t="s">
        <v>244</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244</v>
      </c>
      <c r="P129" s="276">
        <v>12685.28</v>
      </c>
      <c r="Q129" s="226">
        <v>12845.67</v>
      </c>
      <c r="R129" s="226">
        <v>13428.616490709284</v>
      </c>
      <c r="S129" s="182">
        <v>13531.977640418832</v>
      </c>
      <c r="T129" s="157"/>
      <c r="U129" s="170" t="s">
        <v>244</v>
      </c>
      <c r="V129" s="256">
        <v>12782.87</v>
      </c>
      <c r="W129" s="182">
        <v>13455.603332892944</v>
      </c>
      <c r="X129" s="157"/>
      <c r="Y129" s="170" t="s">
        <v>244</v>
      </c>
      <c r="Z129" s="257">
        <v>13272.776656428781</v>
      </c>
      <c r="AA129" s="178"/>
      <c r="AB129" s="160"/>
      <c r="AC129" s="160"/>
      <c r="AD129" s="178"/>
      <c r="AE129" s="178"/>
      <c r="AF129" s="178"/>
      <c r="AI129" s="178"/>
      <c r="AJ129" s="178"/>
      <c r="AK129" s="178"/>
    </row>
    <row r="130" spans="1:37" ht="15">
      <c r="A130" s="213" t="s">
        <v>240</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240</v>
      </c>
      <c r="P130" s="259">
        <v>13237.8</v>
      </c>
      <c r="Q130" s="214">
        <v>13137.85</v>
      </c>
      <c r="R130" s="214">
        <v>13303.820441907194</v>
      </c>
      <c r="S130" s="183">
        <v>13580.867494712533</v>
      </c>
      <c r="T130" s="157"/>
      <c r="U130" s="170" t="s">
        <v>240</v>
      </c>
      <c r="V130" s="213">
        <v>13186.21</v>
      </c>
      <c r="W130" s="183">
        <v>13445.611192040464</v>
      </c>
      <c r="X130" s="157"/>
      <c r="Y130" s="170" t="s">
        <v>240</v>
      </c>
      <c r="Z130" s="260">
        <v>13307.574818969679</v>
      </c>
      <c r="AA130" s="227"/>
      <c r="AB130" s="160"/>
      <c r="AC130" s="160"/>
      <c r="AD130" s="178"/>
      <c r="AE130" s="178"/>
      <c r="AF130" s="178"/>
      <c r="AI130" s="178"/>
      <c r="AJ130" s="178"/>
      <c r="AK130" s="178"/>
    </row>
    <row r="131" spans="1:37" ht="15">
      <c r="A131" s="213" t="s">
        <v>241</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241</v>
      </c>
      <c r="P131" s="259">
        <v>13145.57</v>
      </c>
      <c r="Q131" s="214">
        <v>13131.9</v>
      </c>
      <c r="R131" s="214">
        <v>13385.95734361502</v>
      </c>
      <c r="S131" s="183">
        <v>13674.388084607981</v>
      </c>
      <c r="T131" s="157"/>
      <c r="U131" s="170" t="s">
        <v>241</v>
      </c>
      <c r="V131" s="213">
        <v>13137.29</v>
      </c>
      <c r="W131" s="183">
        <v>13542.675543275338</v>
      </c>
      <c r="X131" s="157"/>
      <c r="Y131" s="170" t="s">
        <v>241</v>
      </c>
      <c r="Z131" s="260">
        <v>13344.209551712014</v>
      </c>
      <c r="AA131" s="178"/>
      <c r="AB131" s="160"/>
      <c r="AC131" s="160"/>
      <c r="AD131" s="178"/>
      <c r="AE131" s="178"/>
      <c r="AF131" s="178"/>
      <c r="AI131" s="178"/>
      <c r="AJ131" s="178"/>
      <c r="AK131" s="178"/>
    </row>
    <row r="132" spans="1:37" ht="15">
      <c r="A132" s="213" t="s">
        <v>242</v>
      </c>
      <c r="B132" s="214"/>
      <c r="C132" s="266"/>
      <c r="D132" s="214">
        <v>12464</v>
      </c>
      <c r="E132" s="214">
        <v>11726.57</v>
      </c>
      <c r="F132" s="215"/>
      <c r="G132" s="214">
        <v>10243</v>
      </c>
      <c r="H132" s="214">
        <v>11134.15</v>
      </c>
      <c r="I132" s="214">
        <v>12171.677</v>
      </c>
      <c r="J132" s="214">
        <v>10879.68</v>
      </c>
      <c r="K132" s="214">
        <v>7850</v>
      </c>
      <c r="L132" s="214"/>
      <c r="M132" s="183"/>
      <c r="N132" s="191"/>
      <c r="O132" s="170" t="s">
        <v>242</v>
      </c>
      <c r="P132" s="259">
        <v>12464</v>
      </c>
      <c r="Q132" s="214">
        <v>11348.18</v>
      </c>
      <c r="R132" s="214">
        <v>11241.419178255373</v>
      </c>
      <c r="S132" s="183">
        <v>7850</v>
      </c>
      <c r="T132" s="157"/>
      <c r="U132" s="170" t="s">
        <v>242</v>
      </c>
      <c r="V132" s="259">
        <v>11419.4</v>
      </c>
      <c r="W132" s="183">
        <v>10860.788518518519</v>
      </c>
      <c r="X132" s="157"/>
      <c r="Y132" s="170" t="s">
        <v>242</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243</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243</v>
      </c>
      <c r="P134" s="261">
        <v>12371.26</v>
      </c>
      <c r="Q134" s="217">
        <v>12389.76</v>
      </c>
      <c r="R134" s="217">
        <v>12373.418265654967</v>
      </c>
      <c r="S134" s="184">
        <v>12559.108406347166</v>
      </c>
      <c r="T134" s="157"/>
      <c r="U134" s="165" t="s">
        <v>243</v>
      </c>
      <c r="V134" s="216">
        <v>12380.72</v>
      </c>
      <c r="W134" s="184">
        <v>12466.373631178893</v>
      </c>
      <c r="X134" s="157"/>
      <c r="Y134" s="165" t="s">
        <v>243</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216</v>
      </c>
      <c r="M136" s="157"/>
      <c r="N136" s="191"/>
      <c r="O136" s="156">
        <v>2017</v>
      </c>
      <c r="P136" s="1417" t="s">
        <v>217</v>
      </c>
      <c r="Q136" s="1417"/>
      <c r="R136" s="1417"/>
      <c r="S136" s="1417"/>
      <c r="T136" s="157"/>
      <c r="U136" s="156">
        <v>2017</v>
      </c>
      <c r="V136" s="1417" t="s">
        <v>218</v>
      </c>
      <c r="W136" s="1417"/>
      <c r="X136" s="157"/>
      <c r="Y136" s="243">
        <v>2017</v>
      </c>
      <c r="Z136" s="157"/>
      <c r="AA136" s="178"/>
      <c r="AB136" s="160"/>
      <c r="AC136" s="178"/>
      <c r="AD136" s="178"/>
      <c r="AG136" s="178"/>
      <c r="AH136" s="178"/>
      <c r="AI136" s="178"/>
    </row>
    <row r="137" spans="1:37" ht="15.75" thickBot="1">
      <c r="A137" s="196"/>
      <c r="B137" s="197" t="s">
        <v>220</v>
      </c>
      <c r="C137" s="197" t="s">
        <v>221</v>
      </c>
      <c r="D137" s="197" t="s">
        <v>222</v>
      </c>
      <c r="E137" s="197" t="s">
        <v>223</v>
      </c>
      <c r="F137" s="197" t="s">
        <v>224</v>
      </c>
      <c r="G137" s="197" t="s">
        <v>225</v>
      </c>
      <c r="H137" s="197" t="s">
        <v>226</v>
      </c>
      <c r="I137" s="197" t="s">
        <v>227</v>
      </c>
      <c r="J137" s="197" t="s">
        <v>228</v>
      </c>
      <c r="K137" s="197" t="s">
        <v>229</v>
      </c>
      <c r="L137" s="197" t="s">
        <v>230</v>
      </c>
      <c r="M137" s="198" t="s">
        <v>231</v>
      </c>
      <c r="N137" s="191"/>
      <c r="O137" s="161"/>
      <c r="P137" s="197" t="s">
        <v>232</v>
      </c>
      <c r="Q137" s="197" t="s">
        <v>233</v>
      </c>
      <c r="R137" s="197" t="s">
        <v>234</v>
      </c>
      <c r="S137" s="198" t="s">
        <v>235</v>
      </c>
      <c r="T137" s="157"/>
      <c r="U137" s="161"/>
      <c r="V137" s="197" t="s">
        <v>236</v>
      </c>
      <c r="W137" s="198" t="s">
        <v>237</v>
      </c>
      <c r="X137" s="157"/>
      <c r="Y137" s="161"/>
      <c r="Z137" s="199" t="s">
        <v>238</v>
      </c>
      <c r="AA137" s="178"/>
      <c r="AB137" s="160"/>
      <c r="AC137" s="178"/>
      <c r="AD137" s="178"/>
      <c r="AG137" s="178"/>
      <c r="AH137" s="178"/>
      <c r="AI137" s="178"/>
    </row>
    <row r="138" spans="1:37" ht="13.5" thickBot="1">
      <c r="A138" s="268" t="s">
        <v>239</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239</v>
      </c>
      <c r="P138" s="233">
        <v>12718.796365669239</v>
      </c>
      <c r="Q138" s="203">
        <v>12646.578483793441</v>
      </c>
      <c r="R138" s="203">
        <v>12777.268682127358</v>
      </c>
      <c r="S138" s="203">
        <v>13407.303040860694</v>
      </c>
      <c r="T138" s="157"/>
      <c r="U138" s="176" t="s">
        <v>239</v>
      </c>
      <c r="V138" s="203">
        <v>12682.785318126484</v>
      </c>
      <c r="W138" s="203">
        <v>13087.097030796682</v>
      </c>
      <c r="X138" s="157"/>
      <c r="Y138" s="176" t="s">
        <v>239</v>
      </c>
      <c r="Z138" s="203">
        <v>12883.037993972786</v>
      </c>
      <c r="AA138" s="227"/>
      <c r="AC138"/>
      <c r="AD138"/>
    </row>
    <row r="139" spans="1:37" ht="13.5">
      <c r="A139" s="271" t="s">
        <v>244</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244</v>
      </c>
      <c r="P139" s="276">
        <v>12822.743393423903</v>
      </c>
      <c r="Q139" s="226">
        <v>12483.2722737722</v>
      </c>
      <c r="R139" s="226">
        <v>13101.790843794055</v>
      </c>
      <c r="S139" s="182">
        <v>13654.934987951818</v>
      </c>
      <c r="T139" s="157"/>
      <c r="U139" s="170" t="s">
        <v>244</v>
      </c>
      <c r="V139" s="256">
        <v>12694.4564476386</v>
      </c>
      <c r="W139" s="182">
        <v>13339.243151482651</v>
      </c>
      <c r="X139" s="157"/>
      <c r="Y139" s="170" t="s">
        <v>244</v>
      </c>
      <c r="Z139" s="257">
        <v>13128.627909400457</v>
      </c>
      <c r="AA139" s="287"/>
      <c r="AC139"/>
      <c r="AD139"/>
    </row>
    <row r="140" spans="1:37">
      <c r="A140" s="213" t="s">
        <v>240</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240</v>
      </c>
      <c r="P140" s="259">
        <v>13614.902012968638</v>
      </c>
      <c r="Q140" s="214">
        <v>13336.906054025294</v>
      </c>
      <c r="R140" s="214">
        <v>13655.182457196601</v>
      </c>
      <c r="S140" s="183">
        <v>14417.587930170597</v>
      </c>
      <c r="T140" s="157"/>
      <c r="U140" s="170" t="s">
        <v>240</v>
      </c>
      <c r="V140" s="213">
        <v>13478.621281095424</v>
      </c>
      <c r="W140" s="183">
        <v>14036.005608185502</v>
      </c>
      <c r="X140" s="157"/>
      <c r="Y140" s="170" t="s">
        <v>240</v>
      </c>
      <c r="Z140" s="260">
        <v>13752.414156674904</v>
      </c>
      <c r="AA140" s="178"/>
      <c r="AC140"/>
      <c r="AD140"/>
    </row>
    <row r="141" spans="1:37">
      <c r="A141" s="213" t="s">
        <v>241</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241</v>
      </c>
      <c r="P141" s="259">
        <v>13554.711796658656</v>
      </c>
      <c r="Q141" s="214">
        <v>13216.315719793231</v>
      </c>
      <c r="R141" s="214">
        <v>13507.948106278058</v>
      </c>
      <c r="S141" s="183">
        <v>14253.544478738901</v>
      </c>
      <c r="T141" s="157"/>
      <c r="U141" s="170" t="s">
        <v>241</v>
      </c>
      <c r="V141" s="213">
        <v>13376.38577862732</v>
      </c>
      <c r="W141" s="183">
        <v>13835.644931031207</v>
      </c>
      <c r="X141" s="157"/>
      <c r="Y141" s="170" t="s">
        <v>241</v>
      </c>
      <c r="Z141" s="260">
        <v>13580.19772767119</v>
      </c>
      <c r="AA141" s="178"/>
      <c r="AC141"/>
      <c r="AD141"/>
    </row>
    <row r="142" spans="1:37">
      <c r="A142" s="213" t="s">
        <v>242</v>
      </c>
      <c r="B142" s="214">
        <v>14796</v>
      </c>
      <c r="C142" s="674"/>
      <c r="D142" s="214">
        <v>12575.895061728392</v>
      </c>
      <c r="E142" s="214"/>
      <c r="F142" s="214">
        <v>13222.000000000002</v>
      </c>
      <c r="G142" s="214">
        <v>14074.756097560978</v>
      </c>
      <c r="H142" s="214"/>
      <c r="I142" s="214"/>
      <c r="J142" s="214"/>
      <c r="K142" s="214">
        <v>12369.75</v>
      </c>
      <c r="L142" s="214"/>
      <c r="M142" s="183"/>
      <c r="N142" s="191"/>
      <c r="O142" s="170" t="s">
        <v>242</v>
      </c>
      <c r="P142" s="259">
        <v>12893.052910052907</v>
      </c>
      <c r="Q142" s="214">
        <v>13820.681506849316</v>
      </c>
      <c r="R142" s="214"/>
      <c r="S142" s="183">
        <v>12369.75</v>
      </c>
      <c r="T142" s="157"/>
      <c r="U142" s="170" t="s">
        <v>242</v>
      </c>
      <c r="V142" s="259">
        <v>13456.187110187107</v>
      </c>
      <c r="W142" s="183">
        <v>12369.75</v>
      </c>
      <c r="X142" s="157"/>
      <c r="Y142" s="170" t="s">
        <v>242</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243</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243</v>
      </c>
      <c r="P144" s="261">
        <v>12870.757534828081</v>
      </c>
      <c r="Q144" s="217">
        <v>12842.732401034815</v>
      </c>
      <c r="R144" s="217">
        <v>12915.653754092227</v>
      </c>
      <c r="S144" s="184">
        <v>13387.43110929996</v>
      </c>
      <c r="T144" s="157"/>
      <c r="U144" s="165" t="s">
        <v>243</v>
      </c>
      <c r="V144" s="216">
        <v>12856.615762096459</v>
      </c>
      <c r="W144" s="184">
        <v>13140.932318799365</v>
      </c>
      <c r="X144" s="157"/>
      <c r="Y144" s="165" t="s">
        <v>243</v>
      </c>
      <c r="Z144" s="262">
        <v>12993.564459736635</v>
      </c>
      <c r="AA144" s="178"/>
      <c r="AB144" s="160"/>
      <c r="AC144"/>
      <c r="AD144"/>
    </row>
    <row r="145" spans="1:34" ht="15">
      <c r="AA145" s="178"/>
      <c r="AB145" s="160"/>
      <c r="AC145" s="1005"/>
      <c r="AD145" s="1005"/>
    </row>
    <row r="146" spans="1:34" ht="16.5" thickBot="1">
      <c r="A146" s="156">
        <v>2018</v>
      </c>
      <c r="B146" s="157"/>
      <c r="C146" s="157"/>
      <c r="D146" s="157"/>
      <c r="E146" s="157"/>
      <c r="F146" s="157"/>
      <c r="G146" s="157"/>
      <c r="H146" s="157"/>
      <c r="I146" s="157"/>
      <c r="J146" s="157"/>
      <c r="K146" s="157"/>
      <c r="L146" s="158" t="s">
        <v>216</v>
      </c>
      <c r="M146" s="157"/>
      <c r="N146" s="191"/>
      <c r="O146" s="156">
        <v>2018</v>
      </c>
      <c r="P146" s="1417" t="s">
        <v>217</v>
      </c>
      <c r="Q146" s="1417"/>
      <c r="R146" s="1417"/>
      <c r="S146" s="1417"/>
      <c r="T146" s="157"/>
      <c r="U146" s="156">
        <v>2018</v>
      </c>
      <c r="V146" s="1417" t="s">
        <v>218</v>
      </c>
      <c r="W146" s="1417"/>
      <c r="X146" s="157"/>
      <c r="Y146" s="243">
        <v>2018</v>
      </c>
      <c r="Z146" s="157"/>
      <c r="AA146" s="178"/>
      <c r="AB146"/>
      <c r="AC146" s="1005"/>
      <c r="AD146" s="1005"/>
      <c r="AE146"/>
    </row>
    <row r="147" spans="1:34" ht="14.25" thickBot="1">
      <c r="A147" s="196"/>
      <c r="B147" s="197" t="s">
        <v>220</v>
      </c>
      <c r="C147" s="197" t="s">
        <v>221</v>
      </c>
      <c r="D147" s="197" t="s">
        <v>222</v>
      </c>
      <c r="E147" s="197" t="s">
        <v>223</v>
      </c>
      <c r="F147" s="197" t="s">
        <v>224</v>
      </c>
      <c r="G147" s="197" t="s">
        <v>225</v>
      </c>
      <c r="H147" s="197" t="s">
        <v>226</v>
      </c>
      <c r="I147" s="197" t="s">
        <v>227</v>
      </c>
      <c r="J147" s="197" t="s">
        <v>228</v>
      </c>
      <c r="K147" s="197" t="s">
        <v>229</v>
      </c>
      <c r="L147" s="197" t="s">
        <v>230</v>
      </c>
      <c r="M147" s="198" t="s">
        <v>231</v>
      </c>
      <c r="N147" s="191"/>
      <c r="O147" s="161"/>
      <c r="P147" s="197" t="s">
        <v>232</v>
      </c>
      <c r="Q147" s="197" t="s">
        <v>233</v>
      </c>
      <c r="R147" s="197" t="s">
        <v>234</v>
      </c>
      <c r="S147" s="198" t="s">
        <v>235</v>
      </c>
      <c r="T147" s="157"/>
      <c r="U147" s="161"/>
      <c r="V147" s="197" t="s">
        <v>236</v>
      </c>
      <c r="W147" s="198" t="s">
        <v>237</v>
      </c>
      <c r="X147" s="157"/>
      <c r="Y147" s="161"/>
      <c r="Z147" s="199" t="s">
        <v>238</v>
      </c>
      <c r="AA147" s="178"/>
      <c r="AB147"/>
      <c r="AC147"/>
      <c r="AD147"/>
      <c r="AE147"/>
    </row>
    <row r="148" spans="1:34" ht="13.5" thickBot="1">
      <c r="A148" s="268" t="s">
        <v>239</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239</v>
      </c>
      <c r="P148" s="233">
        <v>13494.82543256972</v>
      </c>
      <c r="Q148" s="203">
        <v>13515.181916035323</v>
      </c>
      <c r="R148" s="203">
        <v>13242.381779647045</v>
      </c>
      <c r="S148" s="233">
        <v>13168.628653930869</v>
      </c>
      <c r="T148" s="157"/>
      <c r="U148" s="176" t="s">
        <v>239</v>
      </c>
      <c r="V148" s="233">
        <v>13505.006881893625</v>
      </c>
      <c r="W148" s="233">
        <v>13206.686872453876</v>
      </c>
      <c r="X148" s="157"/>
      <c r="Y148" s="176" t="s">
        <v>239</v>
      </c>
      <c r="Z148" s="233">
        <v>13362.90645387967</v>
      </c>
      <c r="AA148" s="178"/>
      <c r="AB148"/>
      <c r="AC148"/>
      <c r="AD148"/>
      <c r="AE148"/>
    </row>
    <row r="149" spans="1:34">
      <c r="A149" s="271" t="s">
        <v>244</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244</v>
      </c>
      <c r="P149" s="276">
        <v>13480.244994758916</v>
      </c>
      <c r="Q149" s="226">
        <v>13646.011715575618</v>
      </c>
      <c r="R149" s="226">
        <v>13387.682697752958</v>
      </c>
      <c r="S149" s="182">
        <v>13645.791400613958</v>
      </c>
      <c r="T149" s="157"/>
      <c r="U149" s="170" t="s">
        <v>244</v>
      </c>
      <c r="V149" s="256">
        <v>13556.472345003305</v>
      </c>
      <c r="W149" s="182">
        <v>13517.726768060838</v>
      </c>
      <c r="X149" s="157"/>
      <c r="Y149" s="170" t="s">
        <v>244</v>
      </c>
      <c r="Z149" s="257">
        <v>13533.449632381094</v>
      </c>
      <c r="AA149" s="178"/>
      <c r="AB149"/>
      <c r="AC149"/>
      <c r="AD149"/>
      <c r="AE149"/>
      <c r="AF149"/>
      <c r="AG149"/>
      <c r="AH149"/>
    </row>
    <row r="150" spans="1:34">
      <c r="A150" s="213" t="s">
        <v>240</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240</v>
      </c>
      <c r="P150" s="259">
        <v>14283.471633622017</v>
      </c>
      <c r="Q150" s="214">
        <v>14184.245280813526</v>
      </c>
      <c r="R150" s="214">
        <v>14162.296339843502</v>
      </c>
      <c r="S150" s="183">
        <v>14181.713643996154</v>
      </c>
      <c r="T150" s="157"/>
      <c r="U150" s="170" t="s">
        <v>240</v>
      </c>
      <c r="V150" s="213">
        <v>14235.11583391866</v>
      </c>
      <c r="W150" s="183">
        <v>14171.551629923279</v>
      </c>
      <c r="X150" s="157"/>
      <c r="Y150" s="170" t="s">
        <v>240</v>
      </c>
      <c r="Z150" s="260">
        <v>14206.427548159932</v>
      </c>
      <c r="AA150" s="178"/>
      <c r="AB150"/>
      <c r="AC150"/>
      <c r="AD150"/>
      <c r="AE150"/>
      <c r="AF150"/>
      <c r="AG150"/>
      <c r="AH150"/>
    </row>
    <row r="151" spans="1:34">
      <c r="A151" s="213" t="s">
        <v>241</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241</v>
      </c>
      <c r="P151" s="259">
        <v>14147.877504669799</v>
      </c>
      <c r="Q151" s="214">
        <v>14094.307272960828</v>
      </c>
      <c r="R151" s="214">
        <v>14072.65117395687</v>
      </c>
      <c r="S151" s="183">
        <v>14021.440438133233</v>
      </c>
      <c r="T151" s="157"/>
      <c r="U151" s="170" t="s">
        <v>241</v>
      </c>
      <c r="V151" s="213">
        <v>14119.018042711721</v>
      </c>
      <c r="W151" s="183">
        <v>14047.270979881589</v>
      </c>
      <c r="X151" s="157"/>
      <c r="Y151" s="170" t="s">
        <v>241</v>
      </c>
      <c r="Z151" s="260">
        <v>14086.589137149313</v>
      </c>
      <c r="AA151" s="178"/>
      <c r="AB151"/>
      <c r="AC151"/>
      <c r="AD151"/>
      <c r="AE151"/>
      <c r="AF151"/>
      <c r="AG151"/>
      <c r="AH151"/>
    </row>
    <row r="152" spans="1:34">
      <c r="A152" s="213" t="s">
        <v>242</v>
      </c>
      <c r="B152" s="214"/>
      <c r="C152" s="674">
        <v>11669.37</v>
      </c>
      <c r="D152" s="214"/>
      <c r="E152" s="214">
        <v>13911.63</v>
      </c>
      <c r="F152" s="214"/>
      <c r="G152" s="214"/>
      <c r="H152" s="214">
        <v>10275.299999999999</v>
      </c>
      <c r="I152" s="214">
        <v>10407.782857142856</v>
      </c>
      <c r="J152" s="214"/>
      <c r="K152" s="214"/>
      <c r="L152" s="214">
        <v>11869</v>
      </c>
      <c r="M152" s="183"/>
      <c r="N152" s="191"/>
      <c r="O152" s="170" t="s">
        <v>242</v>
      </c>
      <c r="P152" s="259">
        <v>11669.37</v>
      </c>
      <c r="Q152" s="214">
        <v>13911.63</v>
      </c>
      <c r="R152" s="214">
        <v>10365.881302325581</v>
      </c>
      <c r="S152" s="183">
        <v>11869</v>
      </c>
      <c r="T152" s="157"/>
      <c r="U152" s="170" t="s">
        <v>242</v>
      </c>
      <c r="V152" s="259">
        <v>12250.266373056995</v>
      </c>
      <c r="W152" s="183">
        <v>11657.500968586388</v>
      </c>
      <c r="X152" s="157"/>
      <c r="Y152" s="170" t="s">
        <v>242</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243</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243</v>
      </c>
      <c r="P154" s="261">
        <v>13502.493781732628</v>
      </c>
      <c r="Q154" s="217">
        <v>13568.182223844509</v>
      </c>
      <c r="R154" s="217">
        <v>13420.917935467203</v>
      </c>
      <c r="S154" s="184">
        <v>13547.741200622433</v>
      </c>
      <c r="T154" s="157"/>
      <c r="U154" s="165" t="s">
        <v>243</v>
      </c>
      <c r="V154" s="216">
        <v>13537.266183576934</v>
      </c>
      <c r="W154" s="184">
        <v>13481.254286659221</v>
      </c>
      <c r="X154" s="157"/>
      <c r="Y154" s="165" t="s">
        <v>243</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216</v>
      </c>
      <c r="M156" s="157"/>
      <c r="N156" s="191"/>
      <c r="O156" s="156">
        <v>2019</v>
      </c>
      <c r="P156" s="1417" t="s">
        <v>217</v>
      </c>
      <c r="Q156" s="1417"/>
      <c r="R156" s="1417"/>
      <c r="S156" s="1417"/>
      <c r="T156" s="157"/>
      <c r="U156" s="156">
        <v>2019</v>
      </c>
      <c r="V156" s="1417" t="s">
        <v>218</v>
      </c>
      <c r="W156" s="1417"/>
      <c r="X156" s="157"/>
      <c r="Y156" s="243">
        <v>2019</v>
      </c>
      <c r="Z156" s="157"/>
      <c r="AA156"/>
      <c r="AB156"/>
      <c r="AC156"/>
      <c r="AD156"/>
      <c r="AE156"/>
      <c r="AF156"/>
      <c r="AG156"/>
      <c r="AH156"/>
    </row>
    <row r="157" spans="1:34" ht="14.25" thickBot="1">
      <c r="A157" s="196"/>
      <c r="B157" s="197" t="s">
        <v>220</v>
      </c>
      <c r="C157" s="197" t="s">
        <v>221</v>
      </c>
      <c r="D157" s="197" t="s">
        <v>222</v>
      </c>
      <c r="E157" s="197" t="s">
        <v>223</v>
      </c>
      <c r="F157" s="197" t="s">
        <v>224</v>
      </c>
      <c r="G157" s="197" t="s">
        <v>225</v>
      </c>
      <c r="H157" s="197" t="s">
        <v>226</v>
      </c>
      <c r="I157" s="197" t="s">
        <v>227</v>
      </c>
      <c r="J157" s="197" t="s">
        <v>228</v>
      </c>
      <c r="K157" s="197" t="s">
        <v>229</v>
      </c>
      <c r="L157" s="197" t="s">
        <v>230</v>
      </c>
      <c r="M157" s="198" t="s">
        <v>231</v>
      </c>
      <c r="N157" s="191"/>
      <c r="O157" s="161"/>
      <c r="P157" s="197" t="s">
        <v>232</v>
      </c>
      <c r="Q157" s="197" t="s">
        <v>233</v>
      </c>
      <c r="R157" s="197" t="s">
        <v>234</v>
      </c>
      <c r="S157" s="198" t="s">
        <v>235</v>
      </c>
      <c r="T157" s="157"/>
      <c r="U157" s="161"/>
      <c r="V157" s="197" t="s">
        <v>236</v>
      </c>
      <c r="W157" s="198" t="s">
        <v>237</v>
      </c>
      <c r="X157" s="157"/>
      <c r="Y157" s="161"/>
      <c r="Z157" s="199" t="s">
        <v>238</v>
      </c>
      <c r="AA157"/>
      <c r="AB157"/>
      <c r="AC157"/>
      <c r="AD157"/>
      <c r="AE157"/>
      <c r="AF157"/>
      <c r="AG157"/>
      <c r="AH157"/>
    </row>
    <row r="158" spans="1:34" ht="13.5" thickBot="1">
      <c r="A158" s="268" t="s">
        <v>239</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v>11797.730210590606</v>
      </c>
      <c r="L158" s="203"/>
      <c r="M158" s="204"/>
      <c r="N158" s="191"/>
      <c r="O158" s="176" t="s">
        <v>239</v>
      </c>
      <c r="P158" s="233">
        <v>12598.899991992648</v>
      </c>
      <c r="Q158" s="203">
        <v>12261.047976022926</v>
      </c>
      <c r="R158" s="203">
        <v>11576.419047036832</v>
      </c>
      <c r="S158" s="252"/>
      <c r="T158" s="157"/>
      <c r="U158" s="176" t="s">
        <v>239</v>
      </c>
      <c r="V158" s="233">
        <v>12550.782190848724</v>
      </c>
      <c r="W158" s="252"/>
      <c r="X158" s="157"/>
      <c r="Y158" s="176" t="s">
        <v>239</v>
      </c>
      <c r="Z158" s="169"/>
      <c r="AA158"/>
      <c r="AB158"/>
      <c r="AC158"/>
      <c r="AD158"/>
      <c r="AE158"/>
      <c r="AF158"/>
      <c r="AG158"/>
      <c r="AH158"/>
    </row>
    <row r="159" spans="1:34">
      <c r="A159" s="271" t="s">
        <v>244</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v>12060.398568329721</v>
      </c>
      <c r="L159" s="226"/>
      <c r="M159" s="182"/>
      <c r="N159" s="191"/>
      <c r="O159" s="170" t="s">
        <v>244</v>
      </c>
      <c r="P159" s="276">
        <v>12584.9079795629</v>
      </c>
      <c r="Q159" s="226">
        <v>12238.655673608149</v>
      </c>
      <c r="R159" s="226">
        <v>11559.118447346602</v>
      </c>
      <c r="S159" s="182"/>
      <c r="T159" s="157"/>
      <c r="U159" s="170" t="s">
        <v>244</v>
      </c>
      <c r="V159" s="256">
        <v>12500.450973599327</v>
      </c>
      <c r="W159" s="182"/>
      <c r="X159" s="157"/>
      <c r="Y159" s="170" t="s">
        <v>244</v>
      </c>
      <c r="Z159" s="257"/>
      <c r="AA159"/>
      <c r="AB159"/>
      <c r="AC159"/>
      <c r="AD159"/>
      <c r="AE159"/>
      <c r="AF159"/>
      <c r="AG159"/>
      <c r="AH159"/>
    </row>
    <row r="160" spans="1:34">
      <c r="A160" s="213" t="s">
        <v>240</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v>12399.186362800923</v>
      </c>
      <c r="L160" s="214"/>
      <c r="M160" s="183"/>
      <c r="N160" s="191"/>
      <c r="O160" s="170" t="s">
        <v>240</v>
      </c>
      <c r="P160" s="259">
        <v>13365.473623968906</v>
      </c>
      <c r="Q160" s="214">
        <v>12634.788533296382</v>
      </c>
      <c r="R160" s="214">
        <v>12003.240343302372</v>
      </c>
      <c r="S160" s="183"/>
      <c r="T160" s="157"/>
      <c r="U160" s="170" t="s">
        <v>240</v>
      </c>
      <c r="V160" s="213">
        <v>13139.509553109532</v>
      </c>
      <c r="W160" s="183"/>
      <c r="X160" s="157"/>
      <c r="Y160" s="170" t="s">
        <v>240</v>
      </c>
      <c r="Z160" s="260"/>
      <c r="AA160"/>
      <c r="AB160"/>
      <c r="AC160"/>
      <c r="AD160"/>
      <c r="AE160"/>
      <c r="AF160"/>
      <c r="AG160"/>
      <c r="AH160"/>
    </row>
    <row r="161" spans="1:34">
      <c r="A161" s="213" t="s">
        <v>241</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v>12310.877136839459</v>
      </c>
      <c r="L161" s="214"/>
      <c r="M161" s="183"/>
      <c r="N161" s="191"/>
      <c r="O161" s="170" t="s">
        <v>241</v>
      </c>
      <c r="P161" s="259">
        <v>13188.197147760482</v>
      </c>
      <c r="Q161" s="214">
        <v>12335.540878643409</v>
      </c>
      <c r="R161" s="214">
        <v>11693.340922488851</v>
      </c>
      <c r="S161" s="183"/>
      <c r="T161" s="157"/>
      <c r="U161" s="170" t="s">
        <v>241</v>
      </c>
      <c r="V161" s="213">
        <v>12848.949299748068</v>
      </c>
      <c r="W161" s="183"/>
      <c r="X161" s="157"/>
      <c r="Y161" s="170" t="s">
        <v>241</v>
      </c>
      <c r="Z161" s="260"/>
      <c r="AA161"/>
      <c r="AB161"/>
      <c r="AC161"/>
      <c r="AD161"/>
      <c r="AE161"/>
      <c r="AF161"/>
      <c r="AG161"/>
      <c r="AH161"/>
    </row>
    <row r="162" spans="1:34">
      <c r="A162" s="213" t="s">
        <v>242</v>
      </c>
      <c r="B162" s="214"/>
      <c r="C162" s="674"/>
      <c r="D162" s="214"/>
      <c r="E162" s="214"/>
      <c r="F162" s="214"/>
      <c r="G162" s="214">
        <v>11847.259206798866</v>
      </c>
      <c r="H162" s="214">
        <v>10212.64</v>
      </c>
      <c r="I162" s="214">
        <v>11431</v>
      </c>
      <c r="J162" s="214"/>
      <c r="K162" s="214"/>
      <c r="L162" s="214"/>
      <c r="M162" s="183"/>
      <c r="N162" s="191"/>
      <c r="O162" s="170" t="s">
        <v>242</v>
      </c>
      <c r="P162" s="259">
        <v>13064.125629609642</v>
      </c>
      <c r="Q162" s="214">
        <v>12075.168972332016</v>
      </c>
      <c r="R162" s="214">
        <v>11249.852949640286</v>
      </c>
      <c r="S162" s="183"/>
      <c r="T162" s="157"/>
      <c r="U162" s="170" t="s">
        <v>242</v>
      </c>
      <c r="V162" s="259">
        <v>12653.835934182589</v>
      </c>
      <c r="W162" s="183"/>
      <c r="X162" s="157"/>
      <c r="Y162" s="170" t="s">
        <v>242</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v>10207.22881650506</v>
      </c>
      <c r="L163" s="214"/>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243</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v>12864.967865200817</v>
      </c>
      <c r="L164" s="217"/>
      <c r="M164" s="184"/>
      <c r="N164" s="191"/>
      <c r="O164" s="165" t="s">
        <v>243</v>
      </c>
      <c r="P164" s="261">
        <v>13149.837234423143</v>
      </c>
      <c r="Q164" s="217">
        <v>13195.575193757533</v>
      </c>
      <c r="R164" s="217">
        <v>12653.605284927531</v>
      </c>
      <c r="S164" s="184"/>
      <c r="T164" s="157"/>
      <c r="U164" s="165" t="s">
        <v>243</v>
      </c>
      <c r="V164" s="216">
        <v>13296.575163892434</v>
      </c>
      <c r="W164" s="184"/>
      <c r="X164" s="157"/>
      <c r="Y164" s="165" t="s">
        <v>243</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246</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247</v>
      </c>
      <c r="S168" s="279"/>
      <c r="T168" s="279"/>
      <c r="U168" s="279"/>
      <c r="V168" s="279"/>
      <c r="W168" s="283" t="s">
        <v>247</v>
      </c>
      <c r="X168" s="279"/>
      <c r="Y168" s="279"/>
      <c r="Z168" s="283" t="s">
        <v>247</v>
      </c>
      <c r="AA168" s="307"/>
      <c r="AB168" s="160"/>
      <c r="AC168" s="160"/>
    </row>
    <row r="169" spans="1:34" ht="16.5" thickBot="1">
      <c r="A169" s="284">
        <v>2003</v>
      </c>
      <c r="B169" s="278"/>
      <c r="C169" s="278"/>
      <c r="D169" s="278"/>
      <c r="E169" s="278"/>
      <c r="F169" s="278"/>
      <c r="G169" s="278"/>
      <c r="H169" s="278"/>
      <c r="I169" s="278"/>
      <c r="J169" s="278"/>
      <c r="K169" s="278"/>
      <c r="L169" s="278"/>
      <c r="M169" s="283" t="s">
        <v>247</v>
      </c>
      <c r="N169" s="285"/>
      <c r="O169" s="284">
        <v>2003</v>
      </c>
      <c r="P169" s="286" t="s">
        <v>217</v>
      </c>
      <c r="Q169" s="286"/>
      <c r="R169" s="286"/>
      <c r="S169" s="286"/>
      <c r="T169" s="278"/>
      <c r="U169" s="284">
        <v>2003</v>
      </c>
      <c r="V169" s="286" t="s">
        <v>218</v>
      </c>
      <c r="W169" s="286"/>
      <c r="X169" s="278"/>
      <c r="Y169" s="284">
        <v>2003</v>
      </c>
      <c r="Z169" s="278"/>
      <c r="AB169" s="160"/>
      <c r="AC169" s="160"/>
    </row>
    <row r="170" spans="1:34" ht="21" customHeight="1" thickBot="1">
      <c r="A170" s="288"/>
      <c r="B170" s="289" t="s">
        <v>220</v>
      </c>
      <c r="C170" s="289" t="s">
        <v>221</v>
      </c>
      <c r="D170" s="289" t="s">
        <v>222</v>
      </c>
      <c r="E170" s="289" t="s">
        <v>223</v>
      </c>
      <c r="F170" s="289" t="s">
        <v>224</v>
      </c>
      <c r="G170" s="289" t="s">
        <v>225</v>
      </c>
      <c r="H170" s="289" t="s">
        <v>226</v>
      </c>
      <c r="I170" s="289" t="s">
        <v>227</v>
      </c>
      <c r="J170" s="289" t="s">
        <v>228</v>
      </c>
      <c r="K170" s="289" t="s">
        <v>229</v>
      </c>
      <c r="L170" s="289" t="s">
        <v>230</v>
      </c>
      <c r="M170" s="290" t="s">
        <v>231</v>
      </c>
      <c r="N170" s="285"/>
      <c r="O170" s="291"/>
      <c r="P170" s="292" t="s">
        <v>232</v>
      </c>
      <c r="Q170" s="292" t="s">
        <v>233</v>
      </c>
      <c r="R170" s="292" t="s">
        <v>234</v>
      </c>
      <c r="S170" s="293" t="s">
        <v>235</v>
      </c>
      <c r="T170" s="278"/>
      <c r="U170" s="291"/>
      <c r="V170" s="292" t="s">
        <v>236</v>
      </c>
      <c r="W170" s="293" t="s">
        <v>237</v>
      </c>
      <c r="X170" s="278"/>
      <c r="Y170" s="291"/>
      <c r="Z170" s="294" t="s">
        <v>238</v>
      </c>
      <c r="AB170" s="160"/>
      <c r="AC170" s="160"/>
    </row>
    <row r="171" spans="1:34" ht="15.75" thickBot="1">
      <c r="A171" s="295" t="s">
        <v>239</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239</v>
      </c>
      <c r="P171" s="296">
        <f t="shared" ref="P171:S176" si="1">(P9/1000)/1.02</f>
        <v>5.2057843137254896</v>
      </c>
      <c r="Q171" s="296">
        <f t="shared" si="1"/>
        <v>5.1842156862745092</v>
      </c>
      <c r="R171" s="296">
        <f t="shared" si="1"/>
        <v>4.901372549019607</v>
      </c>
      <c r="S171" s="297">
        <f t="shared" si="1"/>
        <v>5.0941176470588232</v>
      </c>
      <c r="T171" s="278"/>
      <c r="U171" s="298" t="s">
        <v>239</v>
      </c>
      <c r="V171" s="299">
        <f t="shared" ref="V171:W176" si="2">(V9/1000)/1.02</f>
        <v>5.1947058823529417</v>
      </c>
      <c r="W171" s="300">
        <f t="shared" si="2"/>
        <v>5.0043137254901957</v>
      </c>
      <c r="X171" s="278"/>
      <c r="Y171" s="301" t="s">
        <v>239</v>
      </c>
      <c r="Z171" s="300">
        <f t="shared" ref="Z171:Z176" si="3">(Z9/1000)/1.02</f>
        <v>5.1024049019607842</v>
      </c>
      <c r="AB171" s="160"/>
      <c r="AC171" s="160"/>
    </row>
    <row r="172" spans="1:34" ht="15">
      <c r="A172" s="298" t="s">
        <v>240</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240</v>
      </c>
      <c r="P172" s="299">
        <f t="shared" si="1"/>
        <v>6.2614725490196079</v>
      </c>
      <c r="Q172" s="299">
        <f t="shared" si="1"/>
        <v>6.2512862745098037</v>
      </c>
      <c r="R172" s="299">
        <f t="shared" si="1"/>
        <v>6.1147803921568631</v>
      </c>
      <c r="S172" s="300">
        <f t="shared" si="1"/>
        <v>5.9859147058823527</v>
      </c>
      <c r="T172" s="278"/>
      <c r="U172" s="304" t="s">
        <v>240</v>
      </c>
      <c r="V172" s="299">
        <f t="shared" si="2"/>
        <v>6.2560843137254896</v>
      </c>
      <c r="W172" s="300">
        <f t="shared" si="2"/>
        <v>6.0444715686274506</v>
      </c>
      <c r="X172" s="278"/>
      <c r="Y172" s="298" t="s">
        <v>240</v>
      </c>
      <c r="Z172" s="300">
        <f t="shared" si="3"/>
        <v>6.1599686274509802</v>
      </c>
      <c r="AB172" s="160"/>
      <c r="AC172" s="160"/>
    </row>
    <row r="173" spans="1:34" ht="15">
      <c r="A173" s="298" t="s">
        <v>241</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241</v>
      </c>
      <c r="P173" s="281">
        <f t="shared" si="1"/>
        <v>6.0088245098039224</v>
      </c>
      <c r="Q173" s="281">
        <f t="shared" si="1"/>
        <v>5.841396078431373</v>
      </c>
      <c r="R173" s="281">
        <f t="shared" si="1"/>
        <v>6.1423715686274507</v>
      </c>
      <c r="S173" s="302">
        <f t="shared" si="1"/>
        <v>5.8701911764705885</v>
      </c>
      <c r="T173" s="278"/>
      <c r="U173" s="298" t="s">
        <v>241</v>
      </c>
      <c r="V173" s="281">
        <f t="shared" si="2"/>
        <v>5.9563686274509804</v>
      </c>
      <c r="W173" s="302">
        <f t="shared" si="2"/>
        <v>6.0233715686274509</v>
      </c>
      <c r="X173" s="278"/>
      <c r="Y173" s="298" t="s">
        <v>241</v>
      </c>
      <c r="Z173" s="302">
        <f t="shared" si="3"/>
        <v>5.9992490196078432</v>
      </c>
      <c r="AB173" s="160"/>
      <c r="AC173" s="160"/>
    </row>
    <row r="174" spans="1:34" ht="16.5" customHeight="1">
      <c r="A174" s="298" t="s">
        <v>242</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242</v>
      </c>
      <c r="P174" s="281">
        <f t="shared" si="1"/>
        <v>6.1293333333333333</v>
      </c>
      <c r="Q174" s="281">
        <f t="shared" si="1"/>
        <v>6.0437607843137258</v>
      </c>
      <c r="R174" s="281">
        <f t="shared" si="1"/>
        <v>5.9258852941176468</v>
      </c>
      <c r="S174" s="302">
        <f t="shared" si="1"/>
        <v>5.7046431372549016</v>
      </c>
      <c r="T174" s="278"/>
      <c r="U174" s="298" t="s">
        <v>242</v>
      </c>
      <c r="V174" s="281">
        <f t="shared" si="2"/>
        <v>6.1015352941176468</v>
      </c>
      <c r="W174" s="302">
        <f t="shared" si="2"/>
        <v>5.7209637254901962</v>
      </c>
      <c r="X174" s="278"/>
      <c r="Y174" s="298" t="s">
        <v>242</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243</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243</v>
      </c>
      <c r="P176" s="305">
        <f t="shared" si="1"/>
        <v>5.9423254901960787</v>
      </c>
      <c r="Q176" s="305">
        <f t="shared" si="1"/>
        <v>5.8736549019607844</v>
      </c>
      <c r="R176" s="305">
        <f t="shared" si="1"/>
        <v>5.654633333333333</v>
      </c>
      <c r="S176" s="306">
        <f t="shared" si="1"/>
        <v>5.5455862745098035</v>
      </c>
      <c r="T176" s="278"/>
      <c r="U176" s="301" t="s">
        <v>243</v>
      </c>
      <c r="V176" s="305">
        <f t="shared" si="2"/>
        <v>5.9071588235294117</v>
      </c>
      <c r="W176" s="306">
        <f t="shared" si="2"/>
        <v>5.5928627450980395</v>
      </c>
      <c r="X176" s="278"/>
      <c r="Y176" s="301" t="s">
        <v>243</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247</v>
      </c>
      <c r="N178" s="285"/>
      <c r="O178" s="284">
        <v>2004</v>
      </c>
      <c r="P178" s="286" t="s">
        <v>217</v>
      </c>
      <c r="Q178" s="286"/>
      <c r="R178" s="286"/>
      <c r="S178" s="286"/>
      <c r="T178" s="278"/>
      <c r="U178" s="284">
        <v>2004</v>
      </c>
      <c r="V178" s="286" t="s">
        <v>218</v>
      </c>
      <c r="W178" s="286"/>
      <c r="X178" s="278"/>
      <c r="Y178" s="284">
        <v>2004</v>
      </c>
      <c r="Z178" s="278"/>
      <c r="AA178" s="308"/>
      <c r="AB178" s="310"/>
      <c r="AD178" s="311"/>
    </row>
    <row r="179" spans="1:30" ht="15.75" thickBot="1">
      <c r="A179" s="291"/>
      <c r="B179" s="292" t="s">
        <v>220</v>
      </c>
      <c r="C179" s="292" t="s">
        <v>221</v>
      </c>
      <c r="D179" s="292" t="s">
        <v>222</v>
      </c>
      <c r="E179" s="292" t="s">
        <v>223</v>
      </c>
      <c r="F179" s="292" t="s">
        <v>224</v>
      </c>
      <c r="G179" s="292" t="s">
        <v>225</v>
      </c>
      <c r="H179" s="292" t="s">
        <v>226</v>
      </c>
      <c r="I179" s="292" t="s">
        <v>227</v>
      </c>
      <c r="J179" s="292" t="s">
        <v>228</v>
      </c>
      <c r="K179" s="292" t="s">
        <v>229</v>
      </c>
      <c r="L179" s="292" t="s">
        <v>230</v>
      </c>
      <c r="M179" s="293" t="s">
        <v>231</v>
      </c>
      <c r="N179" s="285"/>
      <c r="O179" s="291"/>
      <c r="P179" s="292" t="s">
        <v>232</v>
      </c>
      <c r="Q179" s="292" t="s">
        <v>233</v>
      </c>
      <c r="R179" s="292" t="s">
        <v>234</v>
      </c>
      <c r="S179" s="293" t="s">
        <v>235</v>
      </c>
      <c r="T179" s="278"/>
      <c r="U179" s="291"/>
      <c r="V179" s="292" t="s">
        <v>236</v>
      </c>
      <c r="W179" s="293" t="s">
        <v>237</v>
      </c>
      <c r="X179" s="278"/>
      <c r="Y179" s="291"/>
      <c r="Z179" s="294" t="s">
        <v>238</v>
      </c>
      <c r="AA179" s="308"/>
      <c r="AB179" s="310"/>
      <c r="AD179" s="311"/>
    </row>
    <row r="180" spans="1:30" ht="15" thickBot="1">
      <c r="A180" s="304" t="s">
        <v>239</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239</v>
      </c>
      <c r="P180" s="296">
        <f t="shared" ref="P180:S185" si="10">(P18/1000)/1.02</f>
        <v>5.5225490196078431</v>
      </c>
      <c r="Q180" s="296">
        <f t="shared" si="10"/>
        <v>7.1059803921568623</v>
      </c>
      <c r="R180" s="296">
        <f t="shared" si="10"/>
        <v>7.3997058823529409</v>
      </c>
      <c r="S180" s="297">
        <f t="shared" si="10"/>
        <v>7.3055882352941177</v>
      </c>
      <c r="T180" s="278"/>
      <c r="U180" s="295" t="s">
        <v>239</v>
      </c>
      <c r="V180" s="296">
        <f t="shared" ref="V180:W185" si="11">(V18/1000)/1.02</f>
        <v>6.2692156862745101</v>
      </c>
      <c r="W180" s="297">
        <f t="shared" si="11"/>
        <v>7.3528431372549008</v>
      </c>
      <c r="X180" s="278"/>
      <c r="Y180" s="301" t="s">
        <v>239</v>
      </c>
      <c r="Z180" s="297">
        <f t="shared" ref="Z180:Z185" si="12">(Z18/1000)/1.02</f>
        <v>6.9427617647058826</v>
      </c>
      <c r="AA180" s="308"/>
      <c r="AB180" s="310"/>
      <c r="AD180" s="311"/>
    </row>
    <row r="181" spans="1:30" ht="14.25">
      <c r="A181" s="304" t="s">
        <v>240</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240</v>
      </c>
      <c r="P181" s="281">
        <f t="shared" si="10"/>
        <v>6.2089029411764702</v>
      </c>
      <c r="Q181" s="281">
        <f t="shared" si="10"/>
        <v>7.9621205882352948</v>
      </c>
      <c r="R181" s="281">
        <f t="shared" si="10"/>
        <v>8.1838666666666651</v>
      </c>
      <c r="S181" s="302">
        <f t="shared" si="10"/>
        <v>8.1787225490196072</v>
      </c>
      <c r="T181" s="278"/>
      <c r="U181" s="304" t="s">
        <v>240</v>
      </c>
      <c r="V181" s="281">
        <f t="shared" si="11"/>
        <v>6.9965509803921568</v>
      </c>
      <c r="W181" s="302">
        <f t="shared" si="11"/>
        <v>8.1813852941176481</v>
      </c>
      <c r="X181" s="278"/>
      <c r="Y181" s="298" t="s">
        <v>240</v>
      </c>
      <c r="Z181" s="302">
        <f t="shared" si="12"/>
        <v>7.7273509803921572</v>
      </c>
      <c r="AA181" s="308"/>
      <c r="AB181" s="310"/>
      <c r="AD181" s="311"/>
    </row>
    <row r="182" spans="1:30" ht="14.25">
      <c r="A182" s="298" t="s">
        <v>241</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241</v>
      </c>
      <c r="P182" s="281">
        <f t="shared" si="10"/>
        <v>6.2538196078431376</v>
      </c>
      <c r="Q182" s="281">
        <f t="shared" si="10"/>
        <v>7.9288833333333342</v>
      </c>
      <c r="R182" s="281">
        <f t="shared" si="10"/>
        <v>8.1133529411764709</v>
      </c>
      <c r="S182" s="302">
        <f t="shared" si="10"/>
        <v>8.200244117647058</v>
      </c>
      <c r="T182" s="278"/>
      <c r="U182" s="298" t="s">
        <v>241</v>
      </c>
      <c r="V182" s="281">
        <f t="shared" si="11"/>
        <v>7.0580156862745103</v>
      </c>
      <c r="W182" s="302">
        <f t="shared" si="11"/>
        <v>8.1448607843137246</v>
      </c>
      <c r="X182" s="278"/>
      <c r="Y182" s="298" t="s">
        <v>241</v>
      </c>
      <c r="Z182" s="302">
        <f t="shared" si="12"/>
        <v>7.9006274509803927</v>
      </c>
      <c r="AA182" s="308"/>
      <c r="AB182" s="310"/>
      <c r="AD182" s="311"/>
    </row>
    <row r="183" spans="1:30" ht="14.25">
      <c r="A183" s="298" t="s">
        <v>242</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242</v>
      </c>
      <c r="P183" s="281">
        <f t="shared" si="10"/>
        <v>5.9421568627450982</v>
      </c>
      <c r="Q183" s="281">
        <f t="shared" si="10"/>
        <v>7.8846715686274509</v>
      </c>
      <c r="R183" s="281">
        <f t="shared" si="10"/>
        <v>7.6159666666666661</v>
      </c>
      <c r="S183" s="302">
        <f t="shared" si="10"/>
        <v>6.952727450980392</v>
      </c>
      <c r="T183" s="278"/>
      <c r="U183" s="298" t="s">
        <v>242</v>
      </c>
      <c r="V183" s="281">
        <f t="shared" si="11"/>
        <v>7.2580539215686279</v>
      </c>
      <c r="W183" s="302">
        <f t="shared" si="11"/>
        <v>7.045678431372548</v>
      </c>
      <c r="X183" s="278"/>
      <c r="Y183" s="298" t="s">
        <v>242</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243</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243</v>
      </c>
      <c r="P185" s="305">
        <f t="shared" si="10"/>
        <v>5.6949931372549019</v>
      </c>
      <c r="Q185" s="305">
        <f t="shared" si="10"/>
        <v>6.8757450980392152</v>
      </c>
      <c r="R185" s="305">
        <f t="shared" si="10"/>
        <v>7.1276617647058824</v>
      </c>
      <c r="S185" s="306">
        <f t="shared" si="10"/>
        <v>7.1794647058823529</v>
      </c>
      <c r="T185" s="278"/>
      <c r="U185" s="301" t="s">
        <v>243</v>
      </c>
      <c r="V185" s="305">
        <f t="shared" si="11"/>
        <v>6.1689509803921565</v>
      </c>
      <c r="W185" s="306">
        <f t="shared" si="11"/>
        <v>7.1542901960784313</v>
      </c>
      <c r="X185" s="278"/>
      <c r="Y185" s="301" t="s">
        <v>243</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247</v>
      </c>
      <c r="N187" s="278"/>
      <c r="O187" s="284">
        <v>2005</v>
      </c>
      <c r="P187" s="286" t="s">
        <v>217</v>
      </c>
      <c r="Q187" s="286"/>
      <c r="R187" s="286"/>
      <c r="S187" s="286"/>
      <c r="T187" s="278"/>
      <c r="U187" s="284">
        <v>2005</v>
      </c>
      <c r="V187" s="286" t="s">
        <v>218</v>
      </c>
      <c r="W187" s="286"/>
      <c r="X187" s="278"/>
      <c r="Y187" s="284">
        <v>2005</v>
      </c>
      <c r="Z187" s="278"/>
      <c r="AA187" s="178"/>
      <c r="AB187" s="219"/>
      <c r="AD187" s="195"/>
    </row>
    <row r="188" spans="1:30" ht="14.25" thickBot="1">
      <c r="A188" s="291"/>
      <c r="B188" s="292" t="s">
        <v>220</v>
      </c>
      <c r="C188" s="292" t="s">
        <v>221</v>
      </c>
      <c r="D188" s="292" t="s">
        <v>222</v>
      </c>
      <c r="E188" s="292" t="s">
        <v>223</v>
      </c>
      <c r="F188" s="292" t="s">
        <v>224</v>
      </c>
      <c r="G188" s="292" t="s">
        <v>225</v>
      </c>
      <c r="H188" s="292" t="s">
        <v>226</v>
      </c>
      <c r="I188" s="292" t="s">
        <v>227</v>
      </c>
      <c r="J188" s="292" t="s">
        <v>228</v>
      </c>
      <c r="K188" s="292" t="s">
        <v>229</v>
      </c>
      <c r="L188" s="292" t="s">
        <v>230</v>
      </c>
      <c r="M188" s="293" t="s">
        <v>231</v>
      </c>
      <c r="N188" s="285"/>
      <c r="O188" s="291"/>
      <c r="P188" s="292" t="s">
        <v>232</v>
      </c>
      <c r="Q188" s="292" t="s">
        <v>233</v>
      </c>
      <c r="R188" s="292" t="s">
        <v>234</v>
      </c>
      <c r="S188" s="293" t="s">
        <v>235</v>
      </c>
      <c r="T188" s="278"/>
      <c r="U188" s="291"/>
      <c r="V188" s="292" t="s">
        <v>236</v>
      </c>
      <c r="W188" s="293" t="s">
        <v>237</v>
      </c>
      <c r="X188" s="278"/>
      <c r="Y188" s="291"/>
      <c r="Z188" s="309" t="s">
        <v>238</v>
      </c>
      <c r="AA188" s="178"/>
      <c r="AB188" s="219"/>
    </row>
    <row r="189" spans="1:30" ht="13.5" thickBot="1">
      <c r="A189" s="304" t="s">
        <v>239</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239</v>
      </c>
      <c r="P189" s="296">
        <f t="shared" ref="P189:S194" si="19">(P27/1000)/1.02</f>
        <v>7.8979411764705878</v>
      </c>
      <c r="Q189" s="296">
        <f t="shared" si="19"/>
        <v>8.140098039215685</v>
      </c>
      <c r="R189" s="296">
        <f t="shared" si="19"/>
        <v>8.1274509803921564</v>
      </c>
      <c r="S189" s="297">
        <f t="shared" si="19"/>
        <v>7.5961764705882349</v>
      </c>
      <c r="T189" s="278"/>
      <c r="U189" s="301" t="s">
        <v>239</v>
      </c>
      <c r="V189" s="296">
        <f t="shared" ref="V189:W194" si="20">(V27/1000)/1.02</f>
        <v>8.0429411764705883</v>
      </c>
      <c r="W189" s="297">
        <f t="shared" si="20"/>
        <v>7.8982352941176472</v>
      </c>
      <c r="X189" s="278"/>
      <c r="Y189" s="301" t="s">
        <v>239</v>
      </c>
      <c r="Z189" s="297">
        <f t="shared" ref="Z189:Z194" si="21">(Z27/1000)/1.02</f>
        <v>7.970088235294118</v>
      </c>
      <c r="AA189" s="178"/>
    </row>
    <row r="190" spans="1:30">
      <c r="A190" s="304" t="s">
        <v>240</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240</v>
      </c>
      <c r="P190" s="281">
        <f t="shared" si="19"/>
        <v>8.6922235294117627</v>
      </c>
      <c r="Q190" s="281">
        <f t="shared" si="19"/>
        <v>8.8447598039215691</v>
      </c>
      <c r="R190" s="281">
        <f t="shared" si="19"/>
        <v>8.8070088235294115</v>
      </c>
      <c r="S190" s="302">
        <f t="shared" si="19"/>
        <v>8.6151568627450974</v>
      </c>
      <c r="T190" s="278"/>
      <c r="U190" s="298" t="s">
        <v>240</v>
      </c>
      <c r="V190" s="281">
        <f t="shared" si="20"/>
        <v>8.784802941176471</v>
      </c>
      <c r="W190" s="302">
        <f t="shared" si="20"/>
        <v>8.7290441176470583</v>
      </c>
      <c r="X190" s="278"/>
      <c r="Y190" s="298" t="s">
        <v>240</v>
      </c>
      <c r="Z190" s="302">
        <f t="shared" si="21"/>
        <v>8.756023529411765</v>
      </c>
      <c r="AA190" s="178"/>
    </row>
    <row r="191" spans="1:30">
      <c r="A191" s="298" t="s">
        <v>241</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241</v>
      </c>
      <c r="P191" s="281">
        <f t="shared" si="19"/>
        <v>8.5289833333333327</v>
      </c>
      <c r="Q191" s="281">
        <f t="shared" si="19"/>
        <v>8.7453068627450978</v>
      </c>
      <c r="R191" s="281">
        <f t="shared" si="19"/>
        <v>8.6568931372549027</v>
      </c>
      <c r="S191" s="302">
        <f t="shared" si="19"/>
        <v>8.5413960784313741</v>
      </c>
      <c r="T191" s="278"/>
      <c r="U191" s="298" t="s">
        <v>241</v>
      </c>
      <c r="V191" s="281">
        <f t="shared" si="20"/>
        <v>8.6599009803921572</v>
      </c>
      <c r="W191" s="302">
        <f t="shared" si="20"/>
        <v>8.6230539215686282</v>
      </c>
      <c r="X191" s="278"/>
      <c r="Y191" s="298" t="s">
        <v>241</v>
      </c>
      <c r="Z191" s="302">
        <f t="shared" si="21"/>
        <v>8.6388647058823516</v>
      </c>
      <c r="AA191" s="178"/>
    </row>
    <row r="192" spans="1:30">
      <c r="A192" s="298" t="s">
        <v>242</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242</v>
      </c>
      <c r="P192" s="281">
        <f t="shared" si="19"/>
        <v>6.1759382352941179</v>
      </c>
      <c r="Q192" s="281">
        <f t="shared" si="19"/>
        <v>8.5188058823529413</v>
      </c>
      <c r="R192" s="281">
        <f t="shared" si="19"/>
        <v>7.4789705882352946</v>
      </c>
      <c r="S192" s="302">
        <f t="shared" si="19"/>
        <v>7.7433990196078426</v>
      </c>
      <c r="T192" s="278"/>
      <c r="U192" s="298" t="s">
        <v>242</v>
      </c>
      <c r="V192" s="281">
        <f t="shared" si="20"/>
        <v>6.4357627450980397</v>
      </c>
      <c r="W192" s="302">
        <f t="shared" si="20"/>
        <v>7.4826950980392164</v>
      </c>
      <c r="X192" s="278"/>
      <c r="Y192" s="298" t="s">
        <v>242</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243</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243</v>
      </c>
      <c r="P194" s="305">
        <f t="shared" si="19"/>
        <v>7.5387578431372546</v>
      </c>
      <c r="Q194" s="305">
        <f t="shared" si="19"/>
        <v>7.7558470588235293</v>
      </c>
      <c r="R194" s="305">
        <f t="shared" si="19"/>
        <v>7.6668872549019609</v>
      </c>
      <c r="S194" s="306">
        <f t="shared" si="19"/>
        <v>7.4362343137254898</v>
      </c>
      <c r="T194" s="278"/>
      <c r="U194" s="301" t="s">
        <v>243</v>
      </c>
      <c r="V194" s="305">
        <f t="shared" si="20"/>
        <v>7.6636549019607845</v>
      </c>
      <c r="W194" s="306">
        <f t="shared" si="20"/>
        <v>7.5539088235294116</v>
      </c>
      <c r="X194" s="278"/>
      <c r="Y194" s="301" t="s">
        <v>243</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247</v>
      </c>
      <c r="N196" s="285"/>
      <c r="O196" s="284">
        <v>2006</v>
      </c>
      <c r="P196" s="286" t="s">
        <v>217</v>
      </c>
      <c r="Q196" s="286"/>
      <c r="R196" s="286"/>
      <c r="S196" s="286"/>
      <c r="T196" s="278"/>
      <c r="U196" s="284">
        <v>2006</v>
      </c>
      <c r="V196" s="286" t="s">
        <v>218</v>
      </c>
      <c r="W196" s="286"/>
      <c r="X196" s="278"/>
      <c r="Y196" s="284">
        <v>2006</v>
      </c>
      <c r="Z196" s="278"/>
    </row>
    <row r="197" spans="1:27" ht="12" customHeight="1" thickBot="1">
      <c r="A197" s="291"/>
      <c r="B197" s="292" t="s">
        <v>220</v>
      </c>
      <c r="C197" s="292" t="s">
        <v>221</v>
      </c>
      <c r="D197" s="292" t="s">
        <v>222</v>
      </c>
      <c r="E197" s="292" t="s">
        <v>223</v>
      </c>
      <c r="F197" s="292" t="s">
        <v>224</v>
      </c>
      <c r="G197" s="292" t="s">
        <v>225</v>
      </c>
      <c r="H197" s="292" t="s">
        <v>226</v>
      </c>
      <c r="I197" s="292" t="s">
        <v>227</v>
      </c>
      <c r="J197" s="292" t="s">
        <v>228</v>
      </c>
      <c r="K197" s="292" t="s">
        <v>229</v>
      </c>
      <c r="L197" s="292" t="s">
        <v>230</v>
      </c>
      <c r="M197" s="293" t="s">
        <v>231</v>
      </c>
      <c r="N197" s="285"/>
      <c r="O197" s="291"/>
      <c r="P197" s="292" t="s">
        <v>232</v>
      </c>
      <c r="Q197" s="292" t="s">
        <v>233</v>
      </c>
      <c r="R197" s="292" t="s">
        <v>234</v>
      </c>
      <c r="S197" s="293" t="s">
        <v>235</v>
      </c>
      <c r="T197" s="278"/>
      <c r="U197" s="291"/>
      <c r="V197" s="292" t="s">
        <v>236</v>
      </c>
      <c r="W197" s="293" t="s">
        <v>237</v>
      </c>
      <c r="X197" s="278"/>
      <c r="Y197" s="291"/>
      <c r="Z197" s="309" t="s">
        <v>238</v>
      </c>
    </row>
    <row r="198" spans="1:27" ht="12.75" customHeight="1" thickBot="1">
      <c r="A198" s="304" t="s">
        <v>239</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239</v>
      </c>
      <c r="P198" s="296">
        <f t="shared" ref="P198:S203" si="28">(P36/1000)/1.02</f>
        <v>8.0451960784313741</v>
      </c>
      <c r="Q198" s="296">
        <f t="shared" si="28"/>
        <v>8.3601960784313718</v>
      </c>
      <c r="R198" s="296">
        <f t="shared" si="28"/>
        <v>8.2281372549019611</v>
      </c>
      <c r="S198" s="297">
        <f t="shared" si="28"/>
        <v>7.9619607843137254</v>
      </c>
      <c r="T198" s="278"/>
      <c r="U198" s="301" t="s">
        <v>239</v>
      </c>
      <c r="V198" s="296">
        <f t="shared" ref="V198:W203" si="29">(V36/1000)/1.02</f>
        <v>8.2056862745098034</v>
      </c>
      <c r="W198" s="297">
        <f t="shared" si="29"/>
        <v>8.0950000000000006</v>
      </c>
      <c r="X198" s="278"/>
      <c r="Y198" s="301" t="s">
        <v>239</v>
      </c>
      <c r="Z198" s="297">
        <f t="shared" ref="Z198:Z203" si="30">(Z36/1000)/1.02</f>
        <v>8.1538588235294114</v>
      </c>
    </row>
    <row r="199" spans="1:27" ht="13.5" customHeight="1">
      <c r="A199" s="304" t="s">
        <v>240</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240</v>
      </c>
      <c r="P199" s="281">
        <f t="shared" si="28"/>
        <v>9.135883333333334</v>
      </c>
      <c r="Q199" s="281">
        <f t="shared" si="28"/>
        <v>9.3762676470588247</v>
      </c>
      <c r="R199" s="281">
        <f t="shared" si="28"/>
        <v>9.1997500000000016</v>
      </c>
      <c r="S199" s="302">
        <f t="shared" si="28"/>
        <v>8.9855892156862733</v>
      </c>
      <c r="T199" s="278"/>
      <c r="U199" s="298" t="s">
        <v>240</v>
      </c>
      <c r="V199" s="281">
        <f t="shared" si="29"/>
        <v>9.26042156862745</v>
      </c>
      <c r="W199" s="302">
        <f t="shared" si="29"/>
        <v>9.0954460784313724</v>
      </c>
      <c r="X199" s="278"/>
      <c r="Y199" s="298" t="s">
        <v>240</v>
      </c>
      <c r="Z199" s="302">
        <f t="shared" si="30"/>
        <v>9.182716666666666</v>
      </c>
    </row>
    <row r="200" spans="1:27" ht="12.75" customHeight="1">
      <c r="A200" s="298" t="s">
        <v>241</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241</v>
      </c>
      <c r="P200" s="281">
        <f t="shared" si="28"/>
        <v>8.9616411764705877</v>
      </c>
      <c r="Q200" s="281">
        <f t="shared" si="28"/>
        <v>9.3103431372549004</v>
      </c>
      <c r="R200" s="281">
        <f t="shared" si="28"/>
        <v>9.2893882352941173</v>
      </c>
      <c r="S200" s="302">
        <f t="shared" si="28"/>
        <v>9.0199588235294108</v>
      </c>
      <c r="T200" s="278"/>
      <c r="U200" s="298" t="s">
        <v>241</v>
      </c>
      <c r="V200" s="281">
        <f t="shared" si="29"/>
        <v>9.1845509803921566</v>
      </c>
      <c r="W200" s="302">
        <f t="shared" si="29"/>
        <v>9.1579852941176476</v>
      </c>
      <c r="X200" s="278"/>
      <c r="Y200" s="298" t="s">
        <v>241</v>
      </c>
      <c r="Z200" s="302">
        <f t="shared" si="30"/>
        <v>9.1715568627450974</v>
      </c>
    </row>
    <row r="201" spans="1:27" ht="11.25" customHeight="1">
      <c r="A201" s="298" t="s">
        <v>242</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242</v>
      </c>
      <c r="P201" s="281">
        <f t="shared" si="28"/>
        <v>6.7042931372549015</v>
      </c>
      <c r="Q201" s="281">
        <f t="shared" si="28"/>
        <v>7.7891499999999994</v>
      </c>
      <c r="R201" s="281">
        <f t="shared" si="28"/>
        <v>7.3005450980392146</v>
      </c>
      <c r="S201" s="302">
        <f t="shared" si="28"/>
        <v>7.4371490196078422</v>
      </c>
      <c r="T201" s="278"/>
      <c r="U201" s="298" t="s">
        <v>242</v>
      </c>
      <c r="V201" s="281">
        <f t="shared" si="29"/>
        <v>6.9710245098039207</v>
      </c>
      <c r="W201" s="302">
        <f t="shared" si="29"/>
        <v>7.4060264705882348</v>
      </c>
      <c r="X201" s="278"/>
      <c r="Y201" s="298" t="s">
        <v>242</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243</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243</v>
      </c>
      <c r="P203" s="305">
        <f t="shared" si="28"/>
        <v>7.7120196078431373</v>
      </c>
      <c r="Q203" s="305">
        <f t="shared" si="28"/>
        <v>7.887177450980392</v>
      </c>
      <c r="R203" s="305">
        <f t="shared" si="28"/>
        <v>7.8512911764705882</v>
      </c>
      <c r="S203" s="306">
        <f t="shared" si="28"/>
        <v>7.681692156862745</v>
      </c>
      <c r="T203" s="278"/>
      <c r="U203" s="301" t="s">
        <v>243</v>
      </c>
      <c r="V203" s="305">
        <f t="shared" si="29"/>
        <v>7.8028460784313731</v>
      </c>
      <c r="W203" s="306">
        <f t="shared" si="29"/>
        <v>7.7634950980392157</v>
      </c>
      <c r="X203" s="278"/>
      <c r="Y203" s="301" t="s">
        <v>243</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247</v>
      </c>
      <c r="N205" s="314"/>
      <c r="O205" s="284">
        <v>2007</v>
      </c>
      <c r="P205" s="286" t="s">
        <v>217</v>
      </c>
      <c r="Q205" s="286"/>
      <c r="R205" s="286"/>
      <c r="S205" s="286"/>
      <c r="T205" s="278"/>
      <c r="U205" s="284">
        <v>2007</v>
      </c>
      <c r="V205" s="286" t="s">
        <v>218</v>
      </c>
      <c r="W205" s="286"/>
      <c r="X205" s="278"/>
      <c r="Y205" s="284">
        <v>2007</v>
      </c>
      <c r="Z205" s="278"/>
    </row>
    <row r="206" spans="1:27" ht="14.25" thickBot="1">
      <c r="A206" s="291"/>
      <c r="B206" s="292" t="s">
        <v>220</v>
      </c>
      <c r="C206" s="292" t="s">
        <v>221</v>
      </c>
      <c r="D206" s="292" t="s">
        <v>222</v>
      </c>
      <c r="E206" s="292" t="s">
        <v>223</v>
      </c>
      <c r="F206" s="292" t="s">
        <v>224</v>
      </c>
      <c r="G206" s="292" t="s">
        <v>225</v>
      </c>
      <c r="H206" s="292" t="s">
        <v>226</v>
      </c>
      <c r="I206" s="292" t="s">
        <v>227</v>
      </c>
      <c r="J206" s="292" t="s">
        <v>228</v>
      </c>
      <c r="K206" s="292" t="s">
        <v>229</v>
      </c>
      <c r="L206" s="292" t="s">
        <v>230</v>
      </c>
      <c r="M206" s="293" t="s">
        <v>231</v>
      </c>
      <c r="N206" s="278"/>
      <c r="O206" s="291"/>
      <c r="P206" s="292" t="s">
        <v>232</v>
      </c>
      <c r="Q206" s="292" t="s">
        <v>233</v>
      </c>
      <c r="R206" s="292" t="s">
        <v>234</v>
      </c>
      <c r="S206" s="293" t="s">
        <v>235</v>
      </c>
      <c r="T206" s="278"/>
      <c r="U206" s="291"/>
      <c r="V206" s="292" t="s">
        <v>236</v>
      </c>
      <c r="W206" s="293" t="s">
        <v>237</v>
      </c>
      <c r="X206" s="278"/>
      <c r="Y206" s="291"/>
      <c r="Z206" s="294" t="s">
        <v>238</v>
      </c>
    </row>
    <row r="207" spans="1:27" ht="13.5" thickBot="1">
      <c r="A207" s="304" t="s">
        <v>239</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239</v>
      </c>
      <c r="P207" s="296">
        <f t="shared" ref="P207:S212" si="37">(P45/1000)/1.02</f>
        <v>8.2173431372549022</v>
      </c>
      <c r="Q207" s="296">
        <f t="shared" si="37"/>
        <v>7.8720686274509806</v>
      </c>
      <c r="R207" s="296">
        <f t="shared" si="37"/>
        <v>7.905343137254901</v>
      </c>
      <c r="S207" s="297">
        <f t="shared" si="37"/>
        <v>7.6096911764705881</v>
      </c>
      <c r="T207" s="278"/>
      <c r="U207" s="301" t="s">
        <v>239</v>
      </c>
      <c r="V207" s="296">
        <f t="shared" ref="V207:W212" si="38">(V45/1000)/1.02</f>
        <v>8.0426764705882352</v>
      </c>
      <c r="W207" s="297">
        <f t="shared" si="38"/>
        <v>7.7549147058823529</v>
      </c>
      <c r="X207" s="278"/>
      <c r="Y207" s="301" t="s">
        <v>239</v>
      </c>
      <c r="Z207" s="297">
        <f t="shared" ref="Z207:Z212" si="39">(Z45/1000)/1.02</f>
        <v>7.8938803921568619</v>
      </c>
    </row>
    <row r="208" spans="1:27">
      <c r="A208" s="304" t="s">
        <v>240</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240</v>
      </c>
      <c r="P208" s="281">
        <f t="shared" si="37"/>
        <v>9.1065754901960787</v>
      </c>
      <c r="Q208" s="281">
        <f t="shared" si="37"/>
        <v>8.6963303921568613</v>
      </c>
      <c r="R208" s="281">
        <f t="shared" si="37"/>
        <v>8.6213470588235293</v>
      </c>
      <c r="S208" s="302">
        <f t="shared" si="37"/>
        <v>8.3996637254901945</v>
      </c>
      <c r="T208" s="278"/>
      <c r="U208" s="298" t="s">
        <v>240</v>
      </c>
      <c r="V208" s="281">
        <f t="shared" si="38"/>
        <v>8.9084441176470577</v>
      </c>
      <c r="W208" s="302">
        <f t="shared" si="38"/>
        <v>8.510273529411764</v>
      </c>
      <c r="X208" s="278"/>
      <c r="Y208" s="298" t="s">
        <v>240</v>
      </c>
      <c r="Z208" s="302">
        <f t="shared" si="39"/>
        <v>8.7074843137254909</v>
      </c>
    </row>
    <row r="209" spans="1:26">
      <c r="A209" s="298" t="s">
        <v>241</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241</v>
      </c>
      <c r="P209" s="281">
        <f t="shared" si="37"/>
        <v>9.0736980392156852</v>
      </c>
      <c r="Q209" s="281">
        <f t="shared" si="37"/>
        <v>8.6545715686274516</v>
      </c>
      <c r="R209" s="281">
        <f t="shared" si="37"/>
        <v>8.6995411764705874</v>
      </c>
      <c r="S209" s="302">
        <f t="shared" si="37"/>
        <v>8.3020715686274489</v>
      </c>
      <c r="T209" s="278"/>
      <c r="U209" s="298" t="s">
        <v>241</v>
      </c>
      <c r="V209" s="281">
        <f t="shared" si="38"/>
        <v>8.8506715686274511</v>
      </c>
      <c r="W209" s="302">
        <f t="shared" si="38"/>
        <v>8.535207843137254</v>
      </c>
      <c r="X209" s="278"/>
      <c r="Y209" s="298" t="s">
        <v>241</v>
      </c>
      <c r="Z209" s="302">
        <f t="shared" si="39"/>
        <v>8.6916598039215689</v>
      </c>
    </row>
    <row r="210" spans="1:26">
      <c r="A210" s="298" t="s">
        <v>242</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242</v>
      </c>
      <c r="P210" s="281">
        <f t="shared" si="37"/>
        <v>7.7695117647058822</v>
      </c>
      <c r="Q210" s="281">
        <f t="shared" si="37"/>
        <v>7.3865137254901949</v>
      </c>
      <c r="R210" s="281">
        <f t="shared" si="37"/>
        <v>7.4058852941176472</v>
      </c>
      <c r="S210" s="302">
        <f t="shared" si="37"/>
        <v>7.219414705882353</v>
      </c>
      <c r="T210" s="278"/>
      <c r="U210" s="298" t="s">
        <v>242</v>
      </c>
      <c r="V210" s="281">
        <f t="shared" si="38"/>
        <v>7.4187343137254906</v>
      </c>
      <c r="W210" s="302">
        <f t="shared" si="38"/>
        <v>7.2820166666666664</v>
      </c>
      <c r="X210" s="278"/>
      <c r="Y210" s="298" t="s">
        <v>242</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243</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243</v>
      </c>
      <c r="P212" s="305">
        <f t="shared" si="37"/>
        <v>7.7654901960784315</v>
      </c>
      <c r="Q212" s="305">
        <f t="shared" si="37"/>
        <v>7.550416666666667</v>
      </c>
      <c r="R212" s="305">
        <f t="shared" si="37"/>
        <v>7.6437117647058823</v>
      </c>
      <c r="S212" s="306">
        <f t="shared" si="37"/>
        <v>7.4956686274509803</v>
      </c>
      <c r="T212" s="278"/>
      <c r="U212" s="301" t="s">
        <v>243</v>
      </c>
      <c r="V212" s="305">
        <f t="shared" si="38"/>
        <v>7.6587078431372548</v>
      </c>
      <c r="W212" s="306">
        <f t="shared" si="38"/>
        <v>7.5666245098039218</v>
      </c>
      <c r="X212" s="278"/>
      <c r="Y212" s="301" t="s">
        <v>243</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247</v>
      </c>
      <c r="O214" s="284">
        <v>2008</v>
      </c>
      <c r="P214" s="286" t="s">
        <v>217</v>
      </c>
      <c r="Q214" s="286"/>
      <c r="R214" s="286"/>
      <c r="S214" s="286"/>
      <c r="T214" s="278"/>
      <c r="U214" s="284">
        <v>2008</v>
      </c>
      <c r="V214" s="286" t="s">
        <v>218</v>
      </c>
      <c r="W214" s="286"/>
      <c r="X214" s="278"/>
      <c r="Y214" s="284">
        <v>2008</v>
      </c>
      <c r="Z214" s="278"/>
    </row>
    <row r="215" spans="1:26" ht="14.25" thickBot="1">
      <c r="A215" s="291"/>
      <c r="B215" s="292" t="s">
        <v>220</v>
      </c>
      <c r="C215" s="292" t="s">
        <v>221</v>
      </c>
      <c r="D215" s="292" t="s">
        <v>222</v>
      </c>
      <c r="E215" s="292" t="s">
        <v>223</v>
      </c>
      <c r="F215" s="292" t="s">
        <v>224</v>
      </c>
      <c r="G215" s="292" t="s">
        <v>225</v>
      </c>
      <c r="H215" s="292" t="s">
        <v>226</v>
      </c>
      <c r="I215" s="292" t="s">
        <v>227</v>
      </c>
      <c r="J215" s="292" t="s">
        <v>228</v>
      </c>
      <c r="K215" s="292" t="s">
        <v>229</v>
      </c>
      <c r="L215" s="292" t="s">
        <v>230</v>
      </c>
      <c r="M215" s="293" t="s">
        <v>231</v>
      </c>
      <c r="O215" s="291"/>
      <c r="P215" s="292" t="s">
        <v>232</v>
      </c>
      <c r="Q215" s="292" t="s">
        <v>233</v>
      </c>
      <c r="R215" s="292" t="s">
        <v>234</v>
      </c>
      <c r="S215" s="293" t="s">
        <v>235</v>
      </c>
      <c r="T215" s="278"/>
      <c r="U215" s="291"/>
      <c r="V215" s="292" t="s">
        <v>236</v>
      </c>
      <c r="W215" s="293" t="s">
        <v>237</v>
      </c>
      <c r="X215" s="278"/>
      <c r="Y215" s="291"/>
      <c r="Z215" s="294" t="s">
        <v>238</v>
      </c>
    </row>
    <row r="216" spans="1:26" ht="13.5" thickBot="1">
      <c r="A216" s="304" t="s">
        <v>239</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239</v>
      </c>
      <c r="P216" s="296">
        <f t="shared" ref="P216:S221" si="46">(P54/1000)/1.02</f>
        <v>8.035382352941177</v>
      </c>
      <c r="Q216" s="296">
        <f t="shared" si="46"/>
        <v>8.1366470588235291</v>
      </c>
      <c r="R216" s="296">
        <f t="shared" si="46"/>
        <v>7.9881372549019609</v>
      </c>
      <c r="S216" s="297">
        <f t="shared" si="46"/>
        <v>8.1069607843137259</v>
      </c>
      <c r="T216" s="278"/>
      <c r="U216" s="301" t="s">
        <v>239</v>
      </c>
      <c r="V216" s="296">
        <f t="shared" ref="V216:W221" si="47">(V54/1000)/1.02</f>
        <v>8.0882843137254898</v>
      </c>
      <c r="W216" s="297">
        <f t="shared" si="47"/>
        <v>8.0514705882352935</v>
      </c>
      <c r="X216" s="278"/>
      <c r="Y216" s="301" t="s">
        <v>239</v>
      </c>
      <c r="Z216" s="297">
        <f t="shared" ref="Z216:Z221" si="48">(Z54/1000)/1.02</f>
        <v>8.070333333333334</v>
      </c>
    </row>
    <row r="217" spans="1:26">
      <c r="A217" s="304" t="s">
        <v>240</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240</v>
      </c>
      <c r="P217" s="281">
        <f t="shared" si="46"/>
        <v>8.7444411764705894</v>
      </c>
      <c r="Q217" s="281">
        <f t="shared" si="46"/>
        <v>8.7488921568627465</v>
      </c>
      <c r="R217" s="281">
        <f t="shared" si="46"/>
        <v>8.7122901960784311</v>
      </c>
      <c r="S217" s="302">
        <f t="shared" si="46"/>
        <v>8.9845225490196086</v>
      </c>
      <c r="T217" s="278"/>
      <c r="U217" s="298" t="s">
        <v>240</v>
      </c>
      <c r="V217" s="281">
        <f t="shared" si="47"/>
        <v>8.7467303921568629</v>
      </c>
      <c r="W217" s="302">
        <f t="shared" si="47"/>
        <v>8.8584137254901965</v>
      </c>
      <c r="X217" s="278"/>
      <c r="Y217" s="298" t="s">
        <v>240</v>
      </c>
      <c r="Z217" s="302">
        <f t="shared" si="48"/>
        <v>8.7989225490196077</v>
      </c>
    </row>
    <row r="218" spans="1:26">
      <c r="A218" s="298" t="s">
        <v>241</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241</v>
      </c>
      <c r="P218" s="281">
        <f t="shared" si="46"/>
        <v>8.6352647058823528</v>
      </c>
      <c r="Q218" s="281">
        <f t="shared" si="46"/>
        <v>8.7868852941176456</v>
      </c>
      <c r="R218" s="281">
        <f t="shared" si="46"/>
        <v>8.876522549019608</v>
      </c>
      <c r="S218" s="302">
        <f t="shared" si="46"/>
        <v>8.9715284313725494</v>
      </c>
      <c r="T218" s="278"/>
      <c r="U218" s="298" t="s">
        <v>241</v>
      </c>
      <c r="V218" s="281">
        <f t="shared" si="47"/>
        <v>8.718697058823528</v>
      </c>
      <c r="W218" s="302">
        <f t="shared" si="47"/>
        <v>8.9132499999999997</v>
      </c>
      <c r="X218" s="278"/>
      <c r="Y218" s="298" t="s">
        <v>241</v>
      </c>
      <c r="Z218" s="302">
        <f t="shared" si="48"/>
        <v>8.8163754901960765</v>
      </c>
    </row>
    <row r="219" spans="1:26">
      <c r="A219" s="298" t="s">
        <v>242</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242</v>
      </c>
      <c r="P219" s="281">
        <f t="shared" si="46"/>
        <v>7.5246862745098042</v>
      </c>
      <c r="Q219" s="281">
        <f t="shared" si="46"/>
        <v>6.8169441176470595</v>
      </c>
      <c r="R219" s="281">
        <f t="shared" si="46"/>
        <v>7.7539901960784308</v>
      </c>
      <c r="S219" s="302">
        <f t="shared" si="46"/>
        <v>7.6205558823529405</v>
      </c>
      <c r="T219" s="278"/>
      <c r="U219" s="298" t="s">
        <v>242</v>
      </c>
      <c r="V219" s="281">
        <f t="shared" si="47"/>
        <v>7.3396186274509807</v>
      </c>
      <c r="W219" s="302">
        <f t="shared" si="47"/>
        <v>7.7120196078431373</v>
      </c>
      <c r="X219" s="278"/>
      <c r="Y219" s="298" t="s">
        <v>242</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243</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243</v>
      </c>
      <c r="P221" s="305">
        <f t="shared" si="46"/>
        <v>7.7561568627450974</v>
      </c>
      <c r="Q221" s="305">
        <f t="shared" si="46"/>
        <v>7.8521107843137248</v>
      </c>
      <c r="R221" s="305">
        <f t="shared" si="46"/>
        <v>7.734647058823529</v>
      </c>
      <c r="S221" s="306">
        <f t="shared" si="46"/>
        <v>7.8173382352941179</v>
      </c>
      <c r="T221" s="278"/>
      <c r="U221" s="301" t="s">
        <v>243</v>
      </c>
      <c r="V221" s="305">
        <f t="shared" si="47"/>
        <v>7.8071382352941177</v>
      </c>
      <c r="W221" s="306">
        <f t="shared" si="47"/>
        <v>7.7795303921568628</v>
      </c>
      <c r="X221" s="278"/>
      <c r="Y221" s="301" t="s">
        <v>243</v>
      </c>
      <c r="Z221" s="306">
        <f t="shared" si="48"/>
        <v>7.7934519607843136</v>
      </c>
    </row>
    <row r="223" spans="1:26" ht="16.5" thickBot="1">
      <c r="A223" s="284">
        <v>2009</v>
      </c>
      <c r="B223" s="278"/>
      <c r="C223" s="278"/>
      <c r="D223" s="278"/>
      <c r="E223" s="278"/>
      <c r="F223" s="278"/>
      <c r="G223" s="278"/>
      <c r="H223" s="278"/>
      <c r="I223" s="278"/>
      <c r="J223" s="278"/>
      <c r="K223" s="278"/>
      <c r="L223" s="278"/>
      <c r="M223" s="283" t="s">
        <v>247</v>
      </c>
      <c r="O223" s="284">
        <v>2009</v>
      </c>
      <c r="P223" s="286" t="s">
        <v>217</v>
      </c>
      <c r="Q223" s="286"/>
      <c r="R223" s="286"/>
      <c r="S223" s="286"/>
      <c r="T223" s="278"/>
      <c r="U223" s="284">
        <v>2009</v>
      </c>
      <c r="V223" s="286" t="s">
        <v>218</v>
      </c>
      <c r="W223" s="286"/>
      <c r="X223" s="278"/>
      <c r="Y223" s="284">
        <v>2009</v>
      </c>
      <c r="Z223" s="278"/>
    </row>
    <row r="224" spans="1:26" ht="14.25" thickBot="1">
      <c r="A224" s="291"/>
      <c r="B224" s="292" t="s">
        <v>220</v>
      </c>
      <c r="C224" s="292" t="s">
        <v>221</v>
      </c>
      <c r="D224" s="292" t="s">
        <v>222</v>
      </c>
      <c r="E224" s="292" t="s">
        <v>223</v>
      </c>
      <c r="F224" s="292" t="s">
        <v>224</v>
      </c>
      <c r="G224" s="292" t="s">
        <v>225</v>
      </c>
      <c r="H224" s="292" t="s">
        <v>226</v>
      </c>
      <c r="I224" s="292" t="s">
        <v>227</v>
      </c>
      <c r="J224" s="292" t="s">
        <v>228</v>
      </c>
      <c r="K224" s="292" t="s">
        <v>229</v>
      </c>
      <c r="L224" s="292" t="s">
        <v>230</v>
      </c>
      <c r="M224" s="293" t="s">
        <v>231</v>
      </c>
      <c r="O224" s="291"/>
      <c r="P224" s="292" t="s">
        <v>232</v>
      </c>
      <c r="Q224" s="292" t="s">
        <v>233</v>
      </c>
      <c r="R224" s="292" t="s">
        <v>234</v>
      </c>
      <c r="S224" s="293" t="s">
        <v>235</v>
      </c>
      <c r="T224" s="278"/>
      <c r="U224" s="291"/>
      <c r="V224" s="292" t="s">
        <v>236</v>
      </c>
      <c r="W224" s="293" t="s">
        <v>237</v>
      </c>
      <c r="X224" s="278"/>
      <c r="Y224" s="291"/>
      <c r="Z224" s="294" t="s">
        <v>238</v>
      </c>
    </row>
    <row r="225" spans="1:28" ht="13.5" thickBot="1">
      <c r="A225" s="304" t="s">
        <v>239</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239</v>
      </c>
      <c r="P225" s="296">
        <f t="shared" ref="P225:S230" si="55">(P63/1000)/1.02</f>
        <v>9.1140000000000008</v>
      </c>
      <c r="Q225" s="296">
        <f t="shared" si="55"/>
        <v>9.4592254901960793</v>
      </c>
      <c r="R225" s="296">
        <f t="shared" si="55"/>
        <v>9.3113627450980392</v>
      </c>
      <c r="S225" s="297">
        <f t="shared" si="55"/>
        <v>8.9406960784313725</v>
      </c>
      <c r="T225" s="278"/>
      <c r="U225" s="301" t="s">
        <v>239</v>
      </c>
      <c r="V225" s="296">
        <f t="shared" ref="V225:W230" si="56">(V63/1000)/1.02</f>
        <v>9.2970882352941189</v>
      </c>
      <c r="W225" s="297">
        <f t="shared" si="56"/>
        <v>9.1325294117647058</v>
      </c>
      <c r="X225" s="278"/>
      <c r="Y225" s="301" t="s">
        <v>239</v>
      </c>
      <c r="Z225" s="297">
        <f t="shared" ref="Z225:Z230" si="57">(Z63/1000)/1.02</f>
        <v>9.215107843137254</v>
      </c>
      <c r="AA225" s="225"/>
    </row>
    <row r="226" spans="1:28">
      <c r="A226" s="304" t="s">
        <v>240</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240</v>
      </c>
      <c r="P226" s="281">
        <f t="shared" si="55"/>
        <v>9.9216872549019595</v>
      </c>
      <c r="Q226" s="281">
        <f t="shared" si="55"/>
        <v>10.33304019607843</v>
      </c>
      <c r="R226" s="281">
        <f t="shared" si="55"/>
        <v>10.393694117647057</v>
      </c>
      <c r="S226" s="302">
        <f t="shared" si="55"/>
        <v>10.194032352941177</v>
      </c>
      <c r="T226" s="278"/>
      <c r="U226" s="298" t="s">
        <v>240</v>
      </c>
      <c r="V226" s="281">
        <f t="shared" si="56"/>
        <v>10.129090196078431</v>
      </c>
      <c r="W226" s="302">
        <f t="shared" si="56"/>
        <v>10.298413725490196</v>
      </c>
      <c r="X226" s="278"/>
      <c r="Y226" s="298" t="s">
        <v>240</v>
      </c>
      <c r="Z226" s="302">
        <f t="shared" si="57"/>
        <v>10.209119607843137</v>
      </c>
      <c r="AA226" s="225"/>
    </row>
    <row r="227" spans="1:28">
      <c r="A227" s="298" t="s">
        <v>241</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241</v>
      </c>
      <c r="P227" s="281">
        <f t="shared" si="55"/>
        <v>10.127084313725492</v>
      </c>
      <c r="Q227" s="281">
        <f t="shared" si="55"/>
        <v>10.607463725490195</v>
      </c>
      <c r="R227" s="281">
        <f t="shared" si="55"/>
        <v>10.678729411764705</v>
      </c>
      <c r="S227" s="302">
        <f t="shared" si="55"/>
        <v>10.469009803921569</v>
      </c>
      <c r="T227" s="278"/>
      <c r="U227" s="298" t="s">
        <v>241</v>
      </c>
      <c r="V227" s="281">
        <f t="shared" si="56"/>
        <v>10.384846078431371</v>
      </c>
      <c r="W227" s="302">
        <f t="shared" si="56"/>
        <v>10.570888235294118</v>
      </c>
      <c r="X227" s="278"/>
      <c r="Y227" s="298" t="s">
        <v>241</v>
      </c>
      <c r="Z227" s="302">
        <f t="shared" si="57"/>
        <v>10.491053921568627</v>
      </c>
      <c r="AA227" s="225"/>
    </row>
    <row r="228" spans="1:28">
      <c r="A228" s="298" t="s">
        <v>242</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242</v>
      </c>
      <c r="P228" s="281">
        <f t="shared" si="55"/>
        <v>8.2597725490196101</v>
      </c>
      <c r="Q228" s="281">
        <f t="shared" si="55"/>
        <v>8</v>
      </c>
      <c r="R228" s="281">
        <f t="shared" si="55"/>
        <v>7.4519607843137257</v>
      </c>
      <c r="S228" s="302">
        <f t="shared" si="55"/>
        <v>8.4489656862745086</v>
      </c>
      <c r="T228" s="278"/>
      <c r="U228" s="298" t="s">
        <v>242</v>
      </c>
      <c r="V228" s="281">
        <f t="shared" si="56"/>
        <v>8.177582352941176</v>
      </c>
      <c r="W228" s="302">
        <f t="shared" si="56"/>
        <v>7.8492343137254901</v>
      </c>
      <c r="X228" s="278"/>
      <c r="Y228" s="298" t="s">
        <v>242</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243</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243</v>
      </c>
      <c r="P230" s="305">
        <f t="shared" si="55"/>
        <v>8.5685078431372563</v>
      </c>
      <c r="Q230" s="305">
        <f t="shared" si="55"/>
        <v>8.9562558823529397</v>
      </c>
      <c r="R230" s="305">
        <f t="shared" si="55"/>
        <v>9.0038568627450974</v>
      </c>
      <c r="S230" s="306">
        <f t="shared" si="55"/>
        <v>8.8139637254901952</v>
      </c>
      <c r="T230" s="278"/>
      <c r="U230" s="301" t="s">
        <v>243</v>
      </c>
      <c r="V230" s="305">
        <f t="shared" si="56"/>
        <v>8.7772176470588228</v>
      </c>
      <c r="W230" s="306">
        <f t="shared" si="56"/>
        <v>8.9122078431372547</v>
      </c>
      <c r="X230" s="278"/>
      <c r="Y230" s="301" t="s">
        <v>243</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247</v>
      </c>
      <c r="O232" s="284">
        <v>2010</v>
      </c>
      <c r="P232" s="286" t="s">
        <v>217</v>
      </c>
      <c r="Q232" s="286"/>
      <c r="R232" s="286"/>
      <c r="S232" s="286"/>
      <c r="T232" s="278"/>
      <c r="U232" s="284">
        <v>2010</v>
      </c>
      <c r="V232" s="286" t="s">
        <v>218</v>
      </c>
      <c r="W232" s="286"/>
      <c r="X232" s="278"/>
      <c r="Y232" s="284">
        <v>2010</v>
      </c>
      <c r="Z232" s="278"/>
    </row>
    <row r="233" spans="1:28" ht="14.25" thickBot="1">
      <c r="A233" s="291"/>
      <c r="B233" s="292" t="s">
        <v>220</v>
      </c>
      <c r="C233" s="292" t="s">
        <v>221</v>
      </c>
      <c r="D233" s="292" t="s">
        <v>222</v>
      </c>
      <c r="E233" s="292" t="s">
        <v>223</v>
      </c>
      <c r="F233" s="292" t="s">
        <v>224</v>
      </c>
      <c r="G233" s="292" t="s">
        <v>225</v>
      </c>
      <c r="H233" s="292" t="s">
        <v>226</v>
      </c>
      <c r="I233" s="292" t="s">
        <v>227</v>
      </c>
      <c r="J233" s="292" t="s">
        <v>228</v>
      </c>
      <c r="K233" s="292" t="s">
        <v>229</v>
      </c>
      <c r="L233" s="292" t="s">
        <v>230</v>
      </c>
      <c r="M233" s="293" t="s">
        <v>231</v>
      </c>
      <c r="O233" s="291"/>
      <c r="P233" s="292" t="s">
        <v>232</v>
      </c>
      <c r="Q233" s="292" t="s">
        <v>233</v>
      </c>
      <c r="R233" s="292" t="s">
        <v>234</v>
      </c>
      <c r="S233" s="293" t="s">
        <v>235</v>
      </c>
      <c r="T233" s="278"/>
      <c r="U233" s="291"/>
      <c r="V233" s="292" t="s">
        <v>236</v>
      </c>
      <c r="W233" s="293" t="s">
        <v>237</v>
      </c>
      <c r="X233" s="278"/>
      <c r="Y233" s="291"/>
      <c r="Z233" s="294" t="s">
        <v>238</v>
      </c>
      <c r="AB233" s="225"/>
    </row>
    <row r="234" spans="1:28" ht="13.5" thickBot="1">
      <c r="A234" s="304" t="s">
        <v>239</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239</v>
      </c>
      <c r="P234" s="296">
        <f t="shared" ref="P234:S239" si="64">(P72/1000)/1.02</f>
        <v>9.1714901960784303</v>
      </c>
      <c r="Q234" s="296">
        <f t="shared" si="64"/>
        <v>8.5377058823529399</v>
      </c>
      <c r="R234" s="296">
        <f t="shared" si="64"/>
        <v>8.5019019607843145</v>
      </c>
      <c r="S234" s="297">
        <f t="shared" si="64"/>
        <v>9.3745568627450986</v>
      </c>
      <c r="T234" s="278"/>
      <c r="U234" s="301" t="s">
        <v>239</v>
      </c>
      <c r="V234" s="296">
        <f t="shared" ref="V234:W239" si="65">(V72/1000)/1.02</f>
        <v>8.8310098039215674</v>
      </c>
      <c r="W234" s="297">
        <f t="shared" si="65"/>
        <v>8.9572784313725506</v>
      </c>
      <c r="X234" s="278"/>
      <c r="Y234" s="301" t="s">
        <v>239</v>
      </c>
      <c r="Z234" s="297">
        <f t="shared" ref="Z234:Z239" si="66">(Z72/1000)/1.02</f>
        <v>8.8967921568627428</v>
      </c>
      <c r="AA234" s="225"/>
      <c r="AB234" s="225"/>
    </row>
    <row r="235" spans="1:28">
      <c r="A235" s="304" t="s">
        <v>240</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240</v>
      </c>
      <c r="P235" s="281">
        <f t="shared" si="64"/>
        <v>10.27494705882353</v>
      </c>
      <c r="Q235" s="281">
        <f t="shared" si="64"/>
        <v>9.1498107843137255</v>
      </c>
      <c r="R235" s="281">
        <f t="shared" si="64"/>
        <v>9.1116088235294121</v>
      </c>
      <c r="S235" s="302">
        <f t="shared" si="64"/>
        <v>10.493461764705883</v>
      </c>
      <c r="T235" s="278"/>
      <c r="U235" s="298" t="s">
        <v>240</v>
      </c>
      <c r="V235" s="281">
        <f t="shared" si="65"/>
        <v>9.656807843137253</v>
      </c>
      <c r="W235" s="302">
        <f t="shared" si="65"/>
        <v>9.8416039215686268</v>
      </c>
      <c r="X235" s="278"/>
      <c r="Y235" s="298" t="s">
        <v>240</v>
      </c>
      <c r="Z235" s="302">
        <f t="shared" si="66"/>
        <v>9.7550254901960791</v>
      </c>
      <c r="AA235" s="225"/>
      <c r="AB235" s="225"/>
    </row>
    <row r="236" spans="1:28">
      <c r="A236" s="298" t="s">
        <v>241</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241</v>
      </c>
      <c r="P236" s="281">
        <f t="shared" si="64"/>
        <v>10.450186274509804</v>
      </c>
      <c r="Q236" s="281">
        <f t="shared" si="64"/>
        <v>9.2520352941176469</v>
      </c>
      <c r="R236" s="281">
        <f t="shared" si="64"/>
        <v>9.2644970588235296</v>
      </c>
      <c r="S236" s="302">
        <f t="shared" si="64"/>
        <v>10.720519607843137</v>
      </c>
      <c r="T236" s="278"/>
      <c r="U236" s="298" t="s">
        <v>241</v>
      </c>
      <c r="V236" s="281">
        <f t="shared" si="65"/>
        <v>9.6679715686274506</v>
      </c>
      <c r="W236" s="302">
        <f t="shared" si="65"/>
        <v>9.9324441176470586</v>
      </c>
      <c r="X236" s="278"/>
      <c r="Y236" s="298" t="s">
        <v>241</v>
      </c>
      <c r="Z236" s="302">
        <f t="shared" si="66"/>
        <v>9.8349794117647065</v>
      </c>
      <c r="AA236" s="225"/>
      <c r="AB236" s="225"/>
    </row>
    <row r="237" spans="1:28">
      <c r="A237" s="298" t="s">
        <v>242</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242</v>
      </c>
      <c r="P237" s="281">
        <f t="shared" si="64"/>
        <v>9.3637245098039212</v>
      </c>
      <c r="Q237" s="281">
        <f t="shared" si="64"/>
        <v>8.2457578431372553</v>
      </c>
      <c r="R237" s="281">
        <f t="shared" si="64"/>
        <v>8.1555019607843136</v>
      </c>
      <c r="S237" s="302">
        <f t="shared" si="64"/>
        <v>8.0918294117647047</v>
      </c>
      <c r="T237" s="278"/>
      <c r="U237" s="298" t="s">
        <v>242</v>
      </c>
      <c r="V237" s="281">
        <f t="shared" si="65"/>
        <v>8.5879921568627449</v>
      </c>
      <c r="W237" s="302">
        <f t="shared" si="65"/>
        <v>8.1081578431372545</v>
      </c>
      <c r="X237" s="278"/>
      <c r="Y237" s="298" t="s">
        <v>242</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243</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243</v>
      </c>
      <c r="P239" s="305">
        <f t="shared" si="64"/>
        <v>8.9429284313725486</v>
      </c>
      <c r="Q239" s="305">
        <f t="shared" si="64"/>
        <v>8.2848284313725475</v>
      </c>
      <c r="R239" s="305">
        <f t="shared" si="64"/>
        <v>8.2859823529411756</v>
      </c>
      <c r="S239" s="306">
        <f t="shared" si="64"/>
        <v>8.7062421568627446</v>
      </c>
      <c r="T239" s="278"/>
      <c r="U239" s="301" t="s">
        <v>243</v>
      </c>
      <c r="V239" s="305">
        <f t="shared" si="65"/>
        <v>8.5867294117647059</v>
      </c>
      <c r="W239" s="306">
        <f t="shared" si="65"/>
        <v>8.5009382352941163</v>
      </c>
      <c r="X239" s="278"/>
      <c r="Y239" s="301" t="s">
        <v>243</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247</v>
      </c>
      <c r="O241" s="284">
        <v>2011</v>
      </c>
      <c r="P241" s="286" t="s">
        <v>217</v>
      </c>
      <c r="Q241" s="286"/>
      <c r="R241" s="286"/>
      <c r="S241" s="286"/>
      <c r="T241" s="278"/>
      <c r="U241" s="284">
        <v>2011</v>
      </c>
      <c r="V241" s="286" t="s">
        <v>218</v>
      </c>
      <c r="W241" s="286"/>
      <c r="X241" s="278"/>
      <c r="Y241" s="284">
        <v>2011</v>
      </c>
      <c r="Z241" s="278"/>
    </row>
    <row r="242" spans="1:27" ht="14.25" thickBot="1">
      <c r="A242" s="291"/>
      <c r="B242" s="292" t="s">
        <v>220</v>
      </c>
      <c r="C242" s="292" t="s">
        <v>221</v>
      </c>
      <c r="D242" s="292" t="s">
        <v>222</v>
      </c>
      <c r="E242" s="292" t="s">
        <v>223</v>
      </c>
      <c r="F242" s="292" t="s">
        <v>224</v>
      </c>
      <c r="G242" s="292" t="s">
        <v>225</v>
      </c>
      <c r="H242" s="292" t="s">
        <v>226</v>
      </c>
      <c r="I242" s="292" t="s">
        <v>227</v>
      </c>
      <c r="J242" s="292" t="s">
        <v>228</v>
      </c>
      <c r="K242" s="292" t="s">
        <v>229</v>
      </c>
      <c r="L242" s="292" t="s">
        <v>230</v>
      </c>
      <c r="M242" s="293" t="s">
        <v>231</v>
      </c>
      <c r="O242" s="291"/>
      <c r="P242" s="292" t="s">
        <v>232</v>
      </c>
      <c r="Q242" s="292" t="s">
        <v>233</v>
      </c>
      <c r="R242" s="292" t="s">
        <v>234</v>
      </c>
      <c r="S242" s="293" t="s">
        <v>235</v>
      </c>
      <c r="T242" s="278"/>
      <c r="U242" s="291"/>
      <c r="V242" s="292" t="s">
        <v>236</v>
      </c>
      <c r="W242" s="293" t="s">
        <v>237</v>
      </c>
      <c r="X242" s="278"/>
      <c r="Y242" s="291"/>
      <c r="Z242" s="294" t="s">
        <v>238</v>
      </c>
    </row>
    <row r="243" spans="1:27" ht="13.5" thickBot="1">
      <c r="A243" s="304" t="s">
        <v>239</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239</v>
      </c>
      <c r="P243" s="296">
        <f t="shared" ref="P243:S248" si="73">(P81/1000)/1.02</f>
        <v>10.293496078431373</v>
      </c>
      <c r="Q243" s="296">
        <f t="shared" si="73"/>
        <v>10.721696078431371</v>
      </c>
      <c r="R243" s="296">
        <f t="shared" si="73"/>
        <v>11.306509803921568</v>
      </c>
      <c r="S243" s="297">
        <f t="shared" si="73"/>
        <v>12.042264705882353</v>
      </c>
      <c r="T243" s="278"/>
      <c r="U243" s="295" t="s">
        <v>239</v>
      </c>
      <c r="V243" s="296">
        <f t="shared" ref="V243:W248" si="74">(V81/1000)/1.02</f>
        <v>10.494696078431373</v>
      </c>
      <c r="W243" s="297">
        <f t="shared" si="74"/>
        <v>11.692862745098038</v>
      </c>
      <c r="X243" s="278"/>
      <c r="Y243" s="295" t="s">
        <v>239</v>
      </c>
      <c r="Z243" s="297">
        <f t="shared" ref="Z243:Z248" si="75">(Z81/1000)/1.02</f>
        <v>11.099666666666666</v>
      </c>
      <c r="AA243" s="225"/>
    </row>
    <row r="244" spans="1:27">
      <c r="A244" s="304" t="s">
        <v>240</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240</v>
      </c>
      <c r="P244" s="299">
        <f t="shared" si="73"/>
        <v>11.495216666666666</v>
      </c>
      <c r="Q244" s="299">
        <f t="shared" si="73"/>
        <v>11.733939215686275</v>
      </c>
      <c r="R244" s="299">
        <f t="shared" si="73"/>
        <v>12.492946078431373</v>
      </c>
      <c r="S244" s="300">
        <f t="shared" si="73"/>
        <v>13.451011764705882</v>
      </c>
      <c r="T244" s="278"/>
      <c r="U244" s="304" t="s">
        <v>240</v>
      </c>
      <c r="V244" s="299">
        <f t="shared" si="74"/>
        <v>11.605275490196076</v>
      </c>
      <c r="W244" s="300">
        <f t="shared" si="74"/>
        <v>12.9787431372549</v>
      </c>
      <c r="X244" s="278"/>
      <c r="Y244" s="304" t="s">
        <v>240</v>
      </c>
      <c r="Z244" s="300">
        <f t="shared" si="75"/>
        <v>12.249729411764706</v>
      </c>
      <c r="AA244" s="225"/>
    </row>
    <row r="245" spans="1:27">
      <c r="A245" s="298" t="s">
        <v>241</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241</v>
      </c>
      <c r="P245" s="281">
        <f t="shared" si="73"/>
        <v>11.585163725490196</v>
      </c>
      <c r="Q245" s="281">
        <f t="shared" si="73"/>
        <v>11.736373529411765</v>
      </c>
      <c r="R245" s="281">
        <f t="shared" si="73"/>
        <v>12.725842156862745</v>
      </c>
      <c r="S245" s="302">
        <f t="shared" si="73"/>
        <v>13.546566666666665</v>
      </c>
      <c r="T245" s="278"/>
      <c r="U245" s="298" t="s">
        <v>241</v>
      </c>
      <c r="V245" s="281">
        <f t="shared" si="74"/>
        <v>11.650693137254903</v>
      </c>
      <c r="W245" s="302">
        <f t="shared" si="74"/>
        <v>13.287360784313725</v>
      </c>
      <c r="X245" s="278"/>
      <c r="Y245" s="298" t="s">
        <v>241</v>
      </c>
      <c r="Z245" s="302">
        <f t="shared" si="75"/>
        <v>12.796916666666666</v>
      </c>
      <c r="AA245" s="225"/>
    </row>
    <row r="246" spans="1:27">
      <c r="A246" s="298" t="s">
        <v>242</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242</v>
      </c>
      <c r="P246" s="281">
        <f t="shared" si="73"/>
        <v>8.2209303921568626</v>
      </c>
      <c r="Q246" s="281">
        <f t="shared" si="73"/>
        <v>9.3122950980392147</v>
      </c>
      <c r="R246" s="281">
        <f t="shared" si="73"/>
        <v>9.9824588235294112</v>
      </c>
      <c r="S246" s="302">
        <f t="shared" si="73"/>
        <v>10.63457843137255</v>
      </c>
      <c r="T246" s="278"/>
      <c r="U246" s="298" t="s">
        <v>242</v>
      </c>
      <c r="V246" s="281">
        <f t="shared" si="74"/>
        <v>8.828370588235293</v>
      </c>
      <c r="W246" s="302">
        <f t="shared" si="74"/>
        <v>10.561392156862746</v>
      </c>
      <c r="X246" s="278"/>
      <c r="Y246" s="298" t="s">
        <v>242</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243</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243</v>
      </c>
      <c r="P248" s="305">
        <f t="shared" si="73"/>
        <v>9.4584078431372536</v>
      </c>
      <c r="Q248" s="305">
        <f t="shared" si="73"/>
        <v>9.9747784313725472</v>
      </c>
      <c r="R248" s="305">
        <f t="shared" si="73"/>
        <v>10.728048039215688</v>
      </c>
      <c r="S248" s="306">
        <f t="shared" si="73"/>
        <v>11.504847058823527</v>
      </c>
      <c r="T248" s="278"/>
      <c r="U248" s="301" t="s">
        <v>243</v>
      </c>
      <c r="V248" s="305">
        <f t="shared" si="74"/>
        <v>9.7111499999999982</v>
      </c>
      <c r="W248" s="306">
        <f t="shared" si="74"/>
        <v>11.133428431372549</v>
      </c>
      <c r="X248" s="278"/>
      <c r="Y248" s="301" t="s">
        <v>243</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247</v>
      </c>
      <c r="O250" s="284">
        <v>2012</v>
      </c>
      <c r="P250" s="286" t="s">
        <v>217</v>
      </c>
      <c r="Q250" s="286"/>
      <c r="R250" s="286"/>
      <c r="S250" s="286"/>
      <c r="T250" s="278"/>
      <c r="U250" s="284">
        <v>2012</v>
      </c>
      <c r="V250" s="286" t="s">
        <v>218</v>
      </c>
      <c r="W250" s="286"/>
      <c r="X250" s="278"/>
      <c r="Y250" s="284">
        <v>2012</v>
      </c>
      <c r="Z250" s="278"/>
    </row>
    <row r="251" spans="1:27" ht="14.25" thickBot="1">
      <c r="A251" s="291"/>
      <c r="B251" s="292" t="s">
        <v>220</v>
      </c>
      <c r="C251" s="292" t="s">
        <v>221</v>
      </c>
      <c r="D251" s="292" t="s">
        <v>222</v>
      </c>
      <c r="E251" s="292" t="s">
        <v>223</v>
      </c>
      <c r="F251" s="292" t="s">
        <v>224</v>
      </c>
      <c r="G251" s="292" t="s">
        <v>225</v>
      </c>
      <c r="H251" s="292" t="s">
        <v>226</v>
      </c>
      <c r="I251" s="292" t="s">
        <v>227</v>
      </c>
      <c r="J251" s="292" t="s">
        <v>228</v>
      </c>
      <c r="K251" s="292" t="s">
        <v>229</v>
      </c>
      <c r="L251" s="292" t="s">
        <v>230</v>
      </c>
      <c r="M251" s="293" t="s">
        <v>231</v>
      </c>
      <c r="O251" s="291"/>
      <c r="P251" s="292" t="s">
        <v>232</v>
      </c>
      <c r="Q251" s="292" t="s">
        <v>233</v>
      </c>
      <c r="R251" s="292" t="s">
        <v>234</v>
      </c>
      <c r="S251" s="293" t="s">
        <v>235</v>
      </c>
      <c r="T251" s="278"/>
      <c r="U251" s="291"/>
      <c r="V251" s="292" t="s">
        <v>236</v>
      </c>
      <c r="W251" s="293" t="s">
        <v>237</v>
      </c>
      <c r="X251" s="278"/>
      <c r="Y251" s="291"/>
      <c r="Z251" s="294" t="s">
        <v>238</v>
      </c>
    </row>
    <row r="252" spans="1:27" ht="13.5" thickBot="1">
      <c r="A252" s="304" t="s">
        <v>239</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239</v>
      </c>
      <c r="P252" s="296">
        <f t="shared" ref="P252:S257" si="82">(P90/1000)/1.02</f>
        <v>12.795205882352942</v>
      </c>
      <c r="Q252" s="296">
        <f t="shared" si="82"/>
        <v>12.370480392156862</v>
      </c>
      <c r="R252" s="296">
        <f t="shared" si="82"/>
        <v>12.735941176470588</v>
      </c>
      <c r="S252" s="297">
        <f t="shared" si="82"/>
        <v>12.54006862745098</v>
      </c>
      <c r="T252" s="278"/>
      <c r="U252" s="295" t="s">
        <v>239</v>
      </c>
      <c r="V252" s="296">
        <f t="shared" ref="V252:W257" si="83">(V90/1000)/1.02</f>
        <v>12.573382352941175</v>
      </c>
      <c r="W252" s="297">
        <f t="shared" si="83"/>
        <v>12.633343137254903</v>
      </c>
      <c r="X252" s="278"/>
      <c r="Y252" s="295" t="s">
        <v>239</v>
      </c>
      <c r="Z252" s="297">
        <f t="shared" ref="Z252:Z257" si="84">(Z90/1000)/1.02</f>
        <v>12.603137254901961</v>
      </c>
      <c r="AA252" s="225"/>
    </row>
    <row r="253" spans="1:27">
      <c r="A253" s="304" t="s">
        <v>240</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240</v>
      </c>
      <c r="P253" s="299">
        <f t="shared" si="82"/>
        <v>13.807036274509803</v>
      </c>
      <c r="Q253" s="299">
        <f t="shared" si="82"/>
        <v>13.029750980392157</v>
      </c>
      <c r="R253" s="299">
        <f t="shared" si="82"/>
        <v>13.622970588235296</v>
      </c>
      <c r="S253" s="300">
        <f t="shared" si="82"/>
        <v>13.52010588235294</v>
      </c>
      <c r="T253" s="278"/>
      <c r="U253" s="304" t="s">
        <v>240</v>
      </c>
      <c r="V253" s="299">
        <f t="shared" si="83"/>
        <v>13.407085294117648</v>
      </c>
      <c r="W253" s="300">
        <f t="shared" si="83"/>
        <v>13.569479411764707</v>
      </c>
      <c r="X253" s="278"/>
      <c r="Y253" s="304" t="s">
        <v>240</v>
      </c>
      <c r="Z253" s="300">
        <f t="shared" si="84"/>
        <v>13.484396078431374</v>
      </c>
      <c r="AA253" s="225"/>
    </row>
    <row r="254" spans="1:27">
      <c r="A254" s="298" t="s">
        <v>241</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241</v>
      </c>
      <c r="P254" s="281">
        <f t="shared" si="82"/>
        <v>13.851040196078429</v>
      </c>
      <c r="Q254" s="281">
        <f t="shared" si="82"/>
        <v>12.997743137254901</v>
      </c>
      <c r="R254" s="281">
        <f t="shared" si="82"/>
        <v>13.583705882352939</v>
      </c>
      <c r="S254" s="302">
        <f t="shared" si="82"/>
        <v>13.569149999999999</v>
      </c>
      <c r="T254" s="278"/>
      <c r="U254" s="298" t="s">
        <v>241</v>
      </c>
      <c r="V254" s="281">
        <f t="shared" si="83"/>
        <v>13.378585294117645</v>
      </c>
      <c r="W254" s="302">
        <f t="shared" si="83"/>
        <v>13.576246078431373</v>
      </c>
      <c r="X254" s="278"/>
      <c r="Y254" s="298" t="s">
        <v>241</v>
      </c>
      <c r="Z254" s="302">
        <f t="shared" si="84"/>
        <v>13.469354901960784</v>
      </c>
      <c r="AA254" s="225"/>
    </row>
    <row r="255" spans="1:27">
      <c r="A255" s="298" t="s">
        <v>242</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242</v>
      </c>
      <c r="P255" s="281">
        <f t="shared" si="82"/>
        <v>11.968111764705881</v>
      </c>
      <c r="Q255" s="281">
        <f t="shared" si="82"/>
        <v>10.312019607843137</v>
      </c>
      <c r="R255" s="281">
        <f t="shared" si="82"/>
        <v>0</v>
      </c>
      <c r="S255" s="302">
        <f t="shared" si="82"/>
        <v>12.208735294117647</v>
      </c>
      <c r="T255" s="278"/>
      <c r="U255" s="298" t="s">
        <v>242</v>
      </c>
      <c r="V255" s="281">
        <f t="shared" si="83"/>
        <v>11.923667647058823</v>
      </c>
      <c r="W255" s="302">
        <f t="shared" si="83"/>
        <v>12.208735294117647</v>
      </c>
      <c r="X255" s="278"/>
      <c r="Y255" s="298" t="s">
        <v>242</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243</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243</v>
      </c>
      <c r="P257" s="305">
        <f t="shared" si="82"/>
        <v>12.189649999999999</v>
      </c>
      <c r="Q257" s="305">
        <f t="shared" si="82"/>
        <v>12.188991176470589</v>
      </c>
      <c r="R257" s="305">
        <f t="shared" si="82"/>
        <v>12.505558823529412</v>
      </c>
      <c r="S257" s="306">
        <f t="shared" si="82"/>
        <v>12.47554019607843</v>
      </c>
      <c r="T257" s="278"/>
      <c r="U257" s="301" t="s">
        <v>243</v>
      </c>
      <c r="V257" s="305">
        <f t="shared" si="83"/>
        <v>12.189289215686275</v>
      </c>
      <c r="W257" s="306">
        <f t="shared" si="83"/>
        <v>12.489642156862745</v>
      </c>
      <c r="X257" s="278"/>
      <c r="Y257" s="301" t="s">
        <v>243</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247</v>
      </c>
      <c r="O259" s="284">
        <v>2013</v>
      </c>
      <c r="P259" s="286" t="s">
        <v>217</v>
      </c>
      <c r="Q259" s="286"/>
      <c r="R259" s="286"/>
      <c r="S259" s="286"/>
      <c r="T259" s="278"/>
      <c r="U259" s="284">
        <v>2013</v>
      </c>
      <c r="V259" s="286" t="s">
        <v>218</v>
      </c>
      <c r="W259" s="286"/>
      <c r="X259" s="278"/>
      <c r="Y259" s="284">
        <v>2013</v>
      </c>
      <c r="Z259" s="278"/>
    </row>
    <row r="260" spans="1:29" ht="14.25" thickBot="1">
      <c r="A260" s="291"/>
      <c r="B260" s="292" t="s">
        <v>220</v>
      </c>
      <c r="C260" s="292" t="s">
        <v>221</v>
      </c>
      <c r="D260" s="292" t="s">
        <v>222</v>
      </c>
      <c r="E260" s="292" t="s">
        <v>223</v>
      </c>
      <c r="F260" s="292" t="s">
        <v>224</v>
      </c>
      <c r="G260" s="292" t="s">
        <v>225</v>
      </c>
      <c r="H260" s="292" t="s">
        <v>226</v>
      </c>
      <c r="I260" s="292" t="s">
        <v>227</v>
      </c>
      <c r="J260" s="292" t="s">
        <v>228</v>
      </c>
      <c r="K260" s="292" t="s">
        <v>229</v>
      </c>
      <c r="L260" s="292" t="s">
        <v>230</v>
      </c>
      <c r="M260" s="293" t="s">
        <v>231</v>
      </c>
      <c r="O260" s="291"/>
      <c r="P260" s="292" t="s">
        <v>232</v>
      </c>
      <c r="Q260" s="292" t="s">
        <v>233</v>
      </c>
      <c r="R260" s="292" t="s">
        <v>234</v>
      </c>
      <c r="S260" s="293" t="s">
        <v>235</v>
      </c>
      <c r="T260" s="278"/>
      <c r="U260" s="291"/>
      <c r="V260" s="292" t="s">
        <v>236</v>
      </c>
      <c r="W260" s="293" t="s">
        <v>237</v>
      </c>
      <c r="X260" s="278"/>
      <c r="Y260" s="291"/>
      <c r="Z260" s="294" t="s">
        <v>238</v>
      </c>
    </row>
    <row r="261" spans="1:29" ht="13.5" thickBot="1">
      <c r="A261" s="304" t="s">
        <v>239</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239</v>
      </c>
      <c r="P261" s="296">
        <f t="shared" ref="P261:S263" si="91">(P99/1000)/1.02</f>
        <v>12.5875</v>
      </c>
      <c r="Q261" s="296">
        <f t="shared" si="91"/>
        <v>11.997058823529411</v>
      </c>
      <c r="R261" s="296">
        <f t="shared" si="91"/>
        <v>11.698715686274511</v>
      </c>
      <c r="S261" s="297">
        <f t="shared" si="91"/>
        <v>11.585999999999999</v>
      </c>
      <c r="T261" s="278"/>
      <c r="U261" s="295" t="s">
        <v>239</v>
      </c>
      <c r="V261" s="296">
        <f t="shared" ref="V261:W263" si="92">(V99/1000)/1.02</f>
        <v>12.273921568627451</v>
      </c>
      <c r="W261" s="297">
        <f t="shared" si="92"/>
        <v>11.641970588235294</v>
      </c>
      <c r="X261" s="278"/>
      <c r="Y261" s="295" t="s">
        <v>239</v>
      </c>
      <c r="Z261" s="297">
        <f>(Z99/1000)/1.02</f>
        <v>11.952539215686274</v>
      </c>
    </row>
    <row r="262" spans="1:29">
      <c r="A262" s="304" t="s">
        <v>240</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240</v>
      </c>
      <c r="P262" s="299">
        <f t="shared" si="91"/>
        <v>13.337576470588234</v>
      </c>
      <c r="Q262" s="299">
        <f t="shared" si="91"/>
        <v>12.475481372549019</v>
      </c>
      <c r="R262" s="299">
        <f t="shared" si="91"/>
        <v>12.267988235294117</v>
      </c>
      <c r="S262" s="300">
        <f t="shared" si="91"/>
        <v>12.473602941176472</v>
      </c>
      <c r="T262" s="278"/>
      <c r="U262" s="304" t="s">
        <v>240</v>
      </c>
      <c r="V262" s="299">
        <f t="shared" si="92"/>
        <v>12.883644117647057</v>
      </c>
      <c r="W262" s="300">
        <f t="shared" si="92"/>
        <v>12.370468627450981</v>
      </c>
      <c r="X262" s="278"/>
      <c r="Y262" s="304" t="s">
        <v>240</v>
      </c>
      <c r="Z262" s="300">
        <f>(Z100/1000)/1.02</f>
        <v>12.629663725490195</v>
      </c>
      <c r="AB262" s="225"/>
    </row>
    <row r="263" spans="1:29">
      <c r="A263" s="298" t="s">
        <v>241</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241</v>
      </c>
      <c r="P263" s="281">
        <f t="shared" si="91"/>
        <v>13.283597058823529</v>
      </c>
      <c r="Q263" s="281">
        <f t="shared" si="91"/>
        <v>12.342750980392157</v>
      </c>
      <c r="R263" s="281">
        <f t="shared" si="91"/>
        <v>12.173054901960784</v>
      </c>
      <c r="S263" s="302">
        <f t="shared" si="91"/>
        <v>12.434150980392157</v>
      </c>
      <c r="T263" s="278"/>
      <c r="U263" s="298" t="s">
        <v>241</v>
      </c>
      <c r="V263" s="281">
        <f t="shared" si="92"/>
        <v>12.70920588235294</v>
      </c>
      <c r="W263" s="302">
        <f t="shared" si="92"/>
        <v>12.297765686274509</v>
      </c>
      <c r="X263" s="278"/>
      <c r="Y263" s="298" t="s">
        <v>241</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243</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243</v>
      </c>
      <c r="P265" s="305">
        <f t="shared" si="96"/>
        <v>12.611057843137255</v>
      </c>
      <c r="Q265" s="305">
        <f t="shared" si="96"/>
        <v>12.240997058823528</v>
      </c>
      <c r="R265" s="305">
        <f t="shared" si="96"/>
        <v>12.06783431372549</v>
      </c>
      <c r="S265" s="306">
        <f t="shared" si="96"/>
        <v>12.136275490196079</v>
      </c>
      <c r="T265" s="278"/>
      <c r="U265" s="301" t="s">
        <v>243</v>
      </c>
      <c r="V265" s="305">
        <f>(V104/1000)/1.02</f>
        <v>12.408382352941176</v>
      </c>
      <c r="W265" s="306">
        <f>(W104/1000)/1.02</f>
        <v>12.102855882352941</v>
      </c>
      <c r="X265" s="278"/>
      <c r="Y265" s="301" t="s">
        <v>243</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247</v>
      </c>
      <c r="O267" s="284">
        <v>2014</v>
      </c>
      <c r="P267" s="286" t="s">
        <v>217</v>
      </c>
      <c r="Q267" s="286"/>
      <c r="R267" s="286"/>
      <c r="S267" s="286"/>
      <c r="T267" s="278"/>
      <c r="U267" s="284">
        <v>2014</v>
      </c>
      <c r="V267" s="286" t="s">
        <v>218</v>
      </c>
      <c r="W267" s="286"/>
      <c r="X267" s="278"/>
      <c r="Y267" s="284">
        <v>2014</v>
      </c>
      <c r="Z267" s="278"/>
      <c r="AB267" s="225"/>
    </row>
    <row r="268" spans="1:29" ht="14.25" thickBot="1">
      <c r="A268" s="288"/>
      <c r="B268" s="289" t="s">
        <v>220</v>
      </c>
      <c r="C268" s="289" t="s">
        <v>221</v>
      </c>
      <c r="D268" s="289" t="s">
        <v>222</v>
      </c>
      <c r="E268" s="289" t="s">
        <v>223</v>
      </c>
      <c r="F268" s="289" t="s">
        <v>224</v>
      </c>
      <c r="G268" s="289" t="s">
        <v>225</v>
      </c>
      <c r="H268" s="289" t="s">
        <v>226</v>
      </c>
      <c r="I268" s="289" t="s">
        <v>227</v>
      </c>
      <c r="J268" s="289" t="s">
        <v>228</v>
      </c>
      <c r="K268" s="289" t="s">
        <v>229</v>
      </c>
      <c r="L268" s="289" t="s">
        <v>230</v>
      </c>
      <c r="M268" s="290" t="s">
        <v>231</v>
      </c>
      <c r="O268" s="291"/>
      <c r="P268" s="292" t="s">
        <v>232</v>
      </c>
      <c r="Q268" s="292" t="s">
        <v>233</v>
      </c>
      <c r="R268" s="292" t="s">
        <v>234</v>
      </c>
      <c r="S268" s="293" t="s">
        <v>235</v>
      </c>
      <c r="T268" s="278"/>
      <c r="U268" s="291"/>
      <c r="V268" s="292" t="s">
        <v>236</v>
      </c>
      <c r="W268" s="293" t="s">
        <v>237</v>
      </c>
      <c r="X268" s="278"/>
      <c r="Y268" s="291"/>
      <c r="Z268" s="294" t="s">
        <v>238</v>
      </c>
      <c r="AA268" s="225"/>
    </row>
    <row r="269" spans="1:29" ht="14.25" thickBot="1">
      <c r="A269" s="295" t="s">
        <v>239</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239</v>
      </c>
      <c r="P269" s="296">
        <f>(P108/1000)/1.02</f>
        <v>11.686323529411764</v>
      </c>
      <c r="Q269" s="296">
        <f>(Q108/1000)/1.02</f>
        <v>11.605607843137253</v>
      </c>
      <c r="R269" s="296">
        <f>(R108/1000)/1.02</f>
        <v>11.307941176470589</v>
      </c>
      <c r="S269" s="297">
        <f>(S108/1000)/1.02</f>
        <v>10.981480392156863</v>
      </c>
      <c r="T269" s="278"/>
      <c r="U269" s="304" t="s">
        <v>239</v>
      </c>
      <c r="V269" s="296">
        <f t="shared" ref="V269:W275" si="99">(V108/1000)/1.02</f>
        <v>11.644166666666665</v>
      </c>
      <c r="W269" s="297">
        <f t="shared" si="99"/>
        <v>11.139882352941177</v>
      </c>
      <c r="X269" s="278"/>
      <c r="Y269" s="304" t="s">
        <v>239</v>
      </c>
      <c r="Z269" s="296">
        <f t="shared" ref="Z269:Z275" si="100">(Z108/1000)/1.02</f>
        <v>11.398401960784314</v>
      </c>
      <c r="AA269" s="225"/>
      <c r="AB269" s="327"/>
      <c r="AC269" s="328"/>
    </row>
    <row r="270" spans="1:29" ht="13.5">
      <c r="A270" s="278" t="s">
        <v>244</v>
      </c>
      <c r="B270" s="322" t="s">
        <v>245</v>
      </c>
      <c r="C270" s="323" t="s">
        <v>245</v>
      </c>
      <c r="D270" s="323" t="s">
        <v>245</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244</v>
      </c>
      <c r="P270" s="323" t="s">
        <v>245</v>
      </c>
      <c r="Q270" s="281">
        <f t="shared" ref="Q270:S275" si="102">(Q109/1000)/1.02</f>
        <v>11.780832352941175</v>
      </c>
      <c r="R270" s="281">
        <f t="shared" si="102"/>
        <v>11.87098725490196</v>
      </c>
      <c r="S270" s="302">
        <f t="shared" si="102"/>
        <v>11.952801960784313</v>
      </c>
      <c r="T270" s="278"/>
      <c r="U270" s="304" t="s">
        <v>244</v>
      </c>
      <c r="V270" s="281">
        <f t="shared" si="99"/>
        <v>11.780832352941175</v>
      </c>
      <c r="W270" s="302">
        <f t="shared" si="99"/>
        <v>11.924190196078433</v>
      </c>
      <c r="X270" s="278"/>
      <c r="Y270" s="304" t="s">
        <v>244</v>
      </c>
      <c r="Z270" s="281">
        <f t="shared" si="100"/>
        <v>11.896268627450979</v>
      </c>
      <c r="AA270" s="225"/>
      <c r="AB270" s="327"/>
      <c r="AC270" s="332"/>
    </row>
    <row r="271" spans="1:29" ht="13.5">
      <c r="A271" s="298" t="s">
        <v>240</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240</v>
      </c>
      <c r="P271" s="281">
        <f>(P110/1000)/1.02</f>
        <v>12.448944117647059</v>
      </c>
      <c r="Q271" s="281">
        <f t="shared" si="102"/>
        <v>12.159081372549021</v>
      </c>
      <c r="R271" s="281">
        <f t="shared" si="102"/>
        <v>12.144897058823529</v>
      </c>
      <c r="S271" s="302">
        <f t="shared" si="102"/>
        <v>12.208536274509804</v>
      </c>
      <c r="T271" s="278"/>
      <c r="U271" s="298" t="s">
        <v>240</v>
      </c>
      <c r="V271" s="281">
        <f t="shared" si="99"/>
        <v>12.300411764705881</v>
      </c>
      <c r="W271" s="302">
        <f t="shared" si="99"/>
        <v>12.17665882352941</v>
      </c>
      <c r="X271" s="278"/>
      <c r="Y271" s="298" t="s">
        <v>240</v>
      </c>
      <c r="Z271" s="281">
        <f t="shared" si="100"/>
        <v>12.244971568627451</v>
      </c>
      <c r="AA271" s="225"/>
      <c r="AB271" s="327"/>
      <c r="AC271" s="332"/>
    </row>
    <row r="272" spans="1:29" ht="13.5">
      <c r="A272" s="298" t="s">
        <v>241</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241</v>
      </c>
      <c r="P272" s="281">
        <f>(P111/1000)/1.02</f>
        <v>12.405116666666666</v>
      </c>
      <c r="Q272" s="281">
        <f t="shared" si="102"/>
        <v>12.093662745098039</v>
      </c>
      <c r="R272" s="281">
        <f t="shared" si="102"/>
        <v>12.065572549019608</v>
      </c>
      <c r="S272" s="302">
        <f t="shared" si="102"/>
        <v>12.20638431372549</v>
      </c>
      <c r="T272" s="278"/>
      <c r="U272" s="298" t="s">
        <v>241</v>
      </c>
      <c r="V272" s="281">
        <f t="shared" si="99"/>
        <v>12.225254901960785</v>
      </c>
      <c r="W272" s="302">
        <f t="shared" si="99"/>
        <v>12.131410784313726</v>
      </c>
      <c r="X272" s="278"/>
      <c r="Y272" s="298" t="s">
        <v>241</v>
      </c>
      <c r="Z272" s="281">
        <f t="shared" si="100"/>
        <v>12.18033431372549</v>
      </c>
      <c r="AB272" s="327"/>
      <c r="AC272" s="332"/>
    </row>
    <row r="273" spans="1:29" ht="13.5">
      <c r="A273" s="298" t="s">
        <v>242</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242</v>
      </c>
      <c r="P273" s="281">
        <f>(P112/1000)/1.02</f>
        <v>11.514060784313727</v>
      </c>
      <c r="Q273" s="281">
        <f t="shared" si="102"/>
        <v>10.646774509803921</v>
      </c>
      <c r="R273" s="281">
        <f t="shared" si="102"/>
        <v>12.889551960784315</v>
      </c>
      <c r="S273" s="302">
        <f t="shared" si="102"/>
        <v>0</v>
      </c>
      <c r="T273" s="278"/>
      <c r="U273" s="298" t="s">
        <v>242</v>
      </c>
      <c r="V273" s="281">
        <f t="shared" si="99"/>
        <v>11.325735294117647</v>
      </c>
      <c r="W273" s="302">
        <f t="shared" si="99"/>
        <v>12.889551960784315</v>
      </c>
      <c r="X273" s="278"/>
      <c r="Y273" s="298" t="s">
        <v>242</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243</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243</v>
      </c>
      <c r="P275" s="305">
        <f>(P114/1000)/1.02</f>
        <v>12.285869607843138</v>
      </c>
      <c r="Q275" s="305">
        <f t="shared" si="102"/>
        <v>12.190296078431373</v>
      </c>
      <c r="R275" s="305">
        <f t="shared" si="102"/>
        <v>11.911528431372549</v>
      </c>
      <c r="S275" s="306">
        <f t="shared" si="102"/>
        <v>11.803086274509802</v>
      </c>
      <c r="T275" s="278"/>
      <c r="U275" s="301" t="s">
        <v>243</v>
      </c>
      <c r="V275" s="305">
        <f t="shared" si="99"/>
        <v>12.235430392156863</v>
      </c>
      <c r="W275" s="306">
        <f t="shared" si="99"/>
        <v>11.855068627450979</v>
      </c>
      <c r="X275" s="278"/>
      <c r="Y275" s="301" t="s">
        <v>243</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247</v>
      </c>
      <c r="O277" s="284">
        <v>2015</v>
      </c>
      <c r="P277" s="286" t="s">
        <v>217</v>
      </c>
      <c r="Q277" s="286"/>
      <c r="R277" s="286"/>
      <c r="S277" s="286"/>
      <c r="T277" s="278"/>
      <c r="U277" s="284">
        <v>2015</v>
      </c>
      <c r="V277" s="286" t="s">
        <v>218</v>
      </c>
      <c r="W277" s="286"/>
      <c r="X277" s="278"/>
      <c r="Y277" s="284">
        <v>2015</v>
      </c>
      <c r="Z277" s="278"/>
    </row>
    <row r="278" spans="1:29" ht="14.25" thickBot="1">
      <c r="A278" s="288"/>
      <c r="B278" s="289" t="s">
        <v>220</v>
      </c>
      <c r="C278" s="289" t="s">
        <v>221</v>
      </c>
      <c r="D278" s="289" t="s">
        <v>222</v>
      </c>
      <c r="E278" s="289" t="s">
        <v>223</v>
      </c>
      <c r="F278" s="289" t="s">
        <v>224</v>
      </c>
      <c r="G278" s="289" t="s">
        <v>225</v>
      </c>
      <c r="H278" s="289" t="s">
        <v>226</v>
      </c>
      <c r="I278" s="289" t="s">
        <v>227</v>
      </c>
      <c r="J278" s="289" t="s">
        <v>228</v>
      </c>
      <c r="K278" s="289" t="s">
        <v>229</v>
      </c>
      <c r="L278" s="289" t="s">
        <v>230</v>
      </c>
      <c r="M278" s="290" t="s">
        <v>231</v>
      </c>
      <c r="O278" s="291"/>
      <c r="P278" s="292" t="s">
        <v>232</v>
      </c>
      <c r="Q278" s="292" t="s">
        <v>233</v>
      </c>
      <c r="R278" s="292" t="s">
        <v>234</v>
      </c>
      <c r="S278" s="293" t="s">
        <v>235</v>
      </c>
      <c r="T278" s="278"/>
      <c r="U278" s="291"/>
      <c r="V278" s="292" t="s">
        <v>236</v>
      </c>
      <c r="W278" s="293" t="s">
        <v>237</v>
      </c>
      <c r="X278" s="278"/>
      <c r="Y278" s="291"/>
      <c r="Z278" s="294" t="s">
        <v>238</v>
      </c>
    </row>
    <row r="279" spans="1:29" ht="13.5" thickBot="1">
      <c r="A279" s="326" t="s">
        <v>239</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239</v>
      </c>
      <c r="P279" s="299">
        <f>(P118/1000)/1.02</f>
        <v>11.905058823529412</v>
      </c>
      <c r="Q279" s="299">
        <f t="shared" ref="Q279:S282" si="110">(Q118/1000)*1.02</f>
        <v>12.507474599999998</v>
      </c>
      <c r="R279" s="299">
        <f t="shared" si="110"/>
        <v>11.887539</v>
      </c>
      <c r="S279" s="299">
        <f t="shared" si="110"/>
        <v>12.243141600000001</v>
      </c>
      <c r="T279" s="278"/>
      <c r="U279" s="304" t="s">
        <v>239</v>
      </c>
      <c r="V279" s="299">
        <f t="shared" ref="V279:W282" si="111">(V118/1000)*1.02</f>
        <v>12.4529046</v>
      </c>
      <c r="W279" s="299">
        <f t="shared" si="111"/>
        <v>12.057042599999999</v>
      </c>
      <c r="X279" s="278"/>
      <c r="Y279" s="304" t="s">
        <v>239</v>
      </c>
      <c r="Z279" s="299">
        <f>(Z118/1000)*1.02</f>
        <v>12.243355800000002</v>
      </c>
    </row>
    <row r="280" spans="1:29">
      <c r="A280" s="329" t="s">
        <v>244</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244</v>
      </c>
      <c r="P280" s="330">
        <f>(P119/1000)/1.02</f>
        <v>12.672212745098038</v>
      </c>
      <c r="Q280" s="299">
        <f t="shared" si="110"/>
        <v>12.8547846</v>
      </c>
      <c r="R280" s="299">
        <f t="shared" si="110"/>
        <v>12.6524064</v>
      </c>
      <c r="S280" s="300">
        <f t="shared" si="110"/>
        <v>12.9590082</v>
      </c>
      <c r="T280" s="278"/>
      <c r="U280" s="304" t="s">
        <v>244</v>
      </c>
      <c r="V280" s="330">
        <f t="shared" si="111"/>
        <v>13.025971200000001</v>
      </c>
      <c r="W280" s="300">
        <f t="shared" si="111"/>
        <v>12.803244000000001</v>
      </c>
      <c r="X280" s="278"/>
      <c r="Y280" s="304" t="s">
        <v>244</v>
      </c>
      <c r="Z280" s="331">
        <f>(Z119/1000)*1.02</f>
        <v>12.894289199999999</v>
      </c>
    </row>
    <row r="281" spans="1:29">
      <c r="A281" s="333" t="s">
        <v>240</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240</v>
      </c>
      <c r="P281" s="324">
        <f>(P120/1000)/1.02</f>
        <v>12.88632450980392</v>
      </c>
      <c r="Q281" s="281">
        <f t="shared" si="110"/>
        <v>13.228859399999999</v>
      </c>
      <c r="R281" s="281">
        <f t="shared" si="110"/>
        <v>13.031142599999999</v>
      </c>
      <c r="S281" s="302">
        <f t="shared" si="110"/>
        <v>13.655280599999999</v>
      </c>
      <c r="T281" s="278"/>
      <c r="U281" s="298" t="s">
        <v>240</v>
      </c>
      <c r="V281" s="324">
        <f t="shared" si="111"/>
        <v>13.320608399999999</v>
      </c>
      <c r="W281" s="302">
        <f t="shared" si="111"/>
        <v>13.334256</v>
      </c>
      <c r="X281" s="278"/>
      <c r="Y281" s="298" t="s">
        <v>240</v>
      </c>
      <c r="Z281" s="334">
        <f>(Z120/1000)*1.02</f>
        <v>13.3275138</v>
      </c>
    </row>
    <row r="282" spans="1:29">
      <c r="A282" s="333" t="s">
        <v>241</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241</v>
      </c>
      <c r="P282" s="324">
        <f>(P121/1000)/1.02</f>
        <v>12.82676862745098</v>
      </c>
      <c r="Q282" s="281">
        <f t="shared" si="110"/>
        <v>13.166731199999999</v>
      </c>
      <c r="R282" s="281">
        <f t="shared" si="110"/>
        <v>12.966352200000001</v>
      </c>
      <c r="S282" s="302">
        <f t="shared" si="110"/>
        <v>13.5274746</v>
      </c>
      <c r="T282" s="278"/>
      <c r="U282" s="298" t="s">
        <v>241</v>
      </c>
      <c r="V282" s="324">
        <f t="shared" si="111"/>
        <v>13.245556799999999</v>
      </c>
      <c r="W282" s="302">
        <f t="shared" si="111"/>
        <v>13.206623400000002</v>
      </c>
      <c r="X282" s="278"/>
      <c r="Y282" s="298" t="s">
        <v>241</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243</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243</v>
      </c>
      <c r="P284" s="325">
        <f>(P124/1000)/1.02</f>
        <v>12.341328431372549</v>
      </c>
      <c r="Q284" s="305">
        <f t="shared" si="116"/>
        <v>12.7461138</v>
      </c>
      <c r="R284" s="305">
        <f t="shared" si="116"/>
        <v>12.3411024</v>
      </c>
      <c r="S284" s="306">
        <f t="shared" si="116"/>
        <v>12.6082404</v>
      </c>
      <c r="T284" s="278"/>
      <c r="U284" s="301" t="s">
        <v>243</v>
      </c>
      <c r="V284" s="325">
        <f>(V124/1000)*1.02</f>
        <v>12.790912200000001</v>
      </c>
      <c r="W284" s="306">
        <f>(W124/1000)*1.02</f>
        <v>12.465358800000001</v>
      </c>
      <c r="X284" s="278"/>
      <c r="Y284" s="301" t="s">
        <v>243</v>
      </c>
      <c r="Z284" s="336">
        <f>(Z124/1000)*1.02</f>
        <v>12.609362400000002</v>
      </c>
    </row>
    <row r="286" spans="1:29" ht="16.5" thickBot="1">
      <c r="A286" s="284">
        <v>2016</v>
      </c>
      <c r="B286" s="278"/>
      <c r="C286" s="278"/>
      <c r="D286" s="278"/>
      <c r="E286" s="278"/>
      <c r="F286" s="278"/>
      <c r="G286" s="278"/>
      <c r="H286" s="278"/>
      <c r="I286" s="278"/>
      <c r="J286" s="278"/>
      <c r="K286" s="278"/>
      <c r="L286" s="278"/>
      <c r="M286" s="283" t="s">
        <v>247</v>
      </c>
      <c r="O286" s="284">
        <v>2016</v>
      </c>
      <c r="P286" s="286" t="s">
        <v>217</v>
      </c>
      <c r="Q286" s="286"/>
      <c r="R286" s="286"/>
      <c r="S286" s="286"/>
      <c r="T286" s="278"/>
      <c r="U286" s="284">
        <v>2016</v>
      </c>
      <c r="V286" s="286" t="s">
        <v>218</v>
      </c>
      <c r="W286" s="286"/>
      <c r="X286" s="278"/>
      <c r="Y286" s="284">
        <v>2016</v>
      </c>
      <c r="Z286" s="278"/>
    </row>
    <row r="287" spans="1:29" ht="14.25" thickBot="1">
      <c r="A287" s="288"/>
      <c r="B287" s="289" t="s">
        <v>220</v>
      </c>
      <c r="C287" s="289" t="s">
        <v>221</v>
      </c>
      <c r="D287" s="289" t="s">
        <v>222</v>
      </c>
      <c r="E287" s="289" t="s">
        <v>223</v>
      </c>
      <c r="F287" s="289" t="s">
        <v>224</v>
      </c>
      <c r="G287" s="289" t="s">
        <v>225</v>
      </c>
      <c r="H287" s="289" t="s">
        <v>226</v>
      </c>
      <c r="I287" s="289" t="s">
        <v>227</v>
      </c>
      <c r="J287" s="289" t="s">
        <v>228</v>
      </c>
      <c r="K287" s="289" t="s">
        <v>229</v>
      </c>
      <c r="L287" s="289" t="s">
        <v>230</v>
      </c>
      <c r="M287" s="290" t="s">
        <v>231</v>
      </c>
      <c r="O287" s="291"/>
      <c r="P287" s="289" t="s">
        <v>232</v>
      </c>
      <c r="Q287" s="289" t="s">
        <v>233</v>
      </c>
      <c r="R287" s="289" t="s">
        <v>234</v>
      </c>
      <c r="S287" s="290" t="s">
        <v>235</v>
      </c>
      <c r="T287" s="278"/>
      <c r="U287" s="291"/>
      <c r="V287" s="289" t="s">
        <v>236</v>
      </c>
      <c r="W287" s="290" t="s">
        <v>237</v>
      </c>
      <c r="X287" s="278"/>
      <c r="Y287" s="291"/>
      <c r="Z287" s="337" t="s">
        <v>238</v>
      </c>
    </row>
    <row r="288" spans="1:29" ht="13.5" thickBot="1">
      <c r="A288" s="295" t="s">
        <v>239</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239</v>
      </c>
      <c r="P288" s="338">
        <f t="shared" ref="P288:S294" si="119">(P128/1000)/1.02</f>
        <v>11.914490196078431</v>
      </c>
      <c r="Q288" s="339">
        <f t="shared" si="119"/>
        <v>11.986245098039216</v>
      </c>
      <c r="R288" s="339">
        <f t="shared" si="119"/>
        <v>11.845156636945227</v>
      </c>
      <c r="S288" s="340">
        <f t="shared" si="119"/>
        <v>12.124352468800298</v>
      </c>
      <c r="T288" s="278"/>
      <c r="U288" s="304" t="s">
        <v>239</v>
      </c>
      <c r="V288" s="338">
        <f t="shared" ref="V288:W294" si="120">(V128/1000)/1.02</f>
        <v>11.951676470588234</v>
      </c>
      <c r="W288" s="340">
        <f t="shared" si="120"/>
        <v>11.986030593588829</v>
      </c>
      <c r="X288" s="278"/>
      <c r="Y288" s="304" t="s">
        <v>239</v>
      </c>
      <c r="Z288" s="341">
        <f t="shared" ref="Z288:Z294" si="121">(Z128/1000)/1.02</f>
        <v>11.968575169798202</v>
      </c>
    </row>
    <row r="289" spans="1:32">
      <c r="A289" s="329" t="s">
        <v>244</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244</v>
      </c>
      <c r="P289" s="343">
        <f t="shared" si="119"/>
        <v>12.436549019607844</v>
      </c>
      <c r="Q289" s="343">
        <f t="shared" si="119"/>
        <v>12.593794117647059</v>
      </c>
      <c r="R289" s="343">
        <f t="shared" si="119"/>
        <v>13.165310285009102</v>
      </c>
      <c r="S289" s="344">
        <f t="shared" si="119"/>
        <v>13.266644745508659</v>
      </c>
      <c r="T289" s="278"/>
      <c r="U289" s="346" t="s">
        <v>244</v>
      </c>
      <c r="V289" s="347">
        <f t="shared" si="120"/>
        <v>12.53222549019608</v>
      </c>
      <c r="W289" s="344">
        <f t="shared" si="120"/>
        <v>13.191767973424456</v>
      </c>
      <c r="X289" s="278"/>
      <c r="Y289" s="346" t="s">
        <v>244</v>
      </c>
      <c r="Z289" s="348">
        <f t="shared" si="121"/>
        <v>13.012526133753708</v>
      </c>
    </row>
    <row r="290" spans="1:32">
      <c r="A290" s="333" t="s">
        <v>240</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240</v>
      </c>
      <c r="P290" s="350">
        <f t="shared" si="119"/>
        <v>12.978235294117647</v>
      </c>
      <c r="Q290" s="350">
        <f t="shared" si="119"/>
        <v>12.880245098039216</v>
      </c>
      <c r="R290" s="350">
        <f t="shared" si="119"/>
        <v>13.042961217556071</v>
      </c>
      <c r="S290" s="351">
        <f t="shared" si="119"/>
        <v>13.314575975208365</v>
      </c>
      <c r="T290" s="278"/>
      <c r="U290" s="353" t="s">
        <v>240</v>
      </c>
      <c r="V290" s="354">
        <f t="shared" si="120"/>
        <v>12.927656862745097</v>
      </c>
      <c r="W290" s="351">
        <f t="shared" si="120"/>
        <v>13.181971756902415</v>
      </c>
      <c r="X290" s="278"/>
      <c r="Y290" s="353" t="s">
        <v>240</v>
      </c>
      <c r="Z290" s="355">
        <f t="shared" si="121"/>
        <v>13.046641979382038</v>
      </c>
    </row>
    <row r="291" spans="1:32">
      <c r="A291" s="333" t="s">
        <v>241</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241</v>
      </c>
      <c r="P291" s="350">
        <f t="shared" si="119"/>
        <v>12.887813725490195</v>
      </c>
      <c r="Q291" s="350">
        <f t="shared" si="119"/>
        <v>12.874411764705883</v>
      </c>
      <c r="R291" s="350">
        <f t="shared" si="119"/>
        <v>13.123487591779432</v>
      </c>
      <c r="S291" s="351">
        <f t="shared" si="119"/>
        <v>13.406262828047041</v>
      </c>
      <c r="T291" s="278"/>
      <c r="U291" s="353" t="s">
        <v>241</v>
      </c>
      <c r="V291" s="354">
        <f t="shared" si="120"/>
        <v>12.879696078431373</v>
      </c>
      <c r="W291" s="351">
        <f t="shared" si="120"/>
        <v>13.277132885564058</v>
      </c>
      <c r="X291" s="278"/>
      <c r="Y291" s="353" t="s">
        <v>241</v>
      </c>
      <c r="Z291" s="355">
        <f t="shared" si="121"/>
        <v>13.082558384031387</v>
      </c>
    </row>
    <row r="292" spans="1:32">
      <c r="A292" s="333" t="s">
        <v>242</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242</v>
      </c>
      <c r="P292" s="350">
        <f t="shared" si="119"/>
        <v>12.219607843137256</v>
      </c>
      <c r="Q292" s="350">
        <f t="shared" si="119"/>
        <v>11.125666666666667</v>
      </c>
      <c r="R292" s="350">
        <f t="shared" si="119"/>
        <v>11.020999194368013</v>
      </c>
      <c r="S292" s="351">
        <f t="shared" si="119"/>
        <v>7.6960784313725483</v>
      </c>
      <c r="T292" s="278"/>
      <c r="U292" s="353" t="s">
        <v>242</v>
      </c>
      <c r="V292" s="354">
        <f t="shared" si="120"/>
        <v>11.195490196078431</v>
      </c>
      <c r="W292" s="351">
        <f t="shared" si="120"/>
        <v>10.647831880900508</v>
      </c>
      <c r="X292" s="278"/>
      <c r="Y292" s="353" t="s">
        <v>242</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243</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243</v>
      </c>
      <c r="P294" s="357">
        <f t="shared" si="119"/>
        <v>12.128686274509803</v>
      </c>
      <c r="Q294" s="357">
        <f t="shared" si="119"/>
        <v>12.146823529411765</v>
      </c>
      <c r="R294" s="357">
        <f t="shared" si="119"/>
        <v>12.130802221230359</v>
      </c>
      <c r="S294" s="358">
        <f t="shared" si="119"/>
        <v>12.312851378771731</v>
      </c>
      <c r="T294" s="278"/>
      <c r="U294" s="360" t="s">
        <v>243</v>
      </c>
      <c r="V294" s="361">
        <f t="shared" si="120"/>
        <v>12.137960784313725</v>
      </c>
      <c r="W294" s="358">
        <f t="shared" si="120"/>
        <v>12.221934932528326</v>
      </c>
      <c r="X294" s="278"/>
      <c r="Y294" s="360" t="s">
        <v>243</v>
      </c>
      <c r="Z294" s="362">
        <f t="shared" si="121"/>
        <v>12.180486648198173</v>
      </c>
    </row>
    <row r="296" spans="1:32" ht="16.5" thickBot="1">
      <c r="A296" s="284">
        <v>2017</v>
      </c>
      <c r="B296" s="278"/>
      <c r="C296" s="278"/>
      <c r="D296" s="278"/>
      <c r="E296" s="278"/>
      <c r="F296" s="278"/>
      <c r="G296" s="278"/>
      <c r="H296" s="278"/>
      <c r="I296" s="278"/>
      <c r="J296" s="278"/>
      <c r="K296" s="278"/>
      <c r="L296" s="278"/>
      <c r="M296" s="283" t="s">
        <v>247</v>
      </c>
      <c r="O296" s="284">
        <v>2017</v>
      </c>
      <c r="P296" s="286" t="s">
        <v>217</v>
      </c>
      <c r="Q296" s="286"/>
      <c r="R296" s="286"/>
      <c r="S296" s="286"/>
      <c r="T296" s="278"/>
      <c r="U296" s="284">
        <v>2017</v>
      </c>
      <c r="V296" s="286" t="s">
        <v>218</v>
      </c>
      <c r="W296" s="286"/>
      <c r="X296" s="278"/>
      <c r="Y296" s="284">
        <v>2017</v>
      </c>
      <c r="Z296" s="278"/>
    </row>
    <row r="297" spans="1:32" ht="14.25" thickBot="1">
      <c r="A297" s="288"/>
      <c r="B297" s="289" t="s">
        <v>220</v>
      </c>
      <c r="C297" s="289" t="s">
        <v>221</v>
      </c>
      <c r="D297" s="289" t="s">
        <v>222</v>
      </c>
      <c r="E297" s="289" t="s">
        <v>223</v>
      </c>
      <c r="F297" s="289" t="s">
        <v>224</v>
      </c>
      <c r="G297" s="289" t="s">
        <v>225</v>
      </c>
      <c r="H297" s="289" t="s">
        <v>226</v>
      </c>
      <c r="I297" s="289" t="s">
        <v>227</v>
      </c>
      <c r="J297" s="289" t="s">
        <v>228</v>
      </c>
      <c r="K297" s="289" t="s">
        <v>229</v>
      </c>
      <c r="L297" s="289" t="s">
        <v>230</v>
      </c>
      <c r="M297" s="290" t="s">
        <v>231</v>
      </c>
      <c r="O297" s="291"/>
      <c r="P297" s="289" t="s">
        <v>232</v>
      </c>
      <c r="Q297" s="289" t="s">
        <v>233</v>
      </c>
      <c r="R297" s="289" t="s">
        <v>234</v>
      </c>
      <c r="S297" s="290" t="s">
        <v>235</v>
      </c>
      <c r="T297" s="278"/>
      <c r="U297" s="291"/>
      <c r="V297" s="289" t="s">
        <v>236</v>
      </c>
      <c r="W297" s="290" t="s">
        <v>237</v>
      </c>
      <c r="X297" s="278"/>
      <c r="Y297" s="291"/>
      <c r="Z297" s="337" t="s">
        <v>238</v>
      </c>
    </row>
    <row r="298" spans="1:32" ht="13.5" thickBot="1">
      <c r="A298" s="295" t="s">
        <v>239</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239</v>
      </c>
      <c r="P298" s="338">
        <f t="shared" ref="P298:S304" si="130">(P138/1000)/1.02</f>
        <v>12.469408201636508</v>
      </c>
      <c r="Q298" s="339">
        <f t="shared" si="130"/>
        <v>12.398606356660236</v>
      </c>
      <c r="R298" s="339">
        <f t="shared" si="130"/>
        <v>12.526734002085645</v>
      </c>
      <c r="S298" s="340">
        <f t="shared" si="130"/>
        <v>13.144414745941855</v>
      </c>
      <c r="T298" s="278"/>
      <c r="U298" s="304" t="s">
        <v>239</v>
      </c>
      <c r="V298" s="338">
        <f>(V138/1000)/1.02</f>
        <v>12.43410325306518</v>
      </c>
      <c r="W298" s="340">
        <f>(W138/1000)/1.02</f>
        <v>12.830487285094787</v>
      </c>
      <c r="X298" s="278"/>
      <c r="Y298" s="304" t="s">
        <v>239</v>
      </c>
      <c r="Z298" s="341">
        <f t="shared" ref="Z298:Z304" si="131">(Z138/1000)/1.02</f>
        <v>12.630429405855672</v>
      </c>
    </row>
    <row r="299" spans="1:32" ht="13.5" thickBot="1">
      <c r="A299" s="329" t="s">
        <v>244</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244</v>
      </c>
      <c r="P299" s="343">
        <f t="shared" si="130"/>
        <v>12.571317052376376</v>
      </c>
      <c r="Q299" s="343">
        <f t="shared" si="130"/>
        <v>12.23850222918843</v>
      </c>
      <c r="R299" s="343">
        <f t="shared" si="130"/>
        <v>12.844892984111818</v>
      </c>
      <c r="S299" s="340">
        <f t="shared" si="130"/>
        <v>13.387191164658644</v>
      </c>
      <c r="T299" s="278"/>
      <c r="U299" s="346" t="s">
        <v>244</v>
      </c>
      <c r="V299" s="347">
        <f t="shared" ref="V299:V304" si="133">(V139/1000)/1.02</f>
        <v>12.445545536900589</v>
      </c>
      <c r="W299" s="340">
        <f t="shared" ref="W299:W304" si="134">W139/1000/1.02</f>
        <v>13.077689364198678</v>
      </c>
      <c r="X299" s="278"/>
      <c r="Y299" s="346" t="s">
        <v>244</v>
      </c>
      <c r="Z299" s="341">
        <f t="shared" si="131"/>
        <v>12.871203832745547</v>
      </c>
    </row>
    <row r="300" spans="1:32" ht="13.5" thickBot="1">
      <c r="A300" s="333" t="s">
        <v>240</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240</v>
      </c>
      <c r="P300" s="350">
        <f t="shared" si="130"/>
        <v>13.347943149969254</v>
      </c>
      <c r="Q300" s="350">
        <f t="shared" si="130"/>
        <v>13.075398092181659</v>
      </c>
      <c r="R300" s="350">
        <f t="shared" si="130"/>
        <v>13.387433781565294</v>
      </c>
      <c r="S300" s="340">
        <f t="shared" si="130"/>
        <v>14.134890127618233</v>
      </c>
      <c r="T300" s="278"/>
      <c r="U300" s="353" t="s">
        <v>240</v>
      </c>
      <c r="V300" s="354">
        <f t="shared" si="133"/>
        <v>13.214334589309239</v>
      </c>
      <c r="W300" s="340">
        <f t="shared" si="134"/>
        <v>13.760789811946569</v>
      </c>
      <c r="X300" s="278"/>
      <c r="Y300" s="353" t="s">
        <v>240</v>
      </c>
      <c r="Z300" s="341">
        <f t="shared" si="131"/>
        <v>13.482758977132258</v>
      </c>
    </row>
    <row r="301" spans="1:32" ht="13.5" thickBot="1">
      <c r="A301" s="333" t="s">
        <v>241</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241</v>
      </c>
      <c r="P301" s="350">
        <f t="shared" si="130"/>
        <v>13.288933133979073</v>
      </c>
      <c r="Q301" s="350">
        <f t="shared" si="130"/>
        <v>12.957172274307089</v>
      </c>
      <c r="R301" s="350">
        <f t="shared" si="130"/>
        <v>13.243086378703978</v>
      </c>
      <c r="S301" s="340">
        <f t="shared" si="130"/>
        <v>13.974063214449902</v>
      </c>
      <c r="T301" s="278"/>
      <c r="U301" s="353" t="s">
        <v>241</v>
      </c>
      <c r="V301" s="354">
        <f t="shared" si="133"/>
        <v>13.114103704536587</v>
      </c>
      <c r="W301" s="340">
        <f t="shared" si="134"/>
        <v>13.564357775520792</v>
      </c>
      <c r="X301" s="278"/>
      <c r="Y301" s="353" t="s">
        <v>241</v>
      </c>
      <c r="Z301" s="341">
        <f t="shared" si="131"/>
        <v>13.313919340854106</v>
      </c>
      <c r="AB301"/>
      <c r="AC301"/>
      <c r="AD301"/>
      <c r="AE301"/>
      <c r="AF301"/>
    </row>
    <row r="302" spans="1:32" ht="13.5" thickBot="1">
      <c r="A302" s="333" t="s">
        <v>242</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242</v>
      </c>
      <c r="P302" s="350">
        <f t="shared" si="130"/>
        <v>12.640247951032261</v>
      </c>
      <c r="Q302" s="350">
        <f t="shared" si="130"/>
        <v>13.549687751813055</v>
      </c>
      <c r="R302" s="350">
        <f t="shared" si="130"/>
        <v>0</v>
      </c>
      <c r="S302" s="340">
        <f t="shared" si="130"/>
        <v>12.127205882352941</v>
      </c>
      <c r="T302" s="278"/>
      <c r="U302" s="353" t="s">
        <v>242</v>
      </c>
      <c r="V302" s="354">
        <f t="shared" si="133"/>
        <v>13.192340304105008</v>
      </c>
      <c r="W302" s="340">
        <f t="shared" si="134"/>
        <v>12.127205882352941</v>
      </c>
      <c r="X302" s="278"/>
      <c r="Y302" s="353" t="s">
        <v>242</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243</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243</v>
      </c>
      <c r="P304" s="357">
        <f t="shared" si="130"/>
        <v>12.61838974002753</v>
      </c>
      <c r="Q304" s="357">
        <f t="shared" si="130"/>
        <v>12.590914118661582</v>
      </c>
      <c r="R304" s="357">
        <f t="shared" si="130"/>
        <v>12.66240564126689</v>
      </c>
      <c r="S304" s="340">
        <f t="shared" si="130"/>
        <v>13.124932460098</v>
      </c>
      <c r="T304" s="278"/>
      <c r="U304" s="360" t="s">
        <v>243</v>
      </c>
      <c r="V304" s="361">
        <f t="shared" si="133"/>
        <v>12.604525256957311</v>
      </c>
      <c r="W304" s="340">
        <f t="shared" si="134"/>
        <v>12.883266979215064</v>
      </c>
      <c r="X304" s="278"/>
      <c r="Y304" s="360" t="s">
        <v>243</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247</v>
      </c>
      <c r="O306" s="284">
        <v>2018</v>
      </c>
      <c r="P306" s="286" t="s">
        <v>217</v>
      </c>
      <c r="Q306" s="286"/>
      <c r="R306" s="286"/>
      <c r="S306" s="286"/>
      <c r="T306" s="278"/>
      <c r="U306" s="284">
        <v>2018</v>
      </c>
      <c r="V306" s="286" t="s">
        <v>218</v>
      </c>
      <c r="W306" s="286"/>
      <c r="X306" s="278"/>
      <c r="Y306" s="284">
        <v>2018</v>
      </c>
      <c r="Z306" s="278"/>
      <c r="AB306"/>
      <c r="AC306"/>
      <c r="AD306"/>
      <c r="AE306"/>
      <c r="AF306"/>
    </row>
    <row r="307" spans="1:32" ht="14.25" thickBot="1">
      <c r="A307" s="288"/>
      <c r="B307" s="289" t="s">
        <v>220</v>
      </c>
      <c r="C307" s="289" t="s">
        <v>221</v>
      </c>
      <c r="D307" s="289" t="s">
        <v>222</v>
      </c>
      <c r="E307" s="289" t="s">
        <v>223</v>
      </c>
      <c r="F307" s="289" t="s">
        <v>224</v>
      </c>
      <c r="G307" s="289" t="s">
        <v>225</v>
      </c>
      <c r="H307" s="289" t="s">
        <v>226</v>
      </c>
      <c r="I307" s="289" t="s">
        <v>227</v>
      </c>
      <c r="J307" s="289" t="s">
        <v>228</v>
      </c>
      <c r="K307" s="289" t="s">
        <v>229</v>
      </c>
      <c r="L307" s="289" t="s">
        <v>230</v>
      </c>
      <c r="M307" s="290" t="s">
        <v>231</v>
      </c>
      <c r="O307" s="291"/>
      <c r="P307" s="289" t="s">
        <v>232</v>
      </c>
      <c r="Q307" s="289" t="s">
        <v>233</v>
      </c>
      <c r="R307" s="289" t="s">
        <v>234</v>
      </c>
      <c r="S307" s="290" t="s">
        <v>235</v>
      </c>
      <c r="T307" s="278"/>
      <c r="U307" s="291"/>
      <c r="V307" s="289" t="s">
        <v>236</v>
      </c>
      <c r="W307" s="290" t="s">
        <v>237</v>
      </c>
      <c r="X307" s="278"/>
      <c r="Y307" s="291"/>
      <c r="Z307" s="337" t="s">
        <v>238</v>
      </c>
      <c r="AB307"/>
      <c r="AC307"/>
      <c r="AD307"/>
      <c r="AE307"/>
      <c r="AF307"/>
    </row>
    <row r="308" spans="1:32" ht="13.5" thickBot="1">
      <c r="A308" s="295" t="s">
        <v>239</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239</v>
      </c>
      <c r="P308" s="338">
        <f t="shared" ref="P308:S314" si="143">(P148/1000)/1.02</f>
        <v>13.230221012323254</v>
      </c>
      <c r="Q308" s="339">
        <f t="shared" si="143"/>
        <v>13.250178349054238</v>
      </c>
      <c r="R308" s="339">
        <f t="shared" si="143"/>
        <v>12.982727234948083</v>
      </c>
      <c r="S308" s="339">
        <f t="shared" si="143"/>
        <v>12.910420248951832</v>
      </c>
      <c r="T308" s="278"/>
      <c r="U308" s="304" t="s">
        <v>239</v>
      </c>
      <c r="V308" s="338">
        <f t="shared" ref="V308:W314" si="144">(V148/1000)/1.02</f>
        <v>13.240202825385905</v>
      </c>
      <c r="W308" s="338">
        <f t="shared" si="144"/>
        <v>12.947732227895957</v>
      </c>
      <c r="X308" s="278"/>
      <c r="Y308" s="304" t="s">
        <v>239</v>
      </c>
      <c r="Z308" s="341">
        <f t="shared" ref="Z308:Z314" si="145">(Z148/1000)/1.02</f>
        <v>13.100888680274187</v>
      </c>
      <c r="AB308"/>
      <c r="AC308"/>
      <c r="AD308"/>
      <c r="AE308"/>
      <c r="AF308"/>
    </row>
    <row r="309" spans="1:32" ht="13.5" thickBot="1">
      <c r="A309" s="329" t="s">
        <v>244</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244</v>
      </c>
      <c r="P309" s="338">
        <f t="shared" si="143"/>
        <v>13.215926465449918</v>
      </c>
      <c r="Q309" s="339">
        <f t="shared" si="143"/>
        <v>13.378442858407467</v>
      </c>
      <c r="R309" s="339">
        <f t="shared" si="143"/>
        <v>13.125179115444075</v>
      </c>
      <c r="S309" s="339">
        <f t="shared" si="143"/>
        <v>13.378226863347018</v>
      </c>
      <c r="T309" s="278"/>
      <c r="U309" s="346" t="s">
        <v>244</v>
      </c>
      <c r="V309" s="338">
        <f t="shared" si="144"/>
        <v>13.290659161767946</v>
      </c>
      <c r="W309" s="338">
        <f t="shared" si="144"/>
        <v>13.25267330202043</v>
      </c>
      <c r="X309" s="278"/>
      <c r="Y309" s="346" t="s">
        <v>244</v>
      </c>
      <c r="Z309" s="341">
        <f t="shared" si="145"/>
        <v>13.268087874883426</v>
      </c>
      <c r="AB309"/>
      <c r="AC309"/>
      <c r="AD309"/>
      <c r="AE309"/>
      <c r="AF309"/>
    </row>
    <row r="310" spans="1:32" ht="13.5" thickBot="1">
      <c r="A310" s="333" t="s">
        <v>240</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240</v>
      </c>
      <c r="P310" s="338">
        <f t="shared" si="143"/>
        <v>14.003403562374526</v>
      </c>
      <c r="Q310" s="339">
        <f t="shared" si="143"/>
        <v>13.906122824326985</v>
      </c>
      <c r="R310" s="339">
        <f t="shared" si="143"/>
        <v>13.884604254748531</v>
      </c>
      <c r="S310" s="339">
        <f t="shared" si="143"/>
        <v>13.903640827447211</v>
      </c>
      <c r="T310" s="278"/>
      <c r="U310" s="353" t="s">
        <v>240</v>
      </c>
      <c r="V310" s="338">
        <f t="shared" si="144"/>
        <v>13.955995915606531</v>
      </c>
      <c r="W310" s="338">
        <f t="shared" si="144"/>
        <v>13.893678068552234</v>
      </c>
      <c r="X310" s="278"/>
      <c r="Y310" s="353" t="s">
        <v>240</v>
      </c>
      <c r="Z310" s="341">
        <f t="shared" si="145"/>
        <v>13.927870145254836</v>
      </c>
      <c r="AB310"/>
      <c r="AC310"/>
      <c r="AD310"/>
      <c r="AE310"/>
      <c r="AF310"/>
    </row>
    <row r="311" spans="1:32" ht="13.5" thickBot="1">
      <c r="A311" s="333" t="s">
        <v>241</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241</v>
      </c>
      <c r="P311" s="338">
        <f t="shared" si="143"/>
        <v>13.870468141833136</v>
      </c>
      <c r="Q311" s="339">
        <f t="shared" si="143"/>
        <v>13.817948306824341</v>
      </c>
      <c r="R311" s="339">
        <f t="shared" si="143"/>
        <v>13.796716837212617</v>
      </c>
      <c r="S311" s="339">
        <f t="shared" si="143"/>
        <v>13.746510233463953</v>
      </c>
      <c r="T311" s="278"/>
      <c r="U311" s="353" t="s">
        <v>241</v>
      </c>
      <c r="V311" s="338">
        <f t="shared" si="144"/>
        <v>13.842174551678157</v>
      </c>
      <c r="W311" s="338">
        <f t="shared" si="144"/>
        <v>13.771834294001557</v>
      </c>
      <c r="X311" s="278"/>
      <c r="Y311" s="353" t="s">
        <v>241</v>
      </c>
      <c r="Z311" s="341">
        <f t="shared" si="145"/>
        <v>13.810381507009129</v>
      </c>
      <c r="AB311"/>
      <c r="AC311"/>
      <c r="AD311"/>
      <c r="AE311"/>
      <c r="AF311"/>
    </row>
    <row r="312" spans="1:32" ht="13.5" thickBot="1">
      <c r="A312" s="333" t="s">
        <v>242</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242</v>
      </c>
      <c r="P312" s="338">
        <f t="shared" si="143"/>
        <v>11.440558823529413</v>
      </c>
      <c r="Q312" s="339">
        <f t="shared" si="143"/>
        <v>13.63885294117647</v>
      </c>
      <c r="R312" s="339">
        <f t="shared" si="143"/>
        <v>10.162628727770178</v>
      </c>
      <c r="S312" s="339">
        <f t="shared" si="143"/>
        <v>11.636274509803922</v>
      </c>
      <c r="T312" s="278"/>
      <c r="U312" s="353" t="s">
        <v>242</v>
      </c>
      <c r="V312" s="338">
        <f t="shared" si="144"/>
        <v>12.010065071624505</v>
      </c>
      <c r="W312" s="338">
        <f t="shared" si="144"/>
        <v>11.428922518221949</v>
      </c>
      <c r="X312" s="278"/>
      <c r="Y312" s="353" t="s">
        <v>242</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243</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243</v>
      </c>
      <c r="P314" s="338">
        <f t="shared" si="143"/>
        <v>13.237739001698655</v>
      </c>
      <c r="Q314" s="339">
        <f t="shared" si="143"/>
        <v>13.302139435141676</v>
      </c>
      <c r="R314" s="339">
        <f t="shared" si="143"/>
        <v>13.157762681830592</v>
      </c>
      <c r="S314" s="339">
        <f t="shared" si="143"/>
        <v>13.282099216296503</v>
      </c>
      <c r="T314" s="278"/>
      <c r="U314" s="360" t="s">
        <v>243</v>
      </c>
      <c r="V314" s="338">
        <f t="shared" si="144"/>
        <v>13.271829591742092</v>
      </c>
      <c r="W314" s="338">
        <f t="shared" si="144"/>
        <v>13.216915967312961</v>
      </c>
      <c r="X314" s="278"/>
      <c r="Y314" s="360" t="s">
        <v>243</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247</v>
      </c>
      <c r="O316" s="284">
        <v>2019</v>
      </c>
      <c r="P316" s="286" t="s">
        <v>217</v>
      </c>
      <c r="Q316" s="286"/>
      <c r="R316" s="286"/>
      <c r="S316" s="286"/>
      <c r="T316" s="278"/>
      <c r="U316" s="284">
        <v>2019</v>
      </c>
      <c r="V316" s="286" t="s">
        <v>218</v>
      </c>
      <c r="W316" s="286"/>
      <c r="X316" s="278"/>
      <c r="Y316" s="284">
        <v>2019</v>
      </c>
      <c r="Z316" s="278"/>
      <c r="AB316"/>
      <c r="AC316"/>
      <c r="AD316" s="122"/>
      <c r="AE316" s="122"/>
      <c r="AF316" s="122"/>
    </row>
    <row r="317" spans="1:32" ht="14.25" thickBot="1">
      <c r="A317" s="288"/>
      <c r="B317" s="289" t="s">
        <v>220</v>
      </c>
      <c r="C317" s="289" t="s">
        <v>221</v>
      </c>
      <c r="D317" s="289" t="s">
        <v>222</v>
      </c>
      <c r="E317" s="289" t="s">
        <v>223</v>
      </c>
      <c r="F317" s="289" t="s">
        <v>224</v>
      </c>
      <c r="G317" s="289" t="s">
        <v>225</v>
      </c>
      <c r="H317" s="289" t="s">
        <v>226</v>
      </c>
      <c r="I317" s="289" t="s">
        <v>227</v>
      </c>
      <c r="J317" s="289" t="s">
        <v>228</v>
      </c>
      <c r="K317" s="289" t="s">
        <v>229</v>
      </c>
      <c r="L317" s="289" t="s">
        <v>230</v>
      </c>
      <c r="M317" s="290" t="s">
        <v>231</v>
      </c>
      <c r="O317" s="291"/>
      <c r="P317" s="289" t="s">
        <v>232</v>
      </c>
      <c r="Q317" s="289" t="s">
        <v>233</v>
      </c>
      <c r="R317" s="289" t="s">
        <v>234</v>
      </c>
      <c r="S317" s="290" t="s">
        <v>235</v>
      </c>
      <c r="T317" s="278"/>
      <c r="U317" s="291"/>
      <c r="V317" s="289" t="s">
        <v>236</v>
      </c>
      <c r="W317" s="290" t="s">
        <v>237</v>
      </c>
      <c r="X317" s="278"/>
      <c r="Y317" s="291"/>
      <c r="Z317" s="337" t="s">
        <v>238</v>
      </c>
      <c r="AB317"/>
      <c r="AC317"/>
      <c r="AD317" s="122"/>
      <c r="AE317" s="122"/>
      <c r="AF317" s="122"/>
    </row>
    <row r="318" spans="1:32" ht="13.5" thickBot="1">
      <c r="A318" s="295" t="s">
        <v>239</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11.566402167245691</v>
      </c>
      <c r="L318" s="339">
        <f t="shared" si="150"/>
        <v>0</v>
      </c>
      <c r="M318" s="340">
        <f t="shared" ref="M318:M324" si="151">(M158/1000)/1.02</f>
        <v>0</v>
      </c>
      <c r="O318" s="304" t="s">
        <v>239</v>
      </c>
      <c r="P318" s="338">
        <f t="shared" ref="P318:S324" si="152">(P158/1000)/1.02</f>
        <v>12.351862737247693</v>
      </c>
      <c r="Q318" s="339">
        <f t="shared" si="152"/>
        <v>12.020635270610711</v>
      </c>
      <c r="R318" s="339">
        <f t="shared" si="152"/>
        <v>11.349430438271405</v>
      </c>
      <c r="S318" s="339">
        <f t="shared" si="152"/>
        <v>0</v>
      </c>
      <c r="T318" s="278"/>
      <c r="U318" s="304" t="s">
        <v>239</v>
      </c>
      <c r="V318" s="338">
        <f t="shared" ref="V318:W324" si="153">(V158/1000)/1.02</f>
        <v>12.304688422400709</v>
      </c>
      <c r="W318" s="338">
        <f t="shared" si="153"/>
        <v>0</v>
      </c>
      <c r="X318" s="278"/>
      <c r="Y318" s="304" t="s">
        <v>239</v>
      </c>
      <c r="Z318" s="341">
        <f t="shared" ref="Z318:Z324" si="154">(Z158/1000)/1.02</f>
        <v>0</v>
      </c>
      <c r="AB318"/>
      <c r="AC318"/>
      <c r="AD318" s="122"/>
      <c r="AE318" s="122"/>
      <c r="AF318" s="122"/>
    </row>
    <row r="319" spans="1:32" ht="13.5" thickBot="1">
      <c r="A319" s="329" t="s">
        <v>244</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11.82392016502914</v>
      </c>
      <c r="L319" s="339">
        <f t="shared" si="150"/>
        <v>0</v>
      </c>
      <c r="M319" s="340">
        <f t="shared" si="151"/>
        <v>0</v>
      </c>
      <c r="O319" s="345" t="s">
        <v>244</v>
      </c>
      <c r="P319" s="338">
        <f t="shared" si="152"/>
        <v>12.338145078002844</v>
      </c>
      <c r="Q319" s="339">
        <f t="shared" si="152"/>
        <v>11.998682032949166</v>
      </c>
      <c r="R319" s="339">
        <f t="shared" si="152"/>
        <v>11.33246906602608</v>
      </c>
      <c r="S319" s="339">
        <f t="shared" si="152"/>
        <v>0</v>
      </c>
      <c r="T319" s="278"/>
      <c r="U319" s="346" t="s">
        <v>244</v>
      </c>
      <c r="V319" s="338">
        <f t="shared" si="153"/>
        <v>12.255344091764044</v>
      </c>
      <c r="W319" s="338">
        <f t="shared" si="153"/>
        <v>0</v>
      </c>
      <c r="X319" s="278"/>
      <c r="Y319" s="346" t="s">
        <v>244</v>
      </c>
      <c r="Z319" s="341">
        <f t="shared" si="154"/>
        <v>0</v>
      </c>
      <c r="AB319"/>
      <c r="AC319"/>
      <c r="AD319" s="122"/>
      <c r="AE319" s="122"/>
      <c r="AF319" s="122"/>
    </row>
    <row r="320" spans="1:32" ht="13.5" thickBot="1">
      <c r="A320" s="333" t="s">
        <v>240</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12.156065061569533</v>
      </c>
      <c r="L320" s="339">
        <f t="shared" si="150"/>
        <v>0</v>
      </c>
      <c r="M320" s="340">
        <f t="shared" si="151"/>
        <v>0</v>
      </c>
      <c r="O320" s="352" t="s">
        <v>240</v>
      </c>
      <c r="P320" s="338">
        <f t="shared" si="152"/>
        <v>13.103405513695007</v>
      </c>
      <c r="Q320" s="339">
        <f t="shared" si="152"/>
        <v>12.387047581663118</v>
      </c>
      <c r="R320" s="339">
        <f t="shared" si="152"/>
        <v>11.767882689512129</v>
      </c>
      <c r="S320" s="339">
        <f t="shared" si="152"/>
        <v>0</v>
      </c>
      <c r="T320" s="278"/>
      <c r="U320" s="353" t="s">
        <v>240</v>
      </c>
      <c r="V320" s="338">
        <f t="shared" si="153"/>
        <v>12.881872110891697</v>
      </c>
      <c r="W320" s="338">
        <f t="shared" si="153"/>
        <v>0</v>
      </c>
      <c r="X320" s="278"/>
      <c r="Y320" s="353" t="s">
        <v>240</v>
      </c>
      <c r="Z320" s="341">
        <f t="shared" si="154"/>
        <v>0</v>
      </c>
      <c r="AB320"/>
      <c r="AC320"/>
      <c r="AD320" s="122"/>
      <c r="AE320" s="122"/>
      <c r="AF320" s="122"/>
    </row>
    <row r="321" spans="1:32" ht="13.5" thickBot="1">
      <c r="A321" s="333" t="s">
        <v>241</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12.069487389058292</v>
      </c>
      <c r="L321" s="339">
        <f t="shared" si="150"/>
        <v>0</v>
      </c>
      <c r="M321" s="340">
        <f t="shared" si="151"/>
        <v>0</v>
      </c>
      <c r="O321" s="352" t="s">
        <v>241</v>
      </c>
      <c r="P321" s="338">
        <f t="shared" si="152"/>
        <v>12.929605046824001</v>
      </c>
      <c r="Q321" s="339">
        <f t="shared" si="152"/>
        <v>12.093667528081774</v>
      </c>
      <c r="R321" s="339">
        <f t="shared" si="152"/>
        <v>11.464059727930245</v>
      </c>
      <c r="S321" s="339">
        <f t="shared" si="152"/>
        <v>0</v>
      </c>
      <c r="T321" s="278"/>
      <c r="U321" s="353" t="s">
        <v>241</v>
      </c>
      <c r="V321" s="338">
        <f t="shared" si="153"/>
        <v>12.597009117400068</v>
      </c>
      <c r="W321" s="338">
        <f t="shared" si="153"/>
        <v>0</v>
      </c>
      <c r="X321" s="278"/>
      <c r="Y321" s="353" t="s">
        <v>241</v>
      </c>
      <c r="Z321" s="341">
        <f t="shared" si="154"/>
        <v>0</v>
      </c>
      <c r="AB321"/>
      <c r="AC321"/>
      <c r="AD321" s="122"/>
      <c r="AE321" s="122"/>
      <c r="AF321" s="122"/>
    </row>
    <row r="322" spans="1:32" ht="13.5" thickBot="1">
      <c r="A322" s="333" t="s">
        <v>242</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242</v>
      </c>
      <c r="P322" s="338">
        <f t="shared" si="152"/>
        <v>12.807966303538864</v>
      </c>
      <c r="Q322" s="339">
        <f t="shared" si="152"/>
        <v>11.838400953266682</v>
      </c>
      <c r="R322" s="339">
        <f t="shared" si="152"/>
        <v>11.029267597686555</v>
      </c>
      <c r="S322" s="339">
        <f t="shared" si="152"/>
        <v>0</v>
      </c>
      <c r="T322" s="278"/>
      <c r="U322" s="353" t="s">
        <v>242</v>
      </c>
      <c r="V322" s="338">
        <f t="shared" si="153"/>
        <v>12.405721504100576</v>
      </c>
      <c r="W322" s="338">
        <f t="shared" si="153"/>
        <v>0</v>
      </c>
      <c r="X322" s="278"/>
      <c r="Y322" s="353" t="s">
        <v>242</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10.007087075004961</v>
      </c>
      <c r="L323" s="339">
        <f t="shared" si="150"/>
        <v>0</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243</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12.612713593334135</v>
      </c>
      <c r="L324" s="339">
        <f t="shared" si="150"/>
        <v>0</v>
      </c>
      <c r="M324" s="340">
        <f t="shared" si="151"/>
        <v>0</v>
      </c>
      <c r="O324" s="359" t="s">
        <v>243</v>
      </c>
      <c r="P324" s="338">
        <f t="shared" si="152"/>
        <v>12.89199728865014</v>
      </c>
      <c r="Q324" s="339">
        <f t="shared" si="152"/>
        <v>12.936838425252482</v>
      </c>
      <c r="R324" s="339">
        <f t="shared" si="152"/>
        <v>12.405495377379932</v>
      </c>
      <c r="S324" s="339">
        <f t="shared" si="152"/>
        <v>0</v>
      </c>
      <c r="T324" s="278"/>
      <c r="U324" s="360" t="s">
        <v>243</v>
      </c>
      <c r="V324" s="338">
        <f t="shared" si="153"/>
        <v>13.035858003816113</v>
      </c>
      <c r="W324" s="338">
        <f t="shared" si="153"/>
        <v>0</v>
      </c>
      <c r="X324" s="278"/>
      <c r="Y324" s="360" t="s">
        <v>243</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248</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217</v>
      </c>
      <c r="Q332" s="371"/>
      <c r="R332" s="371"/>
      <c r="S332" s="371"/>
      <c r="T332" s="369"/>
      <c r="U332" s="370">
        <v>2004</v>
      </c>
      <c r="V332" s="371" t="s">
        <v>218</v>
      </c>
      <c r="W332" s="371"/>
      <c r="X332" s="369"/>
      <c r="Y332" s="370">
        <v>2004</v>
      </c>
      <c r="Z332" s="369"/>
      <c r="AB332"/>
      <c r="AC332"/>
      <c r="AD332"/>
      <c r="AE332"/>
      <c r="AF332"/>
    </row>
    <row r="333" spans="1:32" ht="14.25" thickBot="1">
      <c r="A333" s="372"/>
      <c r="B333" s="373" t="s">
        <v>220</v>
      </c>
      <c r="C333" s="373" t="s">
        <v>221</v>
      </c>
      <c r="D333" s="373" t="s">
        <v>222</v>
      </c>
      <c r="E333" s="373" t="s">
        <v>249</v>
      </c>
      <c r="F333" s="373" t="s">
        <v>224</v>
      </c>
      <c r="G333" s="373" t="s">
        <v>225</v>
      </c>
      <c r="H333" s="373" t="s">
        <v>226</v>
      </c>
      <c r="I333" s="373" t="s">
        <v>227</v>
      </c>
      <c r="J333" s="373" t="s">
        <v>228</v>
      </c>
      <c r="K333" s="373" t="s">
        <v>229</v>
      </c>
      <c r="L333" s="373" t="s">
        <v>230</v>
      </c>
      <c r="M333" s="374" t="s">
        <v>231</v>
      </c>
      <c r="N333" s="369"/>
      <c r="O333" s="375"/>
      <c r="P333" s="376" t="s">
        <v>232</v>
      </c>
      <c r="Q333" s="376" t="s">
        <v>233</v>
      </c>
      <c r="R333" s="376" t="s">
        <v>234</v>
      </c>
      <c r="S333" s="377" t="s">
        <v>235</v>
      </c>
      <c r="T333" s="369"/>
      <c r="U333" s="375"/>
      <c r="V333" s="376" t="s">
        <v>236</v>
      </c>
      <c r="W333" s="377" t="s">
        <v>237</v>
      </c>
      <c r="X333" s="369"/>
      <c r="Y333" s="375"/>
      <c r="Z333" s="378" t="s">
        <v>238</v>
      </c>
    </row>
    <row r="334" spans="1:32" ht="14.25" thickBot="1">
      <c r="A334" s="379" t="s">
        <v>239</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239</v>
      </c>
      <c r="P334" s="384">
        <v>2.934793</v>
      </c>
      <c r="Q334" s="384">
        <v>3.7762601000000005</v>
      </c>
      <c r="R334" s="384">
        <v>3.9323517000000003</v>
      </c>
      <c r="S334" s="384">
        <v>3.8823357000000001</v>
      </c>
      <c r="T334" s="369"/>
      <c r="U334" s="383" t="s">
        <v>239</v>
      </c>
      <c r="V334" s="384">
        <v>3.3315866000000001</v>
      </c>
      <c r="W334" s="385">
        <v>3.9074479000000002</v>
      </c>
      <c r="X334" s="369"/>
      <c r="Y334" s="383" t="s">
        <v>239</v>
      </c>
      <c r="Z334" s="382">
        <v>3.6171804117647062</v>
      </c>
    </row>
    <row r="335" spans="1:32" ht="13.5">
      <c r="A335" s="386" t="s">
        <v>240</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240</v>
      </c>
      <c r="P335" s="390">
        <v>3.4831945500000003</v>
      </c>
      <c r="Q335" s="390">
        <v>4.4667496500000006</v>
      </c>
      <c r="R335" s="390">
        <v>4.5911492000000012</v>
      </c>
      <c r="S335" s="390">
        <v>4.588263350000001</v>
      </c>
      <c r="T335" s="369"/>
      <c r="U335" s="389" t="s">
        <v>240</v>
      </c>
      <c r="V335" s="390">
        <v>3.9250651000000003</v>
      </c>
      <c r="W335" s="391">
        <v>4.5897571500000014</v>
      </c>
      <c r="X335" s="369"/>
      <c r="Y335" s="389" t="s">
        <v>240</v>
      </c>
      <c r="Z335" s="392">
        <v>4.0686274509803928</v>
      </c>
    </row>
    <row r="336" spans="1:32" ht="13.5">
      <c r="A336" s="386" t="s">
        <v>241</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241</v>
      </c>
      <c r="P336" s="387">
        <v>3.3170259199999999</v>
      </c>
      <c r="Q336" s="387">
        <v>4.2054797200000005</v>
      </c>
      <c r="R336" s="387">
        <v>4.3033224000000008</v>
      </c>
      <c r="S336" s="387">
        <v>4.3494094800000003</v>
      </c>
      <c r="T336" s="369"/>
      <c r="U336" s="389" t="s">
        <v>241</v>
      </c>
      <c r="V336" s="387">
        <v>3.7435715200000006</v>
      </c>
      <c r="W336" s="388">
        <v>4.3200341600000005</v>
      </c>
      <c r="X336" s="369"/>
      <c r="Y336" s="389" t="s">
        <v>241</v>
      </c>
      <c r="Z336" s="392">
        <v>4.1083262745098041</v>
      </c>
    </row>
    <row r="337" spans="1:26" ht="13.5">
      <c r="A337" s="386" t="s">
        <v>242</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242</v>
      </c>
      <c r="P337" s="387">
        <v>3.2729400000000002</v>
      </c>
      <c r="Q337" s="387">
        <v>4.3428771000000008</v>
      </c>
      <c r="R337" s="387">
        <v>4.1948744400000004</v>
      </c>
      <c r="S337" s="387">
        <v>3.8295622800000007</v>
      </c>
      <c r="T337" s="369"/>
      <c r="U337" s="389" t="s">
        <v>242</v>
      </c>
      <c r="V337" s="387">
        <v>3.9977361000000005</v>
      </c>
      <c r="W337" s="388">
        <v>3.8807596800000002</v>
      </c>
      <c r="X337" s="369"/>
      <c r="Y337" s="389" t="s">
        <v>242</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243</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243</v>
      </c>
      <c r="P339" s="395">
        <v>3.07871329</v>
      </c>
      <c r="Q339" s="395">
        <v>3.7170278000000003</v>
      </c>
      <c r="R339" s="395">
        <v>3.8532139500000002</v>
      </c>
      <c r="S339" s="395">
        <v>3.8812186200000003</v>
      </c>
      <c r="T339" s="369"/>
      <c r="U339" s="383" t="s">
        <v>243</v>
      </c>
      <c r="V339" s="395">
        <v>3.3349349000000004</v>
      </c>
      <c r="W339" s="396">
        <v>3.8676092799999999</v>
      </c>
      <c r="X339" s="369"/>
      <c r="Y339" s="383" t="s">
        <v>243</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217</v>
      </c>
      <c r="Q341" s="371"/>
      <c r="R341" s="371"/>
      <c r="S341" s="371"/>
      <c r="T341" s="369"/>
      <c r="U341" s="370">
        <v>2005</v>
      </c>
      <c r="V341" s="371" t="s">
        <v>218</v>
      </c>
      <c r="W341" s="371"/>
      <c r="X341" s="369"/>
      <c r="Y341" s="370">
        <v>2005</v>
      </c>
      <c r="Z341" s="369"/>
    </row>
    <row r="342" spans="1:26" ht="14.25" thickBot="1">
      <c r="A342" s="372"/>
      <c r="B342" s="373" t="s">
        <v>220</v>
      </c>
      <c r="C342" s="373" t="s">
        <v>221</v>
      </c>
      <c r="D342" s="373" t="s">
        <v>222</v>
      </c>
      <c r="E342" s="373" t="s">
        <v>249</v>
      </c>
      <c r="F342" s="373" t="s">
        <v>224</v>
      </c>
      <c r="G342" s="373" t="s">
        <v>225</v>
      </c>
      <c r="H342" s="373" t="s">
        <v>226</v>
      </c>
      <c r="I342" s="373" t="s">
        <v>227</v>
      </c>
      <c r="J342" s="373" t="s">
        <v>228</v>
      </c>
      <c r="K342" s="373" t="s">
        <v>229</v>
      </c>
      <c r="L342" s="373" t="s">
        <v>230</v>
      </c>
      <c r="M342" s="374" t="s">
        <v>231</v>
      </c>
      <c r="N342" s="369"/>
      <c r="O342" s="375"/>
      <c r="P342" s="376" t="s">
        <v>232</v>
      </c>
      <c r="Q342" s="376" t="s">
        <v>233</v>
      </c>
      <c r="R342" s="376" t="s">
        <v>234</v>
      </c>
      <c r="S342" s="377" t="s">
        <v>235</v>
      </c>
      <c r="T342" s="369"/>
      <c r="U342" s="375"/>
      <c r="V342" s="376" t="s">
        <v>236</v>
      </c>
      <c r="W342" s="377" t="s">
        <v>237</v>
      </c>
      <c r="X342" s="369"/>
      <c r="Y342" s="375"/>
      <c r="Z342" s="378" t="s">
        <v>238</v>
      </c>
    </row>
    <row r="343" spans="1:26" ht="14.25" thickBot="1">
      <c r="A343" s="379" t="s">
        <v>239</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239</v>
      </c>
      <c r="P343" s="384">
        <v>4.1971238999999994</v>
      </c>
      <c r="Q343" s="384">
        <v>4.3258109000000005</v>
      </c>
      <c r="R343" s="384">
        <v>4.3190900000000001</v>
      </c>
      <c r="S343" s="384">
        <v>4.0367601000000004</v>
      </c>
      <c r="T343" s="369"/>
      <c r="U343" s="383" t="s">
        <v>239</v>
      </c>
      <c r="V343" s="384">
        <v>4.2741797999999998</v>
      </c>
      <c r="W343" s="385">
        <v>4.1972801999999998</v>
      </c>
      <c r="X343" s="369"/>
      <c r="Y343" s="383" t="s">
        <v>239</v>
      </c>
      <c r="Z343" s="400">
        <v>4.1524159705882351</v>
      </c>
    </row>
    <row r="344" spans="1:26">
      <c r="A344" s="386" t="s">
        <v>240</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240</v>
      </c>
      <c r="P344" s="390">
        <v>4.8763374000000006</v>
      </c>
      <c r="Q344" s="390">
        <v>4.9619102500000007</v>
      </c>
      <c r="R344" s="390">
        <v>4.94073195</v>
      </c>
      <c r="S344" s="390">
        <v>4.8331030000000004</v>
      </c>
      <c r="T344" s="369"/>
      <c r="U344" s="389" t="s">
        <v>240</v>
      </c>
      <c r="V344" s="390">
        <v>4.92827445</v>
      </c>
      <c r="W344" s="391">
        <v>4.8969937500000009</v>
      </c>
      <c r="X344" s="369"/>
      <c r="Y344" s="389" t="s">
        <v>240</v>
      </c>
      <c r="Z344" s="388">
        <v>4.8158107843137259</v>
      </c>
    </row>
    <row r="345" spans="1:26">
      <c r="A345" s="386" t="s">
        <v>241</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241</v>
      </c>
      <c r="P345" s="387">
        <v>4.5237727599999999</v>
      </c>
      <c r="Q345" s="387">
        <v>4.63851076</v>
      </c>
      <c r="R345" s="387">
        <v>4.5916161200000003</v>
      </c>
      <c r="S345" s="387">
        <v>4.53035648</v>
      </c>
      <c r="T345" s="369"/>
      <c r="U345" s="389" t="s">
        <v>241</v>
      </c>
      <c r="V345" s="387">
        <v>4.5932114799999999</v>
      </c>
      <c r="W345" s="388">
        <v>4.5736677999999999</v>
      </c>
      <c r="X345" s="369"/>
      <c r="Y345" s="389" t="s">
        <v>241</v>
      </c>
      <c r="Z345" s="388">
        <v>4.4922086274509798</v>
      </c>
    </row>
    <row r="346" spans="1:26">
      <c r="A346" s="386" t="s">
        <v>242</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242</v>
      </c>
      <c r="P346" s="387">
        <v>3.4017067800000005</v>
      </c>
      <c r="Q346" s="387">
        <v>4.6921582800000001</v>
      </c>
      <c r="R346" s="387">
        <v>4.1194170000000003</v>
      </c>
      <c r="S346" s="387">
        <v>4.2650641800000004</v>
      </c>
      <c r="T346" s="369"/>
      <c r="U346" s="389" t="s">
        <v>242</v>
      </c>
      <c r="V346" s="387">
        <v>3.5448181200000004</v>
      </c>
      <c r="W346" s="388">
        <v>4.12146846</v>
      </c>
      <c r="X346" s="369"/>
      <c r="Y346" s="389" t="s">
        <v>242</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243</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243</v>
      </c>
      <c r="P348" s="395">
        <v>4.0754524900000009</v>
      </c>
      <c r="Q348" s="395">
        <v>4.1928109200000003</v>
      </c>
      <c r="R348" s="395">
        <v>4.1447192500000005</v>
      </c>
      <c r="S348" s="395">
        <v>4.0200282700000001</v>
      </c>
      <c r="T348" s="369"/>
      <c r="U348" s="383" t="s">
        <v>243</v>
      </c>
      <c r="V348" s="395">
        <v>4.1429718400000004</v>
      </c>
      <c r="W348" s="396">
        <v>4.0836431100000006</v>
      </c>
      <c r="X348" s="369"/>
      <c r="Y348" s="383" t="s">
        <v>243</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217</v>
      </c>
      <c r="Q350" s="371"/>
      <c r="R350" s="371"/>
      <c r="S350" s="371"/>
      <c r="T350" s="369"/>
      <c r="U350" s="370">
        <v>2006</v>
      </c>
      <c r="V350" s="371" t="s">
        <v>218</v>
      </c>
      <c r="W350" s="371"/>
      <c r="X350" s="369"/>
      <c r="Y350" s="370">
        <v>2006</v>
      </c>
      <c r="Z350" s="369"/>
    </row>
    <row r="351" spans="1:26" ht="14.25" thickBot="1">
      <c r="A351" s="375"/>
      <c r="B351" s="403" t="s">
        <v>220</v>
      </c>
      <c r="C351" s="403" t="s">
        <v>221</v>
      </c>
      <c r="D351" s="403" t="s">
        <v>222</v>
      </c>
      <c r="E351" s="403" t="s">
        <v>223</v>
      </c>
      <c r="F351" s="403" t="s">
        <v>224</v>
      </c>
      <c r="G351" s="403" t="s">
        <v>225</v>
      </c>
      <c r="H351" s="403" t="s">
        <v>226</v>
      </c>
      <c r="I351" s="403" t="s">
        <v>227</v>
      </c>
      <c r="J351" s="403" t="s">
        <v>228</v>
      </c>
      <c r="K351" s="403" t="s">
        <v>229</v>
      </c>
      <c r="L351" s="403" t="s">
        <v>230</v>
      </c>
      <c r="M351" s="404" t="s">
        <v>231</v>
      </c>
      <c r="N351" s="369"/>
      <c r="O351" s="375"/>
      <c r="P351" s="376" t="s">
        <v>232</v>
      </c>
      <c r="Q351" s="376" t="s">
        <v>233</v>
      </c>
      <c r="R351" s="376" t="s">
        <v>234</v>
      </c>
      <c r="S351" s="377" t="s">
        <v>235</v>
      </c>
      <c r="T351" s="369"/>
      <c r="U351" s="375"/>
      <c r="V351" s="376" t="s">
        <v>236</v>
      </c>
      <c r="W351" s="377" t="s">
        <v>237</v>
      </c>
      <c r="X351" s="369"/>
      <c r="Y351" s="375"/>
      <c r="Z351" s="378" t="s">
        <v>238</v>
      </c>
    </row>
    <row r="352" spans="1:26" ht="13.5" thickBot="1">
      <c r="A352" s="405" t="s">
        <v>239</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239</v>
      </c>
      <c r="P352" s="384">
        <v>4.2753781000000002</v>
      </c>
      <c r="Q352" s="384">
        <v>4.4427753999999995</v>
      </c>
      <c r="R352" s="384">
        <v>4.3725967000000008</v>
      </c>
      <c r="S352" s="384">
        <v>4.2311452000000003</v>
      </c>
      <c r="T352" s="369"/>
      <c r="U352" s="383" t="s">
        <v>239</v>
      </c>
      <c r="V352" s="384">
        <v>4.3606657999999996</v>
      </c>
      <c r="W352" s="385">
        <v>4.3018448999999999</v>
      </c>
      <c r="X352" s="369"/>
      <c r="Y352" s="383" t="s">
        <v>239</v>
      </c>
      <c r="Z352" s="384">
        <v>4.3331236559999997</v>
      </c>
    </row>
    <row r="353" spans="1:28">
      <c r="A353" s="389" t="s">
        <v>240</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240</v>
      </c>
      <c r="P353" s="390">
        <v>5.1252305500000013</v>
      </c>
      <c r="Q353" s="390">
        <v>5.2600861500000002</v>
      </c>
      <c r="R353" s="390">
        <v>5.1610597500000015</v>
      </c>
      <c r="S353" s="390">
        <v>5.0409155499999994</v>
      </c>
      <c r="T353" s="369"/>
      <c r="U353" s="389" t="s">
        <v>240</v>
      </c>
      <c r="V353" s="390">
        <v>5.1950965</v>
      </c>
      <c r="W353" s="391">
        <v>5.1025452500000004</v>
      </c>
      <c r="X353" s="369"/>
      <c r="Y353" s="389" t="s">
        <v>240</v>
      </c>
      <c r="Z353" s="390">
        <v>5.1515040499999998</v>
      </c>
    </row>
    <row r="354" spans="1:28">
      <c r="A354" s="389" t="s">
        <v>241</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241</v>
      </c>
      <c r="P354" s="387">
        <v>4.7532544799999998</v>
      </c>
      <c r="Q354" s="387">
        <v>4.9382060000000001</v>
      </c>
      <c r="R354" s="387">
        <v>4.9270915200000003</v>
      </c>
      <c r="S354" s="387">
        <v>4.78418616</v>
      </c>
      <c r="T354" s="369"/>
      <c r="U354" s="389" t="s">
        <v>241</v>
      </c>
      <c r="V354" s="387">
        <v>4.8714858400000001</v>
      </c>
      <c r="W354" s="388">
        <v>4.8573954000000006</v>
      </c>
      <c r="X354" s="369"/>
      <c r="Y354" s="389" t="s">
        <v>241</v>
      </c>
      <c r="Z354" s="387">
        <v>4.86459376</v>
      </c>
    </row>
    <row r="355" spans="1:28">
      <c r="A355" s="389" t="s">
        <v>242</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242</v>
      </c>
      <c r="P355" s="387">
        <v>3.6927246600000001</v>
      </c>
      <c r="Q355" s="387">
        <v>4.2902638199999998</v>
      </c>
      <c r="R355" s="387">
        <v>4.0211402400000003</v>
      </c>
      <c r="S355" s="387">
        <v>4.0963816800000004</v>
      </c>
      <c r="T355" s="369"/>
      <c r="U355" s="389" t="s">
        <v>242</v>
      </c>
      <c r="V355" s="387">
        <v>3.8396403000000001</v>
      </c>
      <c r="W355" s="388">
        <v>4.0792393800000006</v>
      </c>
      <c r="X355" s="369"/>
      <c r="Y355" s="389" t="s">
        <v>242</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243</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243</v>
      </c>
      <c r="P357" s="395">
        <v>4.1691178000000004</v>
      </c>
      <c r="Q357" s="395">
        <v>4.2638081300000001</v>
      </c>
      <c r="R357" s="395">
        <v>4.2444080099999999</v>
      </c>
      <c r="S357" s="395">
        <v>4.1527227800000004</v>
      </c>
      <c r="T357" s="369"/>
      <c r="U357" s="383" t="s">
        <v>243</v>
      </c>
      <c r="V357" s="395">
        <v>4.2182185900000002</v>
      </c>
      <c r="W357" s="396">
        <v>4.1969454500000003</v>
      </c>
      <c r="X357" s="369"/>
      <c r="Y357" s="383" t="s">
        <v>243</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217</v>
      </c>
      <c r="Q359" s="371"/>
      <c r="R359" s="371"/>
      <c r="S359" s="371"/>
      <c r="T359" s="369"/>
      <c r="U359" s="370">
        <v>2007</v>
      </c>
      <c r="V359" s="371" t="s">
        <v>218</v>
      </c>
      <c r="W359" s="371"/>
      <c r="X359" s="369"/>
      <c r="Y359" s="370">
        <v>2007</v>
      </c>
      <c r="Z359" s="369"/>
      <c r="AB359" s="225"/>
    </row>
    <row r="360" spans="1:28" ht="13.5" thickBot="1">
      <c r="A360" s="375"/>
      <c r="B360" s="403" t="s">
        <v>220</v>
      </c>
      <c r="C360" s="403" t="s">
        <v>221</v>
      </c>
      <c r="D360" s="403" t="s">
        <v>222</v>
      </c>
      <c r="E360" s="403" t="s">
        <v>223</v>
      </c>
      <c r="F360" s="403" t="s">
        <v>224</v>
      </c>
      <c r="G360" s="403" t="s">
        <v>225</v>
      </c>
      <c r="H360" s="403" t="s">
        <v>226</v>
      </c>
      <c r="I360" s="403" t="s">
        <v>227</v>
      </c>
      <c r="J360" s="403" t="s">
        <v>228</v>
      </c>
      <c r="K360" s="403" t="s">
        <v>229</v>
      </c>
      <c r="L360" s="403" t="s">
        <v>230</v>
      </c>
      <c r="M360" s="404" t="s">
        <v>231</v>
      </c>
      <c r="N360" s="369"/>
      <c r="O360" s="407"/>
      <c r="P360" s="403" t="s">
        <v>232</v>
      </c>
      <c r="Q360" s="403" t="s">
        <v>233</v>
      </c>
      <c r="R360" s="403" t="s">
        <v>234</v>
      </c>
      <c r="S360" s="404" t="s">
        <v>235</v>
      </c>
      <c r="T360" s="369"/>
      <c r="U360" s="407"/>
      <c r="V360" s="403" t="s">
        <v>236</v>
      </c>
      <c r="W360" s="404" t="s">
        <v>237</v>
      </c>
      <c r="X360" s="369"/>
      <c r="Y360" s="375"/>
      <c r="Z360" s="377" t="s">
        <v>238</v>
      </c>
      <c r="AB360" s="225"/>
    </row>
    <row r="361" spans="1:28" ht="13.5" thickBot="1">
      <c r="A361" s="408" t="s">
        <v>239</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239</v>
      </c>
      <c r="P361" s="409">
        <f>P207*0.521</f>
        <v>4.2812357745098044</v>
      </c>
      <c r="Q361" s="409">
        <f>Q207*0.521</f>
        <v>4.101347754901961</v>
      </c>
      <c r="R361" s="409">
        <f>R207*0.521</f>
        <v>4.1186837745098037</v>
      </c>
      <c r="S361" s="409">
        <f>S207*0.521</f>
        <v>3.9646491029411766</v>
      </c>
      <c r="T361" s="369"/>
      <c r="U361" s="411" t="s">
        <v>239</v>
      </c>
      <c r="V361" s="384">
        <f>V207*B487</f>
        <v>4.0776369705882356</v>
      </c>
      <c r="W361" s="385">
        <f>W207*B487</f>
        <v>3.9317417558823529</v>
      </c>
      <c r="X361" s="369"/>
      <c r="Y361" s="383" t="s">
        <v>239</v>
      </c>
      <c r="Z361" s="384">
        <f>Z207*B487</f>
        <v>4.0021973588235289</v>
      </c>
      <c r="AB361" s="225"/>
    </row>
    <row r="362" spans="1:28" ht="13.5" thickBot="1">
      <c r="A362" s="412" t="s">
        <v>240</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240</v>
      </c>
      <c r="P362" s="413">
        <f>P208*0.55</f>
        <v>5.0086165196078438</v>
      </c>
      <c r="Q362" s="413">
        <f>Q208*0.55</f>
        <v>4.7829817156862742</v>
      </c>
      <c r="R362" s="413">
        <f>R208*0.55</f>
        <v>4.7417408823529419</v>
      </c>
      <c r="S362" s="413">
        <f>S208*0.55</f>
        <v>4.619815049019607</v>
      </c>
      <c r="T362" s="369"/>
      <c r="U362" s="415" t="s">
        <v>240</v>
      </c>
      <c r="V362" s="384">
        <f>V208*B489</f>
        <v>4.8016513794117648</v>
      </c>
      <c r="W362" s="385">
        <f>W208*B489</f>
        <v>4.5870374323529415</v>
      </c>
      <c r="X362" s="369"/>
      <c r="Y362" s="389" t="s">
        <v>240</v>
      </c>
      <c r="Z362" s="384">
        <f>Z208*B489</f>
        <v>4.6933340450980401</v>
      </c>
      <c r="AA362" s="225"/>
      <c r="AB362" s="225"/>
    </row>
    <row r="363" spans="1:28" ht="13.5" thickBot="1">
      <c r="A363" s="386" t="s">
        <v>241</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241</v>
      </c>
      <c r="P363" s="387">
        <f>P209*0.52</f>
        <v>4.7183229803921565</v>
      </c>
      <c r="Q363" s="387">
        <f>Q209*0.52</f>
        <v>4.5003772156862754</v>
      </c>
      <c r="R363" s="387">
        <f>R209*0.52</f>
        <v>4.5237614117647054</v>
      </c>
      <c r="S363" s="387">
        <f>S209*0.52</f>
        <v>4.3170772156862736</v>
      </c>
      <c r="T363" s="369"/>
      <c r="U363" s="386" t="s">
        <v>241</v>
      </c>
      <c r="V363" s="384">
        <f>V209*B490</f>
        <v>4.7351092892156865</v>
      </c>
      <c r="W363" s="385">
        <f>W209*B490</f>
        <v>4.5663361960784314</v>
      </c>
      <c r="X363" s="369"/>
      <c r="Y363" s="389" t="s">
        <v>241</v>
      </c>
      <c r="Z363" s="384">
        <f>Z209*B490</f>
        <v>4.6500379950980397</v>
      </c>
      <c r="AB363" s="225"/>
    </row>
    <row r="364" spans="1:28" ht="13.5" thickBot="1">
      <c r="A364" s="386" t="s">
        <v>242</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242</v>
      </c>
      <c r="P364" s="387">
        <f>P210*0.54</f>
        <v>4.1955363529411764</v>
      </c>
      <c r="Q364" s="387">
        <f>Q210*0.54</f>
        <v>3.9887174117647057</v>
      </c>
      <c r="R364" s="387">
        <f>R210*0.54</f>
        <v>3.9991780588235297</v>
      </c>
      <c r="S364" s="387">
        <f>S210*0.54</f>
        <v>3.8984839411764707</v>
      </c>
      <c r="T364" s="369"/>
      <c r="U364" s="386" t="s">
        <v>242</v>
      </c>
      <c r="V364" s="384">
        <f>V210*B491</f>
        <v>4.0061165294117655</v>
      </c>
      <c r="W364" s="385">
        <f>W210*B491</f>
        <v>3.9322889999999999</v>
      </c>
      <c r="X364" s="369"/>
      <c r="Y364" s="389" t="s">
        <v>242</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243</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243</v>
      </c>
      <c r="P366" s="395">
        <f>P212*0.53</f>
        <v>4.1157098039215692</v>
      </c>
      <c r="Q366" s="395">
        <f>Q212*0.53</f>
        <v>4.0017208333333336</v>
      </c>
      <c r="R366" s="395">
        <f>R212*0.53</f>
        <v>4.0511672352941179</v>
      </c>
      <c r="S366" s="395">
        <f>S212*0.53</f>
        <v>3.9727043725490199</v>
      </c>
      <c r="T366" s="369"/>
      <c r="U366" s="394" t="s">
        <v>243</v>
      </c>
      <c r="V366" s="384">
        <f>V212*B493</f>
        <v>3.9518932470588237</v>
      </c>
      <c r="W366" s="385">
        <f>W212*B493</f>
        <v>3.9043782470588235</v>
      </c>
      <c r="X366" s="369"/>
      <c r="Y366" s="383" t="s">
        <v>243</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217</v>
      </c>
      <c r="Q368" s="371"/>
      <c r="R368" s="371"/>
      <c r="S368" s="371"/>
      <c r="T368" s="369"/>
      <c r="U368" s="370">
        <v>2008</v>
      </c>
      <c r="V368" s="371" t="s">
        <v>218</v>
      </c>
      <c r="W368" s="371"/>
      <c r="X368" s="369"/>
      <c r="Y368" s="370">
        <v>2008</v>
      </c>
      <c r="Z368" s="369"/>
      <c r="AA368" s="225"/>
      <c r="AB368" s="225"/>
    </row>
    <row r="369" spans="1:28" ht="13.5" thickBot="1">
      <c r="A369" s="375"/>
      <c r="B369" s="403" t="s">
        <v>220</v>
      </c>
      <c r="C369" s="403" t="s">
        <v>221</v>
      </c>
      <c r="D369" s="403" t="s">
        <v>222</v>
      </c>
      <c r="E369" s="403" t="s">
        <v>223</v>
      </c>
      <c r="F369" s="403" t="s">
        <v>224</v>
      </c>
      <c r="G369" s="403" t="s">
        <v>225</v>
      </c>
      <c r="H369" s="403" t="s">
        <v>226</v>
      </c>
      <c r="I369" s="403" t="s">
        <v>227</v>
      </c>
      <c r="J369" s="403" t="s">
        <v>228</v>
      </c>
      <c r="K369" s="403" t="s">
        <v>229</v>
      </c>
      <c r="L369" s="403" t="s">
        <v>230</v>
      </c>
      <c r="M369" s="404" t="s">
        <v>231</v>
      </c>
      <c r="N369" s="369"/>
      <c r="O369" s="407"/>
      <c r="P369" s="403" t="s">
        <v>232</v>
      </c>
      <c r="Q369" s="403" t="s">
        <v>233</v>
      </c>
      <c r="R369" s="403" t="s">
        <v>234</v>
      </c>
      <c r="S369" s="404" t="s">
        <v>235</v>
      </c>
      <c r="T369" s="369"/>
      <c r="U369" s="407"/>
      <c r="V369" s="403" t="s">
        <v>236</v>
      </c>
      <c r="W369" s="404" t="s">
        <v>237</v>
      </c>
      <c r="X369" s="369"/>
      <c r="Y369" s="375"/>
      <c r="Z369" s="377" t="s">
        <v>238</v>
      </c>
      <c r="AA369" s="225"/>
      <c r="AB369" s="225"/>
    </row>
    <row r="370" spans="1:28" ht="13.5" thickBot="1">
      <c r="A370" s="408" t="s">
        <v>239</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239</v>
      </c>
      <c r="P370" s="409">
        <f>P216*0.521</f>
        <v>4.1864342058823532</v>
      </c>
      <c r="Q370" s="409">
        <f>Q216*0.521</f>
        <v>4.2391931176470585</v>
      </c>
      <c r="R370" s="409">
        <f>R216*0.521</f>
        <v>4.1618195098039221</v>
      </c>
      <c r="S370" s="409">
        <f>S216*0.521</f>
        <v>4.223726568627451</v>
      </c>
      <c r="T370" s="369"/>
      <c r="U370" s="411" t="s">
        <v>239</v>
      </c>
      <c r="V370" s="384">
        <f>V216*B487</f>
        <v>4.1007601470588231</v>
      </c>
      <c r="W370" s="384">
        <f>W216*B487</f>
        <v>4.0820955882352941</v>
      </c>
      <c r="X370" s="369"/>
      <c r="Y370" s="383" t="s">
        <v>239</v>
      </c>
      <c r="Z370" s="384">
        <f>Z216*B487</f>
        <v>4.0916590000000008</v>
      </c>
      <c r="AA370" s="225"/>
      <c r="AB370" s="225"/>
    </row>
    <row r="371" spans="1:28" ht="15" customHeight="1" thickBot="1">
      <c r="A371" s="412" t="s">
        <v>240</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240</v>
      </c>
      <c r="P371" s="413">
        <f>P217*0.55</f>
        <v>4.809442647058825</v>
      </c>
      <c r="Q371" s="413">
        <f>Q217*0.55</f>
        <v>4.811890686274511</v>
      </c>
      <c r="R371" s="413">
        <f>R217*0.55</f>
        <v>4.7917596078431375</v>
      </c>
      <c r="S371" s="413">
        <f>S217*0.55</f>
        <v>4.9414874019607851</v>
      </c>
      <c r="T371" s="369"/>
      <c r="U371" s="415" t="s">
        <v>240</v>
      </c>
      <c r="V371" s="384">
        <f>V217*B489</f>
        <v>4.7144876813725496</v>
      </c>
      <c r="W371" s="384">
        <f>W217*B489</f>
        <v>4.7746849980392163</v>
      </c>
      <c r="X371" s="369"/>
      <c r="Y371" s="389" t="s">
        <v>240</v>
      </c>
      <c r="Z371" s="384">
        <f>Z217*B489</f>
        <v>4.7426192539215686</v>
      </c>
      <c r="AA371" s="225"/>
      <c r="AB371" s="225"/>
    </row>
    <row r="372" spans="1:28" ht="13.5" thickBot="1">
      <c r="A372" s="386" t="s">
        <v>241</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241</v>
      </c>
      <c r="P372" s="387">
        <f>P218*0.52</f>
        <v>4.4903376470588237</v>
      </c>
      <c r="Q372" s="387">
        <f>Q218*0.52</f>
        <v>4.5691803529411761</v>
      </c>
      <c r="R372" s="387">
        <f>R218*0.52</f>
        <v>4.6157917254901966</v>
      </c>
      <c r="S372" s="387">
        <f>S218*0.52</f>
        <v>4.6651947843137256</v>
      </c>
      <c r="T372" s="369"/>
      <c r="U372" s="386" t="s">
        <v>241</v>
      </c>
      <c r="V372" s="384">
        <f>V218*B490</f>
        <v>4.664502926470588</v>
      </c>
      <c r="W372" s="384">
        <f>W218*B490</f>
        <v>4.7685887500000002</v>
      </c>
      <c r="X372" s="369"/>
      <c r="Y372" s="389" t="s">
        <v>241</v>
      </c>
      <c r="Z372" s="384">
        <f>Z218*B490</f>
        <v>4.7167608872549014</v>
      </c>
      <c r="AA372" s="225"/>
    </row>
    <row r="373" spans="1:28" ht="13.5" thickBot="1">
      <c r="A373" s="386" t="s">
        <v>242</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242</v>
      </c>
      <c r="P373" s="387">
        <f>P219*0.54</f>
        <v>4.0633305882352948</v>
      </c>
      <c r="Q373" s="387">
        <f>Q219*0.54</f>
        <v>3.6811498235294122</v>
      </c>
      <c r="R373" s="387">
        <f>R219*0.54</f>
        <v>4.1871547058823531</v>
      </c>
      <c r="S373" s="387">
        <f>S219*0.54</f>
        <v>4.1151001764705883</v>
      </c>
      <c r="T373" s="369"/>
      <c r="U373" s="386" t="s">
        <v>242</v>
      </c>
      <c r="V373" s="384">
        <f>V219*B491</f>
        <v>3.9633940588235297</v>
      </c>
      <c r="W373" s="384">
        <f>W219*B491</f>
        <v>4.1644905882352941</v>
      </c>
      <c r="X373" s="369"/>
      <c r="Y373" s="389" t="s">
        <v>242</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243</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243</v>
      </c>
      <c r="P375" s="395">
        <f>P221*0.53</f>
        <v>4.1107631372549021</v>
      </c>
      <c r="Q375" s="395">
        <f>Q221*0.53</f>
        <v>4.1616187156862745</v>
      </c>
      <c r="R375" s="395">
        <f>R221*0.53</f>
        <v>4.0993629411764703</v>
      </c>
      <c r="S375" s="395">
        <f>S221*0.53</f>
        <v>4.1431892647058826</v>
      </c>
      <c r="T375" s="369"/>
      <c r="U375" s="394" t="s">
        <v>243</v>
      </c>
      <c r="V375" s="384">
        <f>V221*B493</f>
        <v>4.028483329411765</v>
      </c>
      <c r="W375" s="384">
        <f>W221*B493</f>
        <v>4.0142376823529418</v>
      </c>
      <c r="X375" s="369"/>
      <c r="Y375" s="383" t="s">
        <v>243</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250</v>
      </c>
      <c r="D377" s="369"/>
      <c r="E377" s="369"/>
      <c r="F377" s="369"/>
      <c r="G377" s="369"/>
      <c r="H377" s="369"/>
      <c r="I377" s="369"/>
      <c r="J377" s="369"/>
      <c r="K377" s="369"/>
      <c r="L377" s="369"/>
      <c r="M377" s="368" t="s">
        <v>122</v>
      </c>
      <c r="N377" s="369"/>
      <c r="O377" s="370">
        <v>2009</v>
      </c>
      <c r="P377" s="371" t="s">
        <v>217</v>
      </c>
      <c r="Q377" s="371"/>
      <c r="R377" s="371"/>
      <c r="S377" s="371"/>
      <c r="T377" s="369"/>
      <c r="U377" s="370">
        <v>2009</v>
      </c>
      <c r="V377" s="371" t="s">
        <v>218</v>
      </c>
      <c r="W377" s="371"/>
      <c r="X377" s="369"/>
      <c r="Y377" s="370">
        <v>2009</v>
      </c>
      <c r="Z377" s="369"/>
      <c r="AA377" s="225"/>
    </row>
    <row r="378" spans="1:28" ht="13.5" thickBot="1">
      <c r="A378" s="375"/>
      <c r="B378" s="403" t="s">
        <v>220</v>
      </c>
      <c r="C378" s="403" t="s">
        <v>221</v>
      </c>
      <c r="D378" s="403" t="s">
        <v>222</v>
      </c>
      <c r="E378" s="403" t="s">
        <v>223</v>
      </c>
      <c r="F378" s="403" t="s">
        <v>224</v>
      </c>
      <c r="G378" s="403" t="s">
        <v>225</v>
      </c>
      <c r="H378" s="403" t="s">
        <v>226</v>
      </c>
      <c r="I378" s="403" t="s">
        <v>227</v>
      </c>
      <c r="J378" s="403" t="s">
        <v>228</v>
      </c>
      <c r="K378" s="403" t="s">
        <v>229</v>
      </c>
      <c r="L378" s="403" t="s">
        <v>230</v>
      </c>
      <c r="M378" s="404" t="s">
        <v>231</v>
      </c>
      <c r="N378" s="369"/>
      <c r="O378" s="407"/>
      <c r="P378" s="403" t="s">
        <v>232</v>
      </c>
      <c r="Q378" s="403" t="s">
        <v>233</v>
      </c>
      <c r="R378" s="403" t="s">
        <v>234</v>
      </c>
      <c r="S378" s="404" t="s">
        <v>235</v>
      </c>
      <c r="T378" s="369"/>
      <c r="U378" s="407"/>
      <c r="V378" s="403" t="s">
        <v>236</v>
      </c>
      <c r="W378" s="404" t="s">
        <v>237</v>
      </c>
      <c r="X378" s="369"/>
      <c r="Y378" s="375"/>
      <c r="Z378" s="377" t="s">
        <v>238</v>
      </c>
      <c r="AA378" s="225"/>
    </row>
    <row r="379" spans="1:28" ht="13.5" thickBot="1">
      <c r="A379" s="408" t="s">
        <v>239</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239</v>
      </c>
      <c r="P379" s="409">
        <f>P225*0.521</f>
        <v>4.7483940000000002</v>
      </c>
      <c r="Q379" s="409">
        <f>Q225*0.521</f>
        <v>4.9282564803921574</v>
      </c>
      <c r="R379" s="409">
        <f>R225*0.521</f>
        <v>4.8512199901960784</v>
      </c>
      <c r="S379" s="409">
        <f>S225*0.521</f>
        <v>4.6581026568627451</v>
      </c>
      <c r="T379" s="369"/>
      <c r="U379" s="411" t="s">
        <v>239</v>
      </c>
      <c r="V379" s="384">
        <f>V225*B487</f>
        <v>4.7136237352941182</v>
      </c>
      <c r="W379" s="384">
        <f>W225*B487</f>
        <v>4.630192411764706</v>
      </c>
      <c r="X379" s="369"/>
      <c r="Y379" s="383" t="s">
        <v>239</v>
      </c>
      <c r="Z379" s="384">
        <f>Z225*B487</f>
        <v>4.672059676470588</v>
      </c>
      <c r="AA379" s="225"/>
    </row>
    <row r="380" spans="1:28" ht="13.5" thickBot="1">
      <c r="A380" s="412" t="s">
        <v>240</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240</v>
      </c>
      <c r="P380" s="413">
        <f>P226*0.55</f>
        <v>5.4569279901960783</v>
      </c>
      <c r="Q380" s="413">
        <f>Q226*0.55</f>
        <v>5.683172107843137</v>
      </c>
      <c r="R380" s="413">
        <f>R226*0.55</f>
        <v>5.7165317647058815</v>
      </c>
      <c r="S380" s="413">
        <f>S226*0.55</f>
        <v>5.6067177941176478</v>
      </c>
      <c r="T380" s="369"/>
      <c r="U380" s="415" t="s">
        <v>240</v>
      </c>
      <c r="V380" s="384">
        <f>V226*B489</f>
        <v>5.459579615686275</v>
      </c>
      <c r="W380" s="384">
        <f>W226*B489</f>
        <v>5.5508449980392163</v>
      </c>
      <c r="X380" s="369"/>
      <c r="Y380" s="389" t="s">
        <v>240</v>
      </c>
      <c r="Z380" s="384">
        <f>Z226*B489</f>
        <v>5.5027154686274509</v>
      </c>
      <c r="AA380" s="225"/>
    </row>
    <row r="381" spans="1:28" ht="13.5" thickBot="1">
      <c r="A381" s="386" t="s">
        <v>241</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241</v>
      </c>
      <c r="P381" s="387">
        <f>P227*0.52</f>
        <v>5.2660838431372561</v>
      </c>
      <c r="Q381" s="387">
        <f>Q227*0.52</f>
        <v>5.5158811372549019</v>
      </c>
      <c r="R381" s="387">
        <f>R227*0.52</f>
        <v>5.552939294117647</v>
      </c>
      <c r="S381" s="387">
        <f>S227*0.52</f>
        <v>5.4438850980392157</v>
      </c>
      <c r="T381" s="369"/>
      <c r="U381" s="386" t="s">
        <v>241</v>
      </c>
      <c r="V381" s="384">
        <f>V227*B490</f>
        <v>5.5558926519607841</v>
      </c>
      <c r="W381" s="384">
        <f>W227*B490</f>
        <v>5.655425205882354</v>
      </c>
      <c r="X381" s="369"/>
      <c r="Y381" s="389" t="s">
        <v>241</v>
      </c>
      <c r="Z381" s="384">
        <f>Z227*B490</f>
        <v>5.612713848039216</v>
      </c>
      <c r="AA381" s="225"/>
    </row>
    <row r="382" spans="1:28" ht="13.5" thickBot="1">
      <c r="A382" s="386" t="s">
        <v>242</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242</v>
      </c>
      <c r="P382" s="387">
        <f>P228*0.54</f>
        <v>4.4602771764705897</v>
      </c>
      <c r="Q382" s="387">
        <f>Q228*0.54</f>
        <v>4.32</v>
      </c>
      <c r="R382" s="387">
        <f>R228*0.54</f>
        <v>4.0240588235294119</v>
      </c>
      <c r="S382" s="387">
        <f>S228*0.54</f>
        <v>4.5624414705882348</v>
      </c>
      <c r="T382" s="369"/>
      <c r="U382" s="386" t="s">
        <v>242</v>
      </c>
      <c r="V382" s="384">
        <f>V228*B491</f>
        <v>4.4158944705882357</v>
      </c>
      <c r="W382" s="384">
        <f>W228*B491</f>
        <v>4.2385865294117648</v>
      </c>
      <c r="X382" s="369"/>
      <c r="Y382" s="389" t="s">
        <v>242</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243</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243</v>
      </c>
      <c r="P384" s="395">
        <f>P230*0.53</f>
        <v>4.5413091568627459</v>
      </c>
      <c r="Q384" s="395">
        <f>Q230*0.53</f>
        <v>4.7468156176470586</v>
      </c>
      <c r="R384" s="395">
        <f>R230*0.53</f>
        <v>4.7720441372549018</v>
      </c>
      <c r="S384" s="395">
        <f>S230*0.53</f>
        <v>4.6714007745098041</v>
      </c>
      <c r="T384" s="369"/>
      <c r="U384" s="394" t="s">
        <v>243</v>
      </c>
      <c r="V384" s="384">
        <f>V230*B493</f>
        <v>4.5290443058823531</v>
      </c>
      <c r="W384" s="384">
        <f>W230*B493</f>
        <v>4.5986992470588239</v>
      </c>
      <c r="X384" s="369"/>
      <c r="Y384" s="383" t="s">
        <v>243</v>
      </c>
      <c r="Z384" s="384">
        <f>Z230*B493</f>
        <v>4.5645931647058822</v>
      </c>
      <c r="AA384" s="225"/>
    </row>
    <row r="385" spans="1:28">
      <c r="AA385" s="225"/>
      <c r="AB385" s="225"/>
    </row>
    <row r="386" spans="1:28" ht="16.5" thickBot="1">
      <c r="A386" s="370">
        <v>2010</v>
      </c>
      <c r="B386" s="369"/>
      <c r="C386" s="369" t="s">
        <v>250</v>
      </c>
      <c r="D386" s="369"/>
      <c r="E386" s="369"/>
      <c r="F386" s="369"/>
      <c r="G386" s="369"/>
      <c r="H386" s="369"/>
      <c r="I386" s="369"/>
      <c r="J386" s="369"/>
      <c r="K386" s="369"/>
      <c r="L386" s="369"/>
      <c r="M386" s="368" t="s">
        <v>122</v>
      </c>
      <c r="N386" s="369"/>
      <c r="O386" s="370">
        <v>2010</v>
      </c>
      <c r="P386" s="371" t="s">
        <v>217</v>
      </c>
      <c r="Q386" s="371"/>
      <c r="R386" s="371"/>
      <c r="S386" s="371"/>
      <c r="T386" s="369"/>
      <c r="U386" s="370">
        <v>2010</v>
      </c>
      <c r="V386" s="371" t="s">
        <v>218</v>
      </c>
      <c r="W386" s="371"/>
      <c r="X386" s="369"/>
      <c r="Y386" s="370">
        <v>2010</v>
      </c>
      <c r="Z386" s="369"/>
      <c r="AA386" s="225"/>
      <c r="AB386" s="225"/>
    </row>
    <row r="387" spans="1:28" ht="13.5" thickBot="1">
      <c r="A387" s="375"/>
      <c r="B387" s="403" t="s">
        <v>220</v>
      </c>
      <c r="C387" s="403" t="s">
        <v>221</v>
      </c>
      <c r="D387" s="403" t="s">
        <v>222</v>
      </c>
      <c r="E387" s="403" t="s">
        <v>223</v>
      </c>
      <c r="F387" s="403" t="s">
        <v>224</v>
      </c>
      <c r="G387" s="403" t="s">
        <v>225</v>
      </c>
      <c r="H387" s="403" t="s">
        <v>226</v>
      </c>
      <c r="I387" s="403" t="s">
        <v>227</v>
      </c>
      <c r="J387" s="403" t="s">
        <v>228</v>
      </c>
      <c r="K387" s="403" t="s">
        <v>229</v>
      </c>
      <c r="L387" s="403" t="s">
        <v>230</v>
      </c>
      <c r="M387" s="404" t="s">
        <v>231</v>
      </c>
      <c r="N387" s="369"/>
      <c r="O387" s="407"/>
      <c r="P387" s="403" t="s">
        <v>232</v>
      </c>
      <c r="Q387" s="403" t="s">
        <v>233</v>
      </c>
      <c r="R387" s="403" t="s">
        <v>234</v>
      </c>
      <c r="S387" s="404" t="s">
        <v>235</v>
      </c>
      <c r="T387" s="369"/>
      <c r="U387" s="407"/>
      <c r="V387" s="403" t="s">
        <v>236</v>
      </c>
      <c r="W387" s="404" t="s">
        <v>237</v>
      </c>
      <c r="X387" s="369"/>
      <c r="Y387" s="407"/>
      <c r="Z387" s="404" t="s">
        <v>238</v>
      </c>
      <c r="AA387" s="225"/>
      <c r="AB387" s="225"/>
    </row>
    <row r="388" spans="1:28" ht="13.5" thickBot="1">
      <c r="A388" s="408" t="s">
        <v>239</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239</v>
      </c>
      <c r="P388" s="409">
        <f>P234*0.521</f>
        <v>4.7783463921568625</v>
      </c>
      <c r="Q388" s="409">
        <f>Q234*0.521</f>
        <v>4.4481447647058818</v>
      </c>
      <c r="R388" s="409">
        <f>R234*0.521</f>
        <v>4.429490921568628</v>
      </c>
      <c r="S388" s="409">
        <f>S234*0.521</f>
        <v>4.8841441254901969</v>
      </c>
      <c r="T388" s="369"/>
      <c r="U388" s="417" t="s">
        <v>239</v>
      </c>
      <c r="V388" s="387">
        <f>V234*0.521</f>
        <v>4.6009561078431371</v>
      </c>
      <c r="W388" s="387">
        <f>W234*0.521</f>
        <v>4.6667420627450991</v>
      </c>
      <c r="X388" s="369"/>
      <c r="Y388" s="417" t="s">
        <v>239</v>
      </c>
      <c r="Z388" s="387">
        <f>Z234*0.521</f>
        <v>4.6352287137254891</v>
      </c>
      <c r="AA388" s="225"/>
      <c r="AB388" s="225"/>
    </row>
    <row r="389" spans="1:28">
      <c r="A389" s="412" t="s">
        <v>240</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240</v>
      </c>
      <c r="P389" s="413">
        <f>P235*0.55</f>
        <v>5.6512208823529422</v>
      </c>
      <c r="Q389" s="413">
        <f>Q235*0.55</f>
        <v>5.032395931372549</v>
      </c>
      <c r="R389" s="413">
        <f>R235*0.55</f>
        <v>5.0113848529411769</v>
      </c>
      <c r="S389" s="413">
        <f>S235*0.55</f>
        <v>5.7714039705882358</v>
      </c>
      <c r="T389" s="369"/>
      <c r="U389" s="417" t="s">
        <v>240</v>
      </c>
      <c r="V389" s="387">
        <f>V235*0.55</f>
        <v>5.3112443137254894</v>
      </c>
      <c r="W389" s="387">
        <f>W235*0.55</f>
        <v>5.4128821568627448</v>
      </c>
      <c r="X389" s="369"/>
      <c r="Y389" s="417" t="s">
        <v>240</v>
      </c>
      <c r="Z389" s="387">
        <f>Z235*0.55</f>
        <v>5.365264019607844</v>
      </c>
      <c r="AA389" s="225"/>
      <c r="AB389" s="225"/>
    </row>
    <row r="390" spans="1:28">
      <c r="A390" s="386" t="s">
        <v>241</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241</v>
      </c>
      <c r="P390" s="387">
        <f>P236*0.52</f>
        <v>5.4340968627450978</v>
      </c>
      <c r="Q390" s="387">
        <f>Q236*0.52</f>
        <v>4.8110583529411768</v>
      </c>
      <c r="R390" s="387">
        <f>R236*0.52</f>
        <v>4.8175384705882358</v>
      </c>
      <c r="S390" s="387">
        <f>S236*0.52</f>
        <v>5.5746701960784311</v>
      </c>
      <c r="T390" s="369"/>
      <c r="U390" s="417" t="s">
        <v>241</v>
      </c>
      <c r="V390" s="387">
        <f>V236*0.52</f>
        <v>5.0273452156862746</v>
      </c>
      <c r="W390" s="387">
        <f>W236*0.52</f>
        <v>5.1648709411764706</v>
      </c>
      <c r="X390" s="369"/>
      <c r="Y390" s="417" t="s">
        <v>241</v>
      </c>
      <c r="Z390" s="387">
        <f>Z236*0.52</f>
        <v>5.1141892941176472</v>
      </c>
      <c r="AA390" s="225"/>
      <c r="AB390" s="225"/>
    </row>
    <row r="391" spans="1:28">
      <c r="A391" s="386" t="s">
        <v>242</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242</v>
      </c>
      <c r="P391" s="387">
        <f>P237*0.54</f>
        <v>5.0564112352941182</v>
      </c>
      <c r="Q391" s="387">
        <f>Q237*0.54</f>
        <v>4.452709235294118</v>
      </c>
      <c r="R391" s="387">
        <f>R237*0.54</f>
        <v>4.4039710588235295</v>
      </c>
      <c r="S391" s="387">
        <f>S237*0.54</f>
        <v>4.369587882352941</v>
      </c>
      <c r="T391" s="369"/>
      <c r="U391" s="417" t="s">
        <v>242</v>
      </c>
      <c r="V391" s="387">
        <f>V237*0.54</f>
        <v>4.6375157647058822</v>
      </c>
      <c r="W391" s="387">
        <f>W237*0.54</f>
        <v>4.3784052352941174</v>
      </c>
      <c r="X391" s="369"/>
      <c r="Y391" s="417" t="s">
        <v>242</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243</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243</v>
      </c>
      <c r="P393" s="395">
        <f>P239*0.53</f>
        <v>4.7397520686274506</v>
      </c>
      <c r="Q393" s="395">
        <f>Q239*0.53</f>
        <v>4.39095906862745</v>
      </c>
      <c r="R393" s="395">
        <f>R239*0.53</f>
        <v>4.3915706470588232</v>
      </c>
      <c r="S393" s="395">
        <f>S239*0.53</f>
        <v>4.6143083431372549</v>
      </c>
      <c r="T393" s="369"/>
      <c r="U393" s="417" t="s">
        <v>243</v>
      </c>
      <c r="V393" s="387">
        <f>V239*0.53</f>
        <v>4.5509665882352941</v>
      </c>
      <c r="W393" s="387">
        <f>W239*0.53</f>
        <v>4.5054972647058822</v>
      </c>
      <c r="X393" s="369"/>
      <c r="Y393" s="417" t="s">
        <v>243</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250</v>
      </c>
      <c r="D395" s="369"/>
      <c r="E395" s="369"/>
      <c r="F395" s="369"/>
      <c r="G395" s="369"/>
      <c r="H395" s="369"/>
      <c r="I395" s="369"/>
      <c r="J395" s="369"/>
      <c r="K395" s="369"/>
      <c r="L395" s="369"/>
      <c r="M395" s="368" t="s">
        <v>122</v>
      </c>
      <c r="N395" s="369"/>
      <c r="O395" s="370">
        <v>2011</v>
      </c>
      <c r="P395" s="371" t="s">
        <v>217</v>
      </c>
      <c r="Q395" s="371"/>
      <c r="R395" s="371"/>
      <c r="S395" s="371"/>
      <c r="T395" s="369"/>
      <c r="U395" s="370">
        <v>2011</v>
      </c>
      <c r="V395" s="371" t="s">
        <v>218</v>
      </c>
      <c r="W395" s="371"/>
      <c r="X395" s="369"/>
      <c r="Y395" s="370">
        <v>2011</v>
      </c>
      <c r="Z395" s="369"/>
    </row>
    <row r="396" spans="1:28" ht="13.5" thickBot="1">
      <c r="A396" s="375"/>
      <c r="B396" s="376" t="s">
        <v>220</v>
      </c>
      <c r="C396" s="376" t="s">
        <v>221</v>
      </c>
      <c r="D396" s="376" t="s">
        <v>222</v>
      </c>
      <c r="E396" s="376" t="s">
        <v>223</v>
      </c>
      <c r="F396" s="376" t="s">
        <v>224</v>
      </c>
      <c r="G396" s="376" t="s">
        <v>225</v>
      </c>
      <c r="H396" s="376" t="s">
        <v>226</v>
      </c>
      <c r="I396" s="376" t="s">
        <v>227</v>
      </c>
      <c r="J396" s="376" t="s">
        <v>228</v>
      </c>
      <c r="K396" s="376" t="s">
        <v>229</v>
      </c>
      <c r="L396" s="376" t="s">
        <v>230</v>
      </c>
      <c r="M396" s="377" t="s">
        <v>231</v>
      </c>
      <c r="N396" s="369"/>
      <c r="O396" s="407"/>
      <c r="P396" s="403" t="s">
        <v>232</v>
      </c>
      <c r="Q396" s="403" t="s">
        <v>233</v>
      </c>
      <c r="R396" s="403" t="s">
        <v>234</v>
      </c>
      <c r="S396" s="404" t="s">
        <v>235</v>
      </c>
      <c r="T396" s="369"/>
      <c r="U396" s="375"/>
      <c r="V396" s="403" t="s">
        <v>236</v>
      </c>
      <c r="W396" s="404" t="s">
        <v>237</v>
      </c>
      <c r="X396" s="369"/>
      <c r="Y396" s="375"/>
      <c r="Z396" s="404" t="s">
        <v>238</v>
      </c>
    </row>
    <row r="397" spans="1:28" ht="13.5" thickBot="1">
      <c r="A397" s="405" t="s">
        <v>239</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239</v>
      </c>
      <c r="P397" s="384">
        <f>P243*0.507</f>
        <v>5.2188025117647063</v>
      </c>
      <c r="Q397" s="384">
        <f>Q243*0.507</f>
        <v>5.4358999117647055</v>
      </c>
      <c r="R397" s="384">
        <f>R243*0.507</f>
        <v>5.7324004705882352</v>
      </c>
      <c r="S397" s="384">
        <f>S243*0.507</f>
        <v>6.1054282058823528</v>
      </c>
      <c r="T397" s="369"/>
      <c r="U397" s="418" t="s">
        <v>239</v>
      </c>
      <c r="V397" s="384">
        <f>V243*0.507</f>
        <v>5.3208109117647062</v>
      </c>
      <c r="W397" s="384">
        <f>W243*0.507</f>
        <v>5.9282814117647051</v>
      </c>
      <c r="X397" s="369"/>
      <c r="Y397" s="419" t="s">
        <v>239</v>
      </c>
      <c r="Z397" s="384">
        <f>Z243*0.507</f>
        <v>5.6275309999999994</v>
      </c>
    </row>
    <row r="398" spans="1:28">
      <c r="A398" s="415" t="s">
        <v>240</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240</v>
      </c>
      <c r="P398" s="390">
        <f>P244*0.539</f>
        <v>6.1959217833333335</v>
      </c>
      <c r="Q398" s="390">
        <f>Q244*0.539</f>
        <v>6.324593237254903</v>
      </c>
      <c r="R398" s="390">
        <f>R244*0.539</f>
        <v>6.7336979362745106</v>
      </c>
      <c r="S398" s="390">
        <f>S244*0.539</f>
        <v>7.250095341176471</v>
      </c>
      <c r="T398" s="369"/>
      <c r="U398" s="420" t="s">
        <v>240</v>
      </c>
      <c r="V398" s="390">
        <f>V244*0.539</f>
        <v>6.2552434892156858</v>
      </c>
      <c r="W398" s="390">
        <f>W244*0.539</f>
        <v>6.9955425509803915</v>
      </c>
      <c r="X398" s="369"/>
      <c r="Y398" s="420" t="s">
        <v>240</v>
      </c>
      <c r="Z398" s="390">
        <f>Z244*0.539</f>
        <v>6.6026041529411774</v>
      </c>
    </row>
    <row r="399" spans="1:28">
      <c r="A399" s="386" t="s">
        <v>241</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241</v>
      </c>
      <c r="P399" s="387">
        <f>P245*0.535</f>
        <v>6.198062593137255</v>
      </c>
      <c r="Q399" s="387">
        <f>Q245*0.535</f>
        <v>6.278959838235294</v>
      </c>
      <c r="R399" s="387">
        <f>R245*0.535</f>
        <v>6.808325553921569</v>
      </c>
      <c r="S399" s="387">
        <f>S245*0.535</f>
        <v>7.2474131666666661</v>
      </c>
      <c r="T399" s="369"/>
      <c r="U399" s="417" t="s">
        <v>241</v>
      </c>
      <c r="V399" s="387">
        <f>V245*0.535</f>
        <v>6.2331208284313737</v>
      </c>
      <c r="W399" s="387">
        <f>W245*0.535</f>
        <v>7.1087380196078431</v>
      </c>
      <c r="X399" s="369"/>
      <c r="Y399" s="417" t="s">
        <v>241</v>
      </c>
      <c r="Z399" s="387">
        <f>Z245*0.535</f>
        <v>6.8463504166666667</v>
      </c>
    </row>
    <row r="400" spans="1:28">
      <c r="A400" s="386" t="s">
        <v>242</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242</v>
      </c>
      <c r="P400" s="387">
        <f>P246*0.54</f>
        <v>4.4393024117647064</v>
      </c>
      <c r="Q400" s="387">
        <f>Q246*0.54</f>
        <v>5.0286393529411759</v>
      </c>
      <c r="R400" s="387">
        <f>R246*0.54</f>
        <v>5.3905277647058822</v>
      </c>
      <c r="S400" s="387">
        <f>S246*0.54</f>
        <v>5.7426723529411774</v>
      </c>
      <c r="T400" s="369"/>
      <c r="U400" s="417" t="s">
        <v>242</v>
      </c>
      <c r="V400" s="387">
        <f>V246*0.54</f>
        <v>4.7673201176470581</v>
      </c>
      <c r="W400" s="387">
        <f>W246*0.54</f>
        <v>5.7031517647058836</v>
      </c>
      <c r="X400" s="369"/>
      <c r="Y400" s="417" t="s">
        <v>242</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243</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243</v>
      </c>
      <c r="P402" s="395">
        <f>P248*0.516</f>
        <v>4.8805384470588233</v>
      </c>
      <c r="Q402" s="395">
        <f>Q248*0.516</f>
        <v>5.1469856705882346</v>
      </c>
      <c r="R402" s="395">
        <f>R248*0.516</f>
        <v>5.5356727882352947</v>
      </c>
      <c r="S402" s="395">
        <f>S248*0.516</f>
        <v>5.9365010823529403</v>
      </c>
      <c r="T402" s="369"/>
      <c r="U402" s="421" t="s">
        <v>243</v>
      </c>
      <c r="V402" s="395">
        <f>V248*0.516</f>
        <v>5.0109533999999991</v>
      </c>
      <c r="W402" s="395">
        <f>W248*0.516</f>
        <v>5.7448490705882351</v>
      </c>
      <c r="X402" s="369"/>
      <c r="Y402" s="421" t="s">
        <v>243</v>
      </c>
      <c r="Z402" s="395">
        <f>Z248*0.516</f>
        <v>5.383979411764706</v>
      </c>
    </row>
    <row r="404" spans="1:29" ht="16.5" thickBot="1">
      <c r="A404" s="370">
        <v>2012</v>
      </c>
      <c r="B404" s="369"/>
      <c r="C404" s="369" t="s">
        <v>250</v>
      </c>
      <c r="D404" s="369"/>
      <c r="E404" s="369"/>
      <c r="F404" s="369"/>
      <c r="G404" s="369"/>
      <c r="H404" s="369"/>
      <c r="I404" s="369"/>
      <c r="J404" s="369"/>
      <c r="K404" s="369"/>
      <c r="L404" s="369"/>
      <c r="M404" s="368" t="s">
        <v>122</v>
      </c>
      <c r="N404" s="369"/>
      <c r="O404" s="370">
        <v>2012</v>
      </c>
      <c r="P404" s="371" t="s">
        <v>217</v>
      </c>
      <c r="Q404" s="371"/>
      <c r="R404" s="371"/>
      <c r="S404" s="371"/>
      <c r="T404" s="369"/>
      <c r="U404" s="370">
        <v>2012</v>
      </c>
      <c r="V404" s="371" t="s">
        <v>218</v>
      </c>
      <c r="W404" s="371"/>
      <c r="X404" s="369"/>
      <c r="Y404" s="370">
        <v>2012</v>
      </c>
      <c r="Z404" s="369"/>
    </row>
    <row r="405" spans="1:29" ht="13.5" thickBot="1">
      <c r="A405" s="375"/>
      <c r="B405" s="376" t="s">
        <v>220</v>
      </c>
      <c r="C405" s="376" t="s">
        <v>221</v>
      </c>
      <c r="D405" s="376" t="s">
        <v>222</v>
      </c>
      <c r="E405" s="376" t="s">
        <v>223</v>
      </c>
      <c r="F405" s="376" t="s">
        <v>224</v>
      </c>
      <c r="G405" s="376" t="s">
        <v>225</v>
      </c>
      <c r="H405" s="376" t="s">
        <v>226</v>
      </c>
      <c r="I405" s="376" t="s">
        <v>227</v>
      </c>
      <c r="J405" s="376" t="s">
        <v>228</v>
      </c>
      <c r="K405" s="376" t="s">
        <v>229</v>
      </c>
      <c r="L405" s="376" t="s">
        <v>230</v>
      </c>
      <c r="M405" s="377" t="s">
        <v>231</v>
      </c>
      <c r="N405" s="369"/>
      <c r="O405" s="407"/>
      <c r="P405" s="403" t="s">
        <v>232</v>
      </c>
      <c r="Q405" s="403" t="s">
        <v>233</v>
      </c>
      <c r="R405" s="403" t="s">
        <v>234</v>
      </c>
      <c r="S405" s="404" t="s">
        <v>235</v>
      </c>
      <c r="T405" s="369"/>
      <c r="U405" s="375"/>
      <c r="V405" s="403" t="s">
        <v>236</v>
      </c>
      <c r="W405" s="404" t="s">
        <v>237</v>
      </c>
      <c r="X405" s="369"/>
      <c r="Y405" s="375"/>
      <c r="Z405" s="404" t="s">
        <v>238</v>
      </c>
    </row>
    <row r="406" spans="1:29" ht="13.5" thickBot="1">
      <c r="A406" s="405" t="s">
        <v>239</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239</v>
      </c>
      <c r="P406" s="384">
        <f>P252*0.507</f>
        <v>6.4871693823529419</v>
      </c>
      <c r="Q406" s="384">
        <f>Q252*0.507</f>
        <v>6.2718335588235297</v>
      </c>
      <c r="R406" s="384">
        <f>R252*0.507</f>
        <v>6.4571221764705884</v>
      </c>
      <c r="S406" s="384">
        <f>S252*0.507</f>
        <v>6.3578147941176466</v>
      </c>
      <c r="T406" s="369"/>
      <c r="U406" s="418" t="s">
        <v>239</v>
      </c>
      <c r="V406" s="384">
        <f>V252*0.507</f>
        <v>6.3747048529411758</v>
      </c>
      <c r="W406" s="384">
        <f>W252*0.507</f>
        <v>6.4051049705882352</v>
      </c>
      <c r="X406" s="369"/>
      <c r="Y406" s="419" t="s">
        <v>239</v>
      </c>
      <c r="Z406" s="384">
        <f>Z252*0.507</f>
        <v>6.3897905882352948</v>
      </c>
    </row>
    <row r="407" spans="1:29">
      <c r="A407" s="415" t="s">
        <v>240</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240</v>
      </c>
      <c r="P407" s="390">
        <f>P253*0.539</f>
        <v>7.4419925519607846</v>
      </c>
      <c r="Q407" s="390">
        <f>Q253*0.539</f>
        <v>7.0230357784313728</v>
      </c>
      <c r="R407" s="390">
        <f>R253*0.539</f>
        <v>7.3427811470588251</v>
      </c>
      <c r="S407" s="390">
        <f>S253*0.539</f>
        <v>7.2873370705882348</v>
      </c>
      <c r="T407" s="369"/>
      <c r="U407" s="420" t="s">
        <v>240</v>
      </c>
      <c r="V407" s="390">
        <f>V253*0.539</f>
        <v>7.2264189735294124</v>
      </c>
      <c r="W407" s="390">
        <f>W253*0.539</f>
        <v>7.3139494029411773</v>
      </c>
      <c r="X407" s="369"/>
      <c r="Y407" s="420" t="s">
        <v>240</v>
      </c>
      <c r="Z407" s="390">
        <f>Z253*0.539</f>
        <v>7.2680894862745111</v>
      </c>
    </row>
    <row r="408" spans="1:29">
      <c r="A408" s="386" t="s">
        <v>241</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241</v>
      </c>
      <c r="P408" s="387">
        <f>P254*0.535</f>
        <v>7.4103065049019605</v>
      </c>
      <c r="Q408" s="387">
        <f>Q254*0.535</f>
        <v>6.9537925784313721</v>
      </c>
      <c r="R408" s="387">
        <f>R254*0.535</f>
        <v>7.2672826470588232</v>
      </c>
      <c r="S408" s="387">
        <f>S254*0.535</f>
        <v>7.2594952499999996</v>
      </c>
      <c r="T408" s="369"/>
      <c r="U408" s="417" t="s">
        <v>241</v>
      </c>
      <c r="V408" s="387">
        <f>V254*0.535</f>
        <v>7.1575431323529406</v>
      </c>
      <c r="W408" s="387">
        <f>W254*0.535</f>
        <v>7.2632916519607846</v>
      </c>
      <c r="X408" s="369"/>
      <c r="Y408" s="417" t="s">
        <v>241</v>
      </c>
      <c r="Z408" s="387">
        <f>Z254*0.535</f>
        <v>7.2061048725490204</v>
      </c>
    </row>
    <row r="409" spans="1:29">
      <c r="A409" s="386" t="s">
        <v>242</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242</v>
      </c>
      <c r="P409" s="387">
        <f>P255*0.54</f>
        <v>6.4627803529411763</v>
      </c>
      <c r="Q409" s="387">
        <f>Q255*0.54</f>
        <v>5.568490588235294</v>
      </c>
      <c r="R409" s="387">
        <f>R255*0.54</f>
        <v>0</v>
      </c>
      <c r="S409" s="387">
        <f>S255*0.54</f>
        <v>6.5927170588235295</v>
      </c>
      <c r="T409" s="369"/>
      <c r="U409" s="417" t="s">
        <v>242</v>
      </c>
      <c r="V409" s="387">
        <f>V255*0.54</f>
        <v>6.4387805294117646</v>
      </c>
      <c r="W409" s="387">
        <f>W255*0.54</f>
        <v>6.5927170588235295</v>
      </c>
      <c r="X409" s="369"/>
      <c r="Y409" s="417" t="s">
        <v>242</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243</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243</v>
      </c>
      <c r="P411" s="395">
        <f>P257*0.516</f>
        <v>6.2898593999999992</v>
      </c>
      <c r="Q411" s="395">
        <f>Q257*0.516</f>
        <v>6.289519447058824</v>
      </c>
      <c r="R411" s="395">
        <f>R257*0.516</f>
        <v>6.4528683529411772</v>
      </c>
      <c r="S411" s="395">
        <f>S257*0.516</f>
        <v>6.4373787411764702</v>
      </c>
      <c r="T411" s="369"/>
      <c r="U411" s="421" t="s">
        <v>243</v>
      </c>
      <c r="V411" s="395">
        <f>V257*0.516</f>
        <v>6.289673235294118</v>
      </c>
      <c r="W411" s="395">
        <f>W257*0.516</f>
        <v>6.4446553529411768</v>
      </c>
      <c r="X411" s="369"/>
      <c r="Y411" s="421" t="s">
        <v>243</v>
      </c>
      <c r="Z411" s="395">
        <f>Z257*0.516</f>
        <v>6.3667798235294129</v>
      </c>
      <c r="AB411" s="429"/>
    </row>
    <row r="412" spans="1:29">
      <c r="AB412" s="429"/>
    </row>
    <row r="413" spans="1:29" ht="16.5" thickBot="1">
      <c r="A413" s="370">
        <v>2013</v>
      </c>
      <c r="B413" s="369"/>
      <c r="C413" s="369" t="s">
        <v>250</v>
      </c>
      <c r="D413" s="369"/>
      <c r="E413" s="369"/>
      <c r="F413" s="369"/>
      <c r="G413" s="369"/>
      <c r="H413" s="369"/>
      <c r="I413" s="369"/>
      <c r="J413" s="369"/>
      <c r="K413" s="369"/>
      <c r="L413" s="369"/>
      <c r="M413" s="368" t="s">
        <v>122</v>
      </c>
      <c r="N413" s="369"/>
      <c r="O413" s="370">
        <v>2013</v>
      </c>
      <c r="P413" s="371" t="s">
        <v>217</v>
      </c>
      <c r="Q413" s="371"/>
      <c r="R413" s="371"/>
      <c r="S413" s="371"/>
      <c r="T413" s="369"/>
      <c r="U413" s="370">
        <v>2013</v>
      </c>
      <c r="V413" s="371" t="s">
        <v>218</v>
      </c>
      <c r="W413" s="371"/>
      <c r="X413" s="369"/>
      <c r="Y413" s="370">
        <v>2013</v>
      </c>
      <c r="Z413" s="369"/>
    </row>
    <row r="414" spans="1:29" ht="13.5" thickBot="1">
      <c r="A414" s="375"/>
      <c r="B414" s="376" t="s">
        <v>220</v>
      </c>
      <c r="C414" s="376" t="s">
        <v>221</v>
      </c>
      <c r="D414" s="376" t="s">
        <v>222</v>
      </c>
      <c r="E414" s="376" t="s">
        <v>223</v>
      </c>
      <c r="F414" s="376" t="s">
        <v>224</v>
      </c>
      <c r="G414" s="376" t="s">
        <v>225</v>
      </c>
      <c r="H414" s="376" t="s">
        <v>226</v>
      </c>
      <c r="I414" s="376" t="s">
        <v>227</v>
      </c>
      <c r="J414" s="376" t="s">
        <v>228</v>
      </c>
      <c r="K414" s="376" t="s">
        <v>229</v>
      </c>
      <c r="L414" s="376" t="s">
        <v>230</v>
      </c>
      <c r="M414" s="377" t="s">
        <v>231</v>
      </c>
      <c r="N414" s="369"/>
      <c r="O414" s="407"/>
      <c r="P414" s="403" t="s">
        <v>232</v>
      </c>
      <c r="Q414" s="403" t="s">
        <v>233</v>
      </c>
      <c r="R414" s="403" t="s">
        <v>234</v>
      </c>
      <c r="S414" s="404" t="s">
        <v>235</v>
      </c>
      <c r="T414" s="369"/>
      <c r="U414" s="375"/>
      <c r="V414" s="403" t="s">
        <v>236</v>
      </c>
      <c r="W414" s="404" t="s">
        <v>237</v>
      </c>
      <c r="X414" s="369"/>
      <c r="Y414" s="375"/>
      <c r="Z414" s="404" t="s">
        <v>238</v>
      </c>
      <c r="AB414" s="225"/>
      <c r="AC414" s="225"/>
    </row>
    <row r="415" spans="1:29" ht="13.5" thickBot="1">
      <c r="A415" s="405" t="s">
        <v>239</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239</v>
      </c>
      <c r="P415" s="384">
        <f>P261*0.507</f>
        <v>6.3818625000000004</v>
      </c>
      <c r="Q415" s="384">
        <f>Q261*0.507</f>
        <v>6.0825088235294116</v>
      </c>
      <c r="R415" s="384">
        <f>R261*0.507</f>
        <v>5.9312488529411773</v>
      </c>
      <c r="S415" s="385">
        <f>S261*0.507</f>
        <v>5.8741019999999997</v>
      </c>
      <c r="T415" s="369"/>
      <c r="U415" s="418" t="s">
        <v>239</v>
      </c>
      <c r="V415" s="384">
        <f>V261*0.507</f>
        <v>6.2228782352941172</v>
      </c>
      <c r="W415" s="384">
        <f>W261*0.507</f>
        <v>5.9024790882352942</v>
      </c>
      <c r="X415" s="369"/>
      <c r="Y415" s="419" t="s">
        <v>239</v>
      </c>
      <c r="Z415" s="384">
        <f>Z261*0.507</f>
        <v>6.059937382352941</v>
      </c>
      <c r="AB415" s="225"/>
      <c r="AC415" s="225"/>
    </row>
    <row r="416" spans="1:29">
      <c r="A416" s="415" t="s">
        <v>240</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240</v>
      </c>
      <c r="P416" s="390">
        <f>P262*0.539</f>
        <v>7.1889537176470579</v>
      </c>
      <c r="Q416" s="390">
        <f>Q262*0.539</f>
        <v>6.724284459803922</v>
      </c>
      <c r="R416" s="390">
        <f>R262*0.539</f>
        <v>6.6124456588235301</v>
      </c>
      <c r="S416" s="390">
        <f>S262*0.539</f>
        <v>6.7232719852941187</v>
      </c>
      <c r="T416" s="369"/>
      <c r="U416" s="420" t="s">
        <v>240</v>
      </c>
      <c r="V416" s="390">
        <f>V262*0.539</f>
        <v>6.9442841794117642</v>
      </c>
      <c r="W416" s="390">
        <f>W262*0.539</f>
        <v>6.6676825901960788</v>
      </c>
      <c r="X416" s="369"/>
      <c r="Y416" s="420" t="s">
        <v>240</v>
      </c>
      <c r="Z416" s="390">
        <f>Z262*0.539</f>
        <v>6.8073887480392159</v>
      </c>
      <c r="AB416" s="225"/>
      <c r="AC416" s="225"/>
    </row>
    <row r="417" spans="1:29">
      <c r="A417" s="386" t="s">
        <v>241</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241</v>
      </c>
      <c r="P417" s="387">
        <f>P263*0.535</f>
        <v>7.1067244264705884</v>
      </c>
      <c r="Q417" s="387">
        <f>Q263*0.535</f>
        <v>6.6033717745098048</v>
      </c>
      <c r="R417" s="387">
        <f>R263*0.535</f>
        <v>6.5125843725490196</v>
      </c>
      <c r="S417" s="387">
        <f>S263*0.535</f>
        <v>6.6522707745098044</v>
      </c>
      <c r="T417" s="369"/>
      <c r="U417" s="417" t="s">
        <v>241</v>
      </c>
      <c r="V417" s="387">
        <f>V263*0.535</f>
        <v>6.7994251470588232</v>
      </c>
      <c r="W417" s="387">
        <f>W263*0.535</f>
        <v>6.5793046421568633</v>
      </c>
      <c r="X417" s="369"/>
      <c r="Y417" s="417" t="s">
        <v>241</v>
      </c>
      <c r="Z417" s="387">
        <f>Z263*0.535</f>
        <v>6.6895875490196079</v>
      </c>
      <c r="AB417" s="225"/>
      <c r="AC417" s="225"/>
    </row>
    <row r="418" spans="1:29">
      <c r="A418" s="386" t="s">
        <v>242</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242</v>
      </c>
      <c r="P418" s="387" t="e">
        <f>#REF!*0.54</f>
        <v>#REF!</v>
      </c>
      <c r="Q418" s="387" t="e">
        <f>#REF!*0.54</f>
        <v>#REF!</v>
      </c>
      <c r="R418" s="387" t="e">
        <f>#REF!*0.54</f>
        <v>#REF!</v>
      </c>
      <c r="S418" s="387" t="e">
        <f>#REF!*0.54</f>
        <v>#REF!</v>
      </c>
      <c r="T418" s="369"/>
      <c r="U418" s="417" t="s">
        <v>242</v>
      </c>
      <c r="V418" s="387" t="e">
        <f>#REF!*0.54</f>
        <v>#REF!</v>
      </c>
      <c r="W418" s="387" t="e">
        <f>#REF!*0.54</f>
        <v>#REF!</v>
      </c>
      <c r="X418" s="369"/>
      <c r="Y418" s="417" t="s">
        <v>242</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243</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243</v>
      </c>
      <c r="P420" s="395">
        <f>P265*0.516</f>
        <v>6.5073058470588236</v>
      </c>
      <c r="Q420" s="395">
        <f>Q265*0.516</f>
        <v>6.3163544823529403</v>
      </c>
      <c r="R420" s="395">
        <f>R265*0.516</f>
        <v>6.2270025058823526</v>
      </c>
      <c r="S420" s="395">
        <f>S265*0.516</f>
        <v>6.2623181529411767</v>
      </c>
      <c r="T420" s="369"/>
      <c r="U420" s="421" t="s">
        <v>243</v>
      </c>
      <c r="V420" s="395">
        <f>V265*0.516</f>
        <v>6.4027252941176469</v>
      </c>
      <c r="W420" s="395">
        <f>W265*0.516</f>
        <v>6.2450736352941174</v>
      </c>
      <c r="X420" s="369"/>
      <c r="Y420" s="421" t="s">
        <v>243</v>
      </c>
      <c r="Z420" s="395">
        <f>Z265*0.516</f>
        <v>6.3215079058823536</v>
      </c>
      <c r="AB420" s="225"/>
      <c r="AC420" s="225"/>
    </row>
    <row r="421" spans="1:29" ht="16.5" thickBot="1">
      <c r="A421" s="370">
        <v>2014</v>
      </c>
      <c r="B421" s="369"/>
      <c r="C421" s="369" t="s">
        <v>250</v>
      </c>
      <c r="D421" s="369"/>
      <c r="E421" s="369"/>
      <c r="F421" s="369"/>
      <c r="G421" s="369"/>
      <c r="H421" s="369"/>
      <c r="I421" s="369"/>
      <c r="J421" s="369"/>
      <c r="K421" s="369"/>
      <c r="L421" s="369"/>
      <c r="M421" s="368" t="s">
        <v>122</v>
      </c>
      <c r="N421" s="369"/>
      <c r="O421" s="370">
        <v>2014</v>
      </c>
      <c r="P421" s="371" t="s">
        <v>217</v>
      </c>
      <c r="Q421" s="371"/>
      <c r="R421" s="371"/>
      <c r="S421" s="371"/>
      <c r="T421" s="369"/>
      <c r="U421" s="370">
        <v>2014</v>
      </c>
      <c r="V421" s="371" t="s">
        <v>218</v>
      </c>
      <c r="W421" s="371"/>
      <c r="X421" s="369"/>
      <c r="Y421" s="370">
        <v>2014</v>
      </c>
      <c r="Z421" s="369"/>
    </row>
    <row r="422" spans="1:29" ht="13.5" thickBot="1">
      <c r="A422" s="375"/>
      <c r="B422" s="403" t="s">
        <v>220</v>
      </c>
      <c r="C422" s="403" t="s">
        <v>221</v>
      </c>
      <c r="D422" s="403" t="s">
        <v>222</v>
      </c>
      <c r="E422" s="403" t="s">
        <v>223</v>
      </c>
      <c r="F422" s="403" t="s">
        <v>224</v>
      </c>
      <c r="G422" s="403" t="s">
        <v>225</v>
      </c>
      <c r="H422" s="403" t="s">
        <v>226</v>
      </c>
      <c r="I422" s="403" t="s">
        <v>227</v>
      </c>
      <c r="J422" s="403" t="s">
        <v>228</v>
      </c>
      <c r="K422" s="403" t="s">
        <v>229</v>
      </c>
      <c r="L422" s="403" t="s">
        <v>230</v>
      </c>
      <c r="M422" s="404" t="s">
        <v>231</v>
      </c>
      <c r="N422" s="369"/>
      <c r="O422" s="407"/>
      <c r="P422" s="403" t="s">
        <v>232</v>
      </c>
      <c r="Q422" s="403" t="s">
        <v>233</v>
      </c>
      <c r="R422" s="403" t="s">
        <v>234</v>
      </c>
      <c r="S422" s="404" t="s">
        <v>235</v>
      </c>
      <c r="T422" s="369"/>
      <c r="U422" s="407"/>
      <c r="V422" s="403" t="s">
        <v>236</v>
      </c>
      <c r="W422" s="404" t="s">
        <v>237</v>
      </c>
      <c r="X422" s="369"/>
      <c r="Y422" s="375"/>
      <c r="Z422" s="404" t="s">
        <v>238</v>
      </c>
    </row>
    <row r="423" spans="1:29" ht="13.5" thickBot="1">
      <c r="A423" s="408" t="s">
        <v>239</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239</v>
      </c>
      <c r="P423" s="384">
        <f>P269*0.507</f>
        <v>5.9249660294117641</v>
      </c>
      <c r="Q423" s="384">
        <f>Q269*0.507</f>
        <v>5.8840431764705876</v>
      </c>
      <c r="R423" s="384">
        <f>R269*0.507</f>
        <v>5.7331261764705888</v>
      </c>
      <c r="S423" s="385">
        <f>S269*0.507</f>
        <v>5.5676105588235298</v>
      </c>
      <c r="T423" s="369"/>
      <c r="U423" s="411" t="s">
        <v>239</v>
      </c>
      <c r="V423" s="384">
        <f>V269*0.507</f>
        <v>5.9035924999999994</v>
      </c>
      <c r="W423" s="385">
        <f>W269*0.507</f>
        <v>5.6479203529411768</v>
      </c>
      <c r="X423" s="369"/>
      <c r="Y423" s="411" t="s">
        <v>239</v>
      </c>
      <c r="Z423" s="384">
        <f>Z269*0.507</f>
        <v>5.7789897941176473</v>
      </c>
    </row>
    <row r="424" spans="1:29">
      <c r="A424" s="423" t="s">
        <v>244</v>
      </c>
      <c r="B424" s="424" t="s">
        <v>245</v>
      </c>
      <c r="C424" s="425" t="s">
        <v>245</v>
      </c>
      <c r="D424" s="425" t="s">
        <v>245</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244</v>
      </c>
      <c r="P424" s="390" t="s">
        <v>245</v>
      </c>
      <c r="Q424" s="390">
        <f t="shared" ref="Q424:S425" si="207">Q270*0.539</f>
        <v>6.3498686382352938</v>
      </c>
      <c r="R424" s="390">
        <f t="shared" si="207"/>
        <v>6.3984621303921569</v>
      </c>
      <c r="S424" s="391">
        <f t="shared" si="207"/>
        <v>6.4425602568627456</v>
      </c>
      <c r="T424" s="369"/>
      <c r="U424" s="415" t="s">
        <v>244</v>
      </c>
      <c r="V424" s="390">
        <f>V270*0.539</f>
        <v>6.3498686382352938</v>
      </c>
      <c r="W424" s="391">
        <f>W270*0.539</f>
        <v>6.4271385156862761</v>
      </c>
      <c r="X424" s="369"/>
      <c r="Y424" s="412" t="s">
        <v>244</v>
      </c>
      <c r="Z424" s="391">
        <f>Z270*0.539</f>
        <v>6.4120887901960781</v>
      </c>
    </row>
    <row r="425" spans="1:29">
      <c r="A425" s="426" t="s">
        <v>240</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240</v>
      </c>
      <c r="P425" s="387">
        <f>P271*0.539</f>
        <v>6.7099808794117655</v>
      </c>
      <c r="Q425" s="387">
        <f t="shared" si="207"/>
        <v>6.5537448598039232</v>
      </c>
      <c r="R425" s="387">
        <f t="shared" si="207"/>
        <v>6.5460995147058831</v>
      </c>
      <c r="S425" s="388">
        <f t="shared" si="207"/>
        <v>6.5804010519607843</v>
      </c>
      <c r="T425" s="369"/>
      <c r="U425" s="386" t="s">
        <v>240</v>
      </c>
      <c r="V425" s="387">
        <f>V271*0.539</f>
        <v>6.6299219411764705</v>
      </c>
      <c r="W425" s="388">
        <f>W271*0.539</f>
        <v>6.5632191058823519</v>
      </c>
      <c r="X425" s="369"/>
      <c r="Y425" s="386" t="s">
        <v>240</v>
      </c>
      <c r="Z425" s="390">
        <f>Z271*0.539</f>
        <v>6.600039675490196</v>
      </c>
    </row>
    <row r="426" spans="1:29">
      <c r="A426" s="426" t="s">
        <v>241</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241</v>
      </c>
      <c r="P426" s="387">
        <f>P272*0.535</f>
        <v>6.6367374166666666</v>
      </c>
      <c r="Q426" s="387">
        <f>Q272*0.535</f>
        <v>6.4701095686274508</v>
      </c>
      <c r="R426" s="387">
        <f>R272*0.535</f>
        <v>6.4550813137254908</v>
      </c>
      <c r="S426" s="388">
        <f>S272*0.535</f>
        <v>6.5304156078431372</v>
      </c>
      <c r="T426" s="369"/>
      <c r="U426" s="386" t="s">
        <v>241</v>
      </c>
      <c r="V426" s="387">
        <f>V272*0.535</f>
        <v>6.5405113725490205</v>
      </c>
      <c r="W426" s="388">
        <f>W272*0.535</f>
        <v>6.4903047696078433</v>
      </c>
      <c r="X426" s="369"/>
      <c r="Y426" s="386" t="s">
        <v>241</v>
      </c>
      <c r="Z426" s="387">
        <f>Z272*0.535</f>
        <v>6.5164788578431381</v>
      </c>
    </row>
    <row r="427" spans="1:29">
      <c r="A427" s="426" t="s">
        <v>242</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242</v>
      </c>
      <c r="P427" s="387">
        <f>P273*0.54</f>
        <v>6.2175928235294133</v>
      </c>
      <c r="Q427" s="387">
        <f>Q273*0.54</f>
        <v>5.7492582352941177</v>
      </c>
      <c r="R427" s="387">
        <f>R273*0.54</f>
        <v>6.9603580588235303</v>
      </c>
      <c r="S427" s="388">
        <f>S273*0.54</f>
        <v>0</v>
      </c>
      <c r="T427" s="369"/>
      <c r="U427" s="386" t="s">
        <v>242</v>
      </c>
      <c r="V427" s="387">
        <f>V273*0.54</f>
        <v>6.1158970588235304</v>
      </c>
      <c r="W427" s="388">
        <f>W273*0.54</f>
        <v>6.9603580588235303</v>
      </c>
      <c r="X427" s="369"/>
      <c r="Y427" s="386" t="s">
        <v>242</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243</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243</v>
      </c>
      <c r="P429" s="395">
        <f>P275*0.516</f>
        <v>6.3395087176470595</v>
      </c>
      <c r="Q429" s="395">
        <f>Q275*0.516</f>
        <v>6.2901927764705885</v>
      </c>
      <c r="R429" s="395">
        <f>R275*0.516</f>
        <v>6.1463486705882353</v>
      </c>
      <c r="S429" s="396">
        <f>S275*0.516</f>
        <v>6.0903925176470581</v>
      </c>
      <c r="T429" s="369"/>
      <c r="U429" s="394" t="s">
        <v>243</v>
      </c>
      <c r="V429" s="395">
        <f>V275*0.516</f>
        <v>6.3134820823529409</v>
      </c>
      <c r="W429" s="396">
        <f>W275*0.516</f>
        <v>6.1172154117647057</v>
      </c>
      <c r="X429" s="369"/>
      <c r="Y429" s="394" t="s">
        <v>243</v>
      </c>
      <c r="Z429" s="395">
        <f>Z275*0.516</f>
        <v>6.2183645647058823</v>
      </c>
    </row>
    <row r="431" spans="1:29" ht="16.5" thickBot="1">
      <c r="A431" s="370">
        <v>2015</v>
      </c>
      <c r="B431" s="369"/>
      <c r="C431" s="369" t="s">
        <v>250</v>
      </c>
      <c r="D431" s="369"/>
      <c r="E431" s="369"/>
      <c r="F431" s="369"/>
      <c r="G431" s="369"/>
      <c r="H431" s="369"/>
      <c r="I431" s="369"/>
      <c r="J431" s="369"/>
      <c r="K431" s="369"/>
      <c r="L431" s="369"/>
      <c r="M431" s="368" t="s">
        <v>122</v>
      </c>
      <c r="N431" s="369"/>
      <c r="O431" s="370">
        <v>2015</v>
      </c>
      <c r="P431" s="371" t="s">
        <v>217</v>
      </c>
      <c r="Q431" s="371"/>
      <c r="R431" s="371"/>
      <c r="S431" s="371"/>
      <c r="T431" s="369"/>
      <c r="U431" s="370">
        <v>2015</v>
      </c>
      <c r="V431" s="371" t="s">
        <v>218</v>
      </c>
      <c r="W431" s="371"/>
      <c r="X431" s="369"/>
      <c r="Y431" s="370">
        <v>2015</v>
      </c>
      <c r="Z431" s="369"/>
    </row>
    <row r="432" spans="1:29" ht="13.5" thickBot="1">
      <c r="A432" s="375"/>
      <c r="B432" s="403" t="s">
        <v>220</v>
      </c>
      <c r="C432" s="403" t="s">
        <v>221</v>
      </c>
      <c r="D432" s="403" t="s">
        <v>222</v>
      </c>
      <c r="E432" s="403" t="s">
        <v>223</v>
      </c>
      <c r="F432" s="403" t="s">
        <v>224</v>
      </c>
      <c r="G432" s="403" t="s">
        <v>225</v>
      </c>
      <c r="H432" s="403" t="s">
        <v>226</v>
      </c>
      <c r="I432" s="403" t="s">
        <v>227</v>
      </c>
      <c r="J432" s="403" t="s">
        <v>228</v>
      </c>
      <c r="K432" s="403" t="s">
        <v>229</v>
      </c>
      <c r="L432" s="403" t="s">
        <v>230</v>
      </c>
      <c r="M432" s="404" t="s">
        <v>231</v>
      </c>
      <c r="N432" s="369"/>
      <c r="O432" s="407"/>
      <c r="P432" s="403" t="s">
        <v>232</v>
      </c>
      <c r="Q432" s="403" t="s">
        <v>233</v>
      </c>
      <c r="R432" s="403" t="s">
        <v>234</v>
      </c>
      <c r="S432" s="404" t="s">
        <v>235</v>
      </c>
      <c r="T432" s="369"/>
      <c r="U432" s="407"/>
      <c r="V432" s="403" t="s">
        <v>236</v>
      </c>
      <c r="W432" s="404" t="s">
        <v>237</v>
      </c>
      <c r="X432" s="369"/>
      <c r="Y432" s="375"/>
      <c r="Z432" s="404" t="s">
        <v>238</v>
      </c>
    </row>
    <row r="433" spans="1:26" ht="13.5" thickBot="1">
      <c r="A433" s="408" t="s">
        <v>239</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239</v>
      </c>
      <c r="P433" s="384">
        <f>P279*0.507</f>
        <v>6.0358648235294119</v>
      </c>
      <c r="Q433" s="384">
        <f>Q279*0.507</f>
        <v>6.3412896221999988</v>
      </c>
      <c r="R433" s="384">
        <f>R279*0.507</f>
        <v>6.0269822730000007</v>
      </c>
      <c r="S433" s="384">
        <f>S279*0.507</f>
        <v>6.2072727912000003</v>
      </c>
      <c r="T433" s="369"/>
      <c r="U433" s="411" t="s">
        <v>239</v>
      </c>
      <c r="V433" s="384">
        <f>V279*0.507</f>
        <v>6.3136226322000004</v>
      </c>
      <c r="W433" s="384">
        <f>W279*0.507</f>
        <v>6.1129205981999997</v>
      </c>
      <c r="X433" s="369"/>
      <c r="Y433" s="411" t="s">
        <v>239</v>
      </c>
      <c r="Z433" s="384">
        <f>Z279*0.507</f>
        <v>6.207381390600001</v>
      </c>
    </row>
    <row r="434" spans="1:26">
      <c r="A434" s="423" t="s">
        <v>244</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244</v>
      </c>
      <c r="P434" s="390">
        <f t="shared" ref="P434:S435" si="215">P280*0.539</f>
        <v>6.8303226696078427</v>
      </c>
      <c r="Q434" s="390">
        <f t="shared" si="215"/>
        <v>6.9287288994000003</v>
      </c>
      <c r="R434" s="390">
        <f t="shared" si="215"/>
        <v>6.8196470496000003</v>
      </c>
      <c r="S434" s="390">
        <f t="shared" si="215"/>
        <v>6.9849054198000005</v>
      </c>
      <c r="T434" s="369"/>
      <c r="U434" s="415" t="s">
        <v>244</v>
      </c>
      <c r="V434" s="390">
        <f>V280*0.539</f>
        <v>7.0209984768000009</v>
      </c>
      <c r="W434" s="390">
        <f>W280*0.539</f>
        <v>6.9009485160000015</v>
      </c>
      <c r="X434" s="369"/>
      <c r="Y434" s="412" t="s">
        <v>244</v>
      </c>
      <c r="Z434" s="390">
        <f>Z280*0.539</f>
        <v>6.9500218788000003</v>
      </c>
    </row>
    <row r="435" spans="1:26">
      <c r="A435" s="426" t="s">
        <v>240</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240</v>
      </c>
      <c r="P435" s="387">
        <f t="shared" si="215"/>
        <v>6.9457289107843136</v>
      </c>
      <c r="Q435" s="387">
        <f t="shared" si="215"/>
        <v>7.1303552165999999</v>
      </c>
      <c r="R435" s="387">
        <f t="shared" si="215"/>
        <v>7.0237858613999995</v>
      </c>
      <c r="S435" s="387">
        <f t="shared" si="215"/>
        <v>7.3601962433999999</v>
      </c>
      <c r="T435" s="369"/>
      <c r="U435" s="386" t="s">
        <v>240</v>
      </c>
      <c r="V435" s="387">
        <f>V281*0.539</f>
        <v>7.1798079275999998</v>
      </c>
      <c r="W435" s="387">
        <f>W281*0.539</f>
        <v>7.1871639840000006</v>
      </c>
      <c r="X435" s="369"/>
      <c r="Y435" s="386" t="s">
        <v>240</v>
      </c>
      <c r="Z435" s="387">
        <f>Z281*0.539</f>
        <v>7.1835299382000004</v>
      </c>
    </row>
    <row r="436" spans="1:26">
      <c r="A436" s="426" t="s">
        <v>241</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241</v>
      </c>
      <c r="P436" s="387">
        <f>P282*0.535</f>
        <v>6.8623212156862747</v>
      </c>
      <c r="Q436" s="387">
        <f>Q282*0.535</f>
        <v>7.0442011920000001</v>
      </c>
      <c r="R436" s="387">
        <f>R282*0.535</f>
        <v>6.9369984270000007</v>
      </c>
      <c r="S436" s="387">
        <f>S282*0.535</f>
        <v>7.2371989110000001</v>
      </c>
      <c r="T436" s="369"/>
      <c r="U436" s="386" t="s">
        <v>241</v>
      </c>
      <c r="V436" s="387">
        <f>V282*0.535</f>
        <v>7.0863728879999996</v>
      </c>
      <c r="W436" s="387">
        <f>W282*0.535</f>
        <v>7.0655435190000011</v>
      </c>
      <c r="X436" s="369"/>
      <c r="Y436" s="386" t="s">
        <v>241</v>
      </c>
      <c r="Z436" s="387">
        <f>Z282*0.535</f>
        <v>7.0773906660000003</v>
      </c>
    </row>
    <row r="437" spans="1:26">
      <c r="A437" s="426" t="s">
        <v>242</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242</v>
      </c>
      <c r="P437" s="387" t="e">
        <f>#REF!*0.54</f>
        <v>#REF!</v>
      </c>
      <c r="Q437" s="387" t="e">
        <f>#REF!*0.54</f>
        <v>#REF!</v>
      </c>
      <c r="R437" s="387" t="e">
        <f>#REF!*0.54</f>
        <v>#REF!</v>
      </c>
      <c r="S437" s="387" t="e">
        <f>#REF!*0.54</f>
        <v>#REF!</v>
      </c>
      <c r="T437" s="369"/>
      <c r="U437" s="386" t="s">
        <v>242</v>
      </c>
      <c r="V437" s="387" t="e">
        <f>#REF!*0.54</f>
        <v>#REF!</v>
      </c>
      <c r="W437" s="387" t="e">
        <f>#REF!*0.54</f>
        <v>#REF!</v>
      </c>
      <c r="X437" s="369"/>
      <c r="Y437" s="386" t="s">
        <v>242</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243</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243</v>
      </c>
      <c r="P439" s="395">
        <f>P284*0.516</f>
        <v>6.3681254705882351</v>
      </c>
      <c r="Q439" s="395">
        <f>Q284*0.516</f>
        <v>6.5769947208000001</v>
      </c>
      <c r="R439" s="395">
        <f>R284*0.516</f>
        <v>6.3680088384000006</v>
      </c>
      <c r="S439" s="395">
        <f>S284*0.516</f>
        <v>6.5058520464000003</v>
      </c>
      <c r="T439" s="369"/>
      <c r="U439" s="394" t="s">
        <v>243</v>
      </c>
      <c r="V439" s="395">
        <f>V284*0.516</f>
        <v>6.6001106952000006</v>
      </c>
      <c r="W439" s="395">
        <f>W284*0.516</f>
        <v>6.4321251408000002</v>
      </c>
      <c r="X439" s="369"/>
      <c r="Y439" s="394" t="s">
        <v>243</v>
      </c>
      <c r="Z439" s="395">
        <f>Z284*0.516</f>
        <v>6.5064309984000008</v>
      </c>
    </row>
    <row r="441" spans="1:26" ht="16.5" thickBot="1">
      <c r="A441" s="370">
        <v>2016</v>
      </c>
      <c r="B441" s="369"/>
      <c r="C441" s="369" t="s">
        <v>250</v>
      </c>
      <c r="D441" s="369"/>
      <c r="E441" s="369"/>
      <c r="F441" s="369"/>
      <c r="G441" s="369"/>
      <c r="H441" s="369"/>
      <c r="I441" s="369"/>
      <c r="J441" s="369"/>
      <c r="K441" s="369"/>
      <c r="L441" s="369"/>
      <c r="M441" s="368" t="s">
        <v>122</v>
      </c>
      <c r="N441" s="369"/>
      <c r="O441" s="370">
        <v>2016</v>
      </c>
      <c r="P441" s="371" t="s">
        <v>217</v>
      </c>
      <c r="Q441" s="371"/>
      <c r="R441" s="371"/>
      <c r="S441" s="371"/>
      <c r="T441" s="369"/>
      <c r="U441" s="370">
        <v>2016</v>
      </c>
      <c r="V441" s="371" t="s">
        <v>218</v>
      </c>
      <c r="W441" s="371"/>
      <c r="X441" s="369"/>
      <c r="Y441" s="370">
        <v>2016</v>
      </c>
      <c r="Z441" s="369"/>
    </row>
    <row r="442" spans="1:26" ht="13.5" thickBot="1">
      <c r="A442" s="375"/>
      <c r="B442" s="403" t="s">
        <v>220</v>
      </c>
      <c r="C442" s="403" t="s">
        <v>221</v>
      </c>
      <c r="D442" s="403" t="s">
        <v>222</v>
      </c>
      <c r="E442" s="403" t="s">
        <v>223</v>
      </c>
      <c r="F442" s="403" t="s">
        <v>224</v>
      </c>
      <c r="G442" s="403" t="s">
        <v>225</v>
      </c>
      <c r="H442" s="403" t="s">
        <v>226</v>
      </c>
      <c r="I442" s="403" t="s">
        <v>227</v>
      </c>
      <c r="J442" s="403" t="s">
        <v>228</v>
      </c>
      <c r="K442" s="403" t="s">
        <v>229</v>
      </c>
      <c r="L442" s="403" t="s">
        <v>230</v>
      </c>
      <c r="M442" s="404" t="s">
        <v>231</v>
      </c>
      <c r="N442" s="369"/>
      <c r="O442" s="407"/>
      <c r="P442" s="403" t="s">
        <v>232</v>
      </c>
      <c r="Q442" s="403" t="s">
        <v>233</v>
      </c>
      <c r="R442" s="403" t="s">
        <v>234</v>
      </c>
      <c r="S442" s="404" t="s">
        <v>235</v>
      </c>
      <c r="T442" s="369"/>
      <c r="U442" s="407"/>
      <c r="V442" s="403" t="s">
        <v>236</v>
      </c>
      <c r="W442" s="404" t="s">
        <v>237</v>
      </c>
      <c r="X442" s="369"/>
      <c r="Y442" s="375"/>
      <c r="Z442" s="404" t="s">
        <v>238</v>
      </c>
    </row>
    <row r="443" spans="1:26" ht="13.5" thickBot="1">
      <c r="A443" s="408" t="s">
        <v>239</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239</v>
      </c>
      <c r="P443" s="384">
        <f>P288*0.507</f>
        <v>6.0406465294117648</v>
      </c>
      <c r="Q443" s="384">
        <f>Q288*0.507</f>
        <v>6.077026264705883</v>
      </c>
      <c r="R443" s="384">
        <f>R288*0.507</f>
        <v>6.0054944149312304</v>
      </c>
      <c r="S443" s="384">
        <f>S288*0.507</f>
        <v>6.1470467016817514</v>
      </c>
      <c r="T443" s="369"/>
      <c r="U443" s="411" t="s">
        <v>239</v>
      </c>
      <c r="V443" s="384">
        <f>V288*0.507</f>
        <v>6.0594999705882344</v>
      </c>
      <c r="W443" s="384">
        <f>W288*0.507</f>
        <v>6.0769175109495368</v>
      </c>
      <c r="X443" s="369"/>
      <c r="Y443" s="411" t="s">
        <v>239</v>
      </c>
      <c r="Z443" s="384">
        <f>Z288*0.507</f>
        <v>6.0680676110876881</v>
      </c>
    </row>
    <row r="444" spans="1:26">
      <c r="A444" s="423" t="s">
        <v>244</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244</v>
      </c>
      <c r="P444" s="390">
        <f t="shared" ref="P444:S445" si="222">P289*0.539</f>
        <v>6.703299921568628</v>
      </c>
      <c r="Q444" s="390">
        <f t="shared" si="222"/>
        <v>6.7880550294117654</v>
      </c>
      <c r="R444" s="390">
        <f t="shared" si="222"/>
        <v>7.0961022436199066</v>
      </c>
      <c r="S444" s="390">
        <f t="shared" si="222"/>
        <v>7.1507215178291679</v>
      </c>
      <c r="T444" s="369"/>
      <c r="U444" s="415" t="s">
        <v>244</v>
      </c>
      <c r="V444" s="390">
        <f>V289*0.539</f>
        <v>6.7548695392156874</v>
      </c>
      <c r="W444" s="390">
        <f>W289*0.539</f>
        <v>7.1103629376757826</v>
      </c>
      <c r="X444" s="369"/>
      <c r="Y444" s="412" t="s">
        <v>244</v>
      </c>
      <c r="Z444" s="390">
        <f>Z289*0.539</f>
        <v>7.0137515860932487</v>
      </c>
    </row>
    <row r="445" spans="1:26">
      <c r="A445" s="426" t="s">
        <v>240</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240</v>
      </c>
      <c r="P445" s="387">
        <f t="shared" si="222"/>
        <v>6.995268823529412</v>
      </c>
      <c r="Q445" s="387">
        <f t="shared" si="222"/>
        <v>6.9424521078431383</v>
      </c>
      <c r="R445" s="387">
        <f t="shared" si="222"/>
        <v>7.030156096262723</v>
      </c>
      <c r="S445" s="387">
        <f t="shared" si="222"/>
        <v>7.1765564506373094</v>
      </c>
      <c r="T445" s="369"/>
      <c r="U445" s="386" t="s">
        <v>240</v>
      </c>
      <c r="V445" s="387">
        <f>V290*0.539</f>
        <v>6.968007049019608</v>
      </c>
      <c r="W445" s="387">
        <f>W290*0.539</f>
        <v>7.1050827769704021</v>
      </c>
      <c r="X445" s="369"/>
      <c r="Y445" s="386" t="s">
        <v>240</v>
      </c>
      <c r="Z445" s="387">
        <f>Z290*0.539</f>
        <v>7.0321400268869185</v>
      </c>
    </row>
    <row r="446" spans="1:26">
      <c r="A446" s="426" t="s">
        <v>241</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241</v>
      </c>
      <c r="P446" s="387">
        <f>P291*0.535</f>
        <v>6.8949803431372549</v>
      </c>
      <c r="Q446" s="387">
        <f>Q291*0.535</f>
        <v>6.8878102941176476</v>
      </c>
      <c r="R446" s="387">
        <f>R291*0.535</f>
        <v>7.0210658616019961</v>
      </c>
      <c r="S446" s="387">
        <f>S291*0.535</f>
        <v>7.1723506130051673</v>
      </c>
      <c r="T446" s="369"/>
      <c r="U446" s="386" t="s">
        <v>241</v>
      </c>
      <c r="V446" s="387">
        <f>V291*0.535</f>
        <v>6.8906374019607846</v>
      </c>
      <c r="W446" s="387">
        <f>W291*0.535</f>
        <v>7.1032660937767709</v>
      </c>
      <c r="X446" s="369"/>
      <c r="Y446" s="386" t="s">
        <v>241</v>
      </c>
      <c r="Z446" s="387">
        <f>Z291*0.535</f>
        <v>6.9991687354567924</v>
      </c>
    </row>
    <row r="447" spans="1:26">
      <c r="A447" s="426" t="s">
        <v>242</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242</v>
      </c>
      <c r="P447" s="387">
        <f>P292*0.54</f>
        <v>6.5985882352941188</v>
      </c>
      <c r="Q447" s="387">
        <f>Q292*0.54</f>
        <v>6.0078600000000009</v>
      </c>
      <c r="R447" s="387">
        <f>R292*0.54</f>
        <v>5.9513395649587277</v>
      </c>
      <c r="S447" s="387">
        <f>S292*0.54</f>
        <v>4.1558823529411768</v>
      </c>
      <c r="T447" s="369"/>
      <c r="U447" s="386" t="s">
        <v>242</v>
      </c>
      <c r="V447" s="387">
        <f>V292*0.54</f>
        <v>6.0455647058823532</v>
      </c>
      <c r="W447" s="387">
        <f>W292*0.54</f>
        <v>5.7498292156862751</v>
      </c>
      <c r="X447" s="369"/>
      <c r="Y447" s="386" t="s">
        <v>242</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243</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243</v>
      </c>
      <c r="P449" s="395">
        <f>P294*0.516</f>
        <v>6.2584021176470586</v>
      </c>
      <c r="Q449" s="395">
        <f>Q294*0.516</f>
        <v>6.267760941176471</v>
      </c>
      <c r="R449" s="395">
        <f>R294*0.516</f>
        <v>6.2594939461548655</v>
      </c>
      <c r="S449" s="395">
        <f>S294*0.516</f>
        <v>6.3534313114462133</v>
      </c>
      <c r="T449" s="369"/>
      <c r="U449" s="394" t="s">
        <v>243</v>
      </c>
      <c r="V449" s="395">
        <f>V294*0.516</f>
        <v>6.263187764705882</v>
      </c>
      <c r="W449" s="395">
        <f>W294*0.516</f>
        <v>6.306518425184616</v>
      </c>
      <c r="X449" s="369"/>
      <c r="Y449" s="394" t="s">
        <v>243</v>
      </c>
      <c r="Z449" s="395">
        <f>Z294*0.516</f>
        <v>6.2851311104702576</v>
      </c>
      <c r="AB449" s="429"/>
    </row>
    <row r="451" spans="1:28" ht="16.5" thickBot="1">
      <c r="A451" s="370">
        <v>2017</v>
      </c>
      <c r="B451" s="369"/>
      <c r="C451" s="369" t="s">
        <v>250</v>
      </c>
      <c r="D451" s="369"/>
      <c r="E451" s="369"/>
      <c r="F451" s="369"/>
      <c r="G451" s="369"/>
      <c r="H451" s="369"/>
      <c r="I451" s="369"/>
      <c r="J451" s="369"/>
      <c r="K451" s="369"/>
      <c r="L451" s="369"/>
      <c r="M451" s="368" t="s">
        <v>122</v>
      </c>
      <c r="N451" s="369"/>
      <c r="O451" s="370">
        <v>2017</v>
      </c>
      <c r="P451" s="371" t="s">
        <v>217</v>
      </c>
      <c r="Q451" s="371"/>
      <c r="R451" s="371"/>
      <c r="S451" s="371"/>
      <c r="T451" s="369"/>
      <c r="U451" s="370">
        <v>2017</v>
      </c>
      <c r="V451" s="371" t="s">
        <v>218</v>
      </c>
      <c r="W451" s="371"/>
      <c r="X451" s="369"/>
      <c r="Y451" s="370">
        <v>2017</v>
      </c>
      <c r="Z451" s="369"/>
    </row>
    <row r="452" spans="1:28" ht="13.5" thickBot="1">
      <c r="A452" s="375"/>
      <c r="B452" s="403" t="s">
        <v>220</v>
      </c>
      <c r="C452" s="403" t="s">
        <v>221</v>
      </c>
      <c r="D452" s="403" t="s">
        <v>222</v>
      </c>
      <c r="E452" s="403" t="s">
        <v>223</v>
      </c>
      <c r="F452" s="403" t="s">
        <v>224</v>
      </c>
      <c r="G452" s="403" t="s">
        <v>225</v>
      </c>
      <c r="H452" s="403" t="s">
        <v>226</v>
      </c>
      <c r="I452" s="403" t="s">
        <v>227</v>
      </c>
      <c r="J452" s="403" t="s">
        <v>228</v>
      </c>
      <c r="K452" s="403" t="s">
        <v>229</v>
      </c>
      <c r="L452" s="403" t="s">
        <v>230</v>
      </c>
      <c r="M452" s="404" t="s">
        <v>231</v>
      </c>
      <c r="N452" s="369"/>
      <c r="O452" s="407"/>
      <c r="P452" s="403" t="s">
        <v>232</v>
      </c>
      <c r="Q452" s="403" t="s">
        <v>233</v>
      </c>
      <c r="R452" s="403" t="s">
        <v>234</v>
      </c>
      <c r="S452" s="404" t="s">
        <v>235</v>
      </c>
      <c r="T452" s="369"/>
      <c r="U452" s="407"/>
      <c r="V452" s="403" t="s">
        <v>236</v>
      </c>
      <c r="W452" s="404" t="s">
        <v>237</v>
      </c>
      <c r="X452" s="369"/>
      <c r="Y452" s="375"/>
      <c r="Z452" s="404" t="s">
        <v>238</v>
      </c>
    </row>
    <row r="453" spans="1:28" ht="13.5" thickBot="1">
      <c r="A453" s="408" t="s">
        <v>239</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239</v>
      </c>
      <c r="P453" s="384">
        <f>P298*0.507</f>
        <v>6.3219899582297092</v>
      </c>
      <c r="Q453" s="384">
        <f>Q298*0.507</f>
        <v>6.28609342282674</v>
      </c>
      <c r="R453" s="384">
        <f>R298*0.507</f>
        <v>6.351054139057422</v>
      </c>
      <c r="S453" s="384">
        <f>S298*0.507</f>
        <v>6.6642182761925204</v>
      </c>
      <c r="T453" s="369"/>
      <c r="U453" s="411" t="s">
        <v>239</v>
      </c>
      <c r="V453" s="384">
        <f>V298*0.507</f>
        <v>6.3040903493040465</v>
      </c>
      <c r="W453" s="384">
        <f>W298*0.507</f>
        <v>6.505057053543057</v>
      </c>
      <c r="X453" s="369"/>
      <c r="Y453" s="411" t="s">
        <v>239</v>
      </c>
      <c r="Z453" s="384">
        <f>Z298*0.507</f>
        <v>6.403627708768826</v>
      </c>
    </row>
    <row r="454" spans="1:28">
      <c r="A454" s="423" t="s">
        <v>244</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244</v>
      </c>
      <c r="P454" s="390">
        <f t="shared" ref="P454:S455" si="230">P299*0.539</f>
        <v>6.775939891230867</v>
      </c>
      <c r="Q454" s="390">
        <f t="shared" si="230"/>
        <v>6.5965527015325645</v>
      </c>
      <c r="R454" s="390">
        <f t="shared" si="230"/>
        <v>6.9233973184362698</v>
      </c>
      <c r="S454" s="390">
        <f t="shared" si="230"/>
        <v>7.2156960377510098</v>
      </c>
      <c r="T454" s="369"/>
      <c r="U454" s="415" t="s">
        <v>244</v>
      </c>
      <c r="V454" s="390">
        <f>V299*0.539</f>
        <v>6.7081490443894181</v>
      </c>
      <c r="W454" s="390">
        <f>W299*0.539</f>
        <v>7.0488745673030877</v>
      </c>
      <c r="X454" s="369"/>
      <c r="Y454" s="412" t="s">
        <v>244</v>
      </c>
      <c r="Z454" s="390">
        <f>Z299*0.539</f>
        <v>6.9375788658498498</v>
      </c>
    </row>
    <row r="455" spans="1:28">
      <c r="A455" s="426" t="s">
        <v>240</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240</v>
      </c>
      <c r="P455" s="387">
        <f t="shared" si="230"/>
        <v>7.1945413578334279</v>
      </c>
      <c r="Q455" s="387">
        <f t="shared" si="230"/>
        <v>7.0476395716859148</v>
      </c>
      <c r="R455" s="387">
        <f t="shared" si="230"/>
        <v>7.215826808263694</v>
      </c>
      <c r="S455" s="387">
        <f t="shared" si="230"/>
        <v>7.6187057787862278</v>
      </c>
      <c r="T455" s="369"/>
      <c r="U455" s="386" t="s">
        <v>240</v>
      </c>
      <c r="V455" s="387">
        <f>V300*0.539</f>
        <v>7.1225263436376798</v>
      </c>
      <c r="W455" s="387">
        <f>W300*0.539</f>
        <v>7.4170657086392016</v>
      </c>
      <c r="X455" s="369"/>
      <c r="Y455" s="386" t="s">
        <v>240</v>
      </c>
      <c r="Z455" s="387">
        <f>Z300*0.539</f>
        <v>7.2672070886742874</v>
      </c>
    </row>
    <row r="456" spans="1:28">
      <c r="A456" s="426" t="s">
        <v>241</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241</v>
      </c>
      <c r="P456" s="387">
        <f>P301*0.535</f>
        <v>7.1095792266788047</v>
      </c>
      <c r="Q456" s="387">
        <f>Q301*0.535</f>
        <v>6.9320871667542932</v>
      </c>
      <c r="R456" s="387">
        <f>R301*0.535</f>
        <v>7.0850512126066292</v>
      </c>
      <c r="S456" s="387">
        <f>S301*0.535</f>
        <v>7.4761238197306978</v>
      </c>
      <c r="T456" s="369"/>
      <c r="U456" s="386" t="s">
        <v>241</v>
      </c>
      <c r="V456" s="387">
        <f>V301*0.535</f>
        <v>7.0160454819270743</v>
      </c>
      <c r="W456" s="387">
        <f>W301*0.535</f>
        <v>7.2569314099036237</v>
      </c>
      <c r="X456" s="369"/>
      <c r="Y456" s="386" t="s">
        <v>241</v>
      </c>
      <c r="Z456" s="387">
        <f>Z301*0.535</f>
        <v>7.1229468473569471</v>
      </c>
    </row>
    <row r="457" spans="1:28">
      <c r="A457" s="426" t="s">
        <v>242</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242</v>
      </c>
      <c r="P457" s="387">
        <f>P302*0.54</f>
        <v>6.8257338935574214</v>
      </c>
      <c r="Q457" s="387">
        <f>Q302*0.54</f>
        <v>7.3168313859790501</v>
      </c>
      <c r="R457" s="387">
        <f>R302*0.54</f>
        <v>0</v>
      </c>
      <c r="S457" s="387">
        <f>S302*0.54</f>
        <v>6.5486911764705882</v>
      </c>
      <c r="T457" s="369"/>
      <c r="U457" s="386" t="s">
        <v>242</v>
      </c>
      <c r="V457" s="387">
        <f>V302*0.54</f>
        <v>7.1238637642167042</v>
      </c>
      <c r="W457" s="387">
        <f>W302*0.54</f>
        <v>6.5486911764705882</v>
      </c>
      <c r="X457" s="369"/>
      <c r="Y457" s="386" t="s">
        <v>242</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243</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243</v>
      </c>
      <c r="P459" s="395">
        <f>P304*0.516</f>
        <v>6.5110891058542055</v>
      </c>
      <c r="Q459" s="395">
        <f>Q304*0.516</f>
        <v>6.4969116852293762</v>
      </c>
      <c r="R459" s="395">
        <f>R304*0.516</f>
        <v>6.5338013108937156</v>
      </c>
      <c r="S459" s="395">
        <f>S304*0.516</f>
        <v>6.7724651494105679</v>
      </c>
      <c r="T459" s="369"/>
      <c r="U459" s="394" t="s">
        <v>243</v>
      </c>
      <c r="V459" s="395">
        <f>V304*0.516</f>
        <v>6.5039350325899727</v>
      </c>
      <c r="W459" s="395">
        <f>W304*0.516</f>
        <v>6.6477657612749734</v>
      </c>
      <c r="X459" s="369"/>
      <c r="Y459" s="394" t="s">
        <v>243</v>
      </c>
      <c r="Z459" s="395">
        <f>Z304*0.516</f>
        <v>6.5732149619844158</v>
      </c>
    </row>
    <row r="462" spans="1:28" ht="16.5" thickBot="1">
      <c r="A462" s="370">
        <v>2018</v>
      </c>
      <c r="B462" s="369"/>
      <c r="C462" s="369" t="s">
        <v>250</v>
      </c>
      <c r="D462" s="369"/>
      <c r="E462" s="369"/>
      <c r="F462" s="369"/>
      <c r="G462" s="369"/>
      <c r="H462" s="369"/>
      <c r="I462" s="369"/>
      <c r="J462" s="369"/>
      <c r="K462" s="369"/>
      <c r="L462" s="369"/>
      <c r="M462" s="368" t="s">
        <v>122</v>
      </c>
      <c r="N462" s="369"/>
      <c r="O462" s="370">
        <v>2018</v>
      </c>
      <c r="P462" s="371" t="s">
        <v>217</v>
      </c>
      <c r="Q462" s="371"/>
      <c r="R462" s="371"/>
      <c r="S462" s="371"/>
      <c r="T462" s="369"/>
      <c r="U462" s="370">
        <v>2018</v>
      </c>
      <c r="V462" s="371" t="s">
        <v>218</v>
      </c>
      <c r="W462" s="371"/>
      <c r="X462" s="369"/>
      <c r="Y462" s="370">
        <v>2018</v>
      </c>
      <c r="Z462" s="369"/>
    </row>
    <row r="463" spans="1:28" ht="13.5" thickBot="1">
      <c r="A463" s="375"/>
      <c r="B463" s="403" t="s">
        <v>220</v>
      </c>
      <c r="C463" s="403" t="s">
        <v>221</v>
      </c>
      <c r="D463" s="403" t="s">
        <v>222</v>
      </c>
      <c r="E463" s="403" t="s">
        <v>223</v>
      </c>
      <c r="F463" s="403" t="s">
        <v>224</v>
      </c>
      <c r="G463" s="403" t="s">
        <v>225</v>
      </c>
      <c r="H463" s="403" t="s">
        <v>226</v>
      </c>
      <c r="I463" s="403" t="s">
        <v>227</v>
      </c>
      <c r="J463" s="403" t="s">
        <v>228</v>
      </c>
      <c r="K463" s="403" t="s">
        <v>229</v>
      </c>
      <c r="L463" s="403" t="s">
        <v>230</v>
      </c>
      <c r="M463" s="404" t="s">
        <v>231</v>
      </c>
      <c r="N463" s="369"/>
      <c r="O463" s="407"/>
      <c r="P463" s="403" t="s">
        <v>232</v>
      </c>
      <c r="Q463" s="403" t="s">
        <v>233</v>
      </c>
      <c r="R463" s="403" t="s">
        <v>234</v>
      </c>
      <c r="S463" s="404" t="s">
        <v>235</v>
      </c>
      <c r="T463" s="369"/>
      <c r="U463" s="407"/>
      <c r="V463" s="403" t="s">
        <v>236</v>
      </c>
      <c r="W463" s="404" t="s">
        <v>237</v>
      </c>
      <c r="X463" s="369"/>
      <c r="Y463" s="375"/>
      <c r="Z463" s="404" t="s">
        <v>238</v>
      </c>
    </row>
    <row r="464" spans="1:28" ht="13.5" thickBot="1">
      <c r="A464" s="408" t="s">
        <v>239</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239</v>
      </c>
      <c r="P464" s="384">
        <f>P308*0.518</f>
        <v>6.853254484383446</v>
      </c>
      <c r="Q464" s="384">
        <f t="shared" ref="Q464:S464" si="237">Q308*0.518</f>
        <v>6.8635923848100955</v>
      </c>
      <c r="R464" s="384">
        <f t="shared" si="237"/>
        <v>6.7250527077031075</v>
      </c>
      <c r="S464" s="384">
        <f t="shared" si="237"/>
        <v>6.687597688957049</v>
      </c>
      <c r="T464" s="369"/>
      <c r="U464" s="411" t="s">
        <v>239</v>
      </c>
      <c r="V464" s="384">
        <f>V308*0.518</f>
        <v>6.8584250635498991</v>
      </c>
      <c r="W464" s="384">
        <f>W308*0.518</f>
        <v>6.7069252940501061</v>
      </c>
      <c r="X464" s="369"/>
      <c r="Y464" s="411" t="s">
        <v>239</v>
      </c>
      <c r="Z464" s="384">
        <f>Z308*0.518</f>
        <v>6.7862603363820293</v>
      </c>
    </row>
    <row r="465" spans="1:30">
      <c r="A465" s="423" t="s">
        <v>244</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244</v>
      </c>
      <c r="P465" s="390">
        <f>P309*0.539</f>
        <v>7.1233843648775066</v>
      </c>
      <c r="Q465" s="390">
        <f t="shared" ref="Q465:S465" si="239">Q309*0.539</f>
        <v>7.2109807006816258</v>
      </c>
      <c r="R465" s="390">
        <f t="shared" si="239"/>
        <v>7.074471543224357</v>
      </c>
      <c r="S465" s="390">
        <f t="shared" si="239"/>
        <v>7.2108642793440438</v>
      </c>
      <c r="T465" s="369"/>
      <c r="U465" s="415" t="s">
        <v>244</v>
      </c>
      <c r="V465" s="390">
        <f>V309*0.539</f>
        <v>7.1636652881929237</v>
      </c>
      <c r="W465" s="390">
        <f>W309*0.539</f>
        <v>7.1431909097890118</v>
      </c>
      <c r="X465" s="369"/>
      <c r="Y465" s="412" t="s">
        <v>244</v>
      </c>
      <c r="Z465" s="390">
        <f>Z309*0.539</f>
        <v>7.1514993645621665</v>
      </c>
    </row>
    <row r="466" spans="1:30">
      <c r="A466" s="426" t="s">
        <v>240</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240</v>
      </c>
      <c r="P466" s="387">
        <f>P310*0.533</f>
        <v>7.4638140987456225</v>
      </c>
      <c r="Q466" s="387">
        <f t="shared" ref="Q466:S466" si="241">Q310*0.533</f>
        <v>7.4119634653662834</v>
      </c>
      <c r="R466" s="387">
        <f t="shared" si="241"/>
        <v>7.4004940677809676</v>
      </c>
      <c r="S466" s="387">
        <f t="shared" si="241"/>
        <v>7.4106405610293633</v>
      </c>
      <c r="T466" s="369"/>
      <c r="U466" s="386" t="s">
        <v>240</v>
      </c>
      <c r="V466" s="387">
        <f>V310*0.533</f>
        <v>7.4385458230182815</v>
      </c>
      <c r="W466" s="387">
        <f>W310*0.533</f>
        <v>7.4053304105383413</v>
      </c>
      <c r="X466" s="369"/>
      <c r="Y466" s="386" t="s">
        <v>240</v>
      </c>
      <c r="Z466" s="387">
        <f>Z310*0.533</f>
        <v>7.4235547874208283</v>
      </c>
    </row>
    <row r="467" spans="1:30">
      <c r="A467" s="426" t="s">
        <v>241</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241</v>
      </c>
      <c r="P467" s="387">
        <f>P311*0.533</f>
        <v>7.3929595195970617</v>
      </c>
      <c r="Q467" s="387">
        <f t="shared" ref="Q467:S467" si="243">Q311*0.533</f>
        <v>7.3649664475373742</v>
      </c>
      <c r="R467" s="387">
        <f t="shared" si="243"/>
        <v>7.3536500742343254</v>
      </c>
      <c r="S467" s="387">
        <f t="shared" si="243"/>
        <v>7.3268899544362869</v>
      </c>
      <c r="T467" s="369"/>
      <c r="U467" s="386" t="s">
        <v>241</v>
      </c>
      <c r="V467" s="387">
        <f>V311*0.533</f>
        <v>7.3778790360444582</v>
      </c>
      <c r="W467" s="387">
        <f>W311*0.533</f>
        <v>7.3403876787028306</v>
      </c>
      <c r="X467" s="369"/>
      <c r="Y467" s="386" t="s">
        <v>241</v>
      </c>
      <c r="Z467" s="387">
        <f>Z311*0.533</f>
        <v>7.3609333432358666</v>
      </c>
    </row>
    <row r="468" spans="1:30">
      <c r="A468" s="426" t="s">
        <v>242</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242</v>
      </c>
      <c r="P468" s="387">
        <f>P312*0.521</f>
        <v>5.9605311470588243</v>
      </c>
      <c r="Q468" s="387">
        <f t="shared" ref="Q468:S468" si="245">Q312*0.521</f>
        <v>7.1058423823529413</v>
      </c>
      <c r="R468" s="387">
        <f t="shared" si="245"/>
        <v>5.2947295671682628</v>
      </c>
      <c r="S468" s="387">
        <f t="shared" si="245"/>
        <v>6.0624990196078432</v>
      </c>
      <c r="T468" s="369"/>
      <c r="U468" s="386" t="s">
        <v>242</v>
      </c>
      <c r="V468" s="387">
        <f>V312*0.521</f>
        <v>6.2572439023163673</v>
      </c>
      <c r="W468" s="387">
        <f>W312*0.521</f>
        <v>5.9544686319936355</v>
      </c>
      <c r="X468" s="369"/>
      <c r="Y468" s="386" t="s">
        <v>242</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243</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243</v>
      </c>
      <c r="P470" s="395">
        <f>P314*0.518</f>
        <v>6.8571488028799035</v>
      </c>
      <c r="Q470" s="395">
        <f t="shared" ref="Q470:S470" si="249">Q314*0.518</f>
        <v>6.8905082274033882</v>
      </c>
      <c r="R470" s="395">
        <f t="shared" si="249"/>
        <v>6.815721069188247</v>
      </c>
      <c r="S470" s="395">
        <f t="shared" si="249"/>
        <v>6.8801273940415886</v>
      </c>
      <c r="T470" s="369"/>
      <c r="U470" s="394" t="s">
        <v>243</v>
      </c>
      <c r="V470" s="395">
        <f>V314*0.518</f>
        <v>6.8748077285224038</v>
      </c>
      <c r="W470" s="395">
        <f>W314*0.518</f>
        <v>6.8463624710681135</v>
      </c>
      <c r="X470" s="369"/>
      <c r="Y470" s="394" t="s">
        <v>243</v>
      </c>
      <c r="Z470" s="395">
        <f>Z314*0.518</f>
        <v>6.8609991162458019</v>
      </c>
      <c r="AB470"/>
      <c r="AC470"/>
      <c r="AD470"/>
    </row>
    <row r="471" spans="1:30">
      <c r="AB471"/>
      <c r="AC471"/>
      <c r="AD471"/>
    </row>
    <row r="472" spans="1:30" ht="16.5" thickBot="1">
      <c r="A472" s="370">
        <v>2019</v>
      </c>
      <c r="B472" s="369"/>
      <c r="C472" s="369" t="s">
        <v>250</v>
      </c>
      <c r="D472" s="369"/>
      <c r="E472" s="369"/>
      <c r="F472" s="369"/>
      <c r="G472" s="369"/>
      <c r="H472" s="369"/>
      <c r="I472" s="369"/>
      <c r="J472" s="369"/>
      <c r="K472" s="369"/>
      <c r="L472" s="369"/>
      <c r="M472" s="368" t="s">
        <v>122</v>
      </c>
      <c r="N472" s="369"/>
      <c r="O472" s="370">
        <v>2019</v>
      </c>
      <c r="P472" s="371" t="s">
        <v>217</v>
      </c>
      <c r="Q472" s="371"/>
      <c r="R472" s="371"/>
      <c r="S472" s="371"/>
      <c r="T472" s="369"/>
      <c r="U472" s="370">
        <v>2019</v>
      </c>
      <c r="V472" s="371" t="s">
        <v>218</v>
      </c>
      <c r="W472" s="371"/>
      <c r="X472" s="369"/>
      <c r="Y472" s="370">
        <v>2019</v>
      </c>
      <c r="Z472" s="369"/>
      <c r="AB472"/>
      <c r="AC472"/>
      <c r="AD472"/>
    </row>
    <row r="473" spans="1:30" ht="13.5" thickBot="1">
      <c r="A473" s="375"/>
      <c r="B473" s="403" t="s">
        <v>220</v>
      </c>
      <c r="C473" s="403" t="s">
        <v>221</v>
      </c>
      <c r="D473" s="403" t="s">
        <v>222</v>
      </c>
      <c r="E473" s="403" t="s">
        <v>223</v>
      </c>
      <c r="F473" s="403" t="s">
        <v>224</v>
      </c>
      <c r="G473" s="403" t="s">
        <v>225</v>
      </c>
      <c r="H473" s="403" t="s">
        <v>226</v>
      </c>
      <c r="I473" s="403" t="s">
        <v>227</v>
      </c>
      <c r="J473" s="403" t="s">
        <v>228</v>
      </c>
      <c r="K473" s="403" t="s">
        <v>229</v>
      </c>
      <c r="L473" s="403" t="s">
        <v>230</v>
      </c>
      <c r="M473" s="404" t="s">
        <v>231</v>
      </c>
      <c r="N473" s="369"/>
      <c r="O473" s="407"/>
      <c r="P473" s="403" t="s">
        <v>232</v>
      </c>
      <c r="Q473" s="403" t="s">
        <v>233</v>
      </c>
      <c r="R473" s="403" t="s">
        <v>234</v>
      </c>
      <c r="S473" s="404" t="s">
        <v>235</v>
      </c>
      <c r="T473" s="369"/>
      <c r="U473" s="407"/>
      <c r="V473" s="403" t="s">
        <v>236</v>
      </c>
      <c r="W473" s="404" t="s">
        <v>237</v>
      </c>
      <c r="X473" s="369"/>
      <c r="Y473" s="375"/>
      <c r="Z473" s="404" t="s">
        <v>238</v>
      </c>
      <c r="AB473"/>
      <c r="AC473"/>
      <c r="AD473"/>
    </row>
    <row r="474" spans="1:30" ht="13.5" thickBot="1">
      <c r="A474" s="408" t="s">
        <v>239</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5.9913963226332685</v>
      </c>
      <c r="L474" s="430">
        <f t="shared" si="250"/>
        <v>0</v>
      </c>
      <c r="M474" s="432">
        <f t="shared" si="250"/>
        <v>0</v>
      </c>
      <c r="N474" s="369"/>
      <c r="O474" s="411" t="s">
        <v>239</v>
      </c>
      <c r="P474" s="384">
        <f>P318*0.518</f>
        <v>6.3982648978943049</v>
      </c>
      <c r="Q474" s="384">
        <f t="shared" ref="Q474:S474" si="251">Q318*0.518</f>
        <v>6.2266890701763487</v>
      </c>
      <c r="R474" s="384">
        <f t="shared" si="251"/>
        <v>5.8790049670245876</v>
      </c>
      <c r="S474" s="384">
        <f t="shared" si="251"/>
        <v>0</v>
      </c>
      <c r="T474" s="369"/>
      <c r="U474" s="411" t="s">
        <v>239</v>
      </c>
      <c r="V474" s="384">
        <f>V318*0.518</f>
        <v>6.3738286028035676</v>
      </c>
      <c r="W474" s="384">
        <f>W318*0.518</f>
        <v>0</v>
      </c>
      <c r="X474" s="369"/>
      <c r="Y474" s="411" t="s">
        <v>239</v>
      </c>
      <c r="Z474" s="384">
        <f>Z318*0.518</f>
        <v>0</v>
      </c>
      <c r="AB474"/>
      <c r="AC474"/>
      <c r="AD474"/>
    </row>
    <row r="475" spans="1:30">
      <c r="A475" s="423" t="s">
        <v>244</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6.373092968950707</v>
      </c>
      <c r="L475" s="434">
        <f t="shared" si="252"/>
        <v>0</v>
      </c>
      <c r="M475" s="434">
        <f t="shared" si="252"/>
        <v>0</v>
      </c>
      <c r="N475" s="369"/>
      <c r="O475" s="415" t="s">
        <v>244</v>
      </c>
      <c r="P475" s="390">
        <f>P319*0.539</f>
        <v>6.6502601970435338</v>
      </c>
      <c r="Q475" s="390">
        <f t="shared" ref="Q475:S475" si="253">Q319*0.539</f>
        <v>6.4672896157596007</v>
      </c>
      <c r="R475" s="390">
        <f t="shared" si="253"/>
        <v>6.1082008265880576</v>
      </c>
      <c r="S475" s="390">
        <f t="shared" si="253"/>
        <v>0</v>
      </c>
      <c r="T475" s="369"/>
      <c r="U475" s="415" t="s">
        <v>244</v>
      </c>
      <c r="V475" s="390">
        <f>V319*0.539</f>
        <v>6.6056304654608207</v>
      </c>
      <c r="W475" s="390">
        <f>W319*0.539</f>
        <v>0</v>
      </c>
      <c r="X475" s="369"/>
      <c r="Y475" s="412" t="s">
        <v>244</v>
      </c>
      <c r="Z475" s="390">
        <f>Z319*0.539</f>
        <v>0</v>
      </c>
      <c r="AB475"/>
      <c r="AC475"/>
      <c r="AD475"/>
    </row>
    <row r="476" spans="1:30">
      <c r="A476" s="426" t="s">
        <v>240</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6.4791826778165618</v>
      </c>
      <c r="L476" s="425">
        <f t="shared" si="254"/>
        <v>0</v>
      </c>
      <c r="M476" s="425">
        <f t="shared" si="254"/>
        <v>0</v>
      </c>
      <c r="N476" s="369"/>
      <c r="O476" s="386" t="s">
        <v>240</v>
      </c>
      <c r="P476" s="387">
        <f>P320*0.533</f>
        <v>6.9841151387994387</v>
      </c>
      <c r="Q476" s="387">
        <f t="shared" ref="Q476:S476" si="255">Q320*0.533</f>
        <v>6.6022963610264425</v>
      </c>
      <c r="R476" s="387">
        <f t="shared" si="255"/>
        <v>6.272281473509965</v>
      </c>
      <c r="S476" s="387">
        <f t="shared" si="255"/>
        <v>0</v>
      </c>
      <c r="T476" s="369"/>
      <c r="U476" s="386" t="s">
        <v>240</v>
      </c>
      <c r="V476" s="387">
        <f>V320*0.533</f>
        <v>6.8660378351052751</v>
      </c>
      <c r="W476" s="387">
        <f>W320*0.533</f>
        <v>0</v>
      </c>
      <c r="X476" s="369"/>
      <c r="Y476" s="386" t="s">
        <v>240</v>
      </c>
      <c r="Z476" s="387">
        <f>Z320*0.533</f>
        <v>0</v>
      </c>
      <c r="AB476"/>
      <c r="AC476"/>
      <c r="AD476"/>
    </row>
    <row r="477" spans="1:30">
      <c r="A477" s="426" t="s">
        <v>241</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6.43303677836807</v>
      </c>
      <c r="L477" s="425">
        <f t="shared" si="256"/>
        <v>0</v>
      </c>
      <c r="M477" s="425">
        <f t="shared" si="256"/>
        <v>0</v>
      </c>
      <c r="N477" s="369"/>
      <c r="O477" s="386" t="s">
        <v>241</v>
      </c>
      <c r="P477" s="387">
        <f>P321*0.533</f>
        <v>6.8914794899571934</v>
      </c>
      <c r="Q477" s="387">
        <f t="shared" ref="Q477:S477" si="257">Q321*0.533</f>
        <v>6.4459247924675855</v>
      </c>
      <c r="R477" s="387">
        <f t="shared" si="257"/>
        <v>6.1103438349868204</v>
      </c>
      <c r="S477" s="387">
        <f t="shared" si="257"/>
        <v>0</v>
      </c>
      <c r="T477" s="369"/>
      <c r="U477" s="386" t="s">
        <v>241</v>
      </c>
      <c r="V477" s="387">
        <f>V321*0.533</f>
        <v>6.7142058595742364</v>
      </c>
      <c r="W477" s="387">
        <f>W321*0.533</f>
        <v>0</v>
      </c>
      <c r="X477" s="369"/>
      <c r="Y477" s="386" t="s">
        <v>241</v>
      </c>
      <c r="Z477" s="387">
        <f>Z321*0.533</f>
        <v>0</v>
      </c>
      <c r="AB477"/>
      <c r="AC477"/>
      <c r="AD477"/>
    </row>
    <row r="478" spans="1:30">
      <c r="A478" s="426" t="s">
        <v>242</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242</v>
      </c>
      <c r="P478" s="387">
        <f>P322*0.521</f>
        <v>6.6729504441437486</v>
      </c>
      <c r="Q478" s="387">
        <f t="shared" ref="Q478:S478" si="259">Q322*0.521</f>
        <v>6.1678068966519417</v>
      </c>
      <c r="R478" s="387">
        <f t="shared" si="259"/>
        <v>5.7462484183946954</v>
      </c>
      <c r="S478" s="387">
        <f t="shared" si="259"/>
        <v>0</v>
      </c>
      <c r="T478" s="369"/>
      <c r="U478" s="386" t="s">
        <v>242</v>
      </c>
      <c r="V478" s="387">
        <f>V322*0.521</f>
        <v>6.4633809036364003</v>
      </c>
      <c r="W478" s="387">
        <f>W322*0.521</f>
        <v>0</v>
      </c>
      <c r="X478" s="369"/>
      <c r="Y478" s="386" t="s">
        <v>242</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4.8734514055274154</v>
      </c>
      <c r="L479" s="425">
        <f t="shared" si="260"/>
        <v>0</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243</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6.5333856413470821</v>
      </c>
      <c r="L480" s="437">
        <f t="shared" si="262"/>
        <v>0</v>
      </c>
      <c r="M480" s="437">
        <f t="shared" si="262"/>
        <v>0</v>
      </c>
      <c r="N480" s="369"/>
      <c r="O480" s="394" t="s">
        <v>243</v>
      </c>
      <c r="P480" s="395">
        <f>P324*0.518</f>
        <v>6.6780545955207726</v>
      </c>
      <c r="Q480" s="395">
        <f t="shared" ref="Q480:S480" si="263">Q324*0.518</f>
        <v>6.7012823042807854</v>
      </c>
      <c r="R480" s="395">
        <f t="shared" si="263"/>
        <v>6.4260466054828047</v>
      </c>
      <c r="S480" s="395">
        <f t="shared" si="263"/>
        <v>0</v>
      </c>
      <c r="T480" s="369"/>
      <c r="U480" s="394" t="s">
        <v>243</v>
      </c>
      <c r="V480" s="395">
        <f>V324*0.518</f>
        <v>6.7525744459767463</v>
      </c>
      <c r="W480" s="395">
        <f>W324*0.518</f>
        <v>0</v>
      </c>
      <c r="X480" s="369"/>
      <c r="Y480" s="394" t="s">
        <v>243</v>
      </c>
      <c r="Z480" s="395">
        <f>Z324*0.518</f>
        <v>0</v>
      </c>
      <c r="AB480"/>
      <c r="AC480"/>
      <c r="AD480"/>
    </row>
    <row r="486" spans="1:2" ht="13.5" thickBot="1">
      <c r="A486" s="439" t="s">
        <v>251</v>
      </c>
      <c r="B486" s="440"/>
    </row>
    <row r="487" spans="1:2" ht="14.25" thickBot="1">
      <c r="A487" s="441" t="s">
        <v>239</v>
      </c>
      <c r="B487" s="442">
        <v>0.50700000000000001</v>
      </c>
    </row>
    <row r="488" spans="1:2">
      <c r="A488" s="443" t="s">
        <v>252</v>
      </c>
      <c r="B488" s="444">
        <v>0.53900000000000003</v>
      </c>
    </row>
    <row r="489" spans="1:2">
      <c r="A489" s="445" t="s">
        <v>240</v>
      </c>
      <c r="B489" s="444">
        <v>0.53900000000000003</v>
      </c>
    </row>
    <row r="490" spans="1:2">
      <c r="A490" s="446" t="s">
        <v>241</v>
      </c>
      <c r="B490" s="447">
        <v>0.53500000000000003</v>
      </c>
    </row>
    <row r="491" spans="1:2">
      <c r="A491" s="446" t="s">
        <v>242</v>
      </c>
      <c r="B491" s="447">
        <v>0.54</v>
      </c>
    </row>
    <row r="492" spans="1:2">
      <c r="A492" s="446" t="s">
        <v>98</v>
      </c>
      <c r="B492" s="447">
        <v>0.46500000000000002</v>
      </c>
    </row>
    <row r="493" spans="1:2" ht="13.5" thickBot="1">
      <c r="A493" s="448" t="s">
        <v>243</v>
      </c>
      <c r="B493" s="449">
        <v>0.51600000000000001</v>
      </c>
    </row>
    <row r="495" spans="1:2" ht="13.5" thickBot="1">
      <c r="A495" s="439" t="s">
        <v>253</v>
      </c>
    </row>
    <row r="496" spans="1:2" ht="14.25" thickBot="1">
      <c r="A496" s="441" t="s">
        <v>239</v>
      </c>
      <c r="B496" s="442">
        <v>0.52100000000000002</v>
      </c>
    </row>
    <row r="497" spans="1:15">
      <c r="A497" s="445" t="s">
        <v>240</v>
      </c>
      <c r="B497" s="444">
        <v>0.55000000000000004</v>
      </c>
    </row>
    <row r="498" spans="1:15">
      <c r="A498" s="446" t="s">
        <v>241</v>
      </c>
      <c r="B498" s="447">
        <v>0.52</v>
      </c>
    </row>
    <row r="499" spans="1:15">
      <c r="A499" s="446" t="s">
        <v>242</v>
      </c>
      <c r="B499" s="447">
        <v>0.54</v>
      </c>
    </row>
    <row r="500" spans="1:15" ht="13.5" thickBot="1">
      <c r="A500" s="448" t="s">
        <v>243</v>
      </c>
      <c r="B500" s="449">
        <v>0.53</v>
      </c>
    </row>
    <row r="503" spans="1:15" ht="13.5" thickBot="1">
      <c r="A503" s="439" t="s">
        <v>344</v>
      </c>
    </row>
    <row r="504" spans="1:15" ht="14.25" thickBot="1">
      <c r="A504" s="441" t="s">
        <v>239</v>
      </c>
      <c r="B504" s="442">
        <v>0.51800000000000002</v>
      </c>
    </row>
    <row r="505" spans="1:15">
      <c r="A505" s="445" t="s">
        <v>240</v>
      </c>
      <c r="B505" s="444">
        <v>0.53300000000000003</v>
      </c>
    </row>
    <row r="506" spans="1:15">
      <c r="A506" s="446" t="s">
        <v>241</v>
      </c>
      <c r="B506" s="447">
        <v>0.53300000000000003</v>
      </c>
    </row>
    <row r="507" spans="1:15" ht="15">
      <c r="A507" s="446" t="s">
        <v>242</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243</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U15" sqref="U15"/>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416" t="s">
        <v>464</v>
      </c>
      <c r="B4" s="1416"/>
      <c r="C4" s="1416"/>
      <c r="D4" s="1416"/>
      <c r="E4" s="1416"/>
      <c r="F4" s="1416"/>
      <c r="G4" s="1416"/>
      <c r="H4" s="1416"/>
      <c r="I4" s="1416"/>
      <c r="J4" s="1416"/>
      <c r="K4" s="1416"/>
      <c r="L4" s="1416"/>
      <c r="M4" s="1416"/>
      <c r="N4" s="1416"/>
    </row>
    <row r="6" spans="1:14" ht="16.5" thickBot="1">
      <c r="A6" s="122"/>
      <c r="B6" s="122"/>
      <c r="C6" s="1120"/>
      <c r="D6" s="122"/>
      <c r="E6" s="1121"/>
      <c r="F6" s="1122"/>
      <c r="G6" s="122"/>
      <c r="H6" s="122"/>
      <c r="I6" s="122"/>
      <c r="J6" s="122"/>
      <c r="K6" s="122"/>
      <c r="L6" s="122"/>
      <c r="M6" s="122"/>
    </row>
    <row r="7" spans="1:14" ht="15.75" thickBot="1">
      <c r="A7" s="1123" t="s">
        <v>363</v>
      </c>
      <c r="B7" s="1124" t="s">
        <v>364</v>
      </c>
      <c r="C7" s="1125" t="s">
        <v>365</v>
      </c>
      <c r="D7" s="1125" t="s">
        <v>366</v>
      </c>
      <c r="E7" s="1125" t="s">
        <v>367</v>
      </c>
      <c r="F7" s="1125" t="s">
        <v>368</v>
      </c>
      <c r="G7" s="1125" t="s">
        <v>369</v>
      </c>
      <c r="H7" s="1125" t="s">
        <v>370</v>
      </c>
      <c r="I7" s="1125" t="s">
        <v>371</v>
      </c>
      <c r="J7" s="1125" t="s">
        <v>372</v>
      </c>
      <c r="K7" s="1125" t="s">
        <v>373</v>
      </c>
      <c r="L7" s="1125" t="s">
        <v>374</v>
      </c>
      <c r="M7" s="1126" t="s">
        <v>375</v>
      </c>
    </row>
    <row r="8" spans="1:14" ht="15.75">
      <c r="A8" s="1127" t="s">
        <v>376</v>
      </c>
      <c r="B8" s="1128"/>
      <c r="C8" s="1128"/>
      <c r="D8" s="1128"/>
      <c r="E8" s="1128"/>
      <c r="F8" s="1128"/>
      <c r="G8" s="1128"/>
      <c r="H8" s="1128"/>
      <c r="I8" s="1128"/>
      <c r="J8" s="1128"/>
      <c r="K8" s="1128"/>
      <c r="L8" s="1128"/>
      <c r="M8" s="1129"/>
    </row>
    <row r="9" spans="1:14" ht="15.75">
      <c r="A9" s="1130" t="s">
        <v>377</v>
      </c>
      <c r="B9" s="1131">
        <v>10065.14920330695</v>
      </c>
      <c r="C9" s="1132">
        <v>10080.396827870052</v>
      </c>
      <c r="D9" s="1132">
        <v>10168.392423032492</v>
      </c>
      <c r="E9" s="1132">
        <v>10383.660897394942</v>
      </c>
      <c r="F9" s="1132">
        <v>10601.02602540495</v>
      </c>
      <c r="G9" s="1132">
        <v>10681.538024962125</v>
      </c>
      <c r="H9" s="1132">
        <v>10293.315596828763</v>
      </c>
      <c r="I9" s="1132">
        <v>10595.183348072431</v>
      </c>
      <c r="J9" s="1132">
        <v>10984.585741483217</v>
      </c>
      <c r="K9" s="1132">
        <v>10966.946248088372</v>
      </c>
      <c r="L9" s="1132">
        <v>11097.939953548594</v>
      </c>
      <c r="M9" s="1133">
        <v>11146.365363995808</v>
      </c>
    </row>
    <row r="10" spans="1:14" ht="15.75">
      <c r="A10" s="1130" t="s">
        <v>378</v>
      </c>
      <c r="B10" s="1131">
        <v>11132.805994345952</v>
      </c>
      <c r="C10" s="1132">
        <v>11233.336791819034</v>
      </c>
      <c r="D10" s="1132">
        <v>11549.323679081062</v>
      </c>
      <c r="E10" s="1132">
        <v>11779.076383839585</v>
      </c>
      <c r="F10" s="1132">
        <v>11597.36140191531</v>
      </c>
      <c r="G10" s="1132">
        <v>11706.808799822491</v>
      </c>
      <c r="H10" s="1132">
        <v>11199.573228816986</v>
      </c>
      <c r="I10" s="1132">
        <v>11073.620546924885</v>
      </c>
      <c r="J10" s="1132">
        <v>10919.998910676999</v>
      </c>
      <c r="K10" s="1132">
        <v>11083.771594849599</v>
      </c>
      <c r="L10" s="1132">
        <v>10697.446356089269</v>
      </c>
      <c r="M10" s="1133">
        <v>10922.845842494447</v>
      </c>
    </row>
    <row r="11" spans="1:14" ht="16.5" thickBot="1">
      <c r="A11" s="1134" t="s">
        <v>379</v>
      </c>
      <c r="B11" s="1135">
        <v>10779.101139240223</v>
      </c>
      <c r="C11" s="1136">
        <v>10525.243839466166</v>
      </c>
      <c r="D11" s="1136">
        <v>10838.862022210526</v>
      </c>
      <c r="E11" s="1136">
        <v>10900.833594134192</v>
      </c>
      <c r="F11" s="1136">
        <v>10972.865021548203</v>
      </c>
      <c r="G11" s="1136">
        <v>10778.598012388826</v>
      </c>
      <c r="H11" s="1136">
        <v>10178.357608292003</v>
      </c>
      <c r="I11" s="1136">
        <v>10258.950000000001</v>
      </c>
      <c r="J11" s="1137">
        <v>10307.35</v>
      </c>
      <c r="K11" s="1136">
        <v>10339.77</v>
      </c>
      <c r="L11" s="1136" t="s">
        <v>100</v>
      </c>
      <c r="M11" s="1138" t="s">
        <v>100</v>
      </c>
    </row>
    <row r="12" spans="1:14" ht="15.75">
      <c r="A12" s="1127" t="s">
        <v>380</v>
      </c>
      <c r="B12" s="1128"/>
      <c r="C12" s="1128"/>
      <c r="D12" s="1128"/>
      <c r="E12" s="1128"/>
      <c r="F12" s="1128"/>
      <c r="G12" s="1128"/>
      <c r="H12" s="1128"/>
      <c r="I12" s="1128"/>
      <c r="J12" s="1128"/>
      <c r="K12" s="1128"/>
      <c r="L12" s="1128"/>
      <c r="M12" s="1129"/>
    </row>
    <row r="13" spans="1:14" ht="15.75">
      <c r="A13" s="1130" t="s">
        <v>377</v>
      </c>
      <c r="B13" s="1131">
        <v>13077.710337994744</v>
      </c>
      <c r="C13" s="1132">
        <v>12903.073525758837</v>
      </c>
      <c r="D13" s="1132">
        <v>12698.931145933877</v>
      </c>
      <c r="E13" s="1132">
        <v>12657.588856436963</v>
      </c>
      <c r="F13" s="1132">
        <v>12717.112689021023</v>
      </c>
      <c r="G13" s="1132">
        <v>12734.575070390658</v>
      </c>
      <c r="H13" s="1132">
        <v>12584.73701594032</v>
      </c>
      <c r="I13" s="1132">
        <v>12999.206672696655</v>
      </c>
      <c r="J13" s="1132">
        <v>13326.129323653522</v>
      </c>
      <c r="K13" s="1132">
        <v>13558.078274143218</v>
      </c>
      <c r="L13" s="1132">
        <v>13767.296305638371</v>
      </c>
      <c r="M13" s="1133">
        <v>13967.765524559227</v>
      </c>
    </row>
    <row r="14" spans="1:14" ht="15.75">
      <c r="A14" s="1130" t="s">
        <v>378</v>
      </c>
      <c r="B14" s="1131">
        <v>13863.291293383541</v>
      </c>
      <c r="C14" s="1132">
        <v>13743.276622380532</v>
      </c>
      <c r="D14" s="1132">
        <v>13723.137993721932</v>
      </c>
      <c r="E14" s="1132">
        <v>13676.483392698095</v>
      </c>
      <c r="F14" s="1132">
        <v>13897.183799781353</v>
      </c>
      <c r="G14" s="1132">
        <v>13819.293352302531</v>
      </c>
      <c r="H14" s="1132">
        <v>13646.185847959312</v>
      </c>
      <c r="I14" s="1132">
        <v>13665.272297680553</v>
      </c>
      <c r="J14" s="1132">
        <v>13574.108658165709</v>
      </c>
      <c r="K14" s="1132">
        <v>13788.120289112323</v>
      </c>
      <c r="L14" s="1132">
        <v>13662.087019707555</v>
      </c>
      <c r="M14" s="1133">
        <v>13626.144742652335</v>
      </c>
    </row>
    <row r="15" spans="1:14" ht="16.5" thickBot="1">
      <c r="A15" s="1134" t="s">
        <v>379</v>
      </c>
      <c r="B15" s="1135">
        <v>13645.090499529209</v>
      </c>
      <c r="C15" s="1136">
        <v>13282.733991297373</v>
      </c>
      <c r="D15" s="1136">
        <v>13143.170864206666</v>
      </c>
      <c r="E15" s="1136">
        <v>12928.022364758031</v>
      </c>
      <c r="F15" s="1136">
        <v>12944.684877391548</v>
      </c>
      <c r="G15" s="1136">
        <v>12448.358236205486</v>
      </c>
      <c r="H15" s="1136">
        <v>12124.260986050436</v>
      </c>
      <c r="I15" s="1136">
        <v>12505.99</v>
      </c>
      <c r="J15" s="1137">
        <v>12412.7</v>
      </c>
      <c r="K15" s="1136">
        <v>12447.57</v>
      </c>
      <c r="L15" s="1136" t="s">
        <v>100</v>
      </c>
      <c r="M15" s="1138"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416" t="s">
        <v>465</v>
      </c>
      <c r="B18" s="1416"/>
      <c r="C18" s="1416"/>
      <c r="D18" s="1416"/>
      <c r="E18" s="1416"/>
      <c r="F18" s="1416"/>
      <c r="G18" s="1416"/>
      <c r="H18" s="1416"/>
      <c r="I18" s="1416"/>
      <c r="J18" s="1416"/>
      <c r="K18" s="1416"/>
      <c r="L18" s="1416"/>
      <c r="M18" s="1416"/>
      <c r="N18" s="1416"/>
    </row>
    <row r="19" spans="1:14" s="122" customFormat="1" ht="13.5" thickBot="1">
      <c r="A19"/>
      <c r="B19"/>
      <c r="C19"/>
      <c r="D19"/>
      <c r="E19"/>
      <c r="F19"/>
      <c r="G19"/>
      <c r="H19"/>
      <c r="I19"/>
      <c r="J19"/>
      <c r="K19"/>
      <c r="L19"/>
      <c r="M19"/>
      <c r="N19"/>
    </row>
    <row r="20" spans="1:14" s="122" customFormat="1" ht="15.75" thickBot="1">
      <c r="A20" s="1123" t="s">
        <v>363</v>
      </c>
      <c r="B20" s="1124" t="s">
        <v>364</v>
      </c>
      <c r="C20" s="1125" t="s">
        <v>365</v>
      </c>
      <c r="D20" s="1125" t="s">
        <v>366</v>
      </c>
      <c r="E20" s="1125" t="s">
        <v>367</v>
      </c>
      <c r="F20" s="1125" t="s">
        <v>368</v>
      </c>
      <c r="G20" s="1125" t="s">
        <v>369</v>
      </c>
      <c r="H20" s="1125" t="s">
        <v>370</v>
      </c>
      <c r="I20" s="1125" t="s">
        <v>371</v>
      </c>
      <c r="J20" s="1125" t="s">
        <v>372</v>
      </c>
      <c r="K20" s="1125" t="s">
        <v>373</v>
      </c>
      <c r="L20" s="1125" t="s">
        <v>374</v>
      </c>
      <c r="M20" s="1126" t="s">
        <v>375</v>
      </c>
      <c r="N20"/>
    </row>
    <row r="21" spans="1:14" ht="16.5" thickBot="1">
      <c r="A21" s="1144" t="s">
        <v>381</v>
      </c>
      <c r="B21" s="1145"/>
      <c r="C21" s="1145"/>
      <c r="D21" s="1145"/>
      <c r="E21" s="1145"/>
      <c r="F21" s="1145"/>
      <c r="G21" s="1145"/>
      <c r="H21" s="1145"/>
      <c r="I21" s="1145"/>
      <c r="J21" s="1145"/>
      <c r="K21" s="1145"/>
      <c r="L21" s="1145"/>
      <c r="M21" s="1146"/>
    </row>
    <row r="22" spans="1:14" ht="15.75">
      <c r="A22" s="1140" t="s">
        <v>377</v>
      </c>
      <c r="B22" s="1141">
        <v>27851.705456255884</v>
      </c>
      <c r="C22" s="1142">
        <v>27123.64730249999</v>
      </c>
      <c r="D22" s="1142">
        <v>26582.674622279141</v>
      </c>
      <c r="E22" s="1142">
        <v>27784.630848493467</v>
      </c>
      <c r="F22" s="1142">
        <v>29598.213320045077</v>
      </c>
      <c r="G22" s="1142">
        <v>28787.621133339711</v>
      </c>
      <c r="H22" s="1142">
        <v>29300.536472176766</v>
      </c>
      <c r="I22" s="1142">
        <v>30504.441266437731</v>
      </c>
      <c r="J22" s="1142">
        <v>30498.821648031102</v>
      </c>
      <c r="K22" s="1142">
        <v>28648.548081830173</v>
      </c>
      <c r="L22" s="1142">
        <v>27467.131642772347</v>
      </c>
      <c r="M22" s="1143">
        <v>27778.199839529283</v>
      </c>
    </row>
    <row r="23" spans="1:14" ht="15.75">
      <c r="A23" s="1130" t="s">
        <v>378</v>
      </c>
      <c r="B23" s="1131">
        <v>25833.94075375775</v>
      </c>
      <c r="C23" s="1132">
        <v>25340.374581887783</v>
      </c>
      <c r="D23" s="1132">
        <v>26641.953903275295</v>
      </c>
      <c r="E23" s="1132">
        <v>26658.495362448899</v>
      </c>
      <c r="F23" s="1132">
        <v>28853.883794903919</v>
      </c>
      <c r="G23" s="1132">
        <v>29543.034993483714</v>
      </c>
      <c r="H23" s="1132">
        <v>28801.681986809574</v>
      </c>
      <c r="I23" s="1132">
        <v>28392.787205244891</v>
      </c>
      <c r="J23" s="1132">
        <v>28466.022011387158</v>
      </c>
      <c r="K23" s="1132">
        <v>27616.704977122507</v>
      </c>
      <c r="L23" s="1132">
        <v>26839.808929233062</v>
      </c>
      <c r="M23" s="1133">
        <v>27141.214844955597</v>
      </c>
    </row>
    <row r="24" spans="1:14" ht="16.5" thickBot="1">
      <c r="A24" s="1134" t="s">
        <v>379</v>
      </c>
      <c r="B24" s="1135">
        <v>25776.336953005964</v>
      </c>
      <c r="C24" s="1136">
        <v>23649.071175292673</v>
      </c>
      <c r="D24" s="1136">
        <v>24244.69587026758</v>
      </c>
      <c r="E24" s="1136">
        <v>25502.655897270379</v>
      </c>
      <c r="F24" s="1136">
        <v>25923.582065295945</v>
      </c>
      <c r="G24" s="1136">
        <v>27055.720758505297</v>
      </c>
      <c r="H24" s="1136">
        <v>29655.713761194031</v>
      </c>
      <c r="I24" s="1136">
        <v>30642.32</v>
      </c>
      <c r="J24" s="1137">
        <v>30399.279999999999</v>
      </c>
      <c r="K24" s="1136">
        <v>31237.96</v>
      </c>
      <c r="L24" s="1136" t="s">
        <v>100</v>
      </c>
      <c r="M24" s="1138" t="s">
        <v>100</v>
      </c>
    </row>
    <row r="25" spans="1:14" ht="15.75">
      <c r="A25" s="1127" t="s">
        <v>384</v>
      </c>
      <c r="B25" s="1128"/>
      <c r="C25" s="1128"/>
      <c r="D25" s="1128"/>
      <c r="E25" s="1128"/>
      <c r="F25" s="1128"/>
      <c r="G25" s="1128"/>
      <c r="H25" s="1128"/>
      <c r="I25" s="1128"/>
      <c r="J25" s="1128"/>
      <c r="K25" s="1128"/>
      <c r="L25" s="1128"/>
      <c r="M25" s="1129"/>
    </row>
    <row r="26" spans="1:14" ht="15.75">
      <c r="A26" s="1130" t="s">
        <v>377</v>
      </c>
      <c r="B26" s="1131">
        <v>21663.966949699432</v>
      </c>
      <c r="C26" s="1132">
        <v>21525.397673001702</v>
      </c>
      <c r="D26" s="1132">
        <v>21115.733438107225</v>
      </c>
      <c r="E26" s="1132">
        <v>21302.128362253105</v>
      </c>
      <c r="F26" s="1132">
        <v>21200.291742224468</v>
      </c>
      <c r="G26" s="1132">
        <v>20822.118697379927</v>
      </c>
      <c r="H26" s="1132">
        <v>20206.889065246851</v>
      </c>
      <c r="I26" s="1132">
        <v>20948.119652057965</v>
      </c>
      <c r="J26" s="1132">
        <v>21116.098043152244</v>
      </c>
      <c r="K26" s="1132">
        <v>21873.281641223013</v>
      </c>
      <c r="L26" s="1132">
        <v>21354.087891290288</v>
      </c>
      <c r="M26" s="1133">
        <v>22297.314513329471</v>
      </c>
    </row>
    <row r="27" spans="1:14" ht="15.75">
      <c r="A27" s="1130" t="s">
        <v>378</v>
      </c>
      <c r="B27" s="1131">
        <v>21402.312901691836</v>
      </c>
      <c r="C27" s="1132">
        <v>21211.519078437537</v>
      </c>
      <c r="D27" s="1132">
        <v>21982.387355191033</v>
      </c>
      <c r="E27" s="1132">
        <v>21460.556994517105</v>
      </c>
      <c r="F27" s="1132">
        <v>22185.677427629282</v>
      </c>
      <c r="G27" s="1132">
        <v>21834.028071648627</v>
      </c>
      <c r="H27" s="1132">
        <v>21564.632920196203</v>
      </c>
      <c r="I27" s="1132">
        <v>21295.617981644409</v>
      </c>
      <c r="J27" s="1132">
        <v>20755.561440894948</v>
      </c>
      <c r="K27" s="1132">
        <v>20670.700563797891</v>
      </c>
      <c r="L27" s="1132">
        <v>21400.192230924309</v>
      </c>
      <c r="M27" s="1133">
        <v>22220.298261284093</v>
      </c>
    </row>
    <row r="28" spans="1:14" ht="16.5" thickBot="1">
      <c r="A28" s="1134" t="s">
        <v>379</v>
      </c>
      <c r="B28" s="1135">
        <v>21710.465139517379</v>
      </c>
      <c r="C28" s="1136">
        <v>21462.727974698573</v>
      </c>
      <c r="D28" s="1136">
        <v>21517.060154219016</v>
      </c>
      <c r="E28" s="1136">
        <v>21946.164324302244</v>
      </c>
      <c r="F28" s="1136">
        <v>21378.921701744526</v>
      </c>
      <c r="G28" s="1136">
        <v>21331.314775808616</v>
      </c>
      <c r="H28" s="1136">
        <v>20629.234211361087</v>
      </c>
      <c r="I28" s="1136">
        <v>22365.58</v>
      </c>
      <c r="J28" s="1137">
        <v>22334.37</v>
      </c>
      <c r="K28" s="1136">
        <v>21397.7</v>
      </c>
      <c r="L28" s="1136" t="s">
        <v>100</v>
      </c>
      <c r="M28" s="1138" t="s">
        <v>100</v>
      </c>
    </row>
    <row r="40" spans="19:19">
      <c r="S40" t="s">
        <v>382</v>
      </c>
    </row>
  </sheetData>
  <mergeCells count="2">
    <mergeCell ref="A4:N4"/>
    <mergeCell ref="A18:N1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workbookViewId="0">
      <selection activeCell="AC39" sqref="AC39"/>
    </sheetView>
  </sheetViews>
  <sheetFormatPr defaultRowHeight="12.75"/>
  <cols>
    <col min="1" max="1" width="18.140625" customWidth="1"/>
    <col min="2" max="2" width="3.42578125" customWidth="1"/>
    <col min="9" max="9" width="2.85546875" customWidth="1"/>
    <col min="16" max="16" width="2.85546875" customWidth="1"/>
    <col min="23" max="23" width="2.42578125" customWidth="1"/>
    <col min="25" max="25" width="8.28515625" customWidth="1"/>
  </cols>
  <sheetData>
    <row r="1" spans="1:34">
      <c r="A1" s="1196"/>
      <c r="B1" s="1197"/>
      <c r="C1" s="1196"/>
      <c r="D1" s="1196"/>
      <c r="E1" s="1196"/>
      <c r="F1" s="1196"/>
      <c r="G1" s="1196"/>
      <c r="H1" s="1196"/>
      <c r="I1" s="1197"/>
      <c r="J1" s="1196"/>
      <c r="K1" s="1196"/>
      <c r="L1" s="1196"/>
      <c r="M1" s="1196"/>
      <c r="N1" s="1196"/>
      <c r="O1" s="1196"/>
      <c r="P1" s="1197"/>
      <c r="Q1" s="1196"/>
      <c r="R1" s="1196"/>
      <c r="S1" s="1196"/>
      <c r="T1" s="1196"/>
      <c r="U1" s="1196"/>
      <c r="V1" s="1196"/>
      <c r="W1" s="1197"/>
      <c r="X1" s="1196"/>
      <c r="Y1" s="1196"/>
      <c r="Z1" s="1196"/>
      <c r="AA1" s="1196"/>
      <c r="AB1" s="1202"/>
    </row>
    <row r="2" spans="1:34">
      <c r="A2" s="1202"/>
      <c r="B2" s="1203"/>
      <c r="C2" s="1201"/>
      <c r="D2" s="1201"/>
      <c r="E2" s="1201"/>
      <c r="F2" s="1201"/>
      <c r="G2" s="1201"/>
      <c r="H2" s="1202"/>
      <c r="I2" s="1203"/>
      <c r="J2" s="1201"/>
      <c r="K2" s="1201"/>
      <c r="L2" s="1201"/>
      <c r="M2" s="1201"/>
      <c r="N2" s="1201"/>
      <c r="O2" s="1202"/>
      <c r="P2" s="1203"/>
      <c r="Q2" s="1201"/>
      <c r="R2" s="1201"/>
      <c r="S2" s="1201"/>
      <c r="T2" s="1201"/>
      <c r="U2" s="1201"/>
      <c r="V2" s="1202"/>
      <c r="W2" s="1203"/>
      <c r="X2" s="1201"/>
      <c r="Y2" s="1201"/>
      <c r="Z2" s="1201"/>
      <c r="AA2" s="1201"/>
      <c r="AB2" s="1196"/>
    </row>
    <row r="3" spans="1:34" ht="23.25">
      <c r="A3" s="1196"/>
      <c r="B3" s="1197"/>
      <c r="C3" s="1196"/>
      <c r="D3" s="1196"/>
      <c r="E3" s="1196"/>
      <c r="F3" s="1196"/>
      <c r="G3" s="1196"/>
      <c r="H3" s="1196"/>
      <c r="I3" s="1197"/>
      <c r="J3" s="1196"/>
      <c r="K3" s="1196"/>
      <c r="L3" s="1254" t="s">
        <v>460</v>
      </c>
      <c r="M3" s="1196"/>
      <c r="N3" s="1196"/>
      <c r="O3" s="1196"/>
      <c r="P3" s="1197"/>
      <c r="Q3" s="1196"/>
      <c r="R3" s="1196"/>
      <c r="S3" s="1196"/>
      <c r="T3" s="1196"/>
      <c r="U3" s="1196"/>
      <c r="V3" s="1196"/>
      <c r="W3" s="1197"/>
      <c r="X3" s="1196"/>
      <c r="Y3" s="1196"/>
      <c r="Z3" s="1196"/>
      <c r="AA3" s="1196"/>
      <c r="AB3" s="1202"/>
      <c r="AC3" s="122"/>
      <c r="AD3" s="122"/>
      <c r="AE3" s="122"/>
      <c r="AF3" s="122"/>
      <c r="AG3" s="122"/>
      <c r="AH3" s="122"/>
    </row>
    <row r="4" spans="1:34" s="1253" customFormat="1">
      <c r="A4" s="1202" t="s">
        <v>459</v>
      </c>
      <c r="B4" s="1203"/>
      <c r="C4" s="1201"/>
      <c r="D4" s="1201"/>
      <c r="E4" s="1201"/>
      <c r="F4" s="1201"/>
      <c r="G4" s="1201"/>
      <c r="H4" s="1202"/>
      <c r="I4" s="1203"/>
      <c r="J4" s="1201"/>
      <c r="K4" s="1201"/>
      <c r="L4" s="1201"/>
      <c r="M4" s="1201"/>
      <c r="N4" s="1201"/>
      <c r="O4" s="1202"/>
      <c r="P4" s="1203"/>
      <c r="Q4" s="1201"/>
      <c r="R4" s="1201"/>
      <c r="S4" s="1201"/>
      <c r="T4" s="1201"/>
      <c r="U4" s="1201"/>
      <c r="V4" s="1202"/>
      <c r="W4" s="1203"/>
      <c r="X4" s="1201"/>
      <c r="Y4" s="1201"/>
      <c r="Z4" s="1201"/>
      <c r="AA4" s="1201"/>
      <c r="AB4" s="1202"/>
      <c r="AC4" s="122"/>
      <c r="AD4" s="122"/>
      <c r="AE4" s="122"/>
      <c r="AF4" s="122"/>
      <c r="AG4" s="122"/>
      <c r="AH4" s="122"/>
    </row>
    <row r="5" spans="1:34" ht="13.5" thickBot="1">
      <c r="A5" s="1196"/>
      <c r="B5" s="1197"/>
      <c r="C5" s="1196"/>
      <c r="D5" s="1196"/>
      <c r="E5" s="1196"/>
      <c r="F5" s="1196"/>
      <c r="G5" s="1196"/>
      <c r="H5" s="1196"/>
      <c r="I5" s="1197"/>
      <c r="J5" s="1196"/>
      <c r="K5" s="1196"/>
      <c r="L5" s="1196"/>
      <c r="M5" s="1196"/>
      <c r="N5" s="1196"/>
      <c r="O5" s="1196"/>
      <c r="P5" s="1197"/>
      <c r="Q5" s="1196"/>
      <c r="R5" s="1196"/>
      <c r="S5" s="1196"/>
      <c r="T5" s="1196"/>
      <c r="U5" s="1196"/>
      <c r="V5" s="1196"/>
      <c r="W5" s="1197"/>
      <c r="X5" s="1196"/>
      <c r="Y5" s="1196"/>
      <c r="Z5" s="1196"/>
      <c r="AA5" s="1196"/>
      <c r="AB5" s="1196"/>
      <c r="AC5" s="122"/>
      <c r="AD5" s="122"/>
      <c r="AE5" s="122"/>
      <c r="AF5" s="122"/>
      <c r="AG5" s="122"/>
      <c r="AH5" s="122"/>
    </row>
    <row r="6" spans="1:34" ht="13.5" thickBot="1">
      <c r="A6" s="1177" t="s">
        <v>387</v>
      </c>
      <c r="B6" s="1175"/>
      <c r="C6" s="1420" t="s">
        <v>388</v>
      </c>
      <c r="D6" s="1421"/>
      <c r="E6" s="1421"/>
      <c r="F6" s="1421"/>
      <c r="G6" s="1421"/>
      <c r="H6" s="1422"/>
      <c r="I6" s="1176"/>
      <c r="J6" s="1420" t="s">
        <v>389</v>
      </c>
      <c r="K6" s="1421"/>
      <c r="L6" s="1421"/>
      <c r="M6" s="1421"/>
      <c r="N6" s="1421"/>
      <c r="O6" s="1422"/>
      <c r="P6" s="1176"/>
      <c r="Q6" s="1420" t="s">
        <v>390</v>
      </c>
      <c r="R6" s="1421"/>
      <c r="S6" s="1421"/>
      <c r="T6" s="1421"/>
      <c r="U6" s="1421"/>
      <c r="V6" s="1422"/>
      <c r="W6" s="1176"/>
      <c r="X6" s="1423" t="s">
        <v>391</v>
      </c>
      <c r="Y6" s="1424"/>
      <c r="Z6" s="1424"/>
      <c r="AA6" s="1425"/>
      <c r="AB6" s="1202"/>
      <c r="AC6" s="122"/>
      <c r="AD6" s="122"/>
      <c r="AE6" s="122"/>
      <c r="AF6" s="122"/>
      <c r="AG6" s="122"/>
      <c r="AH6" s="122"/>
    </row>
    <row r="7" spans="1:34">
      <c r="A7" s="1175"/>
      <c r="B7" s="1175"/>
      <c r="C7" s="1430" t="s">
        <v>392</v>
      </c>
      <c r="D7" s="1430" t="s">
        <v>393</v>
      </c>
      <c r="E7" s="1430" t="s">
        <v>394</v>
      </c>
      <c r="F7" s="1430" t="s">
        <v>395</v>
      </c>
      <c r="G7" s="1178" t="s">
        <v>461</v>
      </c>
      <c r="H7" s="1179"/>
      <c r="I7" s="1176"/>
      <c r="J7" s="1428" t="s">
        <v>396</v>
      </c>
      <c r="K7" s="1428" t="s">
        <v>397</v>
      </c>
      <c r="L7" s="1428" t="s">
        <v>398</v>
      </c>
      <c r="M7" s="1428" t="s">
        <v>395</v>
      </c>
      <c r="N7" s="1178" t="s">
        <v>461</v>
      </c>
      <c r="O7" s="1178"/>
      <c r="P7" s="1176"/>
      <c r="Q7" s="1430" t="s">
        <v>392</v>
      </c>
      <c r="R7" s="1430" t="s">
        <v>393</v>
      </c>
      <c r="S7" s="1430" t="s">
        <v>394</v>
      </c>
      <c r="T7" s="1430" t="s">
        <v>395</v>
      </c>
      <c r="U7" s="1178" t="s">
        <v>461</v>
      </c>
      <c r="V7" s="1179"/>
      <c r="W7" s="1176"/>
      <c r="X7" s="1426" t="s">
        <v>399</v>
      </c>
      <c r="Y7" s="1180" t="s">
        <v>400</v>
      </c>
      <c r="Z7" s="1178" t="s">
        <v>461</v>
      </c>
      <c r="AA7" s="1178"/>
      <c r="AB7" s="1202"/>
      <c r="AC7" s="122"/>
      <c r="AD7" s="122"/>
      <c r="AE7" s="122"/>
      <c r="AF7" s="122"/>
      <c r="AG7" s="122"/>
      <c r="AH7" s="122"/>
    </row>
    <row r="8" spans="1:34" ht="13.5" thickBot="1">
      <c r="A8" s="1181" t="s">
        <v>462</v>
      </c>
      <c r="B8" s="1175"/>
      <c r="C8" s="1429"/>
      <c r="D8" s="1429"/>
      <c r="E8" s="1429"/>
      <c r="F8" s="1429"/>
      <c r="G8" s="1182"/>
      <c r="H8" s="1183" t="s">
        <v>401</v>
      </c>
      <c r="I8" s="1184"/>
      <c r="J8" s="1429"/>
      <c r="K8" s="1429"/>
      <c r="L8" s="1429"/>
      <c r="M8" s="1429"/>
      <c r="N8" s="1182"/>
      <c r="O8" s="1183" t="s">
        <v>401</v>
      </c>
      <c r="P8" s="1175"/>
      <c r="Q8" s="1429"/>
      <c r="R8" s="1429"/>
      <c r="S8" s="1429"/>
      <c r="T8" s="1429"/>
      <c r="U8" s="1182"/>
      <c r="V8" s="1183" t="s">
        <v>401</v>
      </c>
      <c r="W8" s="1175"/>
      <c r="X8" s="1427"/>
      <c r="Y8" s="1185" t="s">
        <v>402</v>
      </c>
      <c r="Z8" s="1182"/>
      <c r="AA8" s="1182" t="s">
        <v>401</v>
      </c>
      <c r="AB8" s="1196"/>
    </row>
    <row r="9" spans="1:34" ht="13.5" thickBot="1">
      <c r="A9" s="1186"/>
      <c r="B9" s="1175"/>
      <c r="C9" s="1187">
        <v>372.77199999999999</v>
      </c>
      <c r="D9" s="1188">
        <v>360.34199999999998</v>
      </c>
      <c r="E9" s="1189"/>
      <c r="F9" s="1190">
        <v>362.64299999999997</v>
      </c>
      <c r="G9" s="1191">
        <v>2.1309999999999718</v>
      </c>
      <c r="H9" s="1192">
        <v>5.9110376353630478E-3</v>
      </c>
      <c r="I9" s="1184"/>
      <c r="J9" s="1187">
        <v>311.85599999999999</v>
      </c>
      <c r="K9" s="1188">
        <v>374.38099999999997</v>
      </c>
      <c r="L9" s="1189">
        <v>371.005</v>
      </c>
      <c r="M9" s="1190">
        <v>369.74799999999999</v>
      </c>
      <c r="N9" s="1191">
        <v>0.96899999999999409</v>
      </c>
      <c r="O9" s="1192">
        <v>2.627589965806143E-3</v>
      </c>
      <c r="P9" s="1175"/>
      <c r="Q9" s="1187">
        <v>375.21100000000001</v>
      </c>
      <c r="R9" s="1188">
        <v>377.947</v>
      </c>
      <c r="S9" s="1189"/>
      <c r="T9" s="1190">
        <v>368.02499999999998</v>
      </c>
      <c r="U9" s="1191">
        <v>1.7029999999999745</v>
      </c>
      <c r="V9" s="1192">
        <v>4.6489154350544126E-3</v>
      </c>
      <c r="W9" s="1175"/>
      <c r="X9" s="1193">
        <v>365.5865</v>
      </c>
      <c r="Y9" s="1194">
        <v>164.38241906474821</v>
      </c>
      <c r="Z9" s="1191">
        <v>1.6422999999999774</v>
      </c>
      <c r="AA9" s="1192">
        <v>4.5125049389438399E-3</v>
      </c>
      <c r="AB9" s="1202"/>
    </row>
    <row r="10" spans="1:34">
      <c r="A10" s="1195"/>
      <c r="B10" s="1175"/>
      <c r="C10" s="1195"/>
      <c r="D10" s="1196"/>
      <c r="E10" s="1196"/>
      <c r="F10" s="1196"/>
      <c r="G10" s="1196"/>
      <c r="H10" s="1197"/>
      <c r="I10" s="1196"/>
      <c r="J10" s="1196"/>
      <c r="K10" s="1196"/>
      <c r="L10" s="1196"/>
      <c r="M10" s="1196"/>
      <c r="N10" s="1196"/>
      <c r="O10" s="1198"/>
      <c r="P10" s="1175"/>
      <c r="Q10" s="1195"/>
      <c r="R10" s="1196"/>
      <c r="S10" s="1196"/>
      <c r="T10" s="1196"/>
      <c r="U10" s="1196"/>
      <c r="V10" s="1197"/>
      <c r="W10" s="1175"/>
      <c r="X10" s="1199"/>
      <c r="Y10" s="1200"/>
      <c r="Z10" s="1195"/>
      <c r="AA10" s="1195"/>
      <c r="AB10" s="1202"/>
    </row>
    <row r="11" spans="1:34">
      <c r="A11" s="1201"/>
      <c r="B11" s="1175"/>
      <c r="C11" s="1201"/>
      <c r="D11" s="1201"/>
      <c r="E11" s="1201"/>
      <c r="F11" s="1201"/>
      <c r="G11" s="1202"/>
      <c r="H11" s="1203"/>
      <c r="I11" s="1201"/>
      <c r="J11" s="1201"/>
      <c r="K11" s="1201"/>
      <c r="L11" s="1201"/>
      <c r="M11" s="1201"/>
      <c r="N11" s="1201"/>
      <c r="O11" s="1204"/>
      <c r="P11" s="1201"/>
      <c r="Q11" s="1201"/>
      <c r="R11" s="1201"/>
      <c r="S11" s="1201"/>
      <c r="T11" s="1201"/>
      <c r="U11" s="1202"/>
      <c r="V11" s="1203"/>
      <c r="W11" s="1201"/>
      <c r="X11" s="1201"/>
      <c r="Y11" s="1201"/>
      <c r="Z11" s="1205"/>
      <c r="AA11" s="1205"/>
      <c r="AB11" s="1196"/>
    </row>
    <row r="12" spans="1:34" ht="13.5" thickBot="1">
      <c r="A12" s="1201"/>
      <c r="B12" s="1175"/>
      <c r="C12" s="1206" t="s">
        <v>403</v>
      </c>
      <c r="D12" s="1206" t="s">
        <v>404</v>
      </c>
      <c r="E12" s="1206" t="s">
        <v>405</v>
      </c>
      <c r="F12" s="1206" t="s">
        <v>406</v>
      </c>
      <c r="G12" s="1206"/>
      <c r="H12" s="1207"/>
      <c r="I12" s="1176"/>
      <c r="J12" s="1206" t="s">
        <v>403</v>
      </c>
      <c r="K12" s="1206" t="s">
        <v>404</v>
      </c>
      <c r="L12" s="1206" t="s">
        <v>405</v>
      </c>
      <c r="M12" s="1206" t="s">
        <v>406</v>
      </c>
      <c r="N12" s="1208"/>
      <c r="O12" s="1209"/>
      <c r="P12" s="1176"/>
      <c r="Q12" s="1206" t="s">
        <v>403</v>
      </c>
      <c r="R12" s="1206" t="s">
        <v>404</v>
      </c>
      <c r="S12" s="1206" t="s">
        <v>405</v>
      </c>
      <c r="T12" s="1206" t="s">
        <v>406</v>
      </c>
      <c r="U12" s="1206"/>
      <c r="V12" s="1207"/>
      <c r="W12" s="1175"/>
      <c r="X12" s="1210" t="s">
        <v>399</v>
      </c>
      <c r="Y12" s="1176"/>
      <c r="Z12" s="1205"/>
      <c r="AA12" s="1205"/>
      <c r="AB12" s="1202"/>
    </row>
    <row r="13" spans="1:34">
      <c r="A13" s="1211" t="s">
        <v>407</v>
      </c>
      <c r="B13" s="1175"/>
      <c r="C13" s="1212">
        <v>341.01839999999999</v>
      </c>
      <c r="D13" s="1213">
        <v>317.52640000000002</v>
      </c>
      <c r="E13" s="1213" t="s">
        <v>408</v>
      </c>
      <c r="F13" s="1214">
        <v>337.72109999999998</v>
      </c>
      <c r="G13" s="1215">
        <v>-6.8200000000047112E-2</v>
      </c>
      <c r="H13" s="1216">
        <v>-2.0190100752170981E-4</v>
      </c>
      <c r="I13" s="1217"/>
      <c r="J13" s="1212" t="s">
        <v>408</v>
      </c>
      <c r="K13" s="1213" t="s">
        <v>408</v>
      </c>
      <c r="L13" s="1213" t="s">
        <v>408</v>
      </c>
      <c r="M13" s="1214" t="s">
        <v>408</v>
      </c>
      <c r="N13" s="1215"/>
      <c r="O13" s="1216"/>
      <c r="P13" s="1175"/>
      <c r="Q13" s="1212" t="s">
        <v>408</v>
      </c>
      <c r="R13" s="1213" t="s">
        <v>408</v>
      </c>
      <c r="S13" s="1213" t="s">
        <v>408</v>
      </c>
      <c r="T13" s="1214" t="s">
        <v>408</v>
      </c>
      <c r="U13" s="1215" t="s">
        <v>408</v>
      </c>
      <c r="V13" s="1218" t="s">
        <v>408</v>
      </c>
      <c r="W13" s="1175"/>
      <c r="X13" s="1219">
        <v>337.72109999999998</v>
      </c>
      <c r="Y13" s="1220"/>
      <c r="Z13" s="1221">
        <v>-6.8200000000047112E-2</v>
      </c>
      <c r="AA13" s="1218">
        <v>-2.0190100752170981E-4</v>
      </c>
      <c r="AB13" s="1202"/>
    </row>
    <row r="14" spans="1:34">
      <c r="A14" s="1222" t="s">
        <v>409</v>
      </c>
      <c r="B14" s="1175"/>
      <c r="C14" s="1223" t="s">
        <v>408</v>
      </c>
      <c r="D14" s="1224" t="s">
        <v>408</v>
      </c>
      <c r="E14" s="1224" t="s">
        <v>408</v>
      </c>
      <c r="F14" s="1225" t="s">
        <v>408</v>
      </c>
      <c r="G14" s="1226"/>
      <c r="H14" s="1227" t="s">
        <v>408</v>
      </c>
      <c r="I14" s="1217"/>
      <c r="J14" s="1223" t="s">
        <v>408</v>
      </c>
      <c r="K14" s="1224" t="s">
        <v>408</v>
      </c>
      <c r="L14" s="1224" t="s">
        <v>408</v>
      </c>
      <c r="M14" s="1225" t="s">
        <v>408</v>
      </c>
      <c r="N14" s="1226" t="s">
        <v>408</v>
      </c>
      <c r="O14" s="1228" t="s">
        <v>408</v>
      </c>
      <c r="P14" s="1175"/>
      <c r="Q14" s="1223" t="s">
        <v>408</v>
      </c>
      <c r="R14" s="1224" t="s">
        <v>408</v>
      </c>
      <c r="S14" s="1224" t="s">
        <v>408</v>
      </c>
      <c r="T14" s="1225" t="s">
        <v>408</v>
      </c>
      <c r="U14" s="1226" t="s">
        <v>408</v>
      </c>
      <c r="V14" s="1228" t="s">
        <v>408</v>
      </c>
      <c r="W14" s="1175"/>
      <c r="X14" s="1229" t="s">
        <v>408</v>
      </c>
      <c r="Y14" s="1196"/>
      <c r="Z14" s="1230" t="s">
        <v>408</v>
      </c>
      <c r="AA14" s="1228" t="s">
        <v>408</v>
      </c>
      <c r="AB14" s="1196"/>
    </row>
    <row r="15" spans="1:34">
      <c r="A15" s="1222" t="s">
        <v>410</v>
      </c>
      <c r="B15" s="1175"/>
      <c r="C15" s="1223">
        <v>316.94600000000003</v>
      </c>
      <c r="D15" s="1224">
        <v>320.69990000000001</v>
      </c>
      <c r="E15" s="1224">
        <v>325.46190000000001</v>
      </c>
      <c r="F15" s="1225">
        <v>321.05340000000001</v>
      </c>
      <c r="G15" s="1226">
        <v>-5.6940000000000168</v>
      </c>
      <c r="H15" s="1227">
        <v>-1.7426305457977631E-2</v>
      </c>
      <c r="I15" s="1217"/>
      <c r="J15" s="1223" t="s">
        <v>408</v>
      </c>
      <c r="K15" s="1224" t="s">
        <v>408</v>
      </c>
      <c r="L15" s="1224" t="s">
        <v>408</v>
      </c>
      <c r="M15" s="1225" t="s">
        <v>408</v>
      </c>
      <c r="N15" s="1226" t="s">
        <v>408</v>
      </c>
      <c r="O15" s="1228" t="s">
        <v>408</v>
      </c>
      <c r="P15" s="1175"/>
      <c r="Q15" s="1223" t="s">
        <v>408</v>
      </c>
      <c r="R15" s="1224" t="s">
        <v>408</v>
      </c>
      <c r="S15" s="1224" t="s">
        <v>408</v>
      </c>
      <c r="T15" s="1225" t="s">
        <v>408</v>
      </c>
      <c r="U15" s="1226" t="s">
        <v>408</v>
      </c>
      <c r="V15" s="1228">
        <v>-1</v>
      </c>
      <c r="W15" s="1175"/>
      <c r="X15" s="1229">
        <v>321.05340000000001</v>
      </c>
      <c r="Y15" s="1196"/>
      <c r="Z15" s="1230">
        <v>-3.6716000000000122</v>
      </c>
      <c r="AA15" s="1228">
        <v>-1.1306798059896872E-2</v>
      </c>
      <c r="AB15" s="1202"/>
    </row>
    <row r="16" spans="1:34">
      <c r="A16" s="1222" t="s">
        <v>411</v>
      </c>
      <c r="B16" s="1175"/>
      <c r="C16" s="1223" t="s">
        <v>408</v>
      </c>
      <c r="D16" s="1224">
        <v>344.37119999999999</v>
      </c>
      <c r="E16" s="1224">
        <v>330.23129999999998</v>
      </c>
      <c r="F16" s="1225">
        <v>334.76389999999998</v>
      </c>
      <c r="G16" s="1226">
        <v>2.2567999999999984</v>
      </c>
      <c r="H16" s="1227">
        <v>6.7872234908668005E-3</v>
      </c>
      <c r="I16" s="1217"/>
      <c r="J16" s="1223" t="s">
        <v>408</v>
      </c>
      <c r="K16" s="1224" t="s">
        <v>408</v>
      </c>
      <c r="L16" s="1224" t="s">
        <v>408</v>
      </c>
      <c r="M16" s="1225" t="s">
        <v>408</v>
      </c>
      <c r="N16" s="1226" t="s">
        <v>408</v>
      </c>
      <c r="O16" s="1228" t="s">
        <v>408</v>
      </c>
      <c r="P16" s="1175"/>
      <c r="Q16" s="1223" t="s">
        <v>408</v>
      </c>
      <c r="R16" s="1224">
        <v>349.35939999999999</v>
      </c>
      <c r="S16" s="1224">
        <v>357.87279999999998</v>
      </c>
      <c r="T16" s="1225">
        <v>356.142</v>
      </c>
      <c r="U16" s="1226">
        <v>-1.1870000000000118</v>
      </c>
      <c r="V16" s="1228">
        <v>-3.3218686420637411E-3</v>
      </c>
      <c r="W16" s="1175"/>
      <c r="X16" s="1231">
        <v>348.12470000000002</v>
      </c>
      <c r="Y16" s="1175"/>
      <c r="Z16" s="1230">
        <v>0.10450000000003001</v>
      </c>
      <c r="AA16" s="1228">
        <v>3.0026992686060794E-4</v>
      </c>
      <c r="AB16" s="1202"/>
    </row>
    <row r="17" spans="1:28">
      <c r="A17" s="1222" t="s">
        <v>412</v>
      </c>
      <c r="B17" s="1175"/>
      <c r="C17" s="1223">
        <v>363.81810000000002</v>
      </c>
      <c r="D17" s="1224">
        <v>373.96069999999997</v>
      </c>
      <c r="E17" s="1224" t="s">
        <v>408</v>
      </c>
      <c r="F17" s="1225">
        <v>368.50670000000002</v>
      </c>
      <c r="G17" s="1226">
        <v>4.2613000000000056</v>
      </c>
      <c r="H17" s="1227">
        <v>1.1698980961736272E-2</v>
      </c>
      <c r="I17" s="1217"/>
      <c r="J17" s="1223" t="s">
        <v>408</v>
      </c>
      <c r="K17" s="1224" t="s">
        <v>408</v>
      </c>
      <c r="L17" s="1224" t="s">
        <v>408</v>
      </c>
      <c r="M17" s="1225" t="s">
        <v>408</v>
      </c>
      <c r="N17" s="1226" t="s">
        <v>408</v>
      </c>
      <c r="O17" s="1228" t="s">
        <v>408</v>
      </c>
      <c r="P17" s="1175"/>
      <c r="Q17" s="1223" t="s">
        <v>408</v>
      </c>
      <c r="R17" s="1224" t="s">
        <v>408</v>
      </c>
      <c r="S17" s="1224" t="s">
        <v>408</v>
      </c>
      <c r="T17" s="1225" t="s">
        <v>408</v>
      </c>
      <c r="U17" s="1226" t="s">
        <v>408</v>
      </c>
      <c r="V17" s="1228" t="s">
        <v>408</v>
      </c>
      <c r="W17" s="1175"/>
      <c r="X17" s="1231">
        <v>368.50670000000002</v>
      </c>
      <c r="Y17" s="1196"/>
      <c r="Z17" s="1230">
        <v>4.2613000000000056</v>
      </c>
      <c r="AA17" s="1228">
        <v>1.1698980961736272E-2</v>
      </c>
      <c r="AB17" s="1196"/>
    </row>
    <row r="18" spans="1:28">
      <c r="A18" s="1222" t="s">
        <v>413</v>
      </c>
      <c r="B18" s="1175"/>
      <c r="C18" s="1223" t="s">
        <v>408</v>
      </c>
      <c r="D18" s="1224" t="s">
        <v>414</v>
      </c>
      <c r="E18" s="1224" t="s">
        <v>408</v>
      </c>
      <c r="F18" s="1225" t="s">
        <v>414</v>
      </c>
      <c r="G18" s="1226" t="s">
        <v>408</v>
      </c>
      <c r="H18" s="1227" t="s">
        <v>408</v>
      </c>
      <c r="I18" s="1217"/>
      <c r="J18" s="1223" t="s">
        <v>408</v>
      </c>
      <c r="K18" s="1224" t="s">
        <v>408</v>
      </c>
      <c r="L18" s="1224" t="s">
        <v>408</v>
      </c>
      <c r="M18" s="1225" t="s">
        <v>408</v>
      </c>
      <c r="N18" s="1226" t="s">
        <v>408</v>
      </c>
      <c r="O18" s="1228" t="s">
        <v>408</v>
      </c>
      <c r="P18" s="1175"/>
      <c r="Q18" s="1223" t="s">
        <v>408</v>
      </c>
      <c r="R18" s="1224" t="s">
        <v>408</v>
      </c>
      <c r="S18" s="1224" t="s">
        <v>408</v>
      </c>
      <c r="T18" s="1225" t="s">
        <v>408</v>
      </c>
      <c r="U18" s="1226" t="s">
        <v>408</v>
      </c>
      <c r="V18" s="1228" t="s">
        <v>408</v>
      </c>
      <c r="W18" s="1175"/>
      <c r="X18" s="1231" t="s">
        <v>414</v>
      </c>
      <c r="Y18" s="1196"/>
      <c r="Z18" s="1230" t="s">
        <v>408</v>
      </c>
      <c r="AA18" s="1228" t="s">
        <v>408</v>
      </c>
      <c r="AB18" s="1202"/>
    </row>
    <row r="19" spans="1:28">
      <c r="A19" s="1222" t="s">
        <v>415</v>
      </c>
      <c r="B19" s="1175"/>
      <c r="C19" s="1232" t="s">
        <v>408</v>
      </c>
      <c r="D19" s="1233" t="s">
        <v>408</v>
      </c>
      <c r="E19" s="1233" t="s">
        <v>408</v>
      </c>
      <c r="F19" s="1234" t="s">
        <v>408</v>
      </c>
      <c r="G19" s="1226"/>
      <c r="H19" s="1227"/>
      <c r="I19" s="1235"/>
      <c r="J19" s="1232">
        <v>338.61630000000002</v>
      </c>
      <c r="K19" s="1233">
        <v>345.9776</v>
      </c>
      <c r="L19" s="1233">
        <v>346.72449999999998</v>
      </c>
      <c r="M19" s="1234">
        <v>345.4391</v>
      </c>
      <c r="N19" s="1226">
        <v>-1.1102000000000203</v>
      </c>
      <c r="O19" s="1228">
        <v>-3.2035845982086864E-3</v>
      </c>
      <c r="P19" s="1175"/>
      <c r="Q19" s="1232" t="s">
        <v>408</v>
      </c>
      <c r="R19" s="1233" t="s">
        <v>408</v>
      </c>
      <c r="S19" s="1233" t="s">
        <v>408</v>
      </c>
      <c r="T19" s="1234" t="s">
        <v>408</v>
      </c>
      <c r="U19" s="1226" t="s">
        <v>408</v>
      </c>
      <c r="V19" s="1228" t="s">
        <v>408</v>
      </c>
      <c r="W19" s="1175"/>
      <c r="X19" s="1231">
        <v>345.4391</v>
      </c>
      <c r="Y19" s="1220"/>
      <c r="Z19" s="1230">
        <v>-1.1102000000000203</v>
      </c>
      <c r="AA19" s="1228">
        <v>-3.2035845982086864E-3</v>
      </c>
      <c r="AB19" s="1202"/>
    </row>
    <row r="20" spans="1:28">
      <c r="A20" s="1222" t="s">
        <v>416</v>
      </c>
      <c r="B20" s="1175"/>
      <c r="C20" s="1223" t="s">
        <v>408</v>
      </c>
      <c r="D20" s="1224">
        <v>419.01479999999998</v>
      </c>
      <c r="E20" s="1224">
        <v>422.75619999999998</v>
      </c>
      <c r="F20" s="1225">
        <v>421.4855</v>
      </c>
      <c r="G20" s="1226">
        <v>0</v>
      </c>
      <c r="H20" s="1227">
        <v>0</v>
      </c>
      <c r="I20" s="1217"/>
      <c r="J20" s="1223" t="s">
        <v>408</v>
      </c>
      <c r="K20" s="1224" t="s">
        <v>408</v>
      </c>
      <c r="L20" s="1224" t="s">
        <v>408</v>
      </c>
      <c r="M20" s="1225" t="s">
        <v>408</v>
      </c>
      <c r="N20" s="1226" t="s">
        <v>408</v>
      </c>
      <c r="O20" s="1228" t="s">
        <v>408</v>
      </c>
      <c r="P20" s="1175"/>
      <c r="Q20" s="1223" t="s">
        <v>408</v>
      </c>
      <c r="R20" s="1224" t="s">
        <v>408</v>
      </c>
      <c r="S20" s="1224">
        <v>408.72379999999998</v>
      </c>
      <c r="T20" s="1225">
        <v>408.72379999999998</v>
      </c>
      <c r="U20" s="1226" t="s">
        <v>408</v>
      </c>
      <c r="V20" s="1228" t="s">
        <v>408</v>
      </c>
      <c r="W20" s="1175"/>
      <c r="X20" s="1231">
        <v>416.18079999999998</v>
      </c>
      <c r="Y20" s="1220"/>
      <c r="Z20" s="1230" t="s">
        <v>408</v>
      </c>
      <c r="AA20" s="1228" t="s">
        <v>408</v>
      </c>
      <c r="AB20" s="1196"/>
    </row>
    <row r="21" spans="1:28">
      <c r="A21" s="1222" t="s">
        <v>417</v>
      </c>
      <c r="B21" s="1175"/>
      <c r="C21" s="1223">
        <v>346.79090000000002</v>
      </c>
      <c r="D21" s="1224">
        <v>344.80540000000002</v>
      </c>
      <c r="E21" s="1224" t="s">
        <v>408</v>
      </c>
      <c r="F21" s="1225">
        <v>346.07299999999998</v>
      </c>
      <c r="G21" s="1226">
        <v>0.99449999999995953</v>
      </c>
      <c r="H21" s="1227">
        <v>2.8819529469379379E-3</v>
      </c>
      <c r="I21" s="1217"/>
      <c r="J21" s="1223" t="s">
        <v>408</v>
      </c>
      <c r="K21" s="1224" t="s">
        <v>408</v>
      </c>
      <c r="L21" s="1224" t="s">
        <v>408</v>
      </c>
      <c r="M21" s="1225" t="s">
        <v>408</v>
      </c>
      <c r="N21" s="1226" t="s">
        <v>408</v>
      </c>
      <c r="O21" s="1228" t="s">
        <v>408</v>
      </c>
      <c r="P21" s="1175"/>
      <c r="Q21" s="1223">
        <v>368.75259999999997</v>
      </c>
      <c r="R21" s="1224">
        <v>381.2636</v>
      </c>
      <c r="S21" s="1224" t="s">
        <v>408</v>
      </c>
      <c r="T21" s="1225">
        <v>376.7115</v>
      </c>
      <c r="U21" s="1226">
        <v>-1.0914999999999964</v>
      </c>
      <c r="V21" s="1228">
        <v>-2.8890718178521402E-3</v>
      </c>
      <c r="W21" s="1175"/>
      <c r="X21" s="1231">
        <v>366.1857</v>
      </c>
      <c r="Y21" s="1220"/>
      <c r="Z21" s="1230">
        <v>-0.3749000000000251</v>
      </c>
      <c r="AA21" s="1228">
        <v>-1.022750399251926E-3</v>
      </c>
      <c r="AB21" s="1202"/>
    </row>
    <row r="22" spans="1:28">
      <c r="A22" s="1222" t="s">
        <v>418</v>
      </c>
      <c r="B22" s="1175"/>
      <c r="C22" s="1232">
        <v>384.65809999999999</v>
      </c>
      <c r="D22" s="1233">
        <v>378.43279999999999</v>
      </c>
      <c r="E22" s="1233">
        <v>340.42919999999998</v>
      </c>
      <c r="F22" s="1234">
        <v>375.50450000000001</v>
      </c>
      <c r="G22" s="1226">
        <v>1.8717000000000326</v>
      </c>
      <c r="H22" s="1227">
        <v>5.0094638372220057E-3</v>
      </c>
      <c r="I22" s="1217"/>
      <c r="J22" s="1232">
        <v>390.80459999999999</v>
      </c>
      <c r="K22" s="1233">
        <v>362</v>
      </c>
      <c r="L22" s="1233">
        <v>335.45650000000001</v>
      </c>
      <c r="M22" s="1234">
        <v>349.67200000000003</v>
      </c>
      <c r="N22" s="1226">
        <v>1.1070000000000277</v>
      </c>
      <c r="O22" s="1228">
        <v>3.1758782436561717E-3</v>
      </c>
      <c r="P22" s="1175"/>
      <c r="Q22" s="1232" t="s">
        <v>408</v>
      </c>
      <c r="R22" s="1233" t="s">
        <v>408</v>
      </c>
      <c r="S22" s="1233" t="s">
        <v>408</v>
      </c>
      <c r="T22" s="1234" t="s">
        <v>408</v>
      </c>
      <c r="U22" s="1226" t="s">
        <v>408</v>
      </c>
      <c r="V22" s="1228" t="s">
        <v>408</v>
      </c>
      <c r="W22" s="1175"/>
      <c r="X22" s="1231">
        <v>371.71820000000002</v>
      </c>
      <c r="Y22" s="1196"/>
      <c r="Z22" s="1230">
        <v>1.7597000000000094</v>
      </c>
      <c r="AA22" s="1228">
        <v>4.7564794429646451E-3</v>
      </c>
      <c r="AB22" s="1202"/>
    </row>
    <row r="23" spans="1:28">
      <c r="A23" s="1222" t="s">
        <v>419</v>
      </c>
      <c r="B23" s="1175"/>
      <c r="C23" s="1232">
        <v>333.44299999999998</v>
      </c>
      <c r="D23" s="1233">
        <v>346.98579999999998</v>
      </c>
      <c r="E23" s="1233" t="s">
        <v>408</v>
      </c>
      <c r="F23" s="1234">
        <v>343.20659999999998</v>
      </c>
      <c r="G23" s="1226">
        <v>-1.8695000000000164</v>
      </c>
      <c r="H23" s="1227">
        <v>-5.4176455570235094E-3</v>
      </c>
      <c r="I23" s="1217"/>
      <c r="J23" s="1232" t="s">
        <v>408</v>
      </c>
      <c r="K23" s="1233" t="s">
        <v>408</v>
      </c>
      <c r="L23" s="1233" t="s">
        <v>408</v>
      </c>
      <c r="M23" s="1234" t="s">
        <v>408</v>
      </c>
      <c r="N23" s="1226" t="s">
        <v>408</v>
      </c>
      <c r="O23" s="1228" t="s">
        <v>408</v>
      </c>
      <c r="P23" s="1175"/>
      <c r="Q23" s="1232" t="s">
        <v>408</v>
      </c>
      <c r="R23" s="1233" t="s">
        <v>408</v>
      </c>
      <c r="S23" s="1233" t="s">
        <v>408</v>
      </c>
      <c r="T23" s="1234" t="s">
        <v>408</v>
      </c>
      <c r="U23" s="1226" t="s">
        <v>408</v>
      </c>
      <c r="V23" s="1228" t="s">
        <v>408</v>
      </c>
      <c r="W23" s="1175"/>
      <c r="X23" s="1231">
        <v>343.20659999999998</v>
      </c>
      <c r="Y23" s="1196"/>
      <c r="Z23" s="1230">
        <v>-1.8695000000000164</v>
      </c>
      <c r="AA23" s="1228">
        <v>-5.4176455570235094E-3</v>
      </c>
      <c r="AB23" s="1196"/>
    </row>
    <row r="24" spans="1:28">
      <c r="A24" s="1222" t="s">
        <v>420</v>
      </c>
      <c r="B24" s="1175"/>
      <c r="C24" s="1223">
        <v>408.6644</v>
      </c>
      <c r="D24" s="1224">
        <v>377.23860000000002</v>
      </c>
      <c r="E24" s="1224">
        <v>336.61130000000003</v>
      </c>
      <c r="F24" s="1225">
        <v>402.23930000000001</v>
      </c>
      <c r="G24" s="1236">
        <v>0</v>
      </c>
      <c r="H24" s="1227">
        <v>0</v>
      </c>
      <c r="I24" s="1217"/>
      <c r="J24" s="1223" t="s">
        <v>408</v>
      </c>
      <c r="K24" s="1224" t="s">
        <v>408</v>
      </c>
      <c r="L24" s="1224" t="s">
        <v>408</v>
      </c>
      <c r="M24" s="1225" t="s">
        <v>408</v>
      </c>
      <c r="N24" s="1226" t="s">
        <v>408</v>
      </c>
      <c r="O24" s="1228" t="s">
        <v>408</v>
      </c>
      <c r="P24" s="1175"/>
      <c r="Q24" s="1223">
        <v>461.55950000000001</v>
      </c>
      <c r="R24" s="1224">
        <v>431.29059999999998</v>
      </c>
      <c r="S24" s="1224">
        <v>474.7722</v>
      </c>
      <c r="T24" s="1225">
        <v>453.29809999999998</v>
      </c>
      <c r="U24" s="1226" t="s">
        <v>408</v>
      </c>
      <c r="V24" s="1228" t="s">
        <v>408</v>
      </c>
      <c r="W24" s="1175"/>
      <c r="X24" s="1231">
        <v>405.91629999999998</v>
      </c>
      <c r="Y24" s="1196"/>
      <c r="Z24" s="1230" t="s">
        <v>408</v>
      </c>
      <c r="AA24" s="1228" t="s">
        <v>408</v>
      </c>
      <c r="AB24" s="1202"/>
    </row>
    <row r="25" spans="1:28">
      <c r="A25" s="1222" t="s">
        <v>421</v>
      </c>
      <c r="B25" s="1175"/>
      <c r="C25" s="1223" t="s">
        <v>408</v>
      </c>
      <c r="D25" s="1224" t="s">
        <v>408</v>
      </c>
      <c r="E25" s="1224" t="s">
        <v>408</v>
      </c>
      <c r="F25" s="1225" t="s">
        <v>408</v>
      </c>
      <c r="G25" s="1226">
        <v>0</v>
      </c>
      <c r="H25" s="1227">
        <v>0</v>
      </c>
      <c r="I25" s="1217"/>
      <c r="J25" s="1223" t="s">
        <v>408</v>
      </c>
      <c r="K25" s="1224" t="s">
        <v>408</v>
      </c>
      <c r="L25" s="1224" t="s">
        <v>408</v>
      </c>
      <c r="M25" s="1225" t="s">
        <v>408</v>
      </c>
      <c r="N25" s="1226" t="s">
        <v>408</v>
      </c>
      <c r="O25" s="1228" t="s">
        <v>408</v>
      </c>
      <c r="P25" s="1175"/>
      <c r="Q25" s="1223" t="s">
        <v>408</v>
      </c>
      <c r="R25" s="1224" t="s">
        <v>408</v>
      </c>
      <c r="S25" s="1224" t="s">
        <v>408</v>
      </c>
      <c r="T25" s="1225" t="s">
        <v>408</v>
      </c>
      <c r="U25" s="1226" t="s">
        <v>408</v>
      </c>
      <c r="V25" s="1228" t="s">
        <v>408</v>
      </c>
      <c r="W25" s="1175"/>
      <c r="X25" s="1231" t="s">
        <v>408</v>
      </c>
      <c r="Y25" s="1220"/>
      <c r="Z25" s="1230" t="s">
        <v>408</v>
      </c>
      <c r="AA25" s="1228" t="s">
        <v>408</v>
      </c>
      <c r="AB25" s="1202"/>
    </row>
    <row r="26" spans="1:28">
      <c r="A26" s="1222" t="s">
        <v>422</v>
      </c>
      <c r="B26" s="1175"/>
      <c r="C26" s="1223" t="s">
        <v>408</v>
      </c>
      <c r="D26" s="1224">
        <v>236.70939999999999</v>
      </c>
      <c r="E26" s="1224" t="s">
        <v>408</v>
      </c>
      <c r="F26" s="1225">
        <v>236.70939999999999</v>
      </c>
      <c r="G26" s="1226">
        <v>20.719299999999976</v>
      </c>
      <c r="H26" s="1227">
        <v>9.5927081843102835E-2</v>
      </c>
      <c r="I26" s="1217"/>
      <c r="J26" s="1223" t="s">
        <v>408</v>
      </c>
      <c r="K26" s="1224" t="s">
        <v>408</v>
      </c>
      <c r="L26" s="1224" t="s">
        <v>408</v>
      </c>
      <c r="M26" s="1225" t="s">
        <v>408</v>
      </c>
      <c r="N26" s="1226" t="s">
        <v>408</v>
      </c>
      <c r="O26" s="1228" t="s">
        <v>408</v>
      </c>
      <c r="P26" s="1175"/>
      <c r="Q26" s="1223" t="s">
        <v>408</v>
      </c>
      <c r="R26" s="1224" t="s">
        <v>408</v>
      </c>
      <c r="S26" s="1224" t="s">
        <v>408</v>
      </c>
      <c r="T26" s="1225" t="s">
        <v>408</v>
      </c>
      <c r="U26" s="1226" t="s">
        <v>408</v>
      </c>
      <c r="V26" s="1228" t="s">
        <v>408</v>
      </c>
      <c r="W26" s="1175"/>
      <c r="X26" s="1231">
        <v>236.70939999999999</v>
      </c>
      <c r="Y26" s="1220"/>
      <c r="Z26" s="1230">
        <v>18.440199999999976</v>
      </c>
      <c r="AA26" s="1228">
        <v>8.4483747592422498E-2</v>
      </c>
      <c r="AB26" s="1196"/>
    </row>
    <row r="27" spans="1:28">
      <c r="A27" s="1222" t="s">
        <v>423</v>
      </c>
      <c r="B27" s="1175"/>
      <c r="C27" s="1223" t="s">
        <v>408</v>
      </c>
      <c r="D27" s="1224">
        <v>275.96850000000001</v>
      </c>
      <c r="E27" s="1224">
        <v>278.0942</v>
      </c>
      <c r="F27" s="1225">
        <v>277.56810000000002</v>
      </c>
      <c r="G27" s="1226">
        <v>9.1163000000000238</v>
      </c>
      <c r="H27" s="1227">
        <v>3.3958796327683505E-2</v>
      </c>
      <c r="I27" s="1217"/>
      <c r="J27" s="1223" t="s">
        <v>408</v>
      </c>
      <c r="K27" s="1224" t="s">
        <v>408</v>
      </c>
      <c r="L27" s="1224" t="s">
        <v>408</v>
      </c>
      <c r="M27" s="1225" t="s">
        <v>408</v>
      </c>
      <c r="N27" s="1226" t="s">
        <v>408</v>
      </c>
      <c r="O27" s="1228" t="s">
        <v>408</v>
      </c>
      <c r="P27" s="1175"/>
      <c r="Q27" s="1223" t="s">
        <v>408</v>
      </c>
      <c r="R27" s="1224" t="s">
        <v>414</v>
      </c>
      <c r="S27" s="1224" t="s">
        <v>408</v>
      </c>
      <c r="T27" s="1225" t="s">
        <v>414</v>
      </c>
      <c r="U27" s="1226" t="s">
        <v>408</v>
      </c>
      <c r="V27" s="1228" t="s">
        <v>408</v>
      </c>
      <c r="W27" s="1175"/>
      <c r="X27" s="1231" t="s">
        <v>414</v>
      </c>
      <c r="Y27" s="1220"/>
      <c r="Z27" s="1230" t="s">
        <v>408</v>
      </c>
      <c r="AA27" s="1228" t="s">
        <v>408</v>
      </c>
      <c r="AB27" s="1202"/>
    </row>
    <row r="28" spans="1:28">
      <c r="A28" s="1222" t="s">
        <v>424</v>
      </c>
      <c r="B28" s="1175"/>
      <c r="C28" s="1223">
        <v>373.3827</v>
      </c>
      <c r="D28" s="1233">
        <v>359.47919999999999</v>
      </c>
      <c r="E28" s="1233" t="s">
        <v>408</v>
      </c>
      <c r="F28" s="1234">
        <v>369.78500000000003</v>
      </c>
      <c r="G28" s="1226">
        <v>5.2835000000000036</v>
      </c>
      <c r="H28" s="1227">
        <v>1.4495139251827549E-2</v>
      </c>
      <c r="I28" s="1217"/>
      <c r="J28" s="1223" t="s">
        <v>408</v>
      </c>
      <c r="K28" s="1233" t="s">
        <v>408</v>
      </c>
      <c r="L28" s="1233" t="s">
        <v>408</v>
      </c>
      <c r="M28" s="1234" t="s">
        <v>408</v>
      </c>
      <c r="N28" s="1226" t="s">
        <v>408</v>
      </c>
      <c r="O28" s="1228" t="s">
        <v>408</v>
      </c>
      <c r="P28" s="1175"/>
      <c r="Q28" s="1223" t="s">
        <v>408</v>
      </c>
      <c r="R28" s="1233" t="s">
        <v>408</v>
      </c>
      <c r="S28" s="1233" t="s">
        <v>408</v>
      </c>
      <c r="T28" s="1234" t="s">
        <v>408</v>
      </c>
      <c r="U28" s="1226" t="s">
        <v>408</v>
      </c>
      <c r="V28" s="1228" t="s">
        <v>408</v>
      </c>
      <c r="W28" s="1175"/>
      <c r="X28" s="1231">
        <v>369.78500000000003</v>
      </c>
      <c r="Y28" s="1220"/>
      <c r="Z28" s="1230">
        <v>5.2835000000000036</v>
      </c>
      <c r="AA28" s="1228">
        <v>1.4495139251827549E-2</v>
      </c>
      <c r="AB28" s="1202"/>
    </row>
    <row r="29" spans="1:28">
      <c r="A29" s="1222" t="s">
        <v>425</v>
      </c>
      <c r="B29" s="1175"/>
      <c r="C29" s="1223" t="s">
        <v>408</v>
      </c>
      <c r="D29" s="1233" t="s">
        <v>408</v>
      </c>
      <c r="E29" s="1233" t="s">
        <v>408</v>
      </c>
      <c r="F29" s="1234" t="s">
        <v>408</v>
      </c>
      <c r="G29" s="1226" t="s">
        <v>408</v>
      </c>
      <c r="H29" s="1227" t="s">
        <v>408</v>
      </c>
      <c r="I29" s="1217"/>
      <c r="J29" s="1223" t="s">
        <v>408</v>
      </c>
      <c r="K29" s="1233" t="s">
        <v>408</v>
      </c>
      <c r="L29" s="1233" t="s">
        <v>408</v>
      </c>
      <c r="M29" s="1234" t="s">
        <v>408</v>
      </c>
      <c r="N29" s="1226" t="s">
        <v>408</v>
      </c>
      <c r="O29" s="1228" t="s">
        <v>408</v>
      </c>
      <c r="P29" s="1175"/>
      <c r="Q29" s="1223" t="s">
        <v>408</v>
      </c>
      <c r="R29" s="1233" t="s">
        <v>408</v>
      </c>
      <c r="S29" s="1233" t="s">
        <v>408</v>
      </c>
      <c r="T29" s="1234" t="s">
        <v>408</v>
      </c>
      <c r="U29" s="1226" t="s">
        <v>408</v>
      </c>
      <c r="V29" s="1228" t="s">
        <v>408</v>
      </c>
      <c r="W29" s="1175"/>
      <c r="X29" s="1231" t="s">
        <v>408</v>
      </c>
      <c r="Y29" s="1220"/>
      <c r="Z29" s="1230" t="s">
        <v>408</v>
      </c>
      <c r="AA29" s="1228" t="s">
        <v>408</v>
      </c>
      <c r="AB29" s="1196"/>
    </row>
    <row r="30" spans="1:28">
      <c r="A30" s="1222" t="s">
        <v>426</v>
      </c>
      <c r="B30" s="1175"/>
      <c r="C30" s="1223" t="s">
        <v>408</v>
      </c>
      <c r="D30" s="1233">
        <v>356.54</v>
      </c>
      <c r="E30" s="1233" t="s">
        <v>408</v>
      </c>
      <c r="F30" s="1234">
        <v>356.54</v>
      </c>
      <c r="G30" s="1226">
        <v>0</v>
      </c>
      <c r="H30" s="1227">
        <v>0</v>
      </c>
      <c r="I30" s="1217"/>
      <c r="J30" s="1223" t="s">
        <v>408</v>
      </c>
      <c r="K30" s="1233" t="s">
        <v>408</v>
      </c>
      <c r="L30" s="1233" t="s">
        <v>408</v>
      </c>
      <c r="M30" s="1234" t="s">
        <v>408</v>
      </c>
      <c r="N30" s="1226" t="s">
        <v>408</v>
      </c>
      <c r="O30" s="1228" t="s">
        <v>408</v>
      </c>
      <c r="P30" s="1175"/>
      <c r="Q30" s="1223" t="s">
        <v>408</v>
      </c>
      <c r="R30" s="1233" t="s">
        <v>408</v>
      </c>
      <c r="S30" s="1233" t="s">
        <v>408</v>
      </c>
      <c r="T30" s="1234" t="s">
        <v>408</v>
      </c>
      <c r="U30" s="1226" t="s">
        <v>408</v>
      </c>
      <c r="V30" s="1228" t="s">
        <v>408</v>
      </c>
      <c r="W30" s="1175"/>
      <c r="X30" s="1231" t="s">
        <v>408</v>
      </c>
      <c r="Y30" s="1220"/>
      <c r="Z30" s="1230" t="s">
        <v>408</v>
      </c>
      <c r="AA30" s="1228" t="s">
        <v>408</v>
      </c>
      <c r="AB30" s="1202"/>
    </row>
    <row r="31" spans="1:28">
      <c r="A31" s="1222" t="s">
        <v>427</v>
      </c>
      <c r="B31" s="1175"/>
      <c r="C31" s="1223" t="s">
        <v>408</v>
      </c>
      <c r="D31" s="1224">
        <v>338.9708</v>
      </c>
      <c r="E31" s="1224">
        <v>323.69139999999999</v>
      </c>
      <c r="F31" s="1225">
        <v>331.2287</v>
      </c>
      <c r="G31" s="1226">
        <v>-7.6879000000000133</v>
      </c>
      <c r="H31" s="1227">
        <v>-2.2683751695845022E-2</v>
      </c>
      <c r="I31" s="1217"/>
      <c r="J31" s="1223" t="s">
        <v>408</v>
      </c>
      <c r="K31" s="1224" t="s">
        <v>408</v>
      </c>
      <c r="L31" s="1224" t="s">
        <v>408</v>
      </c>
      <c r="M31" s="1225" t="s">
        <v>408</v>
      </c>
      <c r="N31" s="1226" t="s">
        <v>408</v>
      </c>
      <c r="O31" s="1228" t="s">
        <v>408</v>
      </c>
      <c r="P31" s="1175"/>
      <c r="Q31" s="1223" t="s">
        <v>408</v>
      </c>
      <c r="R31" s="1224">
        <v>346.67939999999999</v>
      </c>
      <c r="S31" s="1224">
        <v>310.9873</v>
      </c>
      <c r="T31" s="1225">
        <v>314.76839999999999</v>
      </c>
      <c r="U31" s="1226">
        <v>3.1297000000000139</v>
      </c>
      <c r="V31" s="1228">
        <v>1.0042719341339934E-2</v>
      </c>
      <c r="W31" s="1175"/>
      <c r="X31" s="1231">
        <v>318.6497</v>
      </c>
      <c r="Y31" s="1196"/>
      <c r="Z31" s="1230">
        <v>0.57889999999997599</v>
      </c>
      <c r="AA31" s="1228">
        <v>1.820035036224521E-3</v>
      </c>
      <c r="AB31" s="1202"/>
    </row>
    <row r="32" spans="1:28">
      <c r="A32" s="1222" t="s">
        <v>428</v>
      </c>
      <c r="B32" s="1175"/>
      <c r="C32" s="1223">
        <v>363.98579999999998</v>
      </c>
      <c r="D32" s="1224">
        <v>366.09379999999999</v>
      </c>
      <c r="E32" s="1224" t="s">
        <v>408</v>
      </c>
      <c r="F32" s="1225">
        <v>364.77440000000001</v>
      </c>
      <c r="G32" s="1226">
        <v>7.8700000000026193E-2</v>
      </c>
      <c r="H32" s="1227">
        <v>2.1579634747559417E-4</v>
      </c>
      <c r="I32" s="1217"/>
      <c r="J32" s="1223" t="s">
        <v>408</v>
      </c>
      <c r="K32" s="1224" t="s">
        <v>408</v>
      </c>
      <c r="L32" s="1224" t="s">
        <v>408</v>
      </c>
      <c r="M32" s="1225" t="s">
        <v>408</v>
      </c>
      <c r="N32" s="1226" t="s">
        <v>408</v>
      </c>
      <c r="O32" s="1228" t="s">
        <v>408</v>
      </c>
      <c r="P32" s="1175"/>
      <c r="Q32" s="1223">
        <v>464.78629999999998</v>
      </c>
      <c r="R32" s="1224">
        <v>448.08109999999999</v>
      </c>
      <c r="S32" s="1224" t="s">
        <v>408</v>
      </c>
      <c r="T32" s="1225">
        <v>458.48070000000001</v>
      </c>
      <c r="U32" s="1226">
        <v>3.5658000000000243</v>
      </c>
      <c r="V32" s="1228">
        <v>7.838389114095845E-3</v>
      </c>
      <c r="W32" s="1175"/>
      <c r="X32" s="1231">
        <v>368.69130000000001</v>
      </c>
      <c r="Y32" s="1196"/>
      <c r="Z32" s="1230">
        <v>0.22440000000000282</v>
      </c>
      <c r="AA32" s="1228">
        <v>6.0900992735035686E-4</v>
      </c>
      <c r="AB32" s="1196"/>
    </row>
    <row r="33" spans="1:28">
      <c r="A33" s="1222" t="s">
        <v>429</v>
      </c>
      <c r="B33" s="1175"/>
      <c r="C33" s="1223" t="s">
        <v>408</v>
      </c>
      <c r="D33" s="1224">
        <v>298.98809999999997</v>
      </c>
      <c r="E33" s="1224">
        <v>307.12610000000001</v>
      </c>
      <c r="F33" s="1225">
        <v>304.15289999999999</v>
      </c>
      <c r="G33" s="1226">
        <v>1.6354000000000042</v>
      </c>
      <c r="H33" s="1227">
        <v>5.4059682497706874E-3</v>
      </c>
      <c r="I33" s="1217"/>
      <c r="J33" s="1223" t="s">
        <v>408</v>
      </c>
      <c r="K33" s="1224" t="s">
        <v>408</v>
      </c>
      <c r="L33" s="1224" t="s">
        <v>408</v>
      </c>
      <c r="M33" s="1225" t="s">
        <v>408</v>
      </c>
      <c r="N33" s="1226" t="s">
        <v>408</v>
      </c>
      <c r="O33" s="1228" t="s">
        <v>408</v>
      </c>
      <c r="P33" s="1175"/>
      <c r="Q33" s="1223" t="s">
        <v>408</v>
      </c>
      <c r="R33" s="1224" t="s">
        <v>408</v>
      </c>
      <c r="S33" s="1224">
        <v>288.63409999999999</v>
      </c>
      <c r="T33" s="1225">
        <v>288.63409999999999</v>
      </c>
      <c r="U33" s="1226">
        <v>-6.2927999999999997</v>
      </c>
      <c r="V33" s="1228">
        <v>-2.1336812613566236E-2</v>
      </c>
      <c r="W33" s="1175"/>
      <c r="X33" s="1231">
        <v>304.05509999999998</v>
      </c>
      <c r="Y33" s="1196"/>
      <c r="Z33" s="1230">
        <v>1.5853999999999928</v>
      </c>
      <c r="AA33" s="1228">
        <v>5.2415167535788676E-3</v>
      </c>
      <c r="AB33" s="1202"/>
    </row>
    <row r="34" spans="1:28">
      <c r="A34" s="1222" t="s">
        <v>430</v>
      </c>
      <c r="B34" s="1175"/>
      <c r="C34" s="1223">
        <v>366.54930000000002</v>
      </c>
      <c r="D34" s="1224">
        <v>364.1223</v>
      </c>
      <c r="E34" s="1224" t="s">
        <v>408</v>
      </c>
      <c r="F34" s="1225">
        <v>365.4024</v>
      </c>
      <c r="G34" s="1226">
        <v>0</v>
      </c>
      <c r="H34" s="1227">
        <v>0</v>
      </c>
      <c r="I34" s="1217"/>
      <c r="J34" s="1223" t="s">
        <v>408</v>
      </c>
      <c r="K34" s="1224" t="s">
        <v>408</v>
      </c>
      <c r="L34" s="1224" t="s">
        <v>408</v>
      </c>
      <c r="M34" s="1225" t="s">
        <v>408</v>
      </c>
      <c r="N34" s="1226" t="s">
        <v>408</v>
      </c>
      <c r="O34" s="1228" t="s">
        <v>408</v>
      </c>
      <c r="P34" s="1175"/>
      <c r="Q34" s="1223">
        <v>366.8365</v>
      </c>
      <c r="R34" s="1224">
        <v>361.45429999999999</v>
      </c>
      <c r="S34" s="1224" t="s">
        <v>408</v>
      </c>
      <c r="T34" s="1225">
        <v>362.24759999999998</v>
      </c>
      <c r="U34" s="1226" t="s">
        <v>408</v>
      </c>
      <c r="V34" s="1228" t="s">
        <v>408</v>
      </c>
      <c r="W34" s="1175"/>
      <c r="X34" s="1231">
        <v>364.0034</v>
      </c>
      <c r="Y34" s="1196"/>
      <c r="Z34" s="1230" t="s">
        <v>408</v>
      </c>
      <c r="AA34" s="1228" t="s">
        <v>408</v>
      </c>
      <c r="AB34" s="1202"/>
    </row>
    <row r="35" spans="1:28">
      <c r="A35" s="1222" t="s">
        <v>431</v>
      </c>
      <c r="B35" s="1175"/>
      <c r="C35" s="1223">
        <v>312.99459999999999</v>
      </c>
      <c r="D35" s="1224">
        <v>321.60919999999999</v>
      </c>
      <c r="E35" s="1224">
        <v>276.97570000000002</v>
      </c>
      <c r="F35" s="1225">
        <v>287.06889999999999</v>
      </c>
      <c r="G35" s="1226">
        <v>-7.3368000000000393</v>
      </c>
      <c r="H35" s="1227">
        <v>-2.4920713151953322E-2</v>
      </c>
      <c r="I35" s="1217"/>
      <c r="J35" s="1223" t="s">
        <v>408</v>
      </c>
      <c r="K35" s="1224" t="s">
        <v>408</v>
      </c>
      <c r="L35" s="1224" t="s">
        <v>408</v>
      </c>
      <c r="M35" s="1225" t="s">
        <v>408</v>
      </c>
      <c r="N35" s="1226" t="s">
        <v>408</v>
      </c>
      <c r="O35" s="1228" t="s">
        <v>408</v>
      </c>
      <c r="P35" s="1175"/>
      <c r="Q35" s="1223" t="s">
        <v>408</v>
      </c>
      <c r="R35" s="1224">
        <v>288.05849999999998</v>
      </c>
      <c r="S35" s="1224">
        <v>275.64870000000002</v>
      </c>
      <c r="T35" s="1225">
        <v>277.02519999999998</v>
      </c>
      <c r="U35" s="1226">
        <v>9.8179999999999836</v>
      </c>
      <c r="V35" s="1228">
        <v>3.6743021894619643E-2</v>
      </c>
      <c r="W35" s="1175"/>
      <c r="X35" s="1231">
        <v>280.39679999999998</v>
      </c>
      <c r="Y35" s="1196"/>
      <c r="Z35" s="1230">
        <v>4.0591000000000008</v>
      </c>
      <c r="AA35" s="1228">
        <v>1.4688911429747042E-2</v>
      </c>
      <c r="AB35" s="1196"/>
    </row>
    <row r="36" spans="1:28">
      <c r="A36" s="1222" t="s">
        <v>432</v>
      </c>
      <c r="B36" s="1175"/>
      <c r="C36" s="1223">
        <v>334.7953</v>
      </c>
      <c r="D36" s="1224">
        <v>339.82780000000002</v>
      </c>
      <c r="E36" s="1224">
        <v>329.27820000000003</v>
      </c>
      <c r="F36" s="1225">
        <v>336.95859999999999</v>
      </c>
      <c r="G36" s="1226">
        <v>-0.37459999999998672</v>
      </c>
      <c r="H36" s="1227">
        <v>-1.1104747472231447E-3</v>
      </c>
      <c r="I36" s="1217"/>
      <c r="J36" s="1223" t="s">
        <v>408</v>
      </c>
      <c r="K36" s="1224" t="s">
        <v>408</v>
      </c>
      <c r="L36" s="1224" t="s">
        <v>408</v>
      </c>
      <c r="M36" s="1225" t="s">
        <v>408</v>
      </c>
      <c r="N36" s="1226" t="s">
        <v>408</v>
      </c>
      <c r="O36" s="1228" t="s">
        <v>408</v>
      </c>
      <c r="P36" s="1175"/>
      <c r="Q36" s="1223" t="s">
        <v>408</v>
      </c>
      <c r="R36" s="1224">
        <v>459.73399999999998</v>
      </c>
      <c r="S36" s="1224" t="s">
        <v>408</v>
      </c>
      <c r="T36" s="1225">
        <v>459.73399999999998</v>
      </c>
      <c r="U36" s="1226" t="s">
        <v>408</v>
      </c>
      <c r="V36" s="1228" t="s">
        <v>408</v>
      </c>
      <c r="W36" s="1175"/>
      <c r="X36" s="1231">
        <v>344.7072</v>
      </c>
      <c r="Y36" s="1196"/>
      <c r="Z36" s="1230">
        <v>7.3740000000000236</v>
      </c>
      <c r="AA36" s="1228">
        <v>2.1859692434661016E-2</v>
      </c>
      <c r="AB36" s="1202"/>
    </row>
    <row r="37" spans="1:28">
      <c r="A37" s="1222" t="s">
        <v>433</v>
      </c>
      <c r="B37" s="1175"/>
      <c r="C37" s="1223" t="s">
        <v>408</v>
      </c>
      <c r="D37" s="1224">
        <v>341.15140000000002</v>
      </c>
      <c r="E37" s="1224">
        <v>332.58609999999999</v>
      </c>
      <c r="F37" s="1225">
        <v>335.84989999999999</v>
      </c>
      <c r="G37" s="1226">
        <v>11.122099999999989</v>
      </c>
      <c r="H37" s="1227">
        <v>3.4250532291968838E-2</v>
      </c>
      <c r="I37" s="1217"/>
      <c r="J37" s="1223" t="s">
        <v>408</v>
      </c>
      <c r="K37" s="1224" t="s">
        <v>408</v>
      </c>
      <c r="L37" s="1224" t="s">
        <v>408</v>
      </c>
      <c r="M37" s="1225" t="s">
        <v>408</v>
      </c>
      <c r="N37" s="1226" t="s">
        <v>408</v>
      </c>
      <c r="O37" s="1228" t="s">
        <v>408</v>
      </c>
      <c r="P37" s="1175"/>
      <c r="Q37" s="1223" t="s">
        <v>408</v>
      </c>
      <c r="R37" s="1224" t="s">
        <v>408</v>
      </c>
      <c r="S37" s="1224" t="s">
        <v>414</v>
      </c>
      <c r="T37" s="1225" t="s">
        <v>414</v>
      </c>
      <c r="U37" s="1226" t="s">
        <v>408</v>
      </c>
      <c r="V37" s="1228" t="s">
        <v>408</v>
      </c>
      <c r="W37" s="1175"/>
      <c r="X37" s="1231" t="s">
        <v>414</v>
      </c>
      <c r="Y37" s="1196"/>
      <c r="Z37" s="1230" t="s">
        <v>408</v>
      </c>
      <c r="AA37" s="1228" t="s">
        <v>408</v>
      </c>
      <c r="AB37" s="1202"/>
    </row>
    <row r="38" spans="1:28">
      <c r="A38" s="1222" t="s">
        <v>434</v>
      </c>
      <c r="B38" s="1175"/>
      <c r="C38" s="1223" t="s">
        <v>408</v>
      </c>
      <c r="D38" s="1224">
        <v>387.8141</v>
      </c>
      <c r="E38" s="1224">
        <v>370.19529999999997</v>
      </c>
      <c r="F38" s="1225">
        <v>372.66879999999998</v>
      </c>
      <c r="G38" s="1226">
        <v>-1.3762000000000398</v>
      </c>
      <c r="H38" s="1227">
        <v>-3.6792364555068291E-3</v>
      </c>
      <c r="I38" s="1217"/>
      <c r="J38" s="1223" t="s">
        <v>408</v>
      </c>
      <c r="K38" s="1224" t="s">
        <v>408</v>
      </c>
      <c r="L38" s="1224" t="s">
        <v>408</v>
      </c>
      <c r="M38" s="1225" t="s">
        <v>408</v>
      </c>
      <c r="N38" s="1226" t="s">
        <v>408</v>
      </c>
      <c r="O38" s="1228" t="s">
        <v>408</v>
      </c>
      <c r="P38" s="1175"/>
      <c r="Q38" s="1223" t="s">
        <v>408</v>
      </c>
      <c r="R38" s="1224" t="s">
        <v>408</v>
      </c>
      <c r="S38" s="1224" t="s">
        <v>408</v>
      </c>
      <c r="T38" s="1225" t="s">
        <v>408</v>
      </c>
      <c r="U38" s="1226" t="s">
        <v>408</v>
      </c>
      <c r="V38" s="1228" t="s">
        <v>408</v>
      </c>
      <c r="W38" s="1175"/>
      <c r="X38" s="1231">
        <v>372.66879999999998</v>
      </c>
      <c r="Y38" s="1196"/>
      <c r="Z38" s="1230">
        <v>-1.3762000000000398</v>
      </c>
      <c r="AA38" s="1228">
        <v>-3.6792364555068291E-3</v>
      </c>
      <c r="AB38" s="1196"/>
    </row>
    <row r="39" spans="1:28">
      <c r="A39" s="1222" t="s">
        <v>435</v>
      </c>
      <c r="B39" s="1175"/>
      <c r="C39" s="1223" t="s">
        <v>408</v>
      </c>
      <c r="D39" s="1224">
        <v>391.47059999999999</v>
      </c>
      <c r="E39" s="1224">
        <v>400.33179999999999</v>
      </c>
      <c r="F39" s="1225">
        <v>396.96390000000002</v>
      </c>
      <c r="G39" s="1226">
        <v>-2.3158999999999992</v>
      </c>
      <c r="H39" s="1227">
        <v>-5.8001932479428975E-3</v>
      </c>
      <c r="I39" s="1217"/>
      <c r="J39" s="1223" t="s">
        <v>408</v>
      </c>
      <c r="K39" s="1224" t="s">
        <v>408</v>
      </c>
      <c r="L39" s="1224" t="s">
        <v>408</v>
      </c>
      <c r="M39" s="1225" t="s">
        <v>408</v>
      </c>
      <c r="N39" s="1226" t="s">
        <v>408</v>
      </c>
      <c r="O39" s="1228" t="s">
        <v>408</v>
      </c>
      <c r="P39" s="1175"/>
      <c r="Q39" s="1223" t="s">
        <v>408</v>
      </c>
      <c r="R39" s="1224">
        <v>449.16239999999999</v>
      </c>
      <c r="S39" s="1224" t="s">
        <v>408</v>
      </c>
      <c r="T39" s="1225">
        <v>449.16239999999999</v>
      </c>
      <c r="U39" s="1226">
        <v>45.77600000000001</v>
      </c>
      <c r="V39" s="1228">
        <v>0.11347928437845201</v>
      </c>
      <c r="W39" s="1175"/>
      <c r="X39" s="1231">
        <v>400.2835</v>
      </c>
      <c r="Y39" s="1196"/>
      <c r="Z39" s="1230">
        <v>0.74250000000000682</v>
      </c>
      <c r="AA39" s="1228">
        <v>1.8583824939117921E-3</v>
      </c>
      <c r="AB39" s="1202"/>
    </row>
    <row r="40" spans="1:28">
      <c r="A40" s="1222" t="s">
        <v>436</v>
      </c>
      <c r="B40" s="1175"/>
      <c r="C40" s="1223">
        <v>360.53370000000001</v>
      </c>
      <c r="D40" s="1233">
        <v>367.88600000000002</v>
      </c>
      <c r="E40" s="1224">
        <v>349.82409999999999</v>
      </c>
      <c r="F40" s="1234">
        <v>359.42219999999998</v>
      </c>
      <c r="G40" s="1226">
        <v>3.4544999999999959</v>
      </c>
      <c r="H40" s="1227">
        <v>9.7045321808693075E-3</v>
      </c>
      <c r="I40" s="1235"/>
      <c r="J40" s="1223">
        <v>375.80900000000003</v>
      </c>
      <c r="K40" s="1224">
        <v>393.22390000000001</v>
      </c>
      <c r="L40" s="1224">
        <v>392.45440000000002</v>
      </c>
      <c r="M40" s="1234">
        <v>389.62720000000002</v>
      </c>
      <c r="N40" s="1226">
        <v>1.8926999999999907</v>
      </c>
      <c r="O40" s="1228">
        <v>4.8814330424555852E-3</v>
      </c>
      <c r="P40" s="1175"/>
      <c r="Q40" s="1223" t="s">
        <v>408</v>
      </c>
      <c r="R40" s="1233" t="s">
        <v>408</v>
      </c>
      <c r="S40" s="1224">
        <v>369.75150000000002</v>
      </c>
      <c r="T40" s="1234">
        <v>359.42219999999998</v>
      </c>
      <c r="U40" s="1226">
        <v>3.4544999999999959</v>
      </c>
      <c r="V40" s="1228">
        <v>9.7045321808693075E-3</v>
      </c>
      <c r="W40" s="1175"/>
      <c r="X40" s="1231">
        <v>381.84730000000002</v>
      </c>
      <c r="Y40" s="1196"/>
      <c r="Z40" s="1230">
        <v>2.6816000000000031</v>
      </c>
      <c r="AA40" s="1228">
        <v>7.0723696790084833E-3</v>
      </c>
      <c r="AB40" s="1202"/>
    </row>
    <row r="41" spans="1:28" ht="13.5" thickBot="1">
      <c r="A41" s="1237" t="s">
        <v>437</v>
      </c>
      <c r="B41" s="1175"/>
      <c r="C41" s="1238">
        <v>348.66019999999997</v>
      </c>
      <c r="D41" s="1239">
        <v>358.88220000000001</v>
      </c>
      <c r="E41" s="1239">
        <v>358.70979999999997</v>
      </c>
      <c r="F41" s="1240">
        <v>356.21179999999998</v>
      </c>
      <c r="G41" s="1241">
        <v>2.6798999999999751</v>
      </c>
      <c r="H41" s="1242">
        <v>7.5803626207422425E-3</v>
      </c>
      <c r="I41" s="1235"/>
      <c r="J41" s="1238">
        <v>362.64</v>
      </c>
      <c r="K41" s="1239">
        <v>381.84199999999998</v>
      </c>
      <c r="L41" s="1239">
        <v>396.51889999999997</v>
      </c>
      <c r="M41" s="1240">
        <v>383.86489999999998</v>
      </c>
      <c r="N41" s="1241">
        <v>4.4215999999999553</v>
      </c>
      <c r="O41" s="1243">
        <v>1.1652860914924457E-2</v>
      </c>
      <c r="P41" s="1175"/>
      <c r="Q41" s="1238" t="s">
        <v>408</v>
      </c>
      <c r="R41" s="1239" t="s">
        <v>408</v>
      </c>
      <c r="S41" s="1239" t="s">
        <v>408</v>
      </c>
      <c r="T41" s="1240">
        <v>356.21179999999998</v>
      </c>
      <c r="U41" s="1241">
        <v>2.6798999999999751</v>
      </c>
      <c r="V41" s="1243">
        <v>7.5803626207422425E-3</v>
      </c>
      <c r="W41" s="1175"/>
      <c r="X41" s="1244">
        <v>374.5324</v>
      </c>
      <c r="Y41" s="1196"/>
      <c r="Z41" s="1245">
        <v>3.8337999999999965</v>
      </c>
      <c r="AA41" s="1243">
        <v>1.0342094628897902E-2</v>
      </c>
      <c r="AB41" s="1196"/>
    </row>
    <row r="42" spans="1:28">
      <c r="A42" s="1255" t="s">
        <v>458</v>
      </c>
      <c r="B42" s="1203"/>
      <c r="C42" s="1201"/>
      <c r="D42" s="1202"/>
      <c r="E42" s="1203"/>
      <c r="F42" s="1201"/>
      <c r="G42" s="1202"/>
      <c r="H42" s="1203"/>
      <c r="I42" s="1201"/>
      <c r="J42" s="1202"/>
      <c r="K42" s="1203"/>
      <c r="L42" s="1201"/>
      <c r="M42" s="1202"/>
      <c r="N42" s="1203"/>
      <c r="O42" s="1201"/>
      <c r="P42" s="1202"/>
      <c r="Q42" s="1203"/>
      <c r="R42" s="1201"/>
      <c r="S42" s="1202"/>
      <c r="T42" s="1203"/>
      <c r="U42" s="1201"/>
      <c r="V42" s="1202"/>
      <c r="W42" s="1203"/>
      <c r="X42" s="1201"/>
      <c r="Y42" s="1202"/>
      <c r="Z42" s="1203"/>
      <c r="AA42" s="1201"/>
      <c r="AB42" s="1202"/>
    </row>
    <row r="43" spans="1:28">
      <c r="A43" s="1196"/>
      <c r="B43" s="1197"/>
      <c r="C43" s="1196"/>
      <c r="D43" s="1196"/>
      <c r="E43" s="1197"/>
      <c r="F43" s="1196"/>
      <c r="G43" s="1196"/>
      <c r="H43" s="1197"/>
      <c r="I43" s="1196"/>
      <c r="J43" s="1196"/>
      <c r="K43" s="1197"/>
      <c r="L43" s="1196"/>
      <c r="M43" s="1196"/>
      <c r="N43" s="1197"/>
      <c r="O43" s="1196"/>
      <c r="P43" s="1196"/>
      <c r="Q43" s="1197"/>
      <c r="R43" s="1196"/>
      <c r="S43" s="1196"/>
      <c r="T43" s="1197"/>
      <c r="U43" s="1196"/>
      <c r="V43" s="1196"/>
      <c r="W43" s="1197"/>
      <c r="X43" s="1196"/>
      <c r="Y43" s="1196"/>
      <c r="Z43" s="1197"/>
      <c r="AA43" s="1196"/>
      <c r="AB43" s="1196"/>
    </row>
    <row r="44" spans="1:28">
      <c r="A44" s="122"/>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row>
    <row r="45" spans="1:28">
      <c r="A45" s="122"/>
      <c r="B45" s="122"/>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row>
    <row r="46" spans="1:28">
      <c r="A46" s="122"/>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row>
    <row r="47" spans="1:28">
      <c r="A47" s="122"/>
      <c r="B47" s="122"/>
      <c r="C47" s="122"/>
      <c r="D47" s="122"/>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row>
  </sheetData>
  <mergeCells count="17">
    <mergeCell ref="K7:K8"/>
    <mergeCell ref="C6:H6"/>
    <mergeCell ref="J6:O6"/>
    <mergeCell ref="Q6:V6"/>
    <mergeCell ref="X6:AA6"/>
    <mergeCell ref="X7:X8"/>
    <mergeCell ref="L7:L8"/>
    <mergeCell ref="M7:M8"/>
    <mergeCell ref="Q7:Q8"/>
    <mergeCell ref="R7:R8"/>
    <mergeCell ref="S7:S8"/>
    <mergeCell ref="T7:T8"/>
    <mergeCell ref="C7:C8"/>
    <mergeCell ref="D7:D8"/>
    <mergeCell ref="E7:E8"/>
    <mergeCell ref="F7:F8"/>
    <mergeCell ref="J7:J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D31" sqref="D31:D32"/>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256" t="s">
        <v>88</v>
      </c>
      <c r="B1" s="1256"/>
      <c r="C1" s="1256"/>
      <c r="D1" s="1256"/>
      <c r="E1" s="1256"/>
      <c r="F1" s="1256"/>
      <c r="G1" s="1256"/>
      <c r="H1" s="1256"/>
      <c r="I1" s="1256"/>
      <c r="J1" s="1256"/>
      <c r="K1" s="1256"/>
      <c r="L1" s="152"/>
    </row>
    <row r="2" spans="1:12" s="122" customFormat="1" ht="27" thickBot="1">
      <c r="A2" s="1102"/>
      <c r="B2" s="1103"/>
      <c r="C2" s="1104"/>
      <c r="D2" s="1104"/>
      <c r="E2" s="1105" t="s">
        <v>8</v>
      </c>
      <c r="F2" s="1104"/>
      <c r="G2" s="1104"/>
      <c r="H2" s="1104"/>
      <c r="I2" s="1104"/>
      <c r="J2" s="1104"/>
      <c r="K2" s="1106"/>
      <c r="L2" s="5"/>
    </row>
    <row r="3" spans="1:12" s="122" customFormat="1" ht="39" customHeight="1" thickBot="1">
      <c r="A3" s="795"/>
      <c r="B3" s="1262" t="s">
        <v>99</v>
      </c>
      <c r="C3" s="1263"/>
      <c r="D3" s="1263"/>
      <c r="E3" s="1263"/>
      <c r="F3" s="1264"/>
      <c r="G3" s="1258" t="s">
        <v>71</v>
      </c>
      <c r="H3" s="1259"/>
      <c r="I3" s="1265" t="s">
        <v>314</v>
      </c>
      <c r="J3" s="1260" t="s">
        <v>72</v>
      </c>
      <c r="K3" s="1261"/>
      <c r="L3" s="5"/>
    </row>
    <row r="4" spans="1:12" s="122" customFormat="1" ht="31.5">
      <c r="A4" s="796" t="s">
        <v>73</v>
      </c>
      <c r="B4" s="1098" t="s">
        <v>74</v>
      </c>
      <c r="C4" s="148" t="s">
        <v>75</v>
      </c>
      <c r="D4" s="148" t="s">
        <v>76</v>
      </c>
      <c r="E4" s="648" t="s">
        <v>69</v>
      </c>
      <c r="F4" s="649" t="s">
        <v>77</v>
      </c>
      <c r="G4" s="1096" t="s">
        <v>78</v>
      </c>
      <c r="H4" s="651" t="s">
        <v>91</v>
      </c>
      <c r="I4" s="1266"/>
      <c r="J4" s="124" t="s">
        <v>70</v>
      </c>
      <c r="K4" s="650" t="s">
        <v>81</v>
      </c>
      <c r="L4" s="5"/>
    </row>
    <row r="5" spans="1:12" s="122" customFormat="1" ht="21" customHeight="1" thickBot="1">
      <c r="A5" s="797"/>
      <c r="B5" s="1099" t="s">
        <v>448</v>
      </c>
      <c r="C5" s="937" t="s">
        <v>448</v>
      </c>
      <c r="D5" s="937" t="s">
        <v>448</v>
      </c>
      <c r="E5" s="1043" t="s">
        <v>126</v>
      </c>
      <c r="F5" s="1044" t="s">
        <v>79</v>
      </c>
      <c r="G5" s="1097" t="s">
        <v>448</v>
      </c>
      <c r="H5" s="794" t="s">
        <v>90</v>
      </c>
      <c r="I5" s="892"/>
      <c r="J5" s="937" t="s">
        <v>448</v>
      </c>
      <c r="K5" s="1030" t="s">
        <v>80</v>
      </c>
      <c r="L5" s="5"/>
    </row>
    <row r="6" spans="1:12" s="122" customFormat="1" ht="28.5" customHeight="1" thickBot="1">
      <c r="A6" s="79" t="s">
        <v>22</v>
      </c>
      <c r="B6" s="777">
        <v>6.1546496721191204</v>
      </c>
      <c r="C6" s="778">
        <v>11881.563073589035</v>
      </c>
      <c r="D6" s="778">
        <v>12119.194335060816</v>
      </c>
      <c r="E6" s="1037">
        <v>0.79754240044918201</v>
      </c>
      <c r="F6" s="1045">
        <v>-7.8293516182016782</v>
      </c>
      <c r="G6" s="779">
        <v>313.98922773285796</v>
      </c>
      <c r="H6" s="1037">
        <v>0.44894427385597363</v>
      </c>
      <c r="I6" s="779">
        <v>-22.161653203825761</v>
      </c>
      <c r="J6" s="780">
        <v>100</v>
      </c>
      <c r="K6" s="1031" t="s">
        <v>23</v>
      </c>
    </row>
    <row r="7" spans="1:12" s="122" customFormat="1" ht="25.5" customHeight="1">
      <c r="A7" s="879" t="s">
        <v>103</v>
      </c>
      <c r="B7" s="967">
        <v>6.2344131058598489</v>
      </c>
      <c r="C7" s="968">
        <v>11566.629138886547</v>
      </c>
      <c r="D7" s="968">
        <v>11797.961721664278</v>
      </c>
      <c r="E7" s="1046">
        <v>-3.3662262862829917</v>
      </c>
      <c r="F7" s="1047">
        <v>-11.147510389675023</v>
      </c>
      <c r="G7" s="781">
        <v>224.83548387096772</v>
      </c>
      <c r="H7" s="1038">
        <v>-13.001767844156436</v>
      </c>
      <c r="I7" s="782">
        <v>63.157894736842103</v>
      </c>
      <c r="J7" s="782">
        <v>0.19736423250779908</v>
      </c>
      <c r="K7" s="1032">
        <v>0.10320694027329787</v>
      </c>
    </row>
    <row r="8" spans="1:12" s="122" customFormat="1" ht="24" customHeight="1">
      <c r="A8" s="880" t="s">
        <v>104</v>
      </c>
      <c r="B8" s="969">
        <v>6.7031584858724944</v>
      </c>
      <c r="C8" s="783">
        <v>12576.282337471846</v>
      </c>
      <c r="D8" s="783">
        <v>12827.807984221283</v>
      </c>
      <c r="E8" s="1048">
        <v>1.7218941126257892</v>
      </c>
      <c r="F8" s="784">
        <v>-9.4503084243727589</v>
      </c>
      <c r="G8" s="785">
        <v>349.10034843205574</v>
      </c>
      <c r="H8" s="1039">
        <v>0.22513091657469236</v>
      </c>
      <c r="I8" s="786">
        <v>-22.292418772563177</v>
      </c>
      <c r="J8" s="786">
        <v>38.371426752403387</v>
      </c>
      <c r="K8" s="1033">
        <v>-6.4571067111948821E-2</v>
      </c>
    </row>
    <row r="9" spans="1:12" s="122" customFormat="1" ht="24" customHeight="1">
      <c r="A9" s="880" t="s">
        <v>105</v>
      </c>
      <c r="B9" s="969">
        <v>6.6534547849478765</v>
      </c>
      <c r="C9" s="783">
        <v>12483.029615286823</v>
      </c>
      <c r="D9" s="783">
        <v>12732.690207592559</v>
      </c>
      <c r="E9" s="1048">
        <v>0.83761951833528325</v>
      </c>
      <c r="F9" s="784">
        <v>-8.933032371730075</v>
      </c>
      <c r="G9" s="787">
        <v>383.19596136962252</v>
      </c>
      <c r="H9" s="1040">
        <v>1.1518631409962408</v>
      </c>
      <c r="I9" s="788">
        <v>-16.495601173020528</v>
      </c>
      <c r="J9" s="788">
        <v>7.251543897625262</v>
      </c>
      <c r="K9" s="1034">
        <v>0.49204144458001675</v>
      </c>
    </row>
    <row r="10" spans="1:12" s="122" customFormat="1" ht="24" customHeight="1">
      <c r="A10" s="880" t="s">
        <v>106</v>
      </c>
      <c r="B10" s="1100" t="s">
        <v>100</v>
      </c>
      <c r="C10" s="866" t="s">
        <v>100</v>
      </c>
      <c r="D10" s="866" t="s">
        <v>100</v>
      </c>
      <c r="E10" s="1041" t="s">
        <v>100</v>
      </c>
      <c r="F10" s="1101" t="s">
        <v>100</v>
      </c>
      <c r="G10" s="966" t="s">
        <v>100</v>
      </c>
      <c r="H10" s="1041" t="s">
        <v>100</v>
      </c>
      <c r="I10" s="789" t="s">
        <v>100</v>
      </c>
      <c r="J10" s="859" t="s">
        <v>100</v>
      </c>
      <c r="K10" s="1035" t="s">
        <v>100</v>
      </c>
    </row>
    <row r="11" spans="1:12" s="122" customFormat="1" ht="24" customHeight="1">
      <c r="A11" s="880" t="s">
        <v>98</v>
      </c>
      <c r="B11" s="969">
        <v>4.8874171867305449</v>
      </c>
      <c r="C11" s="783">
        <v>10035.764243799887</v>
      </c>
      <c r="D11" s="783">
        <v>10236.479528675885</v>
      </c>
      <c r="E11" s="1048">
        <v>-2.4088628690135137E-2</v>
      </c>
      <c r="F11" s="784">
        <v>-9.2833098961957816</v>
      </c>
      <c r="G11" s="787">
        <v>278.05216796874998</v>
      </c>
      <c r="H11" s="1040">
        <v>-8.2652844325062341E-2</v>
      </c>
      <c r="I11" s="788">
        <v>-21.867846787730809</v>
      </c>
      <c r="J11" s="788">
        <v>32.596931304513909</v>
      </c>
      <c r="K11" s="1034">
        <v>0.12257677753041207</v>
      </c>
    </row>
    <row r="12" spans="1:12" s="122" customFormat="1" ht="24" customHeight="1" thickBot="1">
      <c r="A12" s="881" t="s">
        <v>107</v>
      </c>
      <c r="B12" s="970">
        <v>6.6429472478753135</v>
      </c>
      <c r="C12" s="790">
        <v>12824.222486245779</v>
      </c>
      <c r="D12" s="790">
        <v>13080.706935970695</v>
      </c>
      <c r="E12" s="1049">
        <v>-0.12821471929880687</v>
      </c>
      <c r="F12" s="791">
        <v>-3.0898651978655831</v>
      </c>
      <c r="G12" s="792">
        <v>283.40525073746312</v>
      </c>
      <c r="H12" s="1042">
        <v>0.85094595267188111</v>
      </c>
      <c r="I12" s="793">
        <v>-24.44840650768888</v>
      </c>
      <c r="J12" s="793">
        <v>21.582733812949641</v>
      </c>
      <c r="K12" s="1036">
        <v>-0.65325409527177669</v>
      </c>
    </row>
    <row r="13" spans="1:12" s="122" customFormat="1" ht="15">
      <c r="A13" s="964"/>
      <c r="B13" s="965"/>
    </row>
    <row r="14" spans="1:12" s="122" customFormat="1" ht="46.5" customHeight="1">
      <c r="A14" s="1257" t="s">
        <v>438</v>
      </c>
      <c r="B14" s="1257"/>
      <c r="C14" s="1257"/>
      <c r="D14" s="1257"/>
      <c r="E14" s="1257"/>
      <c r="F14" s="1257"/>
      <c r="G14" s="1257"/>
      <c r="H14" s="1257"/>
      <c r="I14" s="1257"/>
      <c r="J14" s="1257"/>
      <c r="K14" s="1257"/>
    </row>
    <row r="15" spans="1:12" s="122" customFormat="1" ht="33.75" customHeight="1">
      <c r="A15" s="1257" t="s">
        <v>340</v>
      </c>
      <c r="B15" s="1257"/>
      <c r="C15" s="1257"/>
      <c r="D15" s="1257"/>
      <c r="E15" s="1257"/>
      <c r="F15" s="1257"/>
      <c r="G15" s="1257"/>
      <c r="H15" s="1257"/>
      <c r="I15" s="1257"/>
      <c r="J15" s="1257"/>
      <c r="K15" s="1257"/>
    </row>
    <row r="16" spans="1:12" s="122" customFormat="1">
      <c r="A16" s="1257" t="s">
        <v>169</v>
      </c>
      <c r="B16" s="1257"/>
      <c r="C16" s="1257"/>
      <c r="D16" s="1257"/>
      <c r="E16" s="1257"/>
      <c r="F16" s="1257"/>
      <c r="G16" s="1257"/>
      <c r="H16" s="1257"/>
      <c r="I16" s="1257"/>
      <c r="J16" s="1257"/>
      <c r="K16" s="1257"/>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workbookViewId="0">
      <selection activeCell="A44" sqref="A44"/>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07"/>
    </row>
    <row r="44" spans="1:7">
      <c r="A44" s="1007" t="s">
        <v>359</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M26" sqref="M26"/>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267" t="s">
        <v>87</v>
      </c>
      <c r="B1" s="1267"/>
      <c r="C1" s="1267"/>
      <c r="D1" s="1267"/>
      <c r="E1" s="1267"/>
      <c r="F1" s="1267"/>
      <c r="G1" s="1267"/>
      <c r="H1" s="1267"/>
      <c r="I1" s="1267"/>
      <c r="J1" s="1267"/>
      <c r="K1" s="147"/>
    </row>
    <row r="2" spans="1:11" ht="19.5" thickBot="1">
      <c r="A2" s="1281" t="s">
        <v>341</v>
      </c>
      <c r="B2" s="1282"/>
      <c r="C2" s="1282"/>
      <c r="D2" s="1282"/>
      <c r="E2" s="1282"/>
      <c r="F2" s="1282"/>
      <c r="G2" s="1282"/>
      <c r="H2" s="1282"/>
      <c r="I2" s="1282"/>
      <c r="J2" s="1283"/>
    </row>
    <row r="3" spans="1:11" ht="26.25" thickBot="1">
      <c r="A3" s="754"/>
      <c r="B3" s="852"/>
      <c r="C3" s="853" t="s">
        <v>82</v>
      </c>
      <c r="D3" s="149"/>
      <c r="E3" s="798"/>
      <c r="F3" s="799" t="s">
        <v>327</v>
      </c>
      <c r="G3" s="800" t="s">
        <v>328</v>
      </c>
      <c r="H3" s="801" t="s">
        <v>91</v>
      </c>
      <c r="I3" s="799" t="s">
        <v>329</v>
      </c>
      <c r="J3" s="800" t="s">
        <v>330</v>
      </c>
    </row>
    <row r="4" spans="1:11" ht="27">
      <c r="A4" s="755" t="s">
        <v>73</v>
      </c>
      <c r="B4" s="802" t="s">
        <v>83</v>
      </c>
      <c r="C4" s="803" t="s">
        <v>84</v>
      </c>
      <c r="D4" s="971" t="s">
        <v>85</v>
      </c>
      <c r="E4" s="804" t="s">
        <v>92</v>
      </c>
      <c r="F4" s="805" t="s">
        <v>78</v>
      </c>
      <c r="G4" s="806" t="s">
        <v>69</v>
      </c>
      <c r="H4" s="807" t="s">
        <v>93</v>
      </c>
      <c r="I4" s="150" t="s">
        <v>70</v>
      </c>
      <c r="J4" s="808" t="s">
        <v>92</v>
      </c>
    </row>
    <row r="5" spans="1:11" ht="14.25" thickBot="1">
      <c r="A5" s="151"/>
      <c r="B5" s="937" t="s">
        <v>448</v>
      </c>
      <c r="C5" s="937" t="s">
        <v>448</v>
      </c>
      <c r="D5" s="937" t="s">
        <v>448</v>
      </c>
      <c r="E5" s="809" t="s">
        <v>70</v>
      </c>
      <c r="F5" s="937" t="s">
        <v>448</v>
      </c>
      <c r="G5" s="810" t="s">
        <v>94</v>
      </c>
      <c r="H5" s="811" t="s">
        <v>90</v>
      </c>
      <c r="I5" s="937" t="s">
        <v>448</v>
      </c>
      <c r="J5" s="812" t="s">
        <v>80</v>
      </c>
    </row>
    <row r="6" spans="1:11" ht="16.5" thickBot="1">
      <c r="A6" s="1147" t="s">
        <v>334</v>
      </c>
      <c r="B6" s="1148"/>
      <c r="C6" s="1148"/>
      <c r="D6" s="1148"/>
      <c r="E6" s="1148"/>
      <c r="F6" s="1148"/>
      <c r="G6" s="1148"/>
      <c r="H6" s="1148"/>
      <c r="I6" s="813"/>
      <c r="J6" s="814"/>
    </row>
    <row r="7" spans="1:11" ht="15.75" thickBot="1">
      <c r="A7" s="815" t="s">
        <v>22</v>
      </c>
      <c r="B7" s="816">
        <v>6.2342233404151761</v>
      </c>
      <c r="C7" s="817">
        <v>12035.180193851691</v>
      </c>
      <c r="D7" s="818">
        <v>12275.883797728726</v>
      </c>
      <c r="E7" s="819">
        <v>0.47246709982558288</v>
      </c>
      <c r="F7" s="820">
        <v>313.81124813153963</v>
      </c>
      <c r="G7" s="819">
        <v>0.53317697762631144</v>
      </c>
      <c r="H7" s="819">
        <v>-10.381781647689216</v>
      </c>
      <c r="I7" s="819">
        <v>100</v>
      </c>
      <c r="J7" s="821" t="s">
        <v>23</v>
      </c>
    </row>
    <row r="8" spans="1:11" ht="15">
      <c r="A8" s="822" t="s">
        <v>103</v>
      </c>
      <c r="B8" s="823">
        <v>6.1617903951413719</v>
      </c>
      <c r="C8" s="824">
        <v>11431.893126421839</v>
      </c>
      <c r="D8" s="825">
        <v>11660.530988950277</v>
      </c>
      <c r="E8" s="826">
        <v>-0.74793786199319234</v>
      </c>
      <c r="F8" s="827">
        <v>212.97058823529412</v>
      </c>
      <c r="G8" s="828">
        <v>-7.4040920716112542</v>
      </c>
      <c r="H8" s="828">
        <v>112.5</v>
      </c>
      <c r="I8" s="828">
        <v>0.21175884404583956</v>
      </c>
      <c r="J8" s="829">
        <v>0.12245319546356673</v>
      </c>
    </row>
    <row r="9" spans="1:11" ht="15">
      <c r="A9" s="830" t="s">
        <v>104</v>
      </c>
      <c r="B9" s="831">
        <v>6.7560252121501785</v>
      </c>
      <c r="C9" s="832">
        <v>12675.469441182322</v>
      </c>
      <c r="D9" s="833">
        <v>12928.978830005968</v>
      </c>
      <c r="E9" s="834">
        <v>0.27729650911163961</v>
      </c>
      <c r="F9" s="835">
        <v>346.49492481203009</v>
      </c>
      <c r="G9" s="836">
        <v>-0.31534634751788454</v>
      </c>
      <c r="H9" s="836">
        <v>-7.7456647398843934</v>
      </c>
      <c r="I9" s="836">
        <v>39.760837070254112</v>
      </c>
      <c r="J9" s="837">
        <v>1.1361440584211095</v>
      </c>
    </row>
    <row r="10" spans="1:11" ht="15">
      <c r="A10" s="830" t="s">
        <v>105</v>
      </c>
      <c r="B10" s="831">
        <v>6.6941673667390171</v>
      </c>
      <c r="C10" s="832">
        <v>12559.413446039431</v>
      </c>
      <c r="D10" s="833">
        <v>12810.601714960219</v>
      </c>
      <c r="E10" s="834">
        <v>0.57693228653306639</v>
      </c>
      <c r="F10" s="835">
        <v>380.96430594900846</v>
      </c>
      <c r="G10" s="836">
        <v>1.2598173131680646</v>
      </c>
      <c r="H10" s="836">
        <v>-5.2348993288590604</v>
      </c>
      <c r="I10" s="836">
        <v>8.7942202291978084</v>
      </c>
      <c r="J10" s="837">
        <v>0.47763170497365159</v>
      </c>
    </row>
    <row r="11" spans="1:11" ht="15">
      <c r="A11" s="830" t="s">
        <v>106</v>
      </c>
      <c r="B11" s="838" t="s">
        <v>100</v>
      </c>
      <c r="C11" s="832" t="s">
        <v>100</v>
      </c>
      <c r="D11" s="833" t="s">
        <v>100</v>
      </c>
      <c r="E11" s="834" t="s">
        <v>100</v>
      </c>
      <c r="F11" s="835" t="s">
        <v>100</v>
      </c>
      <c r="G11" s="836" t="s">
        <v>100</v>
      </c>
      <c r="H11" s="836" t="s">
        <v>100</v>
      </c>
      <c r="I11" s="836" t="s">
        <v>100</v>
      </c>
      <c r="J11" s="837" t="s">
        <v>100</v>
      </c>
    </row>
    <row r="12" spans="1:11" ht="15">
      <c r="A12" s="830" t="s">
        <v>98</v>
      </c>
      <c r="B12" s="831">
        <v>4.9142807394402039</v>
      </c>
      <c r="C12" s="832">
        <v>10090.925542998366</v>
      </c>
      <c r="D12" s="833">
        <v>10292.744053858334</v>
      </c>
      <c r="E12" s="834">
        <v>0.58805982417359015</v>
      </c>
      <c r="F12" s="835">
        <v>273.62191838451832</v>
      </c>
      <c r="G12" s="836">
        <v>0.33214547607442707</v>
      </c>
      <c r="H12" s="836">
        <v>-12.802641232575201</v>
      </c>
      <c r="I12" s="836">
        <v>29.608868958644742</v>
      </c>
      <c r="J12" s="837">
        <v>-0.82203079576472504</v>
      </c>
    </row>
    <row r="13" spans="1:11" ht="15.75" thickBot="1">
      <c r="A13" s="839" t="s">
        <v>107</v>
      </c>
      <c r="B13" s="840">
        <v>6.6754067873649605</v>
      </c>
      <c r="C13" s="841">
        <v>12886.885689893745</v>
      </c>
      <c r="D13" s="842">
        <v>13144.623403691619</v>
      </c>
      <c r="E13" s="843">
        <v>8.8122462878322511E-2</v>
      </c>
      <c r="F13" s="844">
        <v>282.42183179723503</v>
      </c>
      <c r="G13" s="845">
        <v>0.38973485704433874</v>
      </c>
      <c r="H13" s="845">
        <v>-14.016840019811788</v>
      </c>
      <c r="I13" s="845">
        <v>21.624314897857499</v>
      </c>
      <c r="J13" s="846">
        <v>-0.91419816309360513</v>
      </c>
    </row>
    <row r="14" spans="1:11" ht="16.5" thickBot="1">
      <c r="A14" s="1147" t="s">
        <v>331</v>
      </c>
      <c r="B14" s="1148"/>
      <c r="C14" s="1148"/>
      <c r="D14" s="1148"/>
      <c r="E14" s="1148"/>
      <c r="F14" s="1148"/>
      <c r="G14" s="1148"/>
      <c r="H14" s="1148"/>
      <c r="I14" s="813"/>
      <c r="J14" s="814"/>
    </row>
    <row r="15" spans="1:11" ht="15.75" thickBot="1">
      <c r="A15" s="815" t="s">
        <v>22</v>
      </c>
      <c r="B15" s="847">
        <v>6.1532312231849033</v>
      </c>
      <c r="C15" s="848">
        <v>11878.824755183212</v>
      </c>
      <c r="D15" s="849">
        <v>12116.401250286875</v>
      </c>
      <c r="E15" s="819">
        <v>0.88463566095922586</v>
      </c>
      <c r="F15" s="819">
        <v>314.68217265968747</v>
      </c>
      <c r="G15" s="819">
        <v>0.33493262832497844</v>
      </c>
      <c r="H15" s="819">
        <v>-33.167714459541678</v>
      </c>
      <c r="I15" s="819">
        <v>100</v>
      </c>
      <c r="J15" s="821" t="s">
        <v>23</v>
      </c>
    </row>
    <row r="16" spans="1:11" ht="15">
      <c r="A16" s="822" t="s">
        <v>103</v>
      </c>
      <c r="B16" s="823">
        <v>6.3128891212028089</v>
      </c>
      <c r="C16" s="824">
        <v>11712.224714661983</v>
      </c>
      <c r="D16" s="825">
        <v>11946.469208955223</v>
      </c>
      <c r="E16" s="826">
        <v>-4.3131657738424947</v>
      </c>
      <c r="F16" s="827">
        <v>239.28571428571428</v>
      </c>
      <c r="G16" s="828">
        <v>-14.262447650069795</v>
      </c>
      <c r="H16" s="828">
        <v>27.27272727272727</v>
      </c>
      <c r="I16" s="828">
        <v>0.21241086329843728</v>
      </c>
      <c r="J16" s="829">
        <v>0.10087162176527971</v>
      </c>
    </row>
    <row r="17" spans="1:10" ht="15">
      <c r="A17" s="830" t="s">
        <v>104</v>
      </c>
      <c r="B17" s="831">
        <v>6.6586022319901685</v>
      </c>
      <c r="C17" s="832">
        <v>12492.687114428083</v>
      </c>
      <c r="D17" s="833">
        <v>12742.540856716645</v>
      </c>
      <c r="E17" s="834">
        <v>2.7831971358666494</v>
      </c>
      <c r="F17" s="835">
        <v>350.85655674846623</v>
      </c>
      <c r="G17" s="836">
        <v>0.79634791031834484</v>
      </c>
      <c r="H17" s="836">
        <v>-34.978808277237597</v>
      </c>
      <c r="I17" s="836">
        <v>39.569109391594601</v>
      </c>
      <c r="J17" s="837">
        <v>-1.1021540438140391</v>
      </c>
    </row>
    <row r="18" spans="1:10" ht="15">
      <c r="A18" s="830" t="s">
        <v>105</v>
      </c>
      <c r="B18" s="831">
        <v>6.6185327674985395</v>
      </c>
      <c r="C18" s="832">
        <v>12417.509882736471</v>
      </c>
      <c r="D18" s="833">
        <v>12665.860080391201</v>
      </c>
      <c r="E18" s="834">
        <v>0.87394131450672274</v>
      </c>
      <c r="F18" s="835">
        <v>381.41216931216928</v>
      </c>
      <c r="G18" s="836">
        <v>0.53169792099409785</v>
      </c>
      <c r="H18" s="836">
        <v>-29.080675422138835</v>
      </c>
      <c r="I18" s="836">
        <v>5.735093309057806</v>
      </c>
      <c r="J18" s="837">
        <v>0.33051006022389817</v>
      </c>
    </row>
    <row r="19" spans="1:10" ht="15">
      <c r="A19" s="830" t="s">
        <v>106</v>
      </c>
      <c r="B19" s="838" t="s">
        <v>100</v>
      </c>
      <c r="C19" s="832" t="s">
        <v>100</v>
      </c>
      <c r="D19" s="833" t="s">
        <v>100</v>
      </c>
      <c r="E19" s="834" t="s">
        <v>100</v>
      </c>
      <c r="F19" s="835" t="s">
        <v>100</v>
      </c>
      <c r="G19" s="836" t="s">
        <v>100</v>
      </c>
      <c r="H19" s="836" t="s">
        <v>100</v>
      </c>
      <c r="I19" s="836" t="s">
        <v>100</v>
      </c>
      <c r="J19" s="837" t="s">
        <v>100</v>
      </c>
    </row>
    <row r="20" spans="1:10" ht="15">
      <c r="A20" s="830" t="s">
        <v>98</v>
      </c>
      <c r="B20" s="831">
        <v>4.9140807940342119</v>
      </c>
      <c r="C20" s="832">
        <v>10090.514977482982</v>
      </c>
      <c r="D20" s="833">
        <v>10292.325277032642</v>
      </c>
      <c r="E20" s="834">
        <v>-0.8406249813414759</v>
      </c>
      <c r="F20" s="835">
        <v>280.29743346007604</v>
      </c>
      <c r="G20" s="836">
        <v>-0.54689117176520519</v>
      </c>
      <c r="H20" s="836">
        <v>-30.903119868637109</v>
      </c>
      <c r="I20" s="836">
        <v>31.922318312850855</v>
      </c>
      <c r="J20" s="837">
        <v>1.0462282702631427</v>
      </c>
    </row>
    <row r="21" spans="1:10" ht="15.75" thickBot="1">
      <c r="A21" s="839" t="s">
        <v>107</v>
      </c>
      <c r="B21" s="840">
        <v>6.6639760955232274</v>
      </c>
      <c r="C21" s="841">
        <v>12864.818717226308</v>
      </c>
      <c r="D21" s="842">
        <v>13122.115091570835</v>
      </c>
      <c r="E21" s="843">
        <v>-0.50676753124705931</v>
      </c>
      <c r="F21" s="844">
        <v>283.63597848016138</v>
      </c>
      <c r="G21" s="845">
        <v>1.2950292283480949</v>
      </c>
      <c r="H21" s="845">
        <v>-34.261715296198055</v>
      </c>
      <c r="I21" s="845">
        <v>22.5610681231983</v>
      </c>
      <c r="J21" s="846">
        <v>-0.37545590843828336</v>
      </c>
    </row>
    <row r="22" spans="1:10" ht="16.5" thickBot="1">
      <c r="A22" s="1147" t="s">
        <v>335</v>
      </c>
      <c r="B22" s="1148"/>
      <c r="C22" s="1148"/>
      <c r="D22" s="1148"/>
      <c r="E22" s="1148"/>
      <c r="F22" s="1148"/>
      <c r="G22" s="1148"/>
      <c r="H22" s="1148"/>
      <c r="I22" s="813"/>
      <c r="J22" s="814"/>
    </row>
    <row r="23" spans="1:10" ht="15.75" thickBot="1">
      <c r="A23" s="815" t="s">
        <v>22</v>
      </c>
      <c r="B23" s="847">
        <v>5.5829959613389439</v>
      </c>
      <c r="C23" s="848">
        <v>10777.984481349313</v>
      </c>
      <c r="D23" s="849">
        <v>10993.5441709763</v>
      </c>
      <c r="E23" s="819">
        <v>1.5510855276761149</v>
      </c>
      <c r="F23" s="819">
        <v>310.98467815049861</v>
      </c>
      <c r="G23" s="819">
        <v>1.0388493546305415</v>
      </c>
      <c r="H23" s="819">
        <v>-18.597785977859779</v>
      </c>
      <c r="I23" s="819">
        <v>100</v>
      </c>
      <c r="J23" s="821" t="s">
        <v>23</v>
      </c>
    </row>
    <row r="24" spans="1:10" ht="15">
      <c r="A24" s="822" t="s">
        <v>103</v>
      </c>
      <c r="B24" s="850" t="s">
        <v>100</v>
      </c>
      <c r="C24" s="824" t="s">
        <v>100</v>
      </c>
      <c r="D24" s="825" t="s">
        <v>100</v>
      </c>
      <c r="E24" s="826" t="s">
        <v>100</v>
      </c>
      <c r="F24" s="827" t="s">
        <v>100</v>
      </c>
      <c r="G24" s="828" t="s">
        <v>100</v>
      </c>
      <c r="H24" s="851" t="s">
        <v>100</v>
      </c>
      <c r="I24" s="851" t="s">
        <v>100</v>
      </c>
      <c r="J24" s="860" t="s">
        <v>100</v>
      </c>
    </row>
    <row r="25" spans="1:10" ht="15">
      <c r="A25" s="830" t="s">
        <v>104</v>
      </c>
      <c r="B25" s="838">
        <v>6.4901211611493066</v>
      </c>
      <c r="C25" s="832">
        <v>12176.587544370181</v>
      </c>
      <c r="D25" s="833">
        <v>12420.119295257584</v>
      </c>
      <c r="E25" s="834">
        <v>1.8110946498416405</v>
      </c>
      <c r="F25" s="835">
        <v>365.98722466960351</v>
      </c>
      <c r="G25" s="836">
        <v>1.7098093089878499</v>
      </c>
      <c r="H25" s="836">
        <v>-20.350877192982455</v>
      </c>
      <c r="I25" s="1084">
        <v>20.580235720761557</v>
      </c>
      <c r="J25" s="1085">
        <v>-0.45297461134176586</v>
      </c>
    </row>
    <row r="26" spans="1:10" ht="15">
      <c r="A26" s="830" t="s">
        <v>105</v>
      </c>
      <c r="B26" s="831">
        <v>6.3998668634170439</v>
      </c>
      <c r="C26" s="832">
        <v>12007.25490322147</v>
      </c>
      <c r="D26" s="833">
        <v>12247.4000012859</v>
      </c>
      <c r="E26" s="834">
        <v>0.8581674726090468</v>
      </c>
      <c r="F26" s="835">
        <v>424.18181818181819</v>
      </c>
      <c r="G26" s="836">
        <v>6.5073994290246127</v>
      </c>
      <c r="H26" s="836">
        <v>-36.046511627906973</v>
      </c>
      <c r="I26" s="836">
        <v>4.9864007252946516</v>
      </c>
      <c r="J26" s="837">
        <v>-1.3604627433400349</v>
      </c>
    </row>
    <row r="27" spans="1:10" ht="15">
      <c r="A27" s="830" t="s">
        <v>106</v>
      </c>
      <c r="B27" s="838" t="s">
        <v>100</v>
      </c>
      <c r="C27" s="832" t="s">
        <v>100</v>
      </c>
      <c r="D27" s="833" t="s">
        <v>100</v>
      </c>
      <c r="E27" s="834" t="s">
        <v>100</v>
      </c>
      <c r="F27" s="835" t="s">
        <v>100</v>
      </c>
      <c r="G27" s="836" t="s">
        <v>100</v>
      </c>
      <c r="H27" s="836" t="s">
        <v>100</v>
      </c>
      <c r="I27" s="836" t="s">
        <v>100</v>
      </c>
      <c r="J27" s="837" t="s">
        <v>100</v>
      </c>
    </row>
    <row r="28" spans="1:10" ht="15">
      <c r="A28" s="830" t="s">
        <v>98</v>
      </c>
      <c r="B28" s="838">
        <v>4.7065154363736132</v>
      </c>
      <c r="C28" s="832">
        <v>9664.3027440936603</v>
      </c>
      <c r="D28" s="833">
        <v>9857.5887989755338</v>
      </c>
      <c r="E28" s="834">
        <v>1.4485339316384074</v>
      </c>
      <c r="F28" s="835">
        <v>287.15821596244126</v>
      </c>
      <c r="G28" s="836">
        <v>1.1173293887279758</v>
      </c>
      <c r="H28" s="836">
        <v>-18.286445012787723</v>
      </c>
      <c r="I28" s="836">
        <v>57.932910244786939</v>
      </c>
      <c r="J28" s="837">
        <v>0.22073312301572656</v>
      </c>
    </row>
    <row r="29" spans="1:10" ht="15.75" thickBot="1">
      <c r="A29" s="839" t="s">
        <v>107</v>
      </c>
      <c r="B29" s="840">
        <v>6.1632897204843067</v>
      </c>
      <c r="C29" s="841">
        <v>11898.242703637658</v>
      </c>
      <c r="D29" s="842">
        <v>12136.207557710411</v>
      </c>
      <c r="E29" s="843">
        <v>2.3159840725956644</v>
      </c>
      <c r="F29" s="844">
        <v>291.82912087912086</v>
      </c>
      <c r="G29" s="845">
        <v>1.3372202545269656</v>
      </c>
      <c r="H29" s="845">
        <v>-9.9009900990099009</v>
      </c>
      <c r="I29" s="845">
        <v>16.500453309156846</v>
      </c>
      <c r="J29" s="846">
        <v>1.5927042316660707</v>
      </c>
    </row>
    <row r="30" spans="1:10" ht="15">
      <c r="A30" s="938" t="s">
        <v>452</v>
      </c>
      <c r="B30" s="122"/>
      <c r="C30" s="122"/>
      <c r="D30" s="122"/>
      <c r="E30" s="122"/>
      <c r="F30" s="122"/>
      <c r="G30" s="122"/>
      <c r="H30" s="122"/>
    </row>
    <row r="31" spans="1:10">
      <c r="A31" s="77" t="s">
        <v>311</v>
      </c>
      <c r="B31" s="122"/>
      <c r="C31" s="122"/>
      <c r="D31" s="122"/>
      <c r="E31" s="122"/>
      <c r="F31" s="122"/>
      <c r="G31" s="122"/>
      <c r="H31" s="122"/>
    </row>
    <row r="32" spans="1:10" ht="15.75" thickBot="1">
      <c r="A32" s="59" t="s">
        <v>61</v>
      </c>
      <c r="B32" s="60"/>
      <c r="C32" s="122"/>
      <c r="D32" s="122"/>
      <c r="E32" s="122"/>
      <c r="F32" s="122"/>
      <c r="G32" s="122"/>
      <c r="H32" s="122"/>
    </row>
    <row r="33" spans="1:8" ht="15" thickBot="1">
      <c r="A33" s="642" t="s">
        <v>59</v>
      </c>
      <c r="B33" s="1269" t="s">
        <v>60</v>
      </c>
      <c r="C33" s="1270"/>
      <c r="D33" s="1270"/>
      <c r="E33" s="1270"/>
      <c r="F33" s="1270"/>
      <c r="G33" s="1270"/>
      <c r="H33" s="1271"/>
    </row>
    <row r="34" spans="1:8" ht="15.75">
      <c r="A34" s="643" t="s">
        <v>63</v>
      </c>
      <c r="B34" s="1275" t="s">
        <v>64</v>
      </c>
      <c r="C34" s="1276"/>
      <c r="D34" s="1276"/>
      <c r="E34" s="1276"/>
      <c r="F34" s="1276"/>
      <c r="G34" s="1276"/>
      <c r="H34" s="1277"/>
    </row>
    <row r="35" spans="1:8" ht="15.75">
      <c r="A35" s="640" t="s">
        <v>65</v>
      </c>
      <c r="B35" s="1272" t="s">
        <v>66</v>
      </c>
      <c r="C35" s="1273"/>
      <c r="D35" s="1273"/>
      <c r="E35" s="1273"/>
      <c r="F35" s="1273"/>
      <c r="G35" s="1273"/>
      <c r="H35" s="1274"/>
    </row>
    <row r="36" spans="1:8" ht="16.5" thickBot="1">
      <c r="A36" s="641" t="s">
        <v>67</v>
      </c>
      <c r="B36" s="1278" t="s">
        <v>62</v>
      </c>
      <c r="C36" s="1279"/>
      <c r="D36" s="1279"/>
      <c r="E36" s="1279"/>
      <c r="F36" s="1279"/>
      <c r="G36" s="1279"/>
      <c r="H36" s="1280"/>
    </row>
    <row r="37" spans="1:8">
      <c r="A37" s="1268"/>
      <c r="B37" s="1268"/>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topLeftCell="A256" zoomScale="90" zoomScaleNormal="90" workbookViewId="0">
      <selection activeCell="S17" sqref="S17"/>
    </sheetView>
  </sheetViews>
  <sheetFormatPr defaultRowHeight="12.75"/>
  <cols>
    <col min="1" max="1" width="20.140625" style="122" customWidth="1"/>
    <col min="2" max="2" width="10" style="122" customWidth="1"/>
    <col min="3" max="3" width="8.5703125" style="122" customWidth="1"/>
    <col min="4" max="4" width="12.42578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6" t="s">
        <v>453</v>
      </c>
      <c r="B1" s="756"/>
      <c r="C1" s="757"/>
      <c r="D1" s="757"/>
      <c r="E1" s="867" t="s">
        <v>463</v>
      </c>
      <c r="G1" s="758"/>
      <c r="H1" s="757"/>
      <c r="I1" s="757"/>
      <c r="J1" s="757"/>
      <c r="K1" s="757"/>
    </row>
    <row r="2" spans="1:12" ht="15" customHeight="1" thickBot="1">
      <c r="A2" s="759" t="s">
        <v>339</v>
      </c>
      <c r="B2" s="759"/>
      <c r="C2" s="757"/>
      <c r="D2" s="757"/>
      <c r="E2" s="757"/>
      <c r="F2" s="758"/>
      <c r="G2" s="757"/>
      <c r="H2" s="757"/>
      <c r="I2" s="757"/>
      <c r="J2" s="757"/>
      <c r="K2" s="757"/>
    </row>
    <row r="3" spans="1:12" ht="21" thickBot="1">
      <c r="A3" s="1028" t="s">
        <v>8</v>
      </c>
      <c r="B3" s="1019"/>
      <c r="C3" s="1019"/>
      <c r="D3" s="1019"/>
      <c r="E3" s="1019"/>
      <c r="F3" s="1019"/>
      <c r="G3" s="1019"/>
      <c r="H3" s="1019"/>
      <c r="I3" s="1019"/>
      <c r="J3" s="1019"/>
      <c r="K3" s="1019"/>
      <c r="L3" s="1029"/>
    </row>
    <row r="4" spans="1:12">
      <c r="A4" s="27"/>
      <c r="B4" s="28"/>
      <c r="C4" s="3" t="s">
        <v>9</v>
      </c>
      <c r="D4" s="3"/>
      <c r="E4" s="3"/>
      <c r="F4" s="3"/>
      <c r="G4" s="1020"/>
      <c r="H4" s="1286" t="s">
        <v>10</v>
      </c>
      <c r="I4" s="1287"/>
      <c r="J4" s="1051" t="s">
        <v>11</v>
      </c>
      <c r="K4" s="1021" t="s">
        <v>12</v>
      </c>
      <c r="L4" s="1022"/>
    </row>
    <row r="5" spans="1:12" ht="15.75">
      <c r="A5" s="29" t="s">
        <v>13</v>
      </c>
      <c r="B5" s="30" t="s">
        <v>14</v>
      </c>
      <c r="C5" s="1023" t="s">
        <v>40</v>
      </c>
      <c r="D5" s="1023"/>
      <c r="E5" s="1024" t="s">
        <v>41</v>
      </c>
      <c r="F5" s="1025"/>
      <c r="G5" s="1052"/>
      <c r="H5" s="1284" t="s">
        <v>15</v>
      </c>
      <c r="I5" s="1285"/>
      <c r="J5" s="1053" t="s">
        <v>16</v>
      </c>
      <c r="K5" s="1026" t="s">
        <v>17</v>
      </c>
      <c r="L5" s="1027"/>
    </row>
    <row r="6" spans="1:12" ht="26.25" thickBot="1">
      <c r="A6" s="31" t="s">
        <v>18</v>
      </c>
      <c r="B6" s="32" t="s">
        <v>19</v>
      </c>
      <c r="C6" s="937" t="s">
        <v>448</v>
      </c>
      <c r="D6" s="1247" t="s">
        <v>386</v>
      </c>
      <c r="E6" s="1014" t="s">
        <v>448</v>
      </c>
      <c r="F6" s="1015" t="s">
        <v>386</v>
      </c>
      <c r="G6" s="1050" t="s">
        <v>20</v>
      </c>
      <c r="H6" s="81" t="s">
        <v>448</v>
      </c>
      <c r="I6" s="951" t="s">
        <v>20</v>
      </c>
      <c r="J6" s="1054" t="s">
        <v>20</v>
      </c>
      <c r="K6" s="1016" t="s">
        <v>448</v>
      </c>
      <c r="L6" s="1055" t="s">
        <v>21</v>
      </c>
    </row>
    <row r="7" spans="1:12" ht="15" thickBot="1">
      <c r="A7" s="33" t="s">
        <v>22</v>
      </c>
      <c r="B7" s="34" t="s">
        <v>23</v>
      </c>
      <c r="C7" s="82">
        <v>11881.563073589035</v>
      </c>
      <c r="D7" s="82">
        <v>11787.552345657276</v>
      </c>
      <c r="E7" s="83">
        <v>12119.194335060816</v>
      </c>
      <c r="F7" s="687">
        <v>12023.303392570422</v>
      </c>
      <c r="G7" s="1056">
        <v>0.79754240044918201</v>
      </c>
      <c r="H7" s="84">
        <v>313.98922773285796</v>
      </c>
      <c r="I7" s="84">
        <v>0.44894427385597363</v>
      </c>
      <c r="J7" s="85">
        <v>-22.161653203825761</v>
      </c>
      <c r="K7" s="84">
        <v>100</v>
      </c>
      <c r="L7" s="1057" t="s">
        <v>23</v>
      </c>
    </row>
    <row r="8" spans="1:12" ht="15" thickBot="1">
      <c r="A8" s="35"/>
      <c r="B8" s="36"/>
      <c r="C8" s="86"/>
      <c r="D8" s="86"/>
      <c r="E8" s="86"/>
      <c r="F8" s="86"/>
      <c r="G8" s="1058"/>
      <c r="H8" s="85"/>
      <c r="I8" s="85"/>
      <c r="J8" s="85"/>
      <c r="K8" s="85"/>
      <c r="L8" s="1059"/>
    </row>
    <row r="9" spans="1:12" ht="15">
      <c r="A9" s="37" t="s">
        <v>108</v>
      </c>
      <c r="B9" s="38" t="s">
        <v>23</v>
      </c>
      <c r="C9" s="87">
        <v>11566.629138886547</v>
      </c>
      <c r="D9" s="87">
        <v>11969.551321832196</v>
      </c>
      <c r="E9" s="88">
        <v>11797.961721664278</v>
      </c>
      <c r="F9" s="88">
        <v>12208.94234826884</v>
      </c>
      <c r="G9" s="1060">
        <v>-3.3662262862829917</v>
      </c>
      <c r="H9" s="89">
        <v>224.83548387096772</v>
      </c>
      <c r="I9" s="89">
        <v>-13.001767844156436</v>
      </c>
      <c r="J9" s="89">
        <v>63.157894736842103</v>
      </c>
      <c r="K9" s="89">
        <v>0.19736423250779908</v>
      </c>
      <c r="L9" s="1061">
        <v>0.10320694027329787</v>
      </c>
    </row>
    <row r="10" spans="1:12" ht="15">
      <c r="A10" s="46" t="s">
        <v>109</v>
      </c>
      <c r="B10" s="90" t="s">
        <v>23</v>
      </c>
      <c r="C10" s="91">
        <v>12576.282337471846</v>
      </c>
      <c r="D10" s="91">
        <v>12363.397720010475</v>
      </c>
      <c r="E10" s="92">
        <v>12827.807984221283</v>
      </c>
      <c r="F10" s="92">
        <v>12610.665674410684</v>
      </c>
      <c r="G10" s="1062">
        <v>1.7218941126257892</v>
      </c>
      <c r="H10" s="93">
        <v>349.10034843205574</v>
      </c>
      <c r="I10" s="93">
        <v>0.22513091657469236</v>
      </c>
      <c r="J10" s="93">
        <v>-22.292418772563177</v>
      </c>
      <c r="K10" s="93">
        <v>38.371426752403387</v>
      </c>
      <c r="L10" s="1063">
        <v>-6.4571067111948821E-2</v>
      </c>
    </row>
    <row r="11" spans="1:12" ht="15">
      <c r="A11" s="39" t="s">
        <v>110</v>
      </c>
      <c r="B11" s="40" t="s">
        <v>23</v>
      </c>
      <c r="C11" s="94">
        <v>12483.029615286823</v>
      </c>
      <c r="D11" s="94">
        <v>12379.337865088173</v>
      </c>
      <c r="E11" s="95">
        <v>12732.690207592559</v>
      </c>
      <c r="F11" s="95">
        <v>12626.924622389937</v>
      </c>
      <c r="G11" s="1064">
        <v>0.83761951833528325</v>
      </c>
      <c r="H11" s="96">
        <v>383.19596136962252</v>
      </c>
      <c r="I11" s="96">
        <v>1.1518631409962408</v>
      </c>
      <c r="J11" s="96">
        <v>-16.495601173020528</v>
      </c>
      <c r="K11" s="96">
        <v>7.251543897625262</v>
      </c>
      <c r="L11" s="1065">
        <v>0.49204144458001675</v>
      </c>
    </row>
    <row r="12" spans="1:12" ht="15">
      <c r="A12" s="39" t="s">
        <v>111</v>
      </c>
      <c r="B12" s="40" t="s">
        <v>23</v>
      </c>
      <c r="C12" s="94" t="s">
        <v>100</v>
      </c>
      <c r="D12" s="94" t="s">
        <v>100</v>
      </c>
      <c r="E12" s="95" t="s">
        <v>100</v>
      </c>
      <c r="F12" s="95" t="s">
        <v>100</v>
      </c>
      <c r="G12" s="1064" t="s">
        <v>100</v>
      </c>
      <c r="H12" s="96" t="s">
        <v>100</v>
      </c>
      <c r="I12" s="96" t="s">
        <v>100</v>
      </c>
      <c r="J12" s="96" t="s">
        <v>100</v>
      </c>
      <c r="K12" s="96" t="s">
        <v>100</v>
      </c>
      <c r="L12" s="1065" t="s">
        <v>100</v>
      </c>
    </row>
    <row r="13" spans="1:12" ht="15">
      <c r="A13" s="39" t="s">
        <v>98</v>
      </c>
      <c r="B13" s="40" t="s">
        <v>23</v>
      </c>
      <c r="C13" s="94">
        <v>10035.764243799887</v>
      </c>
      <c r="D13" s="94">
        <v>10038.1823042624</v>
      </c>
      <c r="E13" s="95">
        <v>10236.479528675885</v>
      </c>
      <c r="F13" s="95">
        <v>10238.945950347648</v>
      </c>
      <c r="G13" s="1064">
        <v>-2.4088628690135137E-2</v>
      </c>
      <c r="H13" s="96">
        <v>278.05216796874998</v>
      </c>
      <c r="I13" s="96">
        <v>-8.2652844325062341E-2</v>
      </c>
      <c r="J13" s="96">
        <v>-21.867846787730809</v>
      </c>
      <c r="K13" s="96">
        <v>32.596931304513909</v>
      </c>
      <c r="L13" s="1065">
        <v>0.12257677753041207</v>
      </c>
    </row>
    <row r="14" spans="1:12" ht="15.75" thickBot="1">
      <c r="A14" s="41" t="s">
        <v>112</v>
      </c>
      <c r="B14" s="42" t="s">
        <v>23</v>
      </c>
      <c r="C14" s="97">
        <v>12824.222486245779</v>
      </c>
      <c r="D14" s="97">
        <v>12840.686135931004</v>
      </c>
      <c r="E14" s="98">
        <v>13080.706935970695</v>
      </c>
      <c r="F14" s="98">
        <v>13097.499858649624</v>
      </c>
      <c r="G14" s="1066">
        <v>-0.12821471929880687</v>
      </c>
      <c r="H14" s="99">
        <v>283.40525073746312</v>
      </c>
      <c r="I14" s="99">
        <v>0.85094595267188111</v>
      </c>
      <c r="J14" s="99">
        <v>-24.44840650768888</v>
      </c>
      <c r="K14" s="99">
        <v>21.582733812949641</v>
      </c>
      <c r="L14" s="1067">
        <v>-0.65325409527177669</v>
      </c>
    </row>
    <row r="15" spans="1:12" ht="15" thickBot="1">
      <c r="A15" s="35"/>
      <c r="B15" s="43"/>
      <c r="C15" s="86"/>
      <c r="D15" s="86"/>
      <c r="E15" s="86"/>
      <c r="F15" s="86"/>
      <c r="G15" s="1058"/>
      <c r="H15" s="85"/>
      <c r="I15" s="85"/>
      <c r="J15" s="85"/>
      <c r="K15" s="85"/>
      <c r="L15" s="1059"/>
    </row>
    <row r="16" spans="1:12" ht="14.25">
      <c r="A16" s="44" t="s">
        <v>113</v>
      </c>
      <c r="B16" s="45" t="s">
        <v>25</v>
      </c>
      <c r="C16" s="100" t="s">
        <v>100</v>
      </c>
      <c r="D16" s="100" t="s">
        <v>254</v>
      </c>
      <c r="E16" s="101" t="s">
        <v>100</v>
      </c>
      <c r="F16" s="101" t="s">
        <v>254</v>
      </c>
      <c r="G16" s="1068" t="s">
        <v>100</v>
      </c>
      <c r="H16" s="102" t="s">
        <v>100</v>
      </c>
      <c r="I16" s="102" t="s">
        <v>100</v>
      </c>
      <c r="J16" s="103" t="s">
        <v>100</v>
      </c>
      <c r="K16" s="103" t="s">
        <v>100</v>
      </c>
      <c r="L16" s="1069" t="s">
        <v>100</v>
      </c>
    </row>
    <row r="17" spans="1:12" ht="15">
      <c r="A17" s="46" t="s">
        <v>113</v>
      </c>
      <c r="B17" s="47" t="s">
        <v>26</v>
      </c>
      <c r="C17" s="94" t="s">
        <v>100</v>
      </c>
      <c r="D17" s="94" t="s">
        <v>254</v>
      </c>
      <c r="E17" s="95" t="s">
        <v>100</v>
      </c>
      <c r="F17" s="95" t="s">
        <v>254</v>
      </c>
      <c r="G17" s="1064" t="s">
        <v>100</v>
      </c>
      <c r="H17" s="96" t="s">
        <v>100</v>
      </c>
      <c r="I17" s="96" t="s">
        <v>100</v>
      </c>
      <c r="J17" s="104" t="s">
        <v>100</v>
      </c>
      <c r="K17" s="104" t="s">
        <v>100</v>
      </c>
      <c r="L17" s="1070" t="s">
        <v>100</v>
      </c>
    </row>
    <row r="18" spans="1:12" ht="15">
      <c r="A18" s="46" t="s">
        <v>113</v>
      </c>
      <c r="B18" s="47" t="s">
        <v>27</v>
      </c>
      <c r="C18" s="94" t="s">
        <v>100</v>
      </c>
      <c r="D18" s="94" t="s">
        <v>254</v>
      </c>
      <c r="E18" s="95" t="s">
        <v>100</v>
      </c>
      <c r="F18" s="95" t="s">
        <v>254</v>
      </c>
      <c r="G18" s="1064" t="s">
        <v>100</v>
      </c>
      <c r="H18" s="96" t="s">
        <v>100</v>
      </c>
      <c r="I18" s="96" t="s">
        <v>100</v>
      </c>
      <c r="J18" s="104" t="s">
        <v>100</v>
      </c>
      <c r="K18" s="104" t="s">
        <v>100</v>
      </c>
      <c r="L18" s="1070" t="s">
        <v>100</v>
      </c>
    </row>
    <row r="19" spans="1:12" ht="14.25">
      <c r="A19" s="44" t="s">
        <v>113</v>
      </c>
      <c r="B19" s="48" t="s">
        <v>28</v>
      </c>
      <c r="C19" s="105" t="s">
        <v>254</v>
      </c>
      <c r="D19" s="105" t="s">
        <v>254</v>
      </c>
      <c r="E19" s="106" t="s">
        <v>254</v>
      </c>
      <c r="F19" s="106" t="s">
        <v>254</v>
      </c>
      <c r="G19" s="1071" t="s">
        <v>100</v>
      </c>
      <c r="H19" s="107" t="s">
        <v>254</v>
      </c>
      <c r="I19" s="107" t="s">
        <v>100</v>
      </c>
      <c r="J19" s="108" t="s">
        <v>100</v>
      </c>
      <c r="K19" s="108" t="s">
        <v>254</v>
      </c>
      <c r="L19" s="1072" t="s">
        <v>100</v>
      </c>
    </row>
    <row r="20" spans="1:12" ht="15">
      <c r="A20" s="46" t="s">
        <v>113</v>
      </c>
      <c r="B20" s="47" t="s">
        <v>29</v>
      </c>
      <c r="C20" s="94" t="s">
        <v>254</v>
      </c>
      <c r="D20" s="94" t="s">
        <v>254</v>
      </c>
      <c r="E20" s="95" t="s">
        <v>254</v>
      </c>
      <c r="F20" s="95" t="s">
        <v>254</v>
      </c>
      <c r="G20" s="1064" t="s">
        <v>100</v>
      </c>
      <c r="H20" s="96" t="s">
        <v>254</v>
      </c>
      <c r="I20" s="96" t="s">
        <v>100</v>
      </c>
      <c r="J20" s="104" t="s">
        <v>100</v>
      </c>
      <c r="K20" s="104" t="s">
        <v>254</v>
      </c>
      <c r="L20" s="1070" t="s">
        <v>100</v>
      </c>
    </row>
    <row r="21" spans="1:12" ht="15">
      <c r="A21" s="46" t="s">
        <v>113</v>
      </c>
      <c r="B21" s="47" t="s">
        <v>30</v>
      </c>
      <c r="C21" s="94" t="s">
        <v>254</v>
      </c>
      <c r="D21" s="94" t="s">
        <v>254</v>
      </c>
      <c r="E21" s="95" t="s">
        <v>254</v>
      </c>
      <c r="F21" s="95" t="s">
        <v>254</v>
      </c>
      <c r="G21" s="1064" t="s">
        <v>100</v>
      </c>
      <c r="H21" s="96" t="s">
        <v>254</v>
      </c>
      <c r="I21" s="96" t="s">
        <v>100</v>
      </c>
      <c r="J21" s="104" t="s">
        <v>100</v>
      </c>
      <c r="K21" s="104" t="s">
        <v>254</v>
      </c>
      <c r="L21" s="1070" t="s">
        <v>100</v>
      </c>
    </row>
    <row r="22" spans="1:12" ht="14.25">
      <c r="A22" s="44" t="s">
        <v>113</v>
      </c>
      <c r="B22" s="48" t="s">
        <v>31</v>
      </c>
      <c r="C22" s="105">
        <v>11474.701259971671</v>
      </c>
      <c r="D22" s="105">
        <v>11485.662580684448</v>
      </c>
      <c r="E22" s="106">
        <v>11704.195285171105</v>
      </c>
      <c r="F22" s="106">
        <v>11715.375832298138</v>
      </c>
      <c r="G22" s="1071">
        <v>-9.5434813932379597E-2</v>
      </c>
      <c r="H22" s="107">
        <v>219.16249999999999</v>
      </c>
      <c r="I22" s="107">
        <v>-11.526488215383669</v>
      </c>
      <c r="J22" s="108">
        <v>84.615384615384613</v>
      </c>
      <c r="K22" s="108">
        <v>0.15279811548990896</v>
      </c>
      <c r="L22" s="1072">
        <v>8.8374705013671284E-2</v>
      </c>
    </row>
    <row r="23" spans="1:12" ht="15">
      <c r="A23" s="46" t="s">
        <v>113</v>
      </c>
      <c r="B23" s="47" t="s">
        <v>32</v>
      </c>
      <c r="C23" s="94">
        <v>10871.269607843136</v>
      </c>
      <c r="D23" s="94">
        <v>11528.866666666667</v>
      </c>
      <c r="E23" s="95">
        <v>11088.695</v>
      </c>
      <c r="F23" s="95">
        <v>11759.444</v>
      </c>
      <c r="G23" s="1064">
        <v>-5.7039176342010718</v>
      </c>
      <c r="H23" s="96">
        <v>206</v>
      </c>
      <c r="I23" s="96">
        <v>-16.700363930448852</v>
      </c>
      <c r="J23" s="104">
        <v>36.363636363636367</v>
      </c>
      <c r="K23" s="104">
        <v>9.5498822181193099E-2</v>
      </c>
      <c r="L23" s="1070">
        <v>4.0986705624376604E-2</v>
      </c>
    </row>
    <row r="24" spans="1:12" ht="15.75" thickBot="1">
      <c r="A24" s="49" t="s">
        <v>113</v>
      </c>
      <c r="B24" s="50" t="s">
        <v>33</v>
      </c>
      <c r="C24" s="109">
        <v>12333.965686274511</v>
      </c>
      <c r="D24" s="109" t="s">
        <v>254</v>
      </c>
      <c r="E24" s="110">
        <v>12580.645</v>
      </c>
      <c r="F24" s="110" t="s">
        <v>254</v>
      </c>
      <c r="G24" s="1073" t="s">
        <v>100</v>
      </c>
      <c r="H24" s="104" t="s">
        <v>254</v>
      </c>
      <c r="I24" s="104" t="s">
        <v>100</v>
      </c>
      <c r="J24" s="104" t="s">
        <v>100</v>
      </c>
      <c r="K24" s="104" t="s">
        <v>254</v>
      </c>
      <c r="L24" s="1070" t="s">
        <v>100</v>
      </c>
    </row>
    <row r="25" spans="1:12" ht="15" thickBot="1">
      <c r="A25" s="35"/>
      <c r="B25" s="43"/>
      <c r="C25" s="86"/>
      <c r="D25" s="86"/>
      <c r="E25" s="86"/>
      <c r="F25" s="86"/>
      <c r="G25" s="1058"/>
      <c r="H25" s="85"/>
      <c r="I25" s="85"/>
      <c r="J25" s="85"/>
      <c r="K25" s="85"/>
      <c r="L25" s="1059"/>
    </row>
    <row r="26" spans="1:12" ht="14.25">
      <c r="A26" s="44" t="s">
        <v>114</v>
      </c>
      <c r="B26" s="45" t="s">
        <v>25</v>
      </c>
      <c r="C26" s="100">
        <v>13308.82817569054</v>
      </c>
      <c r="D26" s="100">
        <v>13015.758171570858</v>
      </c>
      <c r="E26" s="101">
        <v>13575.004739204351</v>
      </c>
      <c r="F26" s="101">
        <v>13276.073335002277</v>
      </c>
      <c r="G26" s="1068">
        <v>2.2516552647682624</v>
      </c>
      <c r="H26" s="102">
        <v>415.2</v>
      </c>
      <c r="I26" s="102">
        <v>0.97144952754001002</v>
      </c>
      <c r="J26" s="103">
        <v>13.636363636363635</v>
      </c>
      <c r="K26" s="103">
        <v>2.7057999618004711</v>
      </c>
      <c r="L26" s="1069">
        <v>0.85238799886871042</v>
      </c>
    </row>
    <row r="27" spans="1:12" ht="15">
      <c r="A27" s="46" t="s">
        <v>114</v>
      </c>
      <c r="B27" s="47" t="s">
        <v>26</v>
      </c>
      <c r="C27" s="94">
        <v>13530.038235294116</v>
      </c>
      <c r="D27" s="94">
        <v>13019.985294117647</v>
      </c>
      <c r="E27" s="95">
        <v>13800.638999999999</v>
      </c>
      <c r="F27" s="95">
        <v>13280.385</v>
      </c>
      <c r="G27" s="1064">
        <v>3.9174617302133861</v>
      </c>
      <c r="H27" s="96">
        <v>407.1</v>
      </c>
      <c r="I27" s="96">
        <v>1.9534184823441052</v>
      </c>
      <c r="J27" s="104">
        <v>40.932642487046635</v>
      </c>
      <c r="K27" s="104">
        <v>1.7317119755523014</v>
      </c>
      <c r="L27" s="1070">
        <v>0.7752721123281574</v>
      </c>
    </row>
    <row r="28" spans="1:12" ht="15">
      <c r="A28" s="46" t="s">
        <v>114</v>
      </c>
      <c r="B28" s="47" t="s">
        <v>27</v>
      </c>
      <c r="C28" s="94">
        <v>12936.173529411766</v>
      </c>
      <c r="D28" s="94">
        <v>13011.511764705881</v>
      </c>
      <c r="E28" s="95">
        <v>13194.897000000001</v>
      </c>
      <c r="F28" s="95">
        <v>13271.742</v>
      </c>
      <c r="G28" s="1064">
        <v>-0.57901215982046172</v>
      </c>
      <c r="H28" s="96">
        <v>429.6</v>
      </c>
      <c r="I28" s="96">
        <v>1.3446567586695082</v>
      </c>
      <c r="J28" s="104">
        <v>-15.469613259668508</v>
      </c>
      <c r="K28" s="104">
        <v>0.97408798624816961</v>
      </c>
      <c r="L28" s="1070">
        <v>7.7115886540552792E-2</v>
      </c>
    </row>
    <row r="29" spans="1:12" ht="14.25">
      <c r="A29" s="44" t="s">
        <v>114</v>
      </c>
      <c r="B29" s="48" t="s">
        <v>28</v>
      </c>
      <c r="C29" s="105">
        <v>12805.529718243741</v>
      </c>
      <c r="D29" s="105">
        <v>12588.642040160617</v>
      </c>
      <c r="E29" s="106">
        <v>13061.640312608615</v>
      </c>
      <c r="F29" s="106">
        <v>12840.41488096383</v>
      </c>
      <c r="G29" s="1071">
        <v>1.722883829655351</v>
      </c>
      <c r="H29" s="107">
        <v>375.43048780487806</v>
      </c>
      <c r="I29" s="107">
        <v>0.34060110826452472</v>
      </c>
      <c r="J29" s="108">
        <v>-22.348484848484848</v>
      </c>
      <c r="K29" s="108">
        <v>10.441204558477111</v>
      </c>
      <c r="L29" s="1072">
        <v>-2.5121820431655451E-2</v>
      </c>
    </row>
    <row r="30" spans="1:12" ht="15">
      <c r="A30" s="46" t="s">
        <v>114</v>
      </c>
      <c r="B30" s="47" t="s">
        <v>29</v>
      </c>
      <c r="C30" s="94">
        <v>12893.13431372549</v>
      </c>
      <c r="D30" s="94">
        <v>12575.464705882352</v>
      </c>
      <c r="E30" s="95">
        <v>13150.996999999999</v>
      </c>
      <c r="F30" s="95">
        <v>12826.974</v>
      </c>
      <c r="G30" s="1064">
        <v>2.5261063131491435</v>
      </c>
      <c r="H30" s="96">
        <v>366</v>
      </c>
      <c r="I30" s="96">
        <v>0.93767236624378836</v>
      </c>
      <c r="J30" s="104">
        <v>-24.433249370277078</v>
      </c>
      <c r="K30" s="104">
        <v>5.7299293308715864</v>
      </c>
      <c r="L30" s="1070">
        <v>-0.17224619814372666</v>
      </c>
    </row>
    <row r="31" spans="1:12" ht="15">
      <c r="A31" s="46" t="s">
        <v>114</v>
      </c>
      <c r="B31" s="47" t="s">
        <v>30</v>
      </c>
      <c r="C31" s="94">
        <v>12704.759803921568</v>
      </c>
      <c r="D31" s="94">
        <v>12604.520588235295</v>
      </c>
      <c r="E31" s="95">
        <v>12958.855</v>
      </c>
      <c r="F31" s="95">
        <v>12856.611000000001</v>
      </c>
      <c r="G31" s="1064">
        <v>0.79526400853225443</v>
      </c>
      <c r="H31" s="96">
        <v>386.9</v>
      </c>
      <c r="I31" s="96">
        <v>-0.56540735029556555</v>
      </c>
      <c r="J31" s="104">
        <v>-19.652551574375678</v>
      </c>
      <c r="K31" s="104">
        <v>4.7112752276055261</v>
      </c>
      <c r="L31" s="1070">
        <v>0.1471243777120721</v>
      </c>
    </row>
    <row r="32" spans="1:12" ht="14.25">
      <c r="A32" s="44" t="s">
        <v>114</v>
      </c>
      <c r="B32" s="48" t="s">
        <v>31</v>
      </c>
      <c r="C32" s="105">
        <v>12370.16902638566</v>
      </c>
      <c r="D32" s="105">
        <v>12205.039357852538</v>
      </c>
      <c r="E32" s="106">
        <v>12617.572406913374</v>
      </c>
      <c r="F32" s="106">
        <v>12449.140145009589</v>
      </c>
      <c r="G32" s="1071">
        <v>1.3529630154521415</v>
      </c>
      <c r="H32" s="107">
        <v>331.11100454316005</v>
      </c>
      <c r="I32" s="107">
        <v>-0.71559479365019452</v>
      </c>
      <c r="J32" s="108">
        <v>-24.819734345351044</v>
      </c>
      <c r="K32" s="108">
        <v>25.224422232125804</v>
      </c>
      <c r="L32" s="1072">
        <v>-0.89183724554900579</v>
      </c>
    </row>
    <row r="33" spans="1:12" ht="15">
      <c r="A33" s="46" t="s">
        <v>114</v>
      </c>
      <c r="B33" s="47" t="s">
        <v>32</v>
      </c>
      <c r="C33" s="94">
        <v>12366.668627450981</v>
      </c>
      <c r="D33" s="94">
        <v>12208.128431372548</v>
      </c>
      <c r="E33" s="95">
        <v>12614.002</v>
      </c>
      <c r="F33" s="95">
        <v>12452.290999999999</v>
      </c>
      <c r="G33" s="1064">
        <v>1.2986445626752632</v>
      </c>
      <c r="H33" s="96">
        <v>321</v>
      </c>
      <c r="I33" s="96">
        <v>-0.71141354778843524</v>
      </c>
      <c r="J33" s="104">
        <v>-25.940070505287899</v>
      </c>
      <c r="K33" s="104">
        <v>16.050168714585851</v>
      </c>
      <c r="L33" s="1070">
        <v>-0.81885353626899615</v>
      </c>
    </row>
    <row r="34" spans="1:12" ht="15.75" thickBot="1">
      <c r="A34" s="49" t="s">
        <v>114</v>
      </c>
      <c r="B34" s="50" t="s">
        <v>33</v>
      </c>
      <c r="C34" s="109">
        <v>12375.804901960784</v>
      </c>
      <c r="D34" s="109">
        <v>12199.865686274508</v>
      </c>
      <c r="E34" s="110">
        <v>12623.321</v>
      </c>
      <c r="F34" s="110">
        <v>12443.862999999999</v>
      </c>
      <c r="G34" s="1073">
        <v>1.442140595729803</v>
      </c>
      <c r="H34" s="104">
        <v>348.8</v>
      </c>
      <c r="I34" s="104">
        <v>-0.93723374041465801</v>
      </c>
      <c r="J34" s="104">
        <v>-22.775991425509108</v>
      </c>
      <c r="K34" s="104">
        <v>9.1742535175399507</v>
      </c>
      <c r="L34" s="1070">
        <v>-7.2983709280011411E-2</v>
      </c>
    </row>
    <row r="35" spans="1:12" ht="15.75" thickBot="1">
      <c r="A35" s="51"/>
      <c r="B35" s="52"/>
      <c r="C35" s="111"/>
      <c r="D35" s="111"/>
      <c r="E35" s="111"/>
      <c r="F35" s="111"/>
      <c r="G35" s="1074"/>
      <c r="H35" s="112"/>
      <c r="I35" s="112"/>
      <c r="J35" s="112"/>
      <c r="K35" s="112"/>
      <c r="L35" s="1075"/>
    </row>
    <row r="36" spans="1:12" ht="15">
      <c r="A36" s="46" t="s">
        <v>115</v>
      </c>
      <c r="B36" s="53" t="s">
        <v>30</v>
      </c>
      <c r="C36" s="113">
        <v>12639.761764705883</v>
      </c>
      <c r="D36" s="113">
        <v>12508.154901960783</v>
      </c>
      <c r="E36" s="114">
        <v>12892.557000000001</v>
      </c>
      <c r="F36" s="114">
        <v>12758.317999999999</v>
      </c>
      <c r="G36" s="1076">
        <v>1.0521684754996812</v>
      </c>
      <c r="H36" s="115">
        <v>406.2</v>
      </c>
      <c r="I36" s="115">
        <v>0.71906769154475003</v>
      </c>
      <c r="J36" s="115">
        <v>3.0690537084398977</v>
      </c>
      <c r="K36" s="115">
        <v>2.565735022601388</v>
      </c>
      <c r="L36" s="1077">
        <v>0.62807706135454722</v>
      </c>
    </row>
    <row r="37" spans="1:12" ht="15.75" thickBot="1">
      <c r="A37" s="49" t="s">
        <v>115</v>
      </c>
      <c r="B37" s="50" t="s">
        <v>33</v>
      </c>
      <c r="C37" s="109">
        <v>12388.962745098039</v>
      </c>
      <c r="D37" s="109">
        <v>12322.764705882351</v>
      </c>
      <c r="E37" s="110">
        <v>12636.742</v>
      </c>
      <c r="F37" s="110">
        <v>12569.22</v>
      </c>
      <c r="G37" s="1073">
        <v>0.53720119466443306</v>
      </c>
      <c r="H37" s="104">
        <v>370.6</v>
      </c>
      <c r="I37" s="104">
        <v>0.43360433604336657</v>
      </c>
      <c r="J37" s="104">
        <v>-24.357656731757451</v>
      </c>
      <c r="K37" s="104">
        <v>4.6858088750238744</v>
      </c>
      <c r="L37" s="1070">
        <v>-0.1360356167745298</v>
      </c>
    </row>
    <row r="38" spans="1:12" ht="15.75" thickBot="1">
      <c r="A38" s="51"/>
      <c r="B38" s="52"/>
      <c r="C38" s="111"/>
      <c r="D38" s="111"/>
      <c r="E38" s="111"/>
      <c r="F38" s="111"/>
      <c r="G38" s="1074"/>
      <c r="H38" s="112"/>
      <c r="I38" s="112"/>
      <c r="J38" s="112"/>
      <c r="K38" s="112"/>
      <c r="L38" s="1075"/>
    </row>
    <row r="39" spans="1:12" ht="14.25">
      <c r="A39" s="44" t="s">
        <v>116</v>
      </c>
      <c r="B39" s="45" t="s">
        <v>25</v>
      </c>
      <c r="C39" s="100" t="s">
        <v>100</v>
      </c>
      <c r="D39" s="100" t="s">
        <v>100</v>
      </c>
      <c r="E39" s="101" t="s">
        <v>100</v>
      </c>
      <c r="F39" s="101" t="s">
        <v>100</v>
      </c>
      <c r="G39" s="1068" t="s">
        <v>100</v>
      </c>
      <c r="H39" s="102" t="s">
        <v>100</v>
      </c>
      <c r="I39" s="102" t="s">
        <v>100</v>
      </c>
      <c r="J39" s="103" t="s">
        <v>100</v>
      </c>
      <c r="K39" s="103" t="s">
        <v>100</v>
      </c>
      <c r="L39" s="1069" t="s">
        <v>100</v>
      </c>
    </row>
    <row r="40" spans="1:12" ht="15">
      <c r="A40" s="39" t="s">
        <v>116</v>
      </c>
      <c r="B40" s="47" t="s">
        <v>26</v>
      </c>
      <c r="C40" s="94" t="s">
        <v>100</v>
      </c>
      <c r="D40" s="94" t="s">
        <v>100</v>
      </c>
      <c r="E40" s="95" t="s">
        <v>100</v>
      </c>
      <c r="F40" s="95" t="s">
        <v>100</v>
      </c>
      <c r="G40" s="1064" t="s">
        <v>100</v>
      </c>
      <c r="H40" s="96" t="s">
        <v>100</v>
      </c>
      <c r="I40" s="96" t="s">
        <v>100</v>
      </c>
      <c r="J40" s="104" t="s">
        <v>100</v>
      </c>
      <c r="K40" s="104" t="s">
        <v>100</v>
      </c>
      <c r="L40" s="1070" t="s">
        <v>100</v>
      </c>
    </row>
    <row r="41" spans="1:12" ht="15">
      <c r="A41" s="39" t="s">
        <v>116</v>
      </c>
      <c r="B41" s="47" t="s">
        <v>27</v>
      </c>
      <c r="C41" s="94" t="s">
        <v>100</v>
      </c>
      <c r="D41" s="94" t="s">
        <v>100</v>
      </c>
      <c r="E41" s="95" t="s">
        <v>100</v>
      </c>
      <c r="F41" s="95" t="s">
        <v>100</v>
      </c>
      <c r="G41" s="1064" t="s">
        <v>100</v>
      </c>
      <c r="H41" s="96" t="s">
        <v>100</v>
      </c>
      <c r="I41" s="96" t="s">
        <v>100</v>
      </c>
      <c r="J41" s="104" t="s">
        <v>100</v>
      </c>
      <c r="K41" s="104" t="s">
        <v>100</v>
      </c>
      <c r="L41" s="1070" t="s">
        <v>100</v>
      </c>
    </row>
    <row r="42" spans="1:12" ht="15">
      <c r="A42" s="39" t="s">
        <v>116</v>
      </c>
      <c r="B42" s="47" t="s">
        <v>34</v>
      </c>
      <c r="C42" s="94" t="s">
        <v>100</v>
      </c>
      <c r="D42" s="94" t="s">
        <v>100</v>
      </c>
      <c r="E42" s="95" t="s">
        <v>100</v>
      </c>
      <c r="F42" s="95" t="s">
        <v>100</v>
      </c>
      <c r="G42" s="1064" t="s">
        <v>100</v>
      </c>
      <c r="H42" s="96" t="s">
        <v>100</v>
      </c>
      <c r="I42" s="96" t="s">
        <v>100</v>
      </c>
      <c r="J42" s="104" t="s">
        <v>100</v>
      </c>
      <c r="K42" s="104" t="s">
        <v>100</v>
      </c>
      <c r="L42" s="1070" t="s">
        <v>100</v>
      </c>
    </row>
    <row r="43" spans="1:12" ht="14.25">
      <c r="A43" s="54" t="s">
        <v>116</v>
      </c>
      <c r="B43" s="48" t="s">
        <v>28</v>
      </c>
      <c r="C43" s="105" t="s">
        <v>100</v>
      </c>
      <c r="D43" s="105" t="s">
        <v>100</v>
      </c>
      <c r="E43" s="106" t="s">
        <v>100</v>
      </c>
      <c r="F43" s="106" t="s">
        <v>100</v>
      </c>
      <c r="G43" s="1071" t="s">
        <v>100</v>
      </c>
      <c r="H43" s="107" t="s">
        <v>100</v>
      </c>
      <c r="I43" s="107" t="s">
        <v>100</v>
      </c>
      <c r="J43" s="108" t="s">
        <v>100</v>
      </c>
      <c r="K43" s="108" t="s">
        <v>100</v>
      </c>
      <c r="L43" s="1072" t="s">
        <v>100</v>
      </c>
    </row>
    <row r="44" spans="1:12" ht="15">
      <c r="A44" s="39" t="s">
        <v>116</v>
      </c>
      <c r="B44" s="47" t="s">
        <v>30</v>
      </c>
      <c r="C44" s="94" t="s">
        <v>100</v>
      </c>
      <c r="D44" s="94" t="s">
        <v>100</v>
      </c>
      <c r="E44" s="95" t="s">
        <v>100</v>
      </c>
      <c r="F44" s="95" t="s">
        <v>100</v>
      </c>
      <c r="G44" s="1064" t="s">
        <v>100</v>
      </c>
      <c r="H44" s="96" t="s">
        <v>100</v>
      </c>
      <c r="I44" s="96" t="s">
        <v>100</v>
      </c>
      <c r="J44" s="104" t="s">
        <v>100</v>
      </c>
      <c r="K44" s="104" t="s">
        <v>100</v>
      </c>
      <c r="L44" s="1070" t="s">
        <v>100</v>
      </c>
    </row>
    <row r="45" spans="1:12" ht="15">
      <c r="A45" s="39" t="s">
        <v>116</v>
      </c>
      <c r="B45" s="47" t="s">
        <v>35</v>
      </c>
      <c r="C45" s="94" t="s">
        <v>100</v>
      </c>
      <c r="D45" s="94" t="s">
        <v>100</v>
      </c>
      <c r="E45" s="95" t="s">
        <v>100</v>
      </c>
      <c r="F45" s="95" t="s">
        <v>100</v>
      </c>
      <c r="G45" s="1064" t="s">
        <v>100</v>
      </c>
      <c r="H45" s="96" t="s">
        <v>100</v>
      </c>
      <c r="I45" s="96" t="s">
        <v>100</v>
      </c>
      <c r="J45" s="104" t="s">
        <v>100</v>
      </c>
      <c r="K45" s="104" t="s">
        <v>100</v>
      </c>
      <c r="L45" s="1070" t="s">
        <v>100</v>
      </c>
    </row>
    <row r="46" spans="1:12" ht="14.25">
      <c r="A46" s="54" t="s">
        <v>116</v>
      </c>
      <c r="B46" s="48" t="s">
        <v>31</v>
      </c>
      <c r="C46" s="105" t="s">
        <v>100</v>
      </c>
      <c r="D46" s="105" t="s">
        <v>100</v>
      </c>
      <c r="E46" s="106" t="s">
        <v>100</v>
      </c>
      <c r="F46" s="106" t="s">
        <v>100</v>
      </c>
      <c r="G46" s="1071" t="s">
        <v>100</v>
      </c>
      <c r="H46" s="107" t="s">
        <v>100</v>
      </c>
      <c r="I46" s="107" t="s">
        <v>100</v>
      </c>
      <c r="J46" s="108" t="s">
        <v>100</v>
      </c>
      <c r="K46" s="108" t="s">
        <v>100</v>
      </c>
      <c r="L46" s="1072" t="s">
        <v>100</v>
      </c>
    </row>
    <row r="47" spans="1:12" ht="15">
      <c r="A47" s="39" t="s">
        <v>116</v>
      </c>
      <c r="B47" s="47" t="s">
        <v>33</v>
      </c>
      <c r="C47" s="94" t="s">
        <v>100</v>
      </c>
      <c r="D47" s="94" t="s">
        <v>100</v>
      </c>
      <c r="E47" s="95" t="s">
        <v>100</v>
      </c>
      <c r="F47" s="95" t="s">
        <v>100</v>
      </c>
      <c r="G47" s="1064" t="s">
        <v>100</v>
      </c>
      <c r="H47" s="96" t="s">
        <v>100</v>
      </c>
      <c r="I47" s="96" t="s">
        <v>100</v>
      </c>
      <c r="J47" s="104" t="s">
        <v>100</v>
      </c>
      <c r="K47" s="104" t="s">
        <v>100</v>
      </c>
      <c r="L47" s="1070" t="s">
        <v>100</v>
      </c>
    </row>
    <row r="48" spans="1:12" ht="15.75" thickBot="1">
      <c r="A48" s="55" t="s">
        <v>116</v>
      </c>
      <c r="B48" s="47" t="s">
        <v>36</v>
      </c>
      <c r="C48" s="109" t="s">
        <v>100</v>
      </c>
      <c r="D48" s="109" t="s">
        <v>100</v>
      </c>
      <c r="E48" s="110" t="s">
        <v>100</v>
      </c>
      <c r="F48" s="110" t="s">
        <v>100</v>
      </c>
      <c r="G48" s="1073" t="s">
        <v>100</v>
      </c>
      <c r="H48" s="104" t="s">
        <v>100</v>
      </c>
      <c r="I48" s="104" t="s">
        <v>100</v>
      </c>
      <c r="J48" s="104" t="s">
        <v>100</v>
      </c>
      <c r="K48" s="104" t="s">
        <v>100</v>
      </c>
      <c r="L48" s="1070" t="s">
        <v>100</v>
      </c>
    </row>
    <row r="49" spans="1:12" ht="15.75" thickBot="1">
      <c r="A49" s="51"/>
      <c r="B49" s="52"/>
      <c r="C49" s="111"/>
      <c r="D49" s="111"/>
      <c r="E49" s="111"/>
      <c r="F49" s="111"/>
      <c r="G49" s="1074"/>
      <c r="H49" s="112"/>
      <c r="I49" s="112"/>
      <c r="J49" s="112"/>
      <c r="K49" s="112"/>
      <c r="L49" s="1075"/>
    </row>
    <row r="50" spans="1:12" ht="14.25">
      <c r="A50" s="44" t="s">
        <v>24</v>
      </c>
      <c r="B50" s="45" t="s">
        <v>28</v>
      </c>
      <c r="C50" s="100">
        <v>11137.152352054298</v>
      </c>
      <c r="D50" s="100">
        <v>11298.85020921694</v>
      </c>
      <c r="E50" s="101">
        <v>11359.895399095383</v>
      </c>
      <c r="F50" s="101">
        <v>11524.827213401279</v>
      </c>
      <c r="G50" s="1068">
        <v>-1.4311001045994829</v>
      </c>
      <c r="H50" s="102">
        <v>345.59172413793101</v>
      </c>
      <c r="I50" s="102">
        <v>0.25667902414914967</v>
      </c>
      <c r="J50" s="103">
        <v>-32.973805855161785</v>
      </c>
      <c r="K50" s="103">
        <v>2.7694658432545998</v>
      </c>
      <c r="L50" s="1069">
        <v>-0.44674903359757367</v>
      </c>
    </row>
    <row r="51" spans="1:12" ht="15">
      <c r="A51" s="46" t="s">
        <v>24</v>
      </c>
      <c r="B51" s="47" t="s">
        <v>29</v>
      </c>
      <c r="C51" s="94">
        <v>10763.795098039216</v>
      </c>
      <c r="D51" s="94">
        <v>10597.061764705883</v>
      </c>
      <c r="E51" s="95">
        <v>10979.071</v>
      </c>
      <c r="F51" s="95">
        <v>10809.003000000001</v>
      </c>
      <c r="G51" s="1064">
        <v>1.5733921065615331</v>
      </c>
      <c r="H51" s="96">
        <v>316.10000000000002</v>
      </c>
      <c r="I51" s="96">
        <v>0.92592592592593681</v>
      </c>
      <c r="J51" s="104">
        <v>-35.57692307692308</v>
      </c>
      <c r="K51" s="104">
        <v>0.42656140574266249</v>
      </c>
      <c r="L51" s="1070">
        <v>-8.8825878067238906E-2</v>
      </c>
    </row>
    <row r="52" spans="1:12" ht="15">
      <c r="A52" s="46" t="s">
        <v>24</v>
      </c>
      <c r="B52" s="47" t="s">
        <v>30</v>
      </c>
      <c r="C52" s="94">
        <v>11120.189215686276</v>
      </c>
      <c r="D52" s="94">
        <v>11208.292156862746</v>
      </c>
      <c r="E52" s="95">
        <v>11342.593000000001</v>
      </c>
      <c r="F52" s="95">
        <v>11432.458000000001</v>
      </c>
      <c r="G52" s="1064">
        <v>-0.78605143355873053</v>
      </c>
      <c r="H52" s="96">
        <v>341.4</v>
      </c>
      <c r="I52" s="96">
        <v>2.7075812274368234</v>
      </c>
      <c r="J52" s="104">
        <v>-26.297577854671278</v>
      </c>
      <c r="K52" s="104">
        <v>1.3560832749729419</v>
      </c>
      <c r="L52" s="1070">
        <v>-7.6098696383418707E-2</v>
      </c>
    </row>
    <row r="53" spans="1:12" ht="15">
      <c r="A53" s="46" t="s">
        <v>24</v>
      </c>
      <c r="B53" s="47" t="s">
        <v>35</v>
      </c>
      <c r="C53" s="94">
        <v>11299.116666666667</v>
      </c>
      <c r="D53" s="94">
        <v>11630.786274509805</v>
      </c>
      <c r="E53" s="95">
        <v>11525.099</v>
      </c>
      <c r="F53" s="95">
        <v>11863.402</v>
      </c>
      <c r="G53" s="1064">
        <v>-2.8516525023766359</v>
      </c>
      <c r="H53" s="96">
        <v>364.1</v>
      </c>
      <c r="I53" s="96">
        <v>-1.9655358104469451</v>
      </c>
      <c r="J53" s="104">
        <v>-39.453125</v>
      </c>
      <c r="K53" s="104">
        <v>0.98682116253899532</v>
      </c>
      <c r="L53" s="1070">
        <v>-0.28182445914691567</v>
      </c>
    </row>
    <row r="54" spans="1:12" ht="14.25">
      <c r="A54" s="44" t="s">
        <v>24</v>
      </c>
      <c r="B54" s="48" t="s">
        <v>31</v>
      </c>
      <c r="C54" s="105">
        <v>10413.448258822511</v>
      </c>
      <c r="D54" s="105">
        <v>10409.493406278711</v>
      </c>
      <c r="E54" s="106">
        <v>10621.717223998961</v>
      </c>
      <c r="F54" s="106">
        <v>10617.683274404286</v>
      </c>
      <c r="G54" s="1071">
        <v>3.7992747480046045E-2</v>
      </c>
      <c r="H54" s="107">
        <v>294.27631160572338</v>
      </c>
      <c r="I54" s="107">
        <v>0.73333582552418775</v>
      </c>
      <c r="J54" s="108">
        <v>-20.760896951373141</v>
      </c>
      <c r="K54" s="108">
        <v>20.022919717323486</v>
      </c>
      <c r="L54" s="1072">
        <v>0.35395693423215491</v>
      </c>
    </row>
    <row r="55" spans="1:12" ht="15">
      <c r="A55" s="46" t="s">
        <v>24</v>
      </c>
      <c r="B55" s="47" t="s">
        <v>32</v>
      </c>
      <c r="C55" s="94">
        <v>10068.785294117646</v>
      </c>
      <c r="D55" s="94">
        <v>10087.658823529411</v>
      </c>
      <c r="E55" s="95">
        <v>10270.161</v>
      </c>
      <c r="F55" s="95">
        <v>10289.412</v>
      </c>
      <c r="G55" s="1064">
        <v>-0.18709523926148747</v>
      </c>
      <c r="H55" s="96">
        <v>269.8</v>
      </c>
      <c r="I55" s="96">
        <v>0.14847809948033933</v>
      </c>
      <c r="J55" s="104">
        <v>-15.462525320729236</v>
      </c>
      <c r="K55" s="104">
        <v>7.9709683580569184</v>
      </c>
      <c r="L55" s="1070">
        <v>0.63165521072553332</v>
      </c>
    </row>
    <row r="56" spans="1:12" ht="15">
      <c r="A56" s="46" t="s">
        <v>24</v>
      </c>
      <c r="B56" s="47" t="s">
        <v>33</v>
      </c>
      <c r="C56" s="94">
        <v>10569.351960784314</v>
      </c>
      <c r="D56" s="94">
        <v>10521.414705882353</v>
      </c>
      <c r="E56" s="95">
        <v>10780.739</v>
      </c>
      <c r="F56" s="95">
        <v>10731.843000000001</v>
      </c>
      <c r="G56" s="1064">
        <v>0.45561605774514979</v>
      </c>
      <c r="H56" s="96">
        <v>302.60000000000002</v>
      </c>
      <c r="I56" s="96">
        <v>1.8169582772543855</v>
      </c>
      <c r="J56" s="104">
        <v>-24.439918533604889</v>
      </c>
      <c r="K56" s="104">
        <v>9.4480168077927047</v>
      </c>
      <c r="L56" s="1070">
        <v>-0.28487382107889481</v>
      </c>
    </row>
    <row r="57" spans="1:12" ht="15">
      <c r="A57" s="46" t="s">
        <v>24</v>
      </c>
      <c r="B57" s="47" t="s">
        <v>36</v>
      </c>
      <c r="C57" s="94">
        <v>10748.205882352941</v>
      </c>
      <c r="D57" s="94">
        <v>10766.106862745099</v>
      </c>
      <c r="E57" s="95">
        <v>10963.17</v>
      </c>
      <c r="F57" s="95">
        <v>10981.429</v>
      </c>
      <c r="G57" s="1064">
        <v>-0.16627162093385128</v>
      </c>
      <c r="H57" s="96">
        <v>339</v>
      </c>
      <c r="I57" s="96">
        <v>0.47421458209840628</v>
      </c>
      <c r="J57" s="104">
        <v>-21.946564885496183</v>
      </c>
      <c r="K57" s="104">
        <v>2.6039345514738654</v>
      </c>
      <c r="L57" s="1070">
        <v>7.1755445855163913E-3</v>
      </c>
    </row>
    <row r="58" spans="1:12" ht="14.25">
      <c r="A58" s="44" t="s">
        <v>24</v>
      </c>
      <c r="B58" s="48" t="s">
        <v>37</v>
      </c>
      <c r="C58" s="105">
        <v>8554.5705595104992</v>
      </c>
      <c r="D58" s="105">
        <v>8420.3220301311867</v>
      </c>
      <c r="E58" s="106">
        <v>8725.6619707007085</v>
      </c>
      <c r="F58" s="106">
        <v>8588.7284707338113</v>
      </c>
      <c r="G58" s="1071">
        <v>1.5943396095650204</v>
      </c>
      <c r="H58" s="107">
        <v>225.84136363636364</v>
      </c>
      <c r="I58" s="107">
        <v>-0.7687442709417599</v>
      </c>
      <c r="J58" s="108">
        <v>-20.413436692506458</v>
      </c>
      <c r="K58" s="108">
        <v>9.8045457439358241</v>
      </c>
      <c r="L58" s="1072">
        <v>0.21536887689583217</v>
      </c>
    </row>
    <row r="59" spans="1:12" ht="15">
      <c r="A59" s="46" t="s">
        <v>24</v>
      </c>
      <c r="B59" s="47" t="s">
        <v>102</v>
      </c>
      <c r="C59" s="116">
        <v>8128.4852941176468</v>
      </c>
      <c r="D59" s="116">
        <v>8076.3186274509799</v>
      </c>
      <c r="E59" s="117">
        <v>8291.0550000000003</v>
      </c>
      <c r="F59" s="117">
        <v>8237.8449999999993</v>
      </c>
      <c r="G59" s="1078">
        <v>0.64592135443190479</v>
      </c>
      <c r="H59" s="118">
        <v>213.4</v>
      </c>
      <c r="I59" s="118">
        <v>-1.3407304669440618</v>
      </c>
      <c r="J59" s="119">
        <v>-27.509881422924902</v>
      </c>
      <c r="K59" s="119">
        <v>5.8381613293436043</v>
      </c>
      <c r="L59" s="1079">
        <v>-0.43073207469029295</v>
      </c>
    </row>
    <row r="60" spans="1:12" ht="15">
      <c r="A60" s="46" t="s">
        <v>24</v>
      </c>
      <c r="B60" s="47" t="s">
        <v>38</v>
      </c>
      <c r="C60" s="94">
        <v>8964.6156862745083</v>
      </c>
      <c r="D60" s="94">
        <v>8796.2911764705877</v>
      </c>
      <c r="E60" s="95">
        <v>9143.9079999999994</v>
      </c>
      <c r="F60" s="95">
        <v>8972.2170000000006</v>
      </c>
      <c r="G60" s="1064">
        <v>1.9135850147182005</v>
      </c>
      <c r="H60" s="96">
        <v>237.7</v>
      </c>
      <c r="I60" s="96">
        <v>-1.0819808572617655</v>
      </c>
      <c r="J60" s="104">
        <v>-3.5849056603773586</v>
      </c>
      <c r="K60" s="104">
        <v>3.2533265423059778</v>
      </c>
      <c r="L60" s="1070">
        <v>0.62683365365936483</v>
      </c>
    </row>
    <row r="61" spans="1:12" ht="15.75" thickBot="1">
      <c r="A61" s="46" t="s">
        <v>24</v>
      </c>
      <c r="B61" s="47" t="s">
        <v>39</v>
      </c>
      <c r="C61" s="94">
        <v>9650.4107843137244</v>
      </c>
      <c r="D61" s="94">
        <v>9594.1352941176465</v>
      </c>
      <c r="E61" s="95">
        <v>9843.4189999999999</v>
      </c>
      <c r="F61" s="95">
        <v>9786.018</v>
      </c>
      <c r="G61" s="1064">
        <v>0.58656135723437097</v>
      </c>
      <c r="H61" s="96">
        <v>273.60000000000002</v>
      </c>
      <c r="I61" s="96">
        <v>-2.8063943161634022</v>
      </c>
      <c r="J61" s="104">
        <v>-20</v>
      </c>
      <c r="K61" s="104">
        <v>0.71305787228624173</v>
      </c>
      <c r="L61" s="1070">
        <v>1.9267297926759075E-2</v>
      </c>
    </row>
    <row r="62" spans="1:12" ht="15.75" thickBot="1">
      <c r="A62" s="51"/>
      <c r="B62" s="52"/>
      <c r="C62" s="111"/>
      <c r="D62" s="111"/>
      <c r="E62" s="111"/>
      <c r="F62" s="111"/>
      <c r="G62" s="1074"/>
      <c r="H62" s="112"/>
      <c r="I62" s="112"/>
      <c r="J62" s="112"/>
      <c r="K62" s="112"/>
      <c r="L62" s="1075"/>
    </row>
    <row r="63" spans="1:12" ht="14.25">
      <c r="A63" s="44" t="s">
        <v>117</v>
      </c>
      <c r="B63" s="48" t="s">
        <v>25</v>
      </c>
      <c r="C63" s="105">
        <v>13631.160134945372</v>
      </c>
      <c r="D63" s="105">
        <v>13925.214316225294</v>
      </c>
      <c r="E63" s="106">
        <v>13903.78333764428</v>
      </c>
      <c r="F63" s="106">
        <v>14203.718602549799</v>
      </c>
      <c r="G63" s="1071">
        <v>-2.1116671858852278</v>
      </c>
      <c r="H63" s="107">
        <v>334.48558139534879</v>
      </c>
      <c r="I63" s="107">
        <v>0.2192808468557586</v>
      </c>
      <c r="J63" s="108">
        <v>14.361702127659576</v>
      </c>
      <c r="K63" s="108">
        <v>1.3688164512637677</v>
      </c>
      <c r="L63" s="1072">
        <v>0.43715482283817675</v>
      </c>
    </row>
    <row r="64" spans="1:12" ht="15">
      <c r="A64" s="46" t="s">
        <v>117</v>
      </c>
      <c r="B64" s="47" t="s">
        <v>26</v>
      </c>
      <c r="C64" s="94">
        <v>13650.913725490196</v>
      </c>
      <c r="D64" s="94">
        <v>13470.970588235294</v>
      </c>
      <c r="E64" s="95">
        <v>13923.932000000001</v>
      </c>
      <c r="F64" s="95">
        <v>13740.39</v>
      </c>
      <c r="G64" s="1064">
        <v>1.3357845010221783</v>
      </c>
      <c r="H64" s="96">
        <v>310.60000000000002</v>
      </c>
      <c r="I64" s="96">
        <v>-4.4895448954489448</v>
      </c>
      <c r="J64" s="104">
        <v>70.967741935483872</v>
      </c>
      <c r="K64" s="104">
        <v>0.3374291717068823</v>
      </c>
      <c r="L64" s="1070">
        <v>0.183804115955854</v>
      </c>
    </row>
    <row r="65" spans="1:12" ht="15">
      <c r="A65" s="46" t="s">
        <v>117</v>
      </c>
      <c r="B65" s="47" t="s">
        <v>27</v>
      </c>
      <c r="C65" s="94">
        <v>13611.981372549018</v>
      </c>
      <c r="D65" s="94">
        <v>13888.303921568628</v>
      </c>
      <c r="E65" s="95">
        <v>13884.221</v>
      </c>
      <c r="F65" s="95">
        <v>14166.07</v>
      </c>
      <c r="G65" s="1064">
        <v>-1.9896061504708091</v>
      </c>
      <c r="H65" s="96">
        <v>334.2</v>
      </c>
      <c r="I65" s="96">
        <v>1.7971367651538159</v>
      </c>
      <c r="J65" s="104">
        <v>-6.0869565217391308</v>
      </c>
      <c r="K65" s="104">
        <v>0.68759151970459031</v>
      </c>
      <c r="L65" s="1070">
        <v>0.11769211933787238</v>
      </c>
    </row>
    <row r="66" spans="1:12" ht="15">
      <c r="A66" s="46" t="s">
        <v>117</v>
      </c>
      <c r="B66" s="47" t="s">
        <v>34</v>
      </c>
      <c r="C66" s="94">
        <v>13650.117647058823</v>
      </c>
      <c r="D66" s="94">
        <v>14325.785294117646</v>
      </c>
      <c r="E66" s="95">
        <v>13923.12</v>
      </c>
      <c r="F66" s="95">
        <v>14612.300999999999</v>
      </c>
      <c r="G66" s="1064">
        <v>-4.7164440425912302</v>
      </c>
      <c r="H66" s="96">
        <v>358.5</v>
      </c>
      <c r="I66" s="96">
        <v>0.9859154929577465</v>
      </c>
      <c r="J66" s="104">
        <v>28.571428571428569</v>
      </c>
      <c r="K66" s="104">
        <v>0.34379575985229516</v>
      </c>
      <c r="L66" s="1070">
        <v>0.13565858754445034</v>
      </c>
    </row>
    <row r="67" spans="1:12" ht="14.25">
      <c r="A67" s="44" t="s">
        <v>117</v>
      </c>
      <c r="B67" s="48" t="s">
        <v>28</v>
      </c>
      <c r="C67" s="105">
        <v>13300.586988622941</v>
      </c>
      <c r="D67" s="105">
        <v>13432.315615592643</v>
      </c>
      <c r="E67" s="106">
        <v>13566.5987283954</v>
      </c>
      <c r="F67" s="106">
        <v>13700.961927904496</v>
      </c>
      <c r="G67" s="1071">
        <v>-0.98068442359102781</v>
      </c>
      <c r="H67" s="107">
        <v>305.49891485809684</v>
      </c>
      <c r="I67" s="107">
        <v>1.7089835251634977</v>
      </c>
      <c r="J67" s="108">
        <v>-30.145772594752184</v>
      </c>
      <c r="K67" s="108">
        <v>7.6271725982046217</v>
      </c>
      <c r="L67" s="1072">
        <v>-0.87176193769904131</v>
      </c>
    </row>
    <row r="68" spans="1:12" ht="15">
      <c r="A68" s="46" t="s">
        <v>117</v>
      </c>
      <c r="B68" s="47" t="s">
        <v>29</v>
      </c>
      <c r="C68" s="94">
        <v>13068.626470588235</v>
      </c>
      <c r="D68" s="94">
        <v>13127.249019607843</v>
      </c>
      <c r="E68" s="95">
        <v>13329.999</v>
      </c>
      <c r="F68" s="95">
        <v>13389.794</v>
      </c>
      <c r="G68" s="1064">
        <v>-0.44657147077841586</v>
      </c>
      <c r="H68" s="96">
        <v>279.2</v>
      </c>
      <c r="I68" s="96">
        <v>2.6470588235294077</v>
      </c>
      <c r="J68" s="104">
        <v>-23.376623376623375</v>
      </c>
      <c r="K68" s="104">
        <v>1.1268861017380787</v>
      </c>
      <c r="L68" s="1070">
        <v>-1.7868345955067699E-2</v>
      </c>
    </row>
    <row r="69" spans="1:12" ht="15">
      <c r="A69" s="46" t="s">
        <v>117</v>
      </c>
      <c r="B69" s="47" t="s">
        <v>30</v>
      </c>
      <c r="C69" s="94">
        <v>13383.711764705882</v>
      </c>
      <c r="D69" s="94">
        <v>13506.400980392156</v>
      </c>
      <c r="E69" s="95">
        <v>13651.386</v>
      </c>
      <c r="F69" s="95">
        <v>13776.529</v>
      </c>
      <c r="G69" s="1064">
        <v>-0.90837830051386692</v>
      </c>
      <c r="H69" s="96">
        <v>303.3</v>
      </c>
      <c r="I69" s="96">
        <v>2.1900269541778976</v>
      </c>
      <c r="J69" s="104">
        <v>-32.236842105263158</v>
      </c>
      <c r="K69" s="104">
        <v>4.5903100528426819</v>
      </c>
      <c r="L69" s="1070">
        <v>-0.68249831228938618</v>
      </c>
    </row>
    <row r="70" spans="1:12" ht="15">
      <c r="A70" s="46" t="s">
        <v>117</v>
      </c>
      <c r="B70" s="47" t="s">
        <v>35</v>
      </c>
      <c r="C70" s="94">
        <v>13231.980392156864</v>
      </c>
      <c r="D70" s="94">
        <v>13401.316666666668</v>
      </c>
      <c r="E70" s="95">
        <v>13496.62</v>
      </c>
      <c r="F70" s="95">
        <v>13669.343000000001</v>
      </c>
      <c r="G70" s="1064">
        <v>-1.2635793834422031</v>
      </c>
      <c r="H70" s="96">
        <v>326.3</v>
      </c>
      <c r="I70" s="96">
        <v>0.40000000000000346</v>
      </c>
      <c r="J70" s="104">
        <v>-28.571428571428569</v>
      </c>
      <c r="K70" s="104">
        <v>1.909976443623862</v>
      </c>
      <c r="L70" s="1070">
        <v>-0.17139527945458566</v>
      </c>
    </row>
    <row r="71" spans="1:12" ht="14.25">
      <c r="A71" s="44" t="s">
        <v>117</v>
      </c>
      <c r="B71" s="48" t="s">
        <v>31</v>
      </c>
      <c r="C71" s="105">
        <v>12379.805767943546</v>
      </c>
      <c r="D71" s="105">
        <v>12294.875879795323</v>
      </c>
      <c r="E71" s="106">
        <v>12627.401883302417</v>
      </c>
      <c r="F71" s="106">
        <v>12540.773397391229</v>
      </c>
      <c r="G71" s="1071">
        <v>0.69077466888292693</v>
      </c>
      <c r="H71" s="107">
        <v>264.46216489630751</v>
      </c>
      <c r="I71" s="107">
        <v>4.8816416927861615E-2</v>
      </c>
      <c r="J71" s="108">
        <v>-23.490712074303406</v>
      </c>
      <c r="K71" s="108">
        <v>12.586744763481249</v>
      </c>
      <c r="L71" s="1072">
        <v>-0.21864698041091479</v>
      </c>
    </row>
    <row r="72" spans="1:12" ht="15">
      <c r="A72" s="46" t="s">
        <v>117</v>
      </c>
      <c r="B72" s="47" t="s">
        <v>32</v>
      </c>
      <c r="C72" s="94">
        <v>11829.26568627451</v>
      </c>
      <c r="D72" s="94">
        <v>11876.123529411765</v>
      </c>
      <c r="E72" s="95">
        <v>12065.851000000001</v>
      </c>
      <c r="F72" s="95">
        <v>12113.646000000001</v>
      </c>
      <c r="G72" s="1064">
        <v>-0.39455503322451446</v>
      </c>
      <c r="H72" s="96">
        <v>236.7</v>
      </c>
      <c r="I72" s="96">
        <v>0.25412960609910812</v>
      </c>
      <c r="J72" s="104">
        <v>-18.457300275482094</v>
      </c>
      <c r="K72" s="104">
        <v>3.7690201820844211</v>
      </c>
      <c r="L72" s="1070">
        <v>0.17122048933453238</v>
      </c>
    </row>
    <row r="73" spans="1:12" ht="15">
      <c r="A73" s="46" t="s">
        <v>117</v>
      </c>
      <c r="B73" s="47" t="s">
        <v>33</v>
      </c>
      <c r="C73" s="94">
        <v>12594.567647058824</v>
      </c>
      <c r="D73" s="94">
        <v>12450.111764705882</v>
      </c>
      <c r="E73" s="95">
        <v>12846.459000000001</v>
      </c>
      <c r="F73" s="95">
        <v>12699.114</v>
      </c>
      <c r="G73" s="1064">
        <v>1.1602777957580441</v>
      </c>
      <c r="H73" s="96">
        <v>270.39999999999998</v>
      </c>
      <c r="I73" s="96">
        <v>0</v>
      </c>
      <c r="J73" s="96">
        <v>-27.333781061114841</v>
      </c>
      <c r="K73" s="96">
        <v>6.8886483733367285</v>
      </c>
      <c r="L73" s="1065">
        <v>-0.49030994967234065</v>
      </c>
    </row>
    <row r="74" spans="1:12" ht="15.75" thickBot="1">
      <c r="A74" s="56" t="s">
        <v>117</v>
      </c>
      <c r="B74" s="57" t="s">
        <v>36</v>
      </c>
      <c r="C74" s="97">
        <v>12538.650980392158</v>
      </c>
      <c r="D74" s="97">
        <v>12379.910784313724</v>
      </c>
      <c r="E74" s="98">
        <v>12789.424000000001</v>
      </c>
      <c r="F74" s="98">
        <v>12627.509</v>
      </c>
      <c r="G74" s="1066">
        <v>1.2822402264769788</v>
      </c>
      <c r="H74" s="99">
        <v>297.5</v>
      </c>
      <c r="I74" s="99">
        <v>0.71090047393365707</v>
      </c>
      <c r="J74" s="99">
        <v>-17.886178861788618</v>
      </c>
      <c r="K74" s="99">
        <v>1.9290762080601005</v>
      </c>
      <c r="L74" s="1067">
        <v>0.10044247992689259</v>
      </c>
    </row>
    <row r="75" spans="1:12">
      <c r="A75" s="4"/>
      <c r="B75" s="4"/>
      <c r="C75" s="1017"/>
      <c r="D75" s="1017"/>
      <c r="E75" s="1017"/>
      <c r="F75" s="1017"/>
      <c r="G75" s="1018"/>
      <c r="H75" s="1018"/>
      <c r="I75" s="1018"/>
      <c r="J75" s="1018"/>
      <c r="K75" s="1018"/>
      <c r="L75" s="80"/>
    </row>
    <row r="76" spans="1:12" ht="13.5" thickBot="1">
      <c r="G76" s="80"/>
      <c r="H76" s="80"/>
      <c r="I76" s="80"/>
      <c r="J76" s="80"/>
      <c r="K76" s="80"/>
      <c r="L76" s="1080"/>
    </row>
    <row r="77" spans="1:12" ht="21" thickBot="1">
      <c r="A77" s="1028" t="s">
        <v>336</v>
      </c>
      <c r="B77" s="1019"/>
      <c r="C77" s="1019"/>
      <c r="D77" s="1019"/>
      <c r="E77" s="1019"/>
      <c r="F77" s="1019"/>
      <c r="G77" s="1167"/>
      <c r="H77" s="1167"/>
      <c r="I77" s="1167"/>
      <c r="J77" s="1167"/>
      <c r="K77" s="1167"/>
      <c r="L77" s="1168"/>
    </row>
    <row r="78" spans="1:12" ht="12.75" customHeight="1">
      <c r="A78" s="27"/>
      <c r="B78" s="28"/>
      <c r="C78" s="3" t="s">
        <v>9</v>
      </c>
      <c r="D78" s="3"/>
      <c r="E78" s="3"/>
      <c r="F78" s="3"/>
      <c r="G78" s="1020"/>
      <c r="H78" s="1286" t="s">
        <v>10</v>
      </c>
      <c r="I78" s="1287"/>
      <c r="J78" s="1051" t="s">
        <v>11</v>
      </c>
      <c r="K78" s="1021" t="s">
        <v>12</v>
      </c>
      <c r="L78" s="1022"/>
    </row>
    <row r="79" spans="1:12" ht="15.75" customHeight="1">
      <c r="A79" s="29" t="s">
        <v>13</v>
      </c>
      <c r="B79" s="30" t="s">
        <v>14</v>
      </c>
      <c r="C79" s="1023" t="s">
        <v>40</v>
      </c>
      <c r="D79" s="1023"/>
      <c r="E79" s="1024" t="s">
        <v>41</v>
      </c>
      <c r="F79" s="1025"/>
      <c r="G79" s="1052"/>
      <c r="H79" s="1284" t="s">
        <v>15</v>
      </c>
      <c r="I79" s="1285"/>
      <c r="J79" s="1053" t="s">
        <v>16</v>
      </c>
      <c r="K79" s="1026" t="s">
        <v>17</v>
      </c>
      <c r="L79" s="1027"/>
    </row>
    <row r="80" spans="1:12" ht="26.25" thickBot="1">
      <c r="A80" s="31" t="s">
        <v>18</v>
      </c>
      <c r="B80" s="32" t="s">
        <v>19</v>
      </c>
      <c r="C80" s="937" t="s">
        <v>448</v>
      </c>
      <c r="D80" s="1247" t="s">
        <v>386</v>
      </c>
      <c r="E80" s="1014" t="s">
        <v>448</v>
      </c>
      <c r="F80" s="1015" t="s">
        <v>386</v>
      </c>
      <c r="G80" s="1050" t="s">
        <v>20</v>
      </c>
      <c r="H80" s="81" t="s">
        <v>448</v>
      </c>
      <c r="I80" s="951" t="s">
        <v>20</v>
      </c>
      <c r="J80" s="1054" t="s">
        <v>20</v>
      </c>
      <c r="K80" s="1016" t="s">
        <v>448</v>
      </c>
      <c r="L80" s="1055" t="s">
        <v>21</v>
      </c>
    </row>
    <row r="81" spans="1:12" ht="15" thickBot="1">
      <c r="A81" s="33" t="s">
        <v>22</v>
      </c>
      <c r="B81" s="34" t="s">
        <v>23</v>
      </c>
      <c r="C81" s="82">
        <v>12035.180193851691</v>
      </c>
      <c r="D81" s="82">
        <v>11978.585319193962</v>
      </c>
      <c r="E81" s="83">
        <v>12275.883797728726</v>
      </c>
      <c r="F81" s="687">
        <v>12218.157025577842</v>
      </c>
      <c r="G81" s="1056">
        <v>0.47246709982558288</v>
      </c>
      <c r="H81" s="84">
        <v>313.81124813153963</v>
      </c>
      <c r="I81" s="84">
        <v>0.53317697762631144</v>
      </c>
      <c r="J81" s="85">
        <v>-10.381781647689216</v>
      </c>
      <c r="K81" s="84">
        <v>100</v>
      </c>
      <c r="L81" s="1057" t="s">
        <v>23</v>
      </c>
    </row>
    <row r="82" spans="1:12" ht="15" thickBot="1">
      <c r="A82" s="35"/>
      <c r="B82" s="36"/>
      <c r="C82" s="86"/>
      <c r="D82" s="86"/>
      <c r="E82" s="86"/>
      <c r="F82" s="86"/>
      <c r="G82" s="1058"/>
      <c r="H82" s="85"/>
      <c r="I82" s="85"/>
      <c r="J82" s="85"/>
      <c r="K82" s="85"/>
      <c r="L82" s="1059"/>
    </row>
    <row r="83" spans="1:12" ht="15">
      <c r="A83" s="37" t="s">
        <v>108</v>
      </c>
      <c r="B83" s="38" t="s">
        <v>23</v>
      </c>
      <c r="C83" s="87">
        <v>11431.893126421839</v>
      </c>
      <c r="D83" s="87">
        <v>11518.040915387894</v>
      </c>
      <c r="E83" s="88">
        <v>11660.530988950277</v>
      </c>
      <c r="F83" s="88">
        <v>11748.401733695651</v>
      </c>
      <c r="G83" s="1060">
        <v>-0.74793786199319234</v>
      </c>
      <c r="H83" s="89">
        <v>212.97058823529412</v>
      </c>
      <c r="I83" s="89">
        <v>-7.4040920716112542</v>
      </c>
      <c r="J83" s="89">
        <v>112.5</v>
      </c>
      <c r="K83" s="89">
        <v>0.21175884404583956</v>
      </c>
      <c r="L83" s="1061">
        <v>0.12245319546356673</v>
      </c>
    </row>
    <row r="84" spans="1:12" ht="15">
      <c r="A84" s="46" t="s">
        <v>109</v>
      </c>
      <c r="B84" s="90" t="s">
        <v>23</v>
      </c>
      <c r="C84" s="91">
        <v>12675.469441182322</v>
      </c>
      <c r="D84" s="91">
        <v>12640.418003321991</v>
      </c>
      <c r="E84" s="92">
        <v>12928.978830005968</v>
      </c>
      <c r="F84" s="92">
        <v>12893.22636338843</v>
      </c>
      <c r="G84" s="1062">
        <v>0.27729650911163961</v>
      </c>
      <c r="H84" s="93">
        <v>346.49492481203009</v>
      </c>
      <c r="I84" s="93">
        <v>-0.31534634751788454</v>
      </c>
      <c r="J84" s="93">
        <v>-7.7456647398843934</v>
      </c>
      <c r="K84" s="93">
        <v>39.760837070254112</v>
      </c>
      <c r="L84" s="1063">
        <v>1.1361440584211095</v>
      </c>
    </row>
    <row r="85" spans="1:12" ht="15">
      <c r="A85" s="39" t="s">
        <v>110</v>
      </c>
      <c r="B85" s="40" t="s">
        <v>23</v>
      </c>
      <c r="C85" s="94">
        <v>12559.413446039431</v>
      </c>
      <c r="D85" s="94">
        <v>12487.369778051081</v>
      </c>
      <c r="E85" s="95">
        <v>12810.601714960219</v>
      </c>
      <c r="F85" s="95">
        <v>12737.117173612103</v>
      </c>
      <c r="G85" s="1064">
        <v>0.57693228653306639</v>
      </c>
      <c r="H85" s="96">
        <v>380.96430594900846</v>
      </c>
      <c r="I85" s="96">
        <v>1.2598173131680646</v>
      </c>
      <c r="J85" s="96">
        <v>-5.2348993288590604</v>
      </c>
      <c r="K85" s="96">
        <v>8.7942202291978084</v>
      </c>
      <c r="L85" s="1065">
        <v>0.47763170497365159</v>
      </c>
    </row>
    <row r="86" spans="1:12" ht="15">
      <c r="A86" s="39" t="s">
        <v>111</v>
      </c>
      <c r="B86" s="40" t="s">
        <v>23</v>
      </c>
      <c r="C86" s="94" t="s">
        <v>100</v>
      </c>
      <c r="D86" s="94" t="s">
        <v>100</v>
      </c>
      <c r="E86" s="95" t="s">
        <v>100</v>
      </c>
      <c r="F86" s="95" t="s">
        <v>100</v>
      </c>
      <c r="G86" s="1064" t="s">
        <v>100</v>
      </c>
      <c r="H86" s="96" t="s">
        <v>100</v>
      </c>
      <c r="I86" s="96" t="s">
        <v>100</v>
      </c>
      <c r="J86" s="96" t="s">
        <v>100</v>
      </c>
      <c r="K86" s="96" t="s">
        <v>100</v>
      </c>
      <c r="L86" s="1065" t="s">
        <v>100</v>
      </c>
    </row>
    <row r="87" spans="1:12" ht="15">
      <c r="A87" s="39" t="s">
        <v>98</v>
      </c>
      <c r="B87" s="40" t="s">
        <v>23</v>
      </c>
      <c r="C87" s="94">
        <v>10090.925542998366</v>
      </c>
      <c r="D87" s="94">
        <v>10031.931782596415</v>
      </c>
      <c r="E87" s="95">
        <v>10292.744053858334</v>
      </c>
      <c r="F87" s="95">
        <v>10232.570418248344</v>
      </c>
      <c r="G87" s="1064">
        <v>0.58805982417359015</v>
      </c>
      <c r="H87" s="96">
        <v>273.62191838451832</v>
      </c>
      <c r="I87" s="96">
        <v>0.33214547607442707</v>
      </c>
      <c r="J87" s="96">
        <v>-12.802641232575201</v>
      </c>
      <c r="K87" s="96">
        <v>29.608868958644742</v>
      </c>
      <c r="L87" s="1065">
        <v>-0.82203079576472504</v>
      </c>
    </row>
    <row r="88" spans="1:12" ht="15.75" thickBot="1">
      <c r="A88" s="41" t="s">
        <v>112</v>
      </c>
      <c r="B88" s="42" t="s">
        <v>23</v>
      </c>
      <c r="C88" s="97">
        <v>12886.885689893745</v>
      </c>
      <c r="D88" s="97">
        <v>12875.539447423804</v>
      </c>
      <c r="E88" s="98">
        <v>13144.623403691619</v>
      </c>
      <c r="F88" s="98">
        <v>13133.050236372281</v>
      </c>
      <c r="G88" s="1066">
        <v>8.8122462878322511E-2</v>
      </c>
      <c r="H88" s="99">
        <v>282.42183179723503</v>
      </c>
      <c r="I88" s="99">
        <v>0.38973485704433874</v>
      </c>
      <c r="J88" s="99">
        <v>-14.016840019811788</v>
      </c>
      <c r="K88" s="99">
        <v>21.624314897857499</v>
      </c>
      <c r="L88" s="1067">
        <v>-0.91419816309360513</v>
      </c>
    </row>
    <row r="89" spans="1:12" ht="15" thickBot="1">
      <c r="A89" s="35"/>
      <c r="B89" s="43"/>
      <c r="C89" s="86"/>
      <c r="D89" s="86"/>
      <c r="E89" s="86"/>
      <c r="F89" s="86"/>
      <c r="G89" s="1058"/>
      <c r="H89" s="85"/>
      <c r="I89" s="85"/>
      <c r="J89" s="85"/>
      <c r="K89" s="85"/>
      <c r="L89" s="1059"/>
    </row>
    <row r="90" spans="1:12" ht="14.25">
      <c r="A90" s="44" t="s">
        <v>113</v>
      </c>
      <c r="B90" s="45" t="s">
        <v>25</v>
      </c>
      <c r="C90" s="100" t="s">
        <v>100</v>
      </c>
      <c r="D90" s="100" t="s">
        <v>254</v>
      </c>
      <c r="E90" s="101" t="s">
        <v>100</v>
      </c>
      <c r="F90" s="101" t="s">
        <v>254</v>
      </c>
      <c r="G90" s="1068" t="s">
        <v>100</v>
      </c>
      <c r="H90" s="102" t="s">
        <v>100</v>
      </c>
      <c r="I90" s="102" t="s">
        <v>100</v>
      </c>
      <c r="J90" s="103" t="s">
        <v>100</v>
      </c>
      <c r="K90" s="103" t="s">
        <v>100</v>
      </c>
      <c r="L90" s="1069" t="s">
        <v>100</v>
      </c>
    </row>
    <row r="91" spans="1:12" ht="15">
      <c r="A91" s="46" t="s">
        <v>113</v>
      </c>
      <c r="B91" s="47" t="s">
        <v>26</v>
      </c>
      <c r="C91" s="94" t="s">
        <v>100</v>
      </c>
      <c r="D91" s="94" t="s">
        <v>254</v>
      </c>
      <c r="E91" s="95" t="s">
        <v>100</v>
      </c>
      <c r="F91" s="95" t="s">
        <v>254</v>
      </c>
      <c r="G91" s="1064" t="s">
        <v>100</v>
      </c>
      <c r="H91" s="96" t="s">
        <v>100</v>
      </c>
      <c r="I91" s="96" t="s">
        <v>100</v>
      </c>
      <c r="J91" s="104" t="s">
        <v>100</v>
      </c>
      <c r="K91" s="104" t="s">
        <v>100</v>
      </c>
      <c r="L91" s="1070" t="s">
        <v>100</v>
      </c>
    </row>
    <row r="92" spans="1:12" ht="15">
      <c r="A92" s="46" t="s">
        <v>113</v>
      </c>
      <c r="B92" s="47" t="s">
        <v>27</v>
      </c>
      <c r="C92" s="94" t="s">
        <v>100</v>
      </c>
      <c r="D92" s="94" t="s">
        <v>100</v>
      </c>
      <c r="E92" s="95" t="s">
        <v>100</v>
      </c>
      <c r="F92" s="95" t="s">
        <v>100</v>
      </c>
      <c r="G92" s="1064" t="s">
        <v>100</v>
      </c>
      <c r="H92" s="96" t="s">
        <v>100</v>
      </c>
      <c r="I92" s="96" t="s">
        <v>100</v>
      </c>
      <c r="J92" s="104" t="s">
        <v>100</v>
      </c>
      <c r="K92" s="104" t="s">
        <v>100</v>
      </c>
      <c r="L92" s="1070" t="s">
        <v>100</v>
      </c>
    </row>
    <row r="93" spans="1:12" ht="14.25">
      <c r="A93" s="44" t="s">
        <v>113</v>
      </c>
      <c r="B93" s="48" t="s">
        <v>28</v>
      </c>
      <c r="C93" s="105" t="s">
        <v>254</v>
      </c>
      <c r="D93" s="105" t="s">
        <v>254</v>
      </c>
      <c r="E93" s="106" t="s">
        <v>254</v>
      </c>
      <c r="F93" s="106" t="s">
        <v>254</v>
      </c>
      <c r="G93" s="1071" t="s">
        <v>100</v>
      </c>
      <c r="H93" s="107" t="s">
        <v>254</v>
      </c>
      <c r="I93" s="107" t="s">
        <v>100</v>
      </c>
      <c r="J93" s="108" t="s">
        <v>100</v>
      </c>
      <c r="K93" s="108" t="s">
        <v>254</v>
      </c>
      <c r="L93" s="1072" t="s">
        <v>100</v>
      </c>
    </row>
    <row r="94" spans="1:12" ht="15">
      <c r="A94" s="46" t="s">
        <v>113</v>
      </c>
      <c r="B94" s="47" t="s">
        <v>29</v>
      </c>
      <c r="C94" s="94" t="s">
        <v>254</v>
      </c>
      <c r="D94" s="94" t="s">
        <v>100</v>
      </c>
      <c r="E94" s="95" t="s">
        <v>254</v>
      </c>
      <c r="F94" s="95" t="s">
        <v>100</v>
      </c>
      <c r="G94" s="1064" t="s">
        <v>100</v>
      </c>
      <c r="H94" s="96" t="s">
        <v>254</v>
      </c>
      <c r="I94" s="96" t="s">
        <v>100</v>
      </c>
      <c r="J94" s="104" t="s">
        <v>100</v>
      </c>
      <c r="K94" s="104" t="s">
        <v>254</v>
      </c>
      <c r="L94" s="1070" t="s">
        <v>100</v>
      </c>
    </row>
    <row r="95" spans="1:12" ht="15">
      <c r="A95" s="46" t="s">
        <v>113</v>
      </c>
      <c r="B95" s="47" t="s">
        <v>30</v>
      </c>
      <c r="C95" s="94" t="s">
        <v>100</v>
      </c>
      <c r="D95" s="94" t="s">
        <v>254</v>
      </c>
      <c r="E95" s="95" t="s">
        <v>100</v>
      </c>
      <c r="F95" s="95" t="s">
        <v>254</v>
      </c>
      <c r="G95" s="1064" t="s">
        <v>100</v>
      </c>
      <c r="H95" s="96" t="s">
        <v>100</v>
      </c>
      <c r="I95" s="96" t="s">
        <v>100</v>
      </c>
      <c r="J95" s="104" t="s">
        <v>100</v>
      </c>
      <c r="K95" s="104" t="s">
        <v>100</v>
      </c>
      <c r="L95" s="1070" t="s">
        <v>100</v>
      </c>
    </row>
    <row r="96" spans="1:12" ht="14.25">
      <c r="A96" s="44" t="s">
        <v>113</v>
      </c>
      <c r="B96" s="48" t="s">
        <v>31</v>
      </c>
      <c r="C96" s="105">
        <v>11292.915337173445</v>
      </c>
      <c r="D96" s="105">
        <v>11017.000140056021</v>
      </c>
      <c r="E96" s="106">
        <v>11518.773643916913</v>
      </c>
      <c r="F96" s="106">
        <v>11237.340142857141</v>
      </c>
      <c r="G96" s="1071">
        <v>2.5044494291530439</v>
      </c>
      <c r="H96" s="107">
        <v>210.65625</v>
      </c>
      <c r="I96" s="107">
        <v>-4.9671052631578911</v>
      </c>
      <c r="J96" s="108">
        <v>166.66666666666669</v>
      </c>
      <c r="K96" s="108">
        <v>0.1993024414549078</v>
      </c>
      <c r="L96" s="1072">
        <v>0.13232320501820319</v>
      </c>
    </row>
    <row r="97" spans="1:12" ht="15">
      <c r="A97" s="46" t="s">
        <v>113</v>
      </c>
      <c r="B97" s="47" t="s">
        <v>32</v>
      </c>
      <c r="C97" s="94" t="s">
        <v>254</v>
      </c>
      <c r="D97" s="94">
        <v>10876.257843137255</v>
      </c>
      <c r="E97" s="95" t="s">
        <v>254</v>
      </c>
      <c r="F97" s="95">
        <v>11093.782999999999</v>
      </c>
      <c r="G97" s="1064" t="s">
        <v>100</v>
      </c>
      <c r="H97" s="96" t="s">
        <v>254</v>
      </c>
      <c r="I97" s="96" t="s">
        <v>100</v>
      </c>
      <c r="J97" s="104" t="s">
        <v>100</v>
      </c>
      <c r="K97" s="104" t="s">
        <v>254</v>
      </c>
      <c r="L97" s="1070" t="s">
        <v>100</v>
      </c>
    </row>
    <row r="98" spans="1:12" ht="15.75" thickBot="1">
      <c r="A98" s="49" t="s">
        <v>113</v>
      </c>
      <c r="B98" s="50" t="s">
        <v>33</v>
      </c>
      <c r="C98" s="109">
        <v>13497.87156862745</v>
      </c>
      <c r="D98" s="109" t="s">
        <v>254</v>
      </c>
      <c r="E98" s="110">
        <v>13767.829</v>
      </c>
      <c r="F98" s="110" t="s">
        <v>254</v>
      </c>
      <c r="G98" s="1073" t="s">
        <v>100</v>
      </c>
      <c r="H98" s="104">
        <v>273.3</v>
      </c>
      <c r="I98" s="104" t="s">
        <v>100</v>
      </c>
      <c r="J98" s="104" t="s">
        <v>100</v>
      </c>
      <c r="K98" s="104" t="s">
        <v>100</v>
      </c>
      <c r="L98" s="1070" t="s">
        <v>100</v>
      </c>
    </row>
    <row r="99" spans="1:12" ht="15" thickBot="1">
      <c r="A99" s="35"/>
      <c r="B99" s="43"/>
      <c r="C99" s="86"/>
      <c r="D99" s="86"/>
      <c r="E99" s="86"/>
      <c r="F99" s="86"/>
      <c r="G99" s="1058"/>
      <c r="H99" s="85"/>
      <c r="I99" s="85"/>
      <c r="J99" s="85"/>
      <c r="K99" s="85"/>
      <c r="L99" s="1059"/>
    </row>
    <row r="100" spans="1:12" ht="14.25">
      <c r="A100" s="44" t="s">
        <v>114</v>
      </c>
      <c r="B100" s="45" t="s">
        <v>25</v>
      </c>
      <c r="C100" s="100">
        <v>12913.765673063066</v>
      </c>
      <c r="D100" s="100">
        <v>13137.70415072883</v>
      </c>
      <c r="E100" s="101">
        <v>13172.040986524327</v>
      </c>
      <c r="F100" s="101">
        <v>13400.458233743408</v>
      </c>
      <c r="G100" s="1068">
        <v>-1.7045480328717992</v>
      </c>
      <c r="H100" s="102">
        <v>423.25037037037038</v>
      </c>
      <c r="I100" s="102">
        <v>3.3883587209293733</v>
      </c>
      <c r="J100" s="103">
        <v>-2.877697841726619</v>
      </c>
      <c r="K100" s="103">
        <v>1.6816143497757847</v>
      </c>
      <c r="L100" s="1069">
        <v>0.12992870565879433</v>
      </c>
    </row>
    <row r="101" spans="1:12" ht="15">
      <c r="A101" s="46" t="s">
        <v>114</v>
      </c>
      <c r="B101" s="47" t="s">
        <v>26</v>
      </c>
      <c r="C101" s="94">
        <v>12973.041176470588</v>
      </c>
      <c r="D101" s="94">
        <v>13139.361764705882</v>
      </c>
      <c r="E101" s="95">
        <v>13232.502</v>
      </c>
      <c r="F101" s="95">
        <v>13402.148999999999</v>
      </c>
      <c r="G101" s="1064">
        <v>-1.2658193846374863</v>
      </c>
      <c r="H101" s="96">
        <v>408.6</v>
      </c>
      <c r="I101" s="96">
        <v>0.81421169504071345</v>
      </c>
      <c r="J101" s="104">
        <v>-3.9473684210526314</v>
      </c>
      <c r="K101" s="104">
        <v>0.90931738913801685</v>
      </c>
      <c r="L101" s="1070">
        <v>6.0913727606424994E-2</v>
      </c>
    </row>
    <row r="102" spans="1:12" ht="15">
      <c r="A102" s="46" t="s">
        <v>114</v>
      </c>
      <c r="B102" s="47" t="s">
        <v>27</v>
      </c>
      <c r="C102" s="94">
        <v>12849.020588235295</v>
      </c>
      <c r="D102" s="94">
        <v>13135.748039215685</v>
      </c>
      <c r="E102" s="95">
        <v>13106.001</v>
      </c>
      <c r="F102" s="95">
        <v>13398.463</v>
      </c>
      <c r="G102" s="1064">
        <v>-2.1828026095231934</v>
      </c>
      <c r="H102" s="96">
        <v>440.5</v>
      </c>
      <c r="I102" s="96">
        <v>6.323919864832245</v>
      </c>
      <c r="J102" s="104">
        <v>-1.5873015873015872</v>
      </c>
      <c r="K102" s="104">
        <v>0.77229696063776776</v>
      </c>
      <c r="L102" s="1070">
        <v>6.9014978052369225E-2</v>
      </c>
    </row>
    <row r="103" spans="1:12" ht="14.25">
      <c r="A103" s="44" t="s">
        <v>114</v>
      </c>
      <c r="B103" s="48" t="s">
        <v>28</v>
      </c>
      <c r="C103" s="105">
        <v>12899.561597932003</v>
      </c>
      <c r="D103" s="105">
        <v>12855.443363711116</v>
      </c>
      <c r="E103" s="106">
        <v>13157.552829890643</v>
      </c>
      <c r="F103" s="106">
        <v>13112.552230985339</v>
      </c>
      <c r="G103" s="1071">
        <v>0.34318718516877722</v>
      </c>
      <c r="H103" s="107">
        <v>374.968345323741</v>
      </c>
      <c r="I103" s="107">
        <v>0.1845685856053057</v>
      </c>
      <c r="J103" s="108">
        <v>-8.6527929901423875</v>
      </c>
      <c r="K103" s="108">
        <v>10.388639760837071</v>
      </c>
      <c r="L103" s="1072">
        <v>0.19663261638518392</v>
      </c>
    </row>
    <row r="104" spans="1:12" ht="15">
      <c r="A104" s="46" t="s">
        <v>114</v>
      </c>
      <c r="B104" s="47" t="s">
        <v>29</v>
      </c>
      <c r="C104" s="94">
        <v>13026.197058823529</v>
      </c>
      <c r="D104" s="94">
        <v>12928.201960784314</v>
      </c>
      <c r="E104" s="95">
        <v>13286.721</v>
      </c>
      <c r="F104" s="95">
        <v>13186.766</v>
      </c>
      <c r="G104" s="1064">
        <v>0.75799479569137673</v>
      </c>
      <c r="H104" s="96">
        <v>365.8</v>
      </c>
      <c r="I104" s="96">
        <v>0.74359680528779637</v>
      </c>
      <c r="J104" s="104">
        <v>-2.2988505747126435</v>
      </c>
      <c r="K104" s="104">
        <v>6.3527653213751867</v>
      </c>
      <c r="L104" s="1070">
        <v>0.52557175138188494</v>
      </c>
    </row>
    <row r="105" spans="1:12" ht="15">
      <c r="A105" s="46" t="s">
        <v>114</v>
      </c>
      <c r="B105" s="47" t="s">
        <v>30</v>
      </c>
      <c r="C105" s="94">
        <v>12712.278431372548</v>
      </c>
      <c r="D105" s="94">
        <v>12764.816666666666</v>
      </c>
      <c r="E105" s="95">
        <v>12966.523999999999</v>
      </c>
      <c r="F105" s="95">
        <v>13020.112999999999</v>
      </c>
      <c r="G105" s="1064">
        <v>-0.41158628961207899</v>
      </c>
      <c r="H105" s="96">
        <v>389.4</v>
      </c>
      <c r="I105" s="96">
        <v>5.1387461459400992E-2</v>
      </c>
      <c r="J105" s="104">
        <v>-17.135549872122763</v>
      </c>
      <c r="K105" s="104">
        <v>4.0358744394618835</v>
      </c>
      <c r="L105" s="1070">
        <v>-0.32893913499670102</v>
      </c>
    </row>
    <row r="106" spans="1:12" ht="14.25">
      <c r="A106" s="44" t="s">
        <v>114</v>
      </c>
      <c r="B106" s="48" t="s">
        <v>31</v>
      </c>
      <c r="C106" s="105">
        <v>12561.763656925343</v>
      </c>
      <c r="D106" s="105">
        <v>12513.847060884123</v>
      </c>
      <c r="E106" s="106">
        <v>12812.99893006385</v>
      </c>
      <c r="F106" s="106">
        <v>12764.124002101806</v>
      </c>
      <c r="G106" s="1071">
        <v>0.38290859563880958</v>
      </c>
      <c r="H106" s="107">
        <v>331.15132703553758</v>
      </c>
      <c r="I106" s="107">
        <v>-0.82501564878640021</v>
      </c>
      <c r="J106" s="108">
        <v>-7.6827242524916945</v>
      </c>
      <c r="K106" s="108">
        <v>27.690582959641258</v>
      </c>
      <c r="L106" s="1072">
        <v>0.80958273637713418</v>
      </c>
    </row>
    <row r="107" spans="1:12" ht="15">
      <c r="A107" s="46" t="s">
        <v>114</v>
      </c>
      <c r="B107" s="47" t="s">
        <v>32</v>
      </c>
      <c r="C107" s="94">
        <v>12600.525490196078</v>
      </c>
      <c r="D107" s="94">
        <v>12575.285294117646</v>
      </c>
      <c r="E107" s="95">
        <v>12852.536</v>
      </c>
      <c r="F107" s="95">
        <v>12826.790999999999</v>
      </c>
      <c r="G107" s="1064">
        <v>0.2007127113866656</v>
      </c>
      <c r="H107" s="96">
        <v>322.3</v>
      </c>
      <c r="I107" s="96">
        <v>-0.43249922767994353</v>
      </c>
      <c r="J107" s="104">
        <v>-6.3214930764599639</v>
      </c>
      <c r="K107" s="104">
        <v>19.382162431489785</v>
      </c>
      <c r="L107" s="1070">
        <v>0.84007714459538718</v>
      </c>
    </row>
    <row r="108" spans="1:12" ht="15.75" thickBot="1">
      <c r="A108" s="49" t="s">
        <v>114</v>
      </c>
      <c r="B108" s="50" t="s">
        <v>33</v>
      </c>
      <c r="C108" s="109">
        <v>12478.934313725491</v>
      </c>
      <c r="D108" s="109">
        <v>12389.819607843137</v>
      </c>
      <c r="E108" s="110">
        <v>12728.513000000001</v>
      </c>
      <c r="F108" s="110">
        <v>12637.616</v>
      </c>
      <c r="G108" s="1073">
        <v>0.71925749286891483</v>
      </c>
      <c r="H108" s="104">
        <v>351.8</v>
      </c>
      <c r="I108" s="104">
        <v>-1.3460459899046582</v>
      </c>
      <c r="J108" s="104">
        <v>-10.7095046854083</v>
      </c>
      <c r="K108" s="104">
        <v>8.3084205281514691</v>
      </c>
      <c r="L108" s="1070">
        <v>-3.0494408218256552E-2</v>
      </c>
    </row>
    <row r="109" spans="1:12" ht="15.75" thickBot="1">
      <c r="A109" s="51"/>
      <c r="B109" s="52"/>
      <c r="C109" s="111"/>
      <c r="D109" s="111"/>
      <c r="E109" s="111"/>
      <c r="F109" s="111"/>
      <c r="G109" s="1074"/>
      <c r="H109" s="112"/>
      <c r="I109" s="112"/>
      <c r="J109" s="112"/>
      <c r="K109" s="112"/>
      <c r="L109" s="1075"/>
    </row>
    <row r="110" spans="1:12" ht="15">
      <c r="A110" s="46" t="s">
        <v>115</v>
      </c>
      <c r="B110" s="53" t="s">
        <v>30</v>
      </c>
      <c r="C110" s="113">
        <v>12725.042156862744</v>
      </c>
      <c r="D110" s="113">
        <v>12630.421568627451</v>
      </c>
      <c r="E110" s="114">
        <v>12979.543</v>
      </c>
      <c r="F110" s="114">
        <v>12883.03</v>
      </c>
      <c r="G110" s="1076">
        <v>0.74914829818760809</v>
      </c>
      <c r="H110" s="115">
        <v>402</v>
      </c>
      <c r="I110" s="115">
        <v>1.2084592145015136</v>
      </c>
      <c r="J110" s="115">
        <v>26.923076923076923</v>
      </c>
      <c r="K110" s="115">
        <v>3.2884902840059791</v>
      </c>
      <c r="L110" s="1077">
        <v>0.96654342086688549</v>
      </c>
    </row>
    <row r="111" spans="1:12" ht="15.75" thickBot="1">
      <c r="A111" s="49" t="s">
        <v>115</v>
      </c>
      <c r="B111" s="50" t="s">
        <v>33</v>
      </c>
      <c r="C111" s="109">
        <v>12451.472549019609</v>
      </c>
      <c r="D111" s="109">
        <v>12427.575490196079</v>
      </c>
      <c r="E111" s="110">
        <v>12700.502</v>
      </c>
      <c r="F111" s="110">
        <v>12676.127</v>
      </c>
      <c r="G111" s="1073">
        <v>0.19229059475342902</v>
      </c>
      <c r="H111" s="104">
        <v>368.4</v>
      </c>
      <c r="I111" s="104">
        <v>8.1499592502025126E-2</v>
      </c>
      <c r="J111" s="104">
        <v>-17.690875232774676</v>
      </c>
      <c r="K111" s="104">
        <v>5.5057299451918285</v>
      </c>
      <c r="L111" s="1070">
        <v>-0.48891171589323523</v>
      </c>
    </row>
    <row r="112" spans="1:12" ht="15.75" thickBot="1">
      <c r="A112" s="51"/>
      <c r="B112" s="52"/>
      <c r="C112" s="111"/>
      <c r="D112" s="111"/>
      <c r="E112" s="111"/>
      <c r="F112" s="111"/>
      <c r="G112" s="1074"/>
      <c r="H112" s="112"/>
      <c r="I112" s="112"/>
      <c r="J112" s="112"/>
      <c r="K112" s="112"/>
      <c r="L112" s="1075"/>
    </row>
    <row r="113" spans="1:12" ht="14.25">
      <c r="A113" s="44" t="s">
        <v>116</v>
      </c>
      <c r="B113" s="45" t="s">
        <v>25</v>
      </c>
      <c r="C113" s="100" t="s">
        <v>100</v>
      </c>
      <c r="D113" s="100" t="s">
        <v>100</v>
      </c>
      <c r="E113" s="101" t="s">
        <v>100</v>
      </c>
      <c r="F113" s="101" t="s">
        <v>100</v>
      </c>
      <c r="G113" s="1068" t="s">
        <v>100</v>
      </c>
      <c r="H113" s="102" t="s">
        <v>100</v>
      </c>
      <c r="I113" s="102" t="s">
        <v>100</v>
      </c>
      <c r="J113" s="103" t="s">
        <v>100</v>
      </c>
      <c r="K113" s="103" t="s">
        <v>100</v>
      </c>
      <c r="L113" s="1069" t="s">
        <v>100</v>
      </c>
    </row>
    <row r="114" spans="1:12" ht="15">
      <c r="A114" s="39" t="s">
        <v>116</v>
      </c>
      <c r="B114" s="47" t="s">
        <v>26</v>
      </c>
      <c r="C114" s="94" t="s">
        <v>100</v>
      </c>
      <c r="D114" s="94" t="s">
        <v>100</v>
      </c>
      <c r="E114" s="95" t="s">
        <v>100</v>
      </c>
      <c r="F114" s="95" t="s">
        <v>100</v>
      </c>
      <c r="G114" s="1064" t="s">
        <v>100</v>
      </c>
      <c r="H114" s="96" t="s">
        <v>100</v>
      </c>
      <c r="I114" s="96" t="s">
        <v>100</v>
      </c>
      <c r="J114" s="104" t="s">
        <v>100</v>
      </c>
      <c r="K114" s="104" t="s">
        <v>100</v>
      </c>
      <c r="L114" s="1070" t="s">
        <v>100</v>
      </c>
    </row>
    <row r="115" spans="1:12" ht="15">
      <c r="A115" s="39" t="s">
        <v>116</v>
      </c>
      <c r="B115" s="47" t="s">
        <v>27</v>
      </c>
      <c r="C115" s="94" t="s">
        <v>100</v>
      </c>
      <c r="D115" s="94" t="s">
        <v>100</v>
      </c>
      <c r="E115" s="95" t="s">
        <v>100</v>
      </c>
      <c r="F115" s="95" t="s">
        <v>100</v>
      </c>
      <c r="G115" s="1064" t="s">
        <v>100</v>
      </c>
      <c r="H115" s="96" t="s">
        <v>100</v>
      </c>
      <c r="I115" s="96" t="s">
        <v>100</v>
      </c>
      <c r="J115" s="104" t="s">
        <v>100</v>
      </c>
      <c r="K115" s="104" t="s">
        <v>100</v>
      </c>
      <c r="L115" s="1070" t="s">
        <v>100</v>
      </c>
    </row>
    <row r="116" spans="1:12" ht="15">
      <c r="A116" s="39" t="s">
        <v>116</v>
      </c>
      <c r="B116" s="47" t="s">
        <v>34</v>
      </c>
      <c r="C116" s="94" t="s">
        <v>100</v>
      </c>
      <c r="D116" s="94" t="s">
        <v>100</v>
      </c>
      <c r="E116" s="95" t="s">
        <v>100</v>
      </c>
      <c r="F116" s="95" t="s">
        <v>100</v>
      </c>
      <c r="G116" s="1064" t="s">
        <v>100</v>
      </c>
      <c r="H116" s="96" t="s">
        <v>100</v>
      </c>
      <c r="I116" s="96" t="s">
        <v>100</v>
      </c>
      <c r="J116" s="104" t="s">
        <v>100</v>
      </c>
      <c r="K116" s="104" t="s">
        <v>100</v>
      </c>
      <c r="L116" s="1070" t="s">
        <v>100</v>
      </c>
    </row>
    <row r="117" spans="1:12" ht="14.25">
      <c r="A117" s="54" t="s">
        <v>116</v>
      </c>
      <c r="B117" s="48" t="s">
        <v>28</v>
      </c>
      <c r="C117" s="105" t="s">
        <v>100</v>
      </c>
      <c r="D117" s="105" t="s">
        <v>100</v>
      </c>
      <c r="E117" s="106" t="s">
        <v>100</v>
      </c>
      <c r="F117" s="106" t="s">
        <v>100</v>
      </c>
      <c r="G117" s="1071" t="s">
        <v>100</v>
      </c>
      <c r="H117" s="107" t="s">
        <v>100</v>
      </c>
      <c r="I117" s="107" t="s">
        <v>100</v>
      </c>
      <c r="J117" s="108" t="s">
        <v>100</v>
      </c>
      <c r="K117" s="108" t="s">
        <v>100</v>
      </c>
      <c r="L117" s="1072" t="s">
        <v>100</v>
      </c>
    </row>
    <row r="118" spans="1:12" ht="15">
      <c r="A118" s="39" t="s">
        <v>116</v>
      </c>
      <c r="B118" s="47" t="s">
        <v>30</v>
      </c>
      <c r="C118" s="94" t="s">
        <v>100</v>
      </c>
      <c r="D118" s="94" t="s">
        <v>100</v>
      </c>
      <c r="E118" s="95" t="s">
        <v>100</v>
      </c>
      <c r="F118" s="95" t="s">
        <v>100</v>
      </c>
      <c r="G118" s="1064" t="s">
        <v>100</v>
      </c>
      <c r="H118" s="96" t="s">
        <v>100</v>
      </c>
      <c r="I118" s="96" t="s">
        <v>100</v>
      </c>
      <c r="J118" s="104" t="s">
        <v>100</v>
      </c>
      <c r="K118" s="104" t="s">
        <v>100</v>
      </c>
      <c r="L118" s="1070" t="s">
        <v>100</v>
      </c>
    </row>
    <row r="119" spans="1:12" ht="15">
      <c r="A119" s="39" t="s">
        <v>116</v>
      </c>
      <c r="B119" s="47" t="s">
        <v>35</v>
      </c>
      <c r="C119" s="94" t="s">
        <v>100</v>
      </c>
      <c r="D119" s="94" t="s">
        <v>100</v>
      </c>
      <c r="E119" s="95" t="s">
        <v>100</v>
      </c>
      <c r="F119" s="95" t="s">
        <v>100</v>
      </c>
      <c r="G119" s="1064" t="s">
        <v>100</v>
      </c>
      <c r="H119" s="96" t="s">
        <v>100</v>
      </c>
      <c r="I119" s="96" t="s">
        <v>100</v>
      </c>
      <c r="J119" s="104" t="s">
        <v>100</v>
      </c>
      <c r="K119" s="104" t="s">
        <v>100</v>
      </c>
      <c r="L119" s="1070" t="s">
        <v>100</v>
      </c>
    </row>
    <row r="120" spans="1:12" ht="14.25">
      <c r="A120" s="54" t="s">
        <v>116</v>
      </c>
      <c r="B120" s="48" t="s">
        <v>31</v>
      </c>
      <c r="C120" s="105" t="s">
        <v>100</v>
      </c>
      <c r="D120" s="105" t="s">
        <v>100</v>
      </c>
      <c r="E120" s="106" t="s">
        <v>100</v>
      </c>
      <c r="F120" s="106" t="s">
        <v>100</v>
      </c>
      <c r="G120" s="1071" t="s">
        <v>100</v>
      </c>
      <c r="H120" s="107" t="s">
        <v>100</v>
      </c>
      <c r="I120" s="107" t="s">
        <v>100</v>
      </c>
      <c r="J120" s="108" t="s">
        <v>100</v>
      </c>
      <c r="K120" s="108" t="s">
        <v>100</v>
      </c>
      <c r="L120" s="1072" t="s">
        <v>100</v>
      </c>
    </row>
    <row r="121" spans="1:12" ht="15">
      <c r="A121" s="39" t="s">
        <v>116</v>
      </c>
      <c r="B121" s="47" t="s">
        <v>33</v>
      </c>
      <c r="C121" s="94" t="s">
        <v>100</v>
      </c>
      <c r="D121" s="94" t="s">
        <v>100</v>
      </c>
      <c r="E121" s="95" t="s">
        <v>100</v>
      </c>
      <c r="F121" s="95" t="s">
        <v>100</v>
      </c>
      <c r="G121" s="1064" t="s">
        <v>100</v>
      </c>
      <c r="H121" s="96" t="s">
        <v>100</v>
      </c>
      <c r="I121" s="96" t="s">
        <v>100</v>
      </c>
      <c r="J121" s="104" t="s">
        <v>100</v>
      </c>
      <c r="K121" s="104" t="s">
        <v>100</v>
      </c>
      <c r="L121" s="1070" t="s">
        <v>100</v>
      </c>
    </row>
    <row r="122" spans="1:12" ht="15.75" thickBot="1">
      <c r="A122" s="55" t="s">
        <v>116</v>
      </c>
      <c r="B122" s="47" t="s">
        <v>36</v>
      </c>
      <c r="C122" s="109" t="s">
        <v>100</v>
      </c>
      <c r="D122" s="109" t="s">
        <v>100</v>
      </c>
      <c r="E122" s="110" t="s">
        <v>100</v>
      </c>
      <c r="F122" s="110" t="s">
        <v>100</v>
      </c>
      <c r="G122" s="1073" t="s">
        <v>100</v>
      </c>
      <c r="H122" s="104" t="s">
        <v>100</v>
      </c>
      <c r="I122" s="104" t="s">
        <v>100</v>
      </c>
      <c r="J122" s="104" t="s">
        <v>100</v>
      </c>
      <c r="K122" s="104" t="s">
        <v>100</v>
      </c>
      <c r="L122" s="1070" t="s">
        <v>100</v>
      </c>
    </row>
    <row r="123" spans="1:12" ht="15.75" thickBot="1">
      <c r="A123" s="51"/>
      <c r="B123" s="52"/>
      <c r="C123" s="111"/>
      <c r="D123" s="111"/>
      <c r="E123" s="111"/>
      <c r="F123" s="111"/>
      <c r="G123" s="1074"/>
      <c r="H123" s="112"/>
      <c r="I123" s="112"/>
      <c r="J123" s="112"/>
      <c r="K123" s="112"/>
      <c r="L123" s="1075"/>
    </row>
    <row r="124" spans="1:12" ht="14.25">
      <c r="A124" s="44" t="s">
        <v>24</v>
      </c>
      <c r="B124" s="45" t="s">
        <v>28</v>
      </c>
      <c r="C124" s="100">
        <v>11240.570940443105</v>
      </c>
      <c r="D124" s="100">
        <v>11049.778874972535</v>
      </c>
      <c r="E124" s="101">
        <v>11465.382359251968</v>
      </c>
      <c r="F124" s="101">
        <v>11270.774452471986</v>
      </c>
      <c r="G124" s="1068">
        <v>1.7266595796112232</v>
      </c>
      <c r="H124" s="102">
        <v>336.40529801324499</v>
      </c>
      <c r="I124" s="102">
        <v>1.5688357006457705</v>
      </c>
      <c r="J124" s="103">
        <v>-34.061135371179041</v>
      </c>
      <c r="K124" s="103">
        <v>1.8809167912306926</v>
      </c>
      <c r="L124" s="1069">
        <v>-0.67545739943686733</v>
      </c>
    </row>
    <row r="125" spans="1:12" ht="15">
      <c r="A125" s="46" t="s">
        <v>24</v>
      </c>
      <c r="B125" s="47" t="s">
        <v>29</v>
      </c>
      <c r="C125" s="94">
        <v>10818.463725490197</v>
      </c>
      <c r="D125" s="94">
        <v>10725.404901960785</v>
      </c>
      <c r="E125" s="95">
        <v>11034.833000000001</v>
      </c>
      <c r="F125" s="95">
        <v>10939.913</v>
      </c>
      <c r="G125" s="1064">
        <v>0.86764858184886906</v>
      </c>
      <c r="H125" s="96">
        <v>305</v>
      </c>
      <c r="I125" s="96">
        <v>2.1433355659745401</v>
      </c>
      <c r="J125" s="104">
        <v>-50</v>
      </c>
      <c r="K125" s="104">
        <v>0.27404085700049824</v>
      </c>
      <c r="L125" s="1070">
        <v>-0.21714021020200236</v>
      </c>
    </row>
    <row r="126" spans="1:12" ht="15">
      <c r="A126" s="46" t="s">
        <v>24</v>
      </c>
      <c r="B126" s="47" t="s">
        <v>30</v>
      </c>
      <c r="C126" s="94">
        <v>11317.949999999999</v>
      </c>
      <c r="D126" s="94">
        <v>11084.927450980393</v>
      </c>
      <c r="E126" s="95">
        <v>11544.308999999999</v>
      </c>
      <c r="F126" s="95">
        <v>11306.626</v>
      </c>
      <c r="G126" s="1064">
        <v>2.1021567353514574</v>
      </c>
      <c r="H126" s="96">
        <v>340.2</v>
      </c>
      <c r="I126" s="96">
        <v>3.6879000304785019</v>
      </c>
      <c r="J126" s="104">
        <v>-22.881355932203391</v>
      </c>
      <c r="K126" s="104">
        <v>1.1335326357747884</v>
      </c>
      <c r="L126" s="1070">
        <v>-0.18372568081373597</v>
      </c>
    </row>
    <row r="127" spans="1:12" ht="15">
      <c r="A127" s="46" t="s">
        <v>24</v>
      </c>
      <c r="B127" s="47" t="s">
        <v>35</v>
      </c>
      <c r="C127" s="94">
        <v>11273.829411764706</v>
      </c>
      <c r="D127" s="94">
        <v>11170.717647058824</v>
      </c>
      <c r="E127" s="95">
        <v>11499.306</v>
      </c>
      <c r="F127" s="95">
        <v>11394.132</v>
      </c>
      <c r="G127" s="1064">
        <v>0.92305407730927536</v>
      </c>
      <c r="H127" s="96">
        <v>345.5</v>
      </c>
      <c r="I127" s="96">
        <v>-3.5185702317788383</v>
      </c>
      <c r="J127" s="104">
        <v>-43.283582089552233</v>
      </c>
      <c r="K127" s="104">
        <v>0.47334329845540607</v>
      </c>
      <c r="L127" s="1070">
        <v>-0.27459150842112884</v>
      </c>
    </row>
    <row r="128" spans="1:12" ht="14.25">
      <c r="A128" s="44" t="s">
        <v>24</v>
      </c>
      <c r="B128" s="48" t="s">
        <v>31</v>
      </c>
      <c r="C128" s="105">
        <v>10461.382528681253</v>
      </c>
      <c r="D128" s="105">
        <v>10393.055778452284</v>
      </c>
      <c r="E128" s="106">
        <v>10670.610179254878</v>
      </c>
      <c r="F128" s="106">
        <v>10600.916894021329</v>
      </c>
      <c r="G128" s="1071">
        <v>0.65742695589712541</v>
      </c>
      <c r="H128" s="107">
        <v>293.96293463143257</v>
      </c>
      <c r="I128" s="107">
        <v>1.4544922239944125</v>
      </c>
      <c r="J128" s="108">
        <v>-10.237203495630462</v>
      </c>
      <c r="K128" s="108">
        <v>17.91230692575984</v>
      </c>
      <c r="L128" s="1072">
        <v>2.8850797159705621E-2</v>
      </c>
    </row>
    <row r="129" spans="1:12" ht="15">
      <c r="A129" s="46" t="s">
        <v>24</v>
      </c>
      <c r="B129" s="47" t="s">
        <v>32</v>
      </c>
      <c r="C129" s="94">
        <v>10165.935294117648</v>
      </c>
      <c r="D129" s="94">
        <v>10175.552941176471</v>
      </c>
      <c r="E129" s="95">
        <v>10369.254000000001</v>
      </c>
      <c r="F129" s="95">
        <v>10379.064</v>
      </c>
      <c r="G129" s="1064">
        <v>-9.4517193457902271E-2</v>
      </c>
      <c r="H129" s="96">
        <v>265</v>
      </c>
      <c r="I129" s="96">
        <v>-0.22590361445783985</v>
      </c>
      <c r="J129" s="104">
        <v>-17.692307692307693</v>
      </c>
      <c r="K129" s="104">
        <v>6.6641753861484796</v>
      </c>
      <c r="L129" s="1070">
        <v>-0.59190856116118784</v>
      </c>
    </row>
    <row r="130" spans="1:12" ht="15">
      <c r="A130" s="46" t="s">
        <v>24</v>
      </c>
      <c r="B130" s="47" t="s">
        <v>33</v>
      </c>
      <c r="C130" s="94">
        <v>10593.920588235294</v>
      </c>
      <c r="D130" s="94">
        <v>10496.01568627451</v>
      </c>
      <c r="E130" s="95">
        <v>10805.799000000001</v>
      </c>
      <c r="F130" s="95">
        <v>10705.936</v>
      </c>
      <c r="G130" s="1064">
        <v>0.93278158957797985</v>
      </c>
      <c r="H130" s="96">
        <v>305.10000000000002</v>
      </c>
      <c r="I130" s="96">
        <v>1.5984015984016022</v>
      </c>
      <c r="J130" s="104">
        <v>-1.2345679012345678</v>
      </c>
      <c r="K130" s="104">
        <v>9.9651220727453911</v>
      </c>
      <c r="L130" s="1070">
        <v>0.92292515379026696</v>
      </c>
    </row>
    <row r="131" spans="1:12" ht="15">
      <c r="A131" s="46" t="s">
        <v>24</v>
      </c>
      <c r="B131" s="47" t="s">
        <v>36</v>
      </c>
      <c r="C131" s="94">
        <v>10719.938235294117</v>
      </c>
      <c r="D131" s="94">
        <v>10651.870588235293</v>
      </c>
      <c r="E131" s="95">
        <v>10934.337</v>
      </c>
      <c r="F131" s="95">
        <v>10864.907999999999</v>
      </c>
      <c r="G131" s="1064">
        <v>0.63902059732121141</v>
      </c>
      <c r="H131" s="96">
        <v>357.9</v>
      </c>
      <c r="I131" s="96">
        <v>5.2337547780064551</v>
      </c>
      <c r="J131" s="104">
        <v>-27.464788732394368</v>
      </c>
      <c r="K131" s="104">
        <v>1.2830094668659691</v>
      </c>
      <c r="L131" s="1070">
        <v>-0.30216579546937372</v>
      </c>
    </row>
    <row r="132" spans="1:12" ht="14.25">
      <c r="A132" s="44" t="s">
        <v>24</v>
      </c>
      <c r="B132" s="48" t="s">
        <v>37</v>
      </c>
      <c r="C132" s="105">
        <v>8875.2030682294408</v>
      </c>
      <c r="D132" s="105">
        <v>8828.3557311081368</v>
      </c>
      <c r="E132" s="106">
        <v>9052.7071295940295</v>
      </c>
      <c r="F132" s="106">
        <v>9004.9228457302997</v>
      </c>
      <c r="G132" s="1071">
        <v>0.53064623298118319</v>
      </c>
      <c r="H132" s="107">
        <v>224.4713197969543</v>
      </c>
      <c r="I132" s="107">
        <v>-1.2282049074365218</v>
      </c>
      <c r="J132" s="108">
        <v>-11.955307262569832</v>
      </c>
      <c r="K132" s="108">
        <v>9.8156452416542095</v>
      </c>
      <c r="L132" s="1072">
        <v>-0.17542419348756333</v>
      </c>
    </row>
    <row r="133" spans="1:12" ht="15">
      <c r="A133" s="46" t="s">
        <v>24</v>
      </c>
      <c r="B133" s="47" t="s">
        <v>102</v>
      </c>
      <c r="C133" s="116">
        <v>8227.4450980392157</v>
      </c>
      <c r="D133" s="116">
        <v>8306.1892156862741</v>
      </c>
      <c r="E133" s="117">
        <v>8391.9940000000006</v>
      </c>
      <c r="F133" s="117">
        <v>8472.3130000000001</v>
      </c>
      <c r="G133" s="1078">
        <v>-0.94801738321045859</v>
      </c>
      <c r="H133" s="118">
        <v>209</v>
      </c>
      <c r="I133" s="118">
        <v>-2.2907900888265571</v>
      </c>
      <c r="J133" s="119">
        <v>-24.601769911504427</v>
      </c>
      <c r="K133" s="119">
        <v>5.3064275037369208</v>
      </c>
      <c r="L133" s="1079">
        <v>-1.000783927386097</v>
      </c>
    </row>
    <row r="134" spans="1:12" ht="15">
      <c r="A134" s="46" t="s">
        <v>24</v>
      </c>
      <c r="B134" s="47" t="s">
        <v>38</v>
      </c>
      <c r="C134" s="94">
        <v>9413.2529411764699</v>
      </c>
      <c r="D134" s="94">
        <v>9478.2843137254895</v>
      </c>
      <c r="E134" s="95">
        <v>9601.518</v>
      </c>
      <c r="F134" s="95">
        <v>9667.85</v>
      </c>
      <c r="G134" s="1064">
        <v>-0.68610911422912368</v>
      </c>
      <c r="H134" s="96">
        <v>236.2</v>
      </c>
      <c r="I134" s="96">
        <v>-1.5012510425354557</v>
      </c>
      <c r="J134" s="104">
        <v>11.320754716981133</v>
      </c>
      <c r="K134" s="104">
        <v>3.6746387643248628</v>
      </c>
      <c r="L134" s="1070">
        <v>0.71638915503707512</v>
      </c>
    </row>
    <row r="135" spans="1:12" ht="15.75" thickBot="1">
      <c r="A135" s="46" t="s">
        <v>24</v>
      </c>
      <c r="B135" s="47" t="s">
        <v>39</v>
      </c>
      <c r="C135" s="94">
        <v>9985.6862745098042</v>
      </c>
      <c r="D135" s="94">
        <v>9975.4274509803909</v>
      </c>
      <c r="E135" s="95">
        <v>10185.4</v>
      </c>
      <c r="F135" s="95">
        <v>10174.936</v>
      </c>
      <c r="G135" s="1064">
        <v>0.10284094170223716</v>
      </c>
      <c r="H135" s="96">
        <v>271.2</v>
      </c>
      <c r="I135" s="96">
        <v>-7.2186110160793779</v>
      </c>
      <c r="J135" s="104">
        <v>3.0769230769230771</v>
      </c>
      <c r="K135" s="104">
        <v>0.8345789735924265</v>
      </c>
      <c r="L135" s="1070">
        <v>0.10897057886145978</v>
      </c>
    </row>
    <row r="136" spans="1:12" ht="15.75" thickBot="1">
      <c r="A136" s="51"/>
      <c r="B136" s="52"/>
      <c r="C136" s="111"/>
      <c r="D136" s="111"/>
      <c r="E136" s="111"/>
      <c r="F136" s="111"/>
      <c r="G136" s="1074"/>
      <c r="H136" s="112"/>
      <c r="I136" s="112"/>
      <c r="J136" s="112"/>
      <c r="K136" s="112"/>
      <c r="L136" s="1075"/>
    </row>
    <row r="137" spans="1:12" ht="14.25">
      <c r="A137" s="44" t="s">
        <v>117</v>
      </c>
      <c r="B137" s="48" t="s">
        <v>25</v>
      </c>
      <c r="C137" s="105">
        <v>13663.077970351369</v>
      </c>
      <c r="D137" s="105">
        <v>14039.846762386431</v>
      </c>
      <c r="E137" s="106">
        <v>13936.339529758397</v>
      </c>
      <c r="F137" s="106">
        <v>14320.643697634159</v>
      </c>
      <c r="G137" s="1071">
        <v>-2.683567694231864</v>
      </c>
      <c r="H137" s="107">
        <v>346.34285714285716</v>
      </c>
      <c r="I137" s="107">
        <v>3.9222426381184956</v>
      </c>
      <c r="J137" s="108">
        <v>-5.7692307692307692</v>
      </c>
      <c r="K137" s="108">
        <v>0.61036372695565522</v>
      </c>
      <c r="L137" s="1072">
        <v>2.9877011170881818E-2</v>
      </c>
    </row>
    <row r="138" spans="1:12" ht="15">
      <c r="A138" s="46" t="s">
        <v>117</v>
      </c>
      <c r="B138" s="47" t="s">
        <v>26</v>
      </c>
      <c r="C138" s="94">
        <v>14010.896078431371</v>
      </c>
      <c r="D138" s="94">
        <v>13733.703921568627</v>
      </c>
      <c r="E138" s="95">
        <v>14291.114</v>
      </c>
      <c r="F138" s="95">
        <v>14008.378000000001</v>
      </c>
      <c r="G138" s="1064">
        <v>2.0183350277955019</v>
      </c>
      <c r="H138" s="96">
        <v>306.3</v>
      </c>
      <c r="I138" s="96">
        <v>-4.6091560261600781</v>
      </c>
      <c r="J138" s="104">
        <v>-11.111111111111111</v>
      </c>
      <c r="K138" s="104">
        <v>9.9651220727453901E-2</v>
      </c>
      <c r="L138" s="1070">
        <v>-8.1763392760302034E-4</v>
      </c>
    </row>
    <row r="139" spans="1:12" ht="15">
      <c r="A139" s="46" t="s">
        <v>117</v>
      </c>
      <c r="B139" s="47" t="s">
        <v>27</v>
      </c>
      <c r="C139" s="94">
        <v>13710.671568627451</v>
      </c>
      <c r="D139" s="94">
        <v>14046.195098039216</v>
      </c>
      <c r="E139" s="95">
        <v>13984.885</v>
      </c>
      <c r="F139" s="95">
        <v>14327.119000000001</v>
      </c>
      <c r="G139" s="1064">
        <v>-2.3887147164757994</v>
      </c>
      <c r="H139" s="96">
        <v>349.7</v>
      </c>
      <c r="I139" s="96">
        <v>5.9696969696969662</v>
      </c>
      <c r="J139" s="104">
        <v>-5.8823529411764701</v>
      </c>
      <c r="K139" s="104">
        <v>0.39860488290981561</v>
      </c>
      <c r="L139" s="1070">
        <v>1.9055876435156105E-2</v>
      </c>
    </row>
    <row r="140" spans="1:12" ht="15">
      <c r="A140" s="46" t="s">
        <v>117</v>
      </c>
      <c r="B140" s="47" t="s">
        <v>34</v>
      </c>
      <c r="C140" s="94">
        <v>13247.244117647058</v>
      </c>
      <c r="D140" s="94">
        <v>14292.494117647058</v>
      </c>
      <c r="E140" s="95">
        <v>13512.189</v>
      </c>
      <c r="F140" s="95">
        <v>14578.343999999999</v>
      </c>
      <c r="G140" s="1064">
        <v>-7.3132792037284817</v>
      </c>
      <c r="H140" s="96">
        <v>370</v>
      </c>
      <c r="I140" s="96">
        <v>3.4097261039686946</v>
      </c>
      <c r="J140" s="104">
        <v>0</v>
      </c>
      <c r="K140" s="104">
        <v>0.11210762331838565</v>
      </c>
      <c r="L140" s="1070">
        <v>1.1638768663328733E-2</v>
      </c>
    </row>
    <row r="141" spans="1:12" ht="14.25">
      <c r="A141" s="44" t="s">
        <v>117</v>
      </c>
      <c r="B141" s="48" t="s">
        <v>28</v>
      </c>
      <c r="C141" s="105">
        <v>13364.141590890802</v>
      </c>
      <c r="D141" s="105">
        <v>13477.172545274125</v>
      </c>
      <c r="E141" s="106">
        <v>13631.424422708618</v>
      </c>
      <c r="F141" s="106">
        <v>13746.715996179608</v>
      </c>
      <c r="G141" s="1071">
        <v>-0.83868447928240142</v>
      </c>
      <c r="H141" s="107">
        <v>310.27826825127335</v>
      </c>
      <c r="I141" s="107">
        <v>3.324326176107478</v>
      </c>
      <c r="J141" s="108">
        <v>-16.572237960339944</v>
      </c>
      <c r="K141" s="108">
        <v>7.3368211260587941</v>
      </c>
      <c r="L141" s="1072">
        <v>-0.54440236132678343</v>
      </c>
    </row>
    <row r="142" spans="1:12" ht="15">
      <c r="A142" s="46" t="s">
        <v>117</v>
      </c>
      <c r="B142" s="47" t="s">
        <v>29</v>
      </c>
      <c r="C142" s="94">
        <v>13332.382352941177</v>
      </c>
      <c r="D142" s="94">
        <v>13390.284313725489</v>
      </c>
      <c r="E142" s="95">
        <v>13599.03</v>
      </c>
      <c r="F142" s="95">
        <v>13658.09</v>
      </c>
      <c r="G142" s="1064">
        <v>-0.43241770994333384</v>
      </c>
      <c r="H142" s="96">
        <v>280.89999999999998</v>
      </c>
      <c r="I142" s="96">
        <v>1.3713460844460319</v>
      </c>
      <c r="J142" s="104">
        <v>-26.984126984126984</v>
      </c>
      <c r="K142" s="104">
        <v>1.1459890383657201</v>
      </c>
      <c r="L142" s="1070">
        <v>-0.26057492680507699</v>
      </c>
    </row>
    <row r="143" spans="1:12" ht="15">
      <c r="A143" s="46" t="s">
        <v>117</v>
      </c>
      <c r="B143" s="47" t="s">
        <v>30</v>
      </c>
      <c r="C143" s="94">
        <v>13494.88137254902</v>
      </c>
      <c r="D143" s="94">
        <v>13588.057843137254</v>
      </c>
      <c r="E143" s="95">
        <v>13764.779</v>
      </c>
      <c r="F143" s="95">
        <v>13859.819</v>
      </c>
      <c r="G143" s="1064">
        <v>-0.68572324068589241</v>
      </c>
      <c r="H143" s="96">
        <v>308.8</v>
      </c>
      <c r="I143" s="96">
        <v>4.7134621905730878</v>
      </c>
      <c r="J143" s="104">
        <v>-9.2682926829268286</v>
      </c>
      <c r="K143" s="104">
        <v>4.6337817638266072</v>
      </c>
      <c r="L143" s="1070">
        <v>5.6867273985124811E-2</v>
      </c>
    </row>
    <row r="144" spans="1:12" ht="15">
      <c r="A144" s="46" t="s">
        <v>117</v>
      </c>
      <c r="B144" s="47" t="s">
        <v>35</v>
      </c>
      <c r="C144" s="94">
        <v>13026.429411764706</v>
      </c>
      <c r="D144" s="94">
        <v>13292.566666666666</v>
      </c>
      <c r="E144" s="95">
        <v>13286.958000000001</v>
      </c>
      <c r="F144" s="95">
        <v>13558.418</v>
      </c>
      <c r="G144" s="1064">
        <v>-2.0021509884117683</v>
      </c>
      <c r="H144" s="96">
        <v>336.3</v>
      </c>
      <c r="I144" s="96">
        <v>1.7549167927382787</v>
      </c>
      <c r="J144" s="104">
        <v>-26.47058823529412</v>
      </c>
      <c r="K144" s="104">
        <v>1.5570503238664675</v>
      </c>
      <c r="L144" s="1070">
        <v>-0.34069470850683037</v>
      </c>
    </row>
    <row r="145" spans="1:12" ht="14.25">
      <c r="A145" s="44" t="s">
        <v>117</v>
      </c>
      <c r="B145" s="48" t="s">
        <v>31</v>
      </c>
      <c r="C145" s="105">
        <v>12541.402522068776</v>
      </c>
      <c r="D145" s="105">
        <v>12439.238998014374</v>
      </c>
      <c r="E145" s="106">
        <v>12792.230572510152</v>
      </c>
      <c r="F145" s="106">
        <v>12688.023777974662</v>
      </c>
      <c r="G145" s="1071">
        <v>0.82130043542623554</v>
      </c>
      <c r="H145" s="107">
        <v>264.62622950819673</v>
      </c>
      <c r="I145" s="107">
        <v>-1.4656777190876729</v>
      </c>
      <c r="J145" s="108">
        <v>-12.926249008723238</v>
      </c>
      <c r="K145" s="108">
        <v>13.67713004484305</v>
      </c>
      <c r="L145" s="1072">
        <v>-0.39967281293770363</v>
      </c>
    </row>
    <row r="146" spans="1:12" ht="15">
      <c r="A146" s="46" t="s">
        <v>117</v>
      </c>
      <c r="B146" s="47" t="s">
        <v>32</v>
      </c>
      <c r="C146" s="94">
        <v>11815.991176470588</v>
      </c>
      <c r="D146" s="94">
        <v>12049.419607843136</v>
      </c>
      <c r="E146" s="95">
        <v>12052.311</v>
      </c>
      <c r="F146" s="95">
        <v>12290.407999999999</v>
      </c>
      <c r="G146" s="1064">
        <v>-1.9372587142753905</v>
      </c>
      <c r="H146" s="96">
        <v>232.8</v>
      </c>
      <c r="I146" s="96">
        <v>-3.6822507240380546</v>
      </c>
      <c r="J146" s="104">
        <v>-18.592964824120603</v>
      </c>
      <c r="K146" s="104">
        <v>4.0358744394618835</v>
      </c>
      <c r="L146" s="1070">
        <v>-0.40708157750619023</v>
      </c>
    </row>
    <row r="147" spans="1:12" ht="15">
      <c r="A147" s="46" t="s">
        <v>117</v>
      </c>
      <c r="B147" s="47" t="s">
        <v>33</v>
      </c>
      <c r="C147" s="94">
        <v>12779.262745098038</v>
      </c>
      <c r="D147" s="94">
        <v>12609.066666666666</v>
      </c>
      <c r="E147" s="95">
        <v>13034.848</v>
      </c>
      <c r="F147" s="95">
        <v>12861.248</v>
      </c>
      <c r="G147" s="1064">
        <v>1.3497912488741401</v>
      </c>
      <c r="H147" s="96">
        <v>272.60000000000002</v>
      </c>
      <c r="I147" s="96">
        <v>-0.98074827460951275</v>
      </c>
      <c r="J147" s="96">
        <v>-10.340136054421768</v>
      </c>
      <c r="K147" s="96">
        <v>8.2087693074240153</v>
      </c>
      <c r="L147" s="1065">
        <v>3.8128439276992054E-3</v>
      </c>
    </row>
    <row r="148" spans="1:12" ht="15.75" thickBot="1">
      <c r="A148" s="56" t="s">
        <v>117</v>
      </c>
      <c r="B148" s="57" t="s">
        <v>36</v>
      </c>
      <c r="C148" s="97">
        <v>12879.341176470587</v>
      </c>
      <c r="D148" s="97">
        <v>12517.496078431372</v>
      </c>
      <c r="E148" s="98">
        <v>13136.928</v>
      </c>
      <c r="F148" s="98">
        <v>12767.846</v>
      </c>
      <c r="G148" s="1066">
        <v>2.8907146906377186</v>
      </c>
      <c r="H148" s="99">
        <v>308.60000000000002</v>
      </c>
      <c r="I148" s="99">
        <v>-1.5315890236119831</v>
      </c>
      <c r="J148" s="99">
        <v>-10.15625</v>
      </c>
      <c r="K148" s="99">
        <v>1.43248629795715</v>
      </c>
      <c r="L148" s="1067">
        <v>3.5959206407847333E-3</v>
      </c>
    </row>
    <row r="149" spans="1:12">
      <c r="G149" s="80"/>
      <c r="H149" s="80"/>
      <c r="I149" s="80"/>
      <c r="J149" s="80"/>
      <c r="K149" s="80"/>
      <c r="L149" s="80"/>
    </row>
    <row r="150" spans="1:12" ht="13.5" thickBot="1">
      <c r="G150" s="80"/>
      <c r="H150" s="80"/>
      <c r="I150" s="80"/>
      <c r="J150" s="80"/>
      <c r="K150" s="80"/>
      <c r="L150" s="1080"/>
    </row>
    <row r="151" spans="1:12" ht="21" thickBot="1">
      <c r="A151" s="1028" t="s">
        <v>337</v>
      </c>
      <c r="B151" s="1019"/>
      <c r="C151" s="1019"/>
      <c r="D151" s="1019"/>
      <c r="E151" s="1019"/>
      <c r="F151" s="1019"/>
      <c r="G151" s="1167"/>
      <c r="H151" s="1167"/>
      <c r="I151" s="1167"/>
      <c r="J151" s="1167"/>
      <c r="K151" s="1167"/>
      <c r="L151" s="1168"/>
    </row>
    <row r="152" spans="1:12" ht="12.75" customHeight="1">
      <c r="A152" s="27"/>
      <c r="B152" s="28"/>
      <c r="C152" s="3" t="s">
        <v>9</v>
      </c>
      <c r="D152" s="3" t="s">
        <v>9</v>
      </c>
      <c r="E152" s="3"/>
      <c r="F152" s="3"/>
      <c r="G152" s="1020"/>
      <c r="H152" s="1286" t="s">
        <v>10</v>
      </c>
      <c r="I152" s="1287"/>
      <c r="J152" s="1051" t="s">
        <v>11</v>
      </c>
      <c r="K152" s="1021" t="s">
        <v>12</v>
      </c>
      <c r="L152" s="1022"/>
    </row>
    <row r="153" spans="1:12" ht="15.75" customHeight="1">
      <c r="A153" s="29" t="s">
        <v>13</v>
      </c>
      <c r="B153" s="30" t="s">
        <v>14</v>
      </c>
      <c r="C153" s="1023" t="s">
        <v>40</v>
      </c>
      <c r="D153" s="1023" t="s">
        <v>40</v>
      </c>
      <c r="E153" s="1024" t="s">
        <v>41</v>
      </c>
      <c r="F153" s="1025"/>
      <c r="G153" s="1052"/>
      <c r="H153" s="1284" t="s">
        <v>15</v>
      </c>
      <c r="I153" s="1285"/>
      <c r="J153" s="1053" t="s">
        <v>16</v>
      </c>
      <c r="K153" s="1026" t="s">
        <v>17</v>
      </c>
      <c r="L153" s="1027"/>
    </row>
    <row r="154" spans="1:12" ht="26.25" thickBot="1">
      <c r="A154" s="31" t="s">
        <v>18</v>
      </c>
      <c r="B154" s="32" t="s">
        <v>19</v>
      </c>
      <c r="C154" s="937" t="s">
        <v>448</v>
      </c>
      <c r="D154" s="1247" t="s">
        <v>386</v>
      </c>
      <c r="E154" s="1014" t="s">
        <v>448</v>
      </c>
      <c r="F154" s="1015" t="s">
        <v>386</v>
      </c>
      <c r="G154" s="1050" t="s">
        <v>20</v>
      </c>
      <c r="H154" s="81" t="s">
        <v>448</v>
      </c>
      <c r="I154" s="951" t="s">
        <v>20</v>
      </c>
      <c r="J154" s="1054" t="s">
        <v>20</v>
      </c>
      <c r="K154" s="1016" t="s">
        <v>448</v>
      </c>
      <c r="L154" s="1055" t="s">
        <v>21</v>
      </c>
    </row>
    <row r="155" spans="1:12" ht="15" thickBot="1">
      <c r="A155" s="33" t="s">
        <v>22</v>
      </c>
      <c r="B155" s="34" t="s">
        <v>23</v>
      </c>
      <c r="C155" s="82">
        <v>11878.824755183212</v>
      </c>
      <c r="D155" s="82">
        <v>11774.661897084226</v>
      </c>
      <c r="E155" s="83">
        <v>12116.401250286875</v>
      </c>
      <c r="F155" s="687">
        <v>12010.155135025911</v>
      </c>
      <c r="G155" s="1056">
        <v>0.88463566095922586</v>
      </c>
      <c r="H155" s="84">
        <v>314.68217265968747</v>
      </c>
      <c r="I155" s="84">
        <v>0.33493262832497844</v>
      </c>
      <c r="J155" s="85">
        <v>-33.167714459541678</v>
      </c>
      <c r="K155" s="84">
        <v>100</v>
      </c>
      <c r="L155" s="1057" t="s">
        <v>23</v>
      </c>
    </row>
    <row r="156" spans="1:12" ht="15" thickBot="1">
      <c r="A156" s="35"/>
      <c r="B156" s="36"/>
      <c r="C156" s="86"/>
      <c r="D156" s="86"/>
      <c r="E156" s="86"/>
      <c r="F156" s="86"/>
      <c r="G156" s="1058"/>
      <c r="H156" s="85"/>
      <c r="I156" s="85"/>
      <c r="J156" s="85"/>
      <c r="K156" s="85"/>
      <c r="L156" s="1059"/>
    </row>
    <row r="157" spans="1:12" ht="15">
      <c r="A157" s="37" t="s">
        <v>108</v>
      </c>
      <c r="B157" s="38" t="s">
        <v>23</v>
      </c>
      <c r="C157" s="87">
        <v>11712.224714661983</v>
      </c>
      <c r="D157" s="87">
        <v>12240.163246471227</v>
      </c>
      <c r="E157" s="88">
        <v>11946.469208955223</v>
      </c>
      <c r="F157" s="88">
        <v>12484.966511400653</v>
      </c>
      <c r="G157" s="1060">
        <v>-4.3131657738424947</v>
      </c>
      <c r="H157" s="89">
        <v>239.28571428571428</v>
      </c>
      <c r="I157" s="89">
        <v>-14.262447650069795</v>
      </c>
      <c r="J157" s="89">
        <v>27.27272727272727</v>
      </c>
      <c r="K157" s="89">
        <v>0.21241086329843728</v>
      </c>
      <c r="L157" s="1061">
        <v>0.10087162176527971</v>
      </c>
    </row>
    <row r="158" spans="1:12" ht="15">
      <c r="A158" s="46" t="s">
        <v>109</v>
      </c>
      <c r="B158" s="90" t="s">
        <v>23</v>
      </c>
      <c r="C158" s="91">
        <v>12492.687114428083</v>
      </c>
      <c r="D158" s="91">
        <v>12154.406033813386</v>
      </c>
      <c r="E158" s="92">
        <v>12742.540856716645</v>
      </c>
      <c r="F158" s="92">
        <v>12397.494154489654</v>
      </c>
      <c r="G158" s="1062">
        <v>2.7831971358666494</v>
      </c>
      <c r="H158" s="93">
        <v>350.85655674846623</v>
      </c>
      <c r="I158" s="93">
        <v>0.79634791031834484</v>
      </c>
      <c r="J158" s="93">
        <v>-34.978808277237597</v>
      </c>
      <c r="K158" s="93">
        <v>39.569109391594601</v>
      </c>
      <c r="L158" s="1063">
        <v>-1.1021540438140391</v>
      </c>
    </row>
    <row r="159" spans="1:12" ht="15">
      <c r="A159" s="39" t="s">
        <v>110</v>
      </c>
      <c r="B159" s="40" t="s">
        <v>23</v>
      </c>
      <c r="C159" s="94">
        <v>12417.509882736471</v>
      </c>
      <c r="D159" s="94">
        <v>12309.928333246065</v>
      </c>
      <c r="E159" s="95">
        <v>12665.860080391201</v>
      </c>
      <c r="F159" s="95">
        <v>12556.126899910987</v>
      </c>
      <c r="G159" s="1064">
        <v>0.87394131450672274</v>
      </c>
      <c r="H159" s="96">
        <v>381.41216931216928</v>
      </c>
      <c r="I159" s="96">
        <v>0.53169792099409785</v>
      </c>
      <c r="J159" s="96">
        <v>-29.080675422138835</v>
      </c>
      <c r="K159" s="96">
        <v>5.735093309057806</v>
      </c>
      <c r="L159" s="1065">
        <v>0.33051006022389817</v>
      </c>
    </row>
    <row r="160" spans="1:12" ht="15">
      <c r="A160" s="39" t="s">
        <v>111</v>
      </c>
      <c r="B160" s="40" t="s">
        <v>23</v>
      </c>
      <c r="C160" s="94" t="s">
        <v>100</v>
      </c>
      <c r="D160" s="94" t="s">
        <v>100</v>
      </c>
      <c r="E160" s="95" t="s">
        <v>100</v>
      </c>
      <c r="F160" s="95" t="s">
        <v>100</v>
      </c>
      <c r="G160" s="1064" t="s">
        <v>100</v>
      </c>
      <c r="H160" s="96" t="s">
        <v>100</v>
      </c>
      <c r="I160" s="96" t="s">
        <v>100</v>
      </c>
      <c r="J160" s="96" t="s">
        <v>100</v>
      </c>
      <c r="K160" s="96" t="s">
        <v>100</v>
      </c>
      <c r="L160" s="1065" t="s">
        <v>100</v>
      </c>
    </row>
    <row r="161" spans="1:12" ht="15">
      <c r="A161" s="39" t="s">
        <v>98</v>
      </c>
      <c r="B161" s="40" t="s">
        <v>23</v>
      </c>
      <c r="C161" s="94">
        <v>10090.514977482982</v>
      </c>
      <c r="D161" s="94">
        <v>10176.057458595598</v>
      </c>
      <c r="E161" s="95">
        <v>10292.325277032642</v>
      </c>
      <c r="F161" s="95">
        <v>10379.578607767511</v>
      </c>
      <c r="G161" s="1064">
        <v>-0.8406249813414759</v>
      </c>
      <c r="H161" s="96">
        <v>280.29743346007604</v>
      </c>
      <c r="I161" s="96">
        <v>-0.54689117176520519</v>
      </c>
      <c r="J161" s="96">
        <v>-30.903119868637109</v>
      </c>
      <c r="K161" s="96">
        <v>31.922318312850855</v>
      </c>
      <c r="L161" s="1065">
        <v>1.0462282702631427</v>
      </c>
    </row>
    <row r="162" spans="1:12" ht="15.75" thickBot="1">
      <c r="A162" s="41" t="s">
        <v>112</v>
      </c>
      <c r="B162" s="42" t="s">
        <v>23</v>
      </c>
      <c r="C162" s="97">
        <v>12864.818717226308</v>
      </c>
      <c r="D162" s="97">
        <v>12930.345509948791</v>
      </c>
      <c r="E162" s="98">
        <v>13122.115091570835</v>
      </c>
      <c r="F162" s="98">
        <v>13188.952420147767</v>
      </c>
      <c r="G162" s="1066">
        <v>-0.50676753124705931</v>
      </c>
      <c r="H162" s="99">
        <v>283.63597848016138</v>
      </c>
      <c r="I162" s="99">
        <v>1.2950292283480949</v>
      </c>
      <c r="J162" s="99">
        <v>-34.261715296198055</v>
      </c>
      <c r="K162" s="99">
        <v>22.5610681231983</v>
      </c>
      <c r="L162" s="1067">
        <v>-0.37545590843828336</v>
      </c>
    </row>
    <row r="163" spans="1:12" ht="15" thickBot="1">
      <c r="A163" s="35"/>
      <c r="B163" s="43"/>
      <c r="C163" s="86"/>
      <c r="D163" s="86"/>
      <c r="E163" s="86"/>
      <c r="F163" s="86"/>
      <c r="G163" s="1058"/>
      <c r="H163" s="85"/>
      <c r="I163" s="85"/>
      <c r="J163" s="85"/>
      <c r="K163" s="85"/>
      <c r="L163" s="1059"/>
    </row>
    <row r="164" spans="1:12" ht="14.25">
      <c r="A164" s="44" t="s">
        <v>113</v>
      </c>
      <c r="B164" s="45" t="s">
        <v>25</v>
      </c>
      <c r="C164" s="100" t="s">
        <v>100</v>
      </c>
      <c r="D164" s="100" t="s">
        <v>254</v>
      </c>
      <c r="E164" s="101" t="s">
        <v>100</v>
      </c>
      <c r="F164" s="101" t="s">
        <v>254</v>
      </c>
      <c r="G164" s="1068" t="s">
        <v>100</v>
      </c>
      <c r="H164" s="102" t="s">
        <v>100</v>
      </c>
      <c r="I164" s="102" t="s">
        <v>100</v>
      </c>
      <c r="J164" s="103" t="s">
        <v>100</v>
      </c>
      <c r="K164" s="103" t="s">
        <v>100</v>
      </c>
      <c r="L164" s="1069" t="s">
        <v>100</v>
      </c>
    </row>
    <row r="165" spans="1:12" ht="15">
      <c r="A165" s="46" t="s">
        <v>113</v>
      </c>
      <c r="B165" s="47" t="s">
        <v>26</v>
      </c>
      <c r="C165" s="94" t="s">
        <v>100</v>
      </c>
      <c r="D165" s="94" t="s">
        <v>100</v>
      </c>
      <c r="E165" s="95" t="s">
        <v>100</v>
      </c>
      <c r="F165" s="95" t="s">
        <v>100</v>
      </c>
      <c r="G165" s="1064" t="s">
        <v>100</v>
      </c>
      <c r="H165" s="96" t="s">
        <v>100</v>
      </c>
      <c r="I165" s="96" t="s">
        <v>100</v>
      </c>
      <c r="J165" s="104" t="s">
        <v>100</v>
      </c>
      <c r="K165" s="104" t="s">
        <v>100</v>
      </c>
      <c r="L165" s="1070" t="s">
        <v>100</v>
      </c>
    </row>
    <row r="166" spans="1:12" ht="15">
      <c r="A166" s="46" t="s">
        <v>113</v>
      </c>
      <c r="B166" s="47" t="s">
        <v>27</v>
      </c>
      <c r="C166" s="94" t="s">
        <v>100</v>
      </c>
      <c r="D166" s="94" t="s">
        <v>254</v>
      </c>
      <c r="E166" s="95" t="s">
        <v>100</v>
      </c>
      <c r="F166" s="95" t="s">
        <v>254</v>
      </c>
      <c r="G166" s="1064" t="s">
        <v>100</v>
      </c>
      <c r="H166" s="96" t="s">
        <v>100</v>
      </c>
      <c r="I166" s="96" t="s">
        <v>100</v>
      </c>
      <c r="J166" s="104" t="s">
        <v>100</v>
      </c>
      <c r="K166" s="104" t="s">
        <v>100</v>
      </c>
      <c r="L166" s="1070" t="s">
        <v>100</v>
      </c>
    </row>
    <row r="167" spans="1:12" ht="14.25">
      <c r="A167" s="44" t="s">
        <v>113</v>
      </c>
      <c r="B167" s="48" t="s">
        <v>28</v>
      </c>
      <c r="C167" s="105" t="s">
        <v>254</v>
      </c>
      <c r="D167" s="105" t="s">
        <v>254</v>
      </c>
      <c r="E167" s="106" t="s">
        <v>254</v>
      </c>
      <c r="F167" s="106" t="s">
        <v>254</v>
      </c>
      <c r="G167" s="1071" t="s">
        <v>100</v>
      </c>
      <c r="H167" s="107" t="s">
        <v>254</v>
      </c>
      <c r="I167" s="107" t="s">
        <v>100</v>
      </c>
      <c r="J167" s="108" t="s">
        <v>100</v>
      </c>
      <c r="K167" s="108" t="s">
        <v>254</v>
      </c>
      <c r="L167" s="1072" t="s">
        <v>100</v>
      </c>
    </row>
    <row r="168" spans="1:12" ht="15">
      <c r="A168" s="46" t="s">
        <v>113</v>
      </c>
      <c r="B168" s="47" t="s">
        <v>29</v>
      </c>
      <c r="C168" s="94" t="s">
        <v>254</v>
      </c>
      <c r="D168" s="94" t="s">
        <v>254</v>
      </c>
      <c r="E168" s="95" t="s">
        <v>254</v>
      </c>
      <c r="F168" s="95" t="s">
        <v>254</v>
      </c>
      <c r="G168" s="1064" t="s">
        <v>100</v>
      </c>
      <c r="H168" s="96" t="s">
        <v>254</v>
      </c>
      <c r="I168" s="96" t="s">
        <v>100</v>
      </c>
      <c r="J168" s="104" t="s">
        <v>100</v>
      </c>
      <c r="K168" s="104" t="s">
        <v>254</v>
      </c>
      <c r="L168" s="1070" t="s">
        <v>100</v>
      </c>
    </row>
    <row r="169" spans="1:12" ht="15">
      <c r="A169" s="46" t="s">
        <v>113</v>
      </c>
      <c r="B169" s="47" t="s">
        <v>30</v>
      </c>
      <c r="C169" s="94" t="s">
        <v>254</v>
      </c>
      <c r="D169" s="94" t="s">
        <v>254</v>
      </c>
      <c r="E169" s="95" t="s">
        <v>254</v>
      </c>
      <c r="F169" s="95" t="s">
        <v>254</v>
      </c>
      <c r="G169" s="1064" t="s">
        <v>100</v>
      </c>
      <c r="H169" s="96" t="s">
        <v>254</v>
      </c>
      <c r="I169" s="96" t="s">
        <v>100</v>
      </c>
      <c r="J169" s="104" t="s">
        <v>100</v>
      </c>
      <c r="K169" s="104" t="s">
        <v>254</v>
      </c>
      <c r="L169" s="1070" t="s">
        <v>100</v>
      </c>
    </row>
    <row r="170" spans="1:12" ht="14.25">
      <c r="A170" s="44" t="s">
        <v>113</v>
      </c>
      <c r="B170" s="48" t="s">
        <v>31</v>
      </c>
      <c r="C170" s="105">
        <v>11798.838235294115</v>
      </c>
      <c r="D170" s="105">
        <v>11815.461764705882</v>
      </c>
      <c r="E170" s="106">
        <v>12034.814999999999</v>
      </c>
      <c r="F170" s="106">
        <v>12051.771000000001</v>
      </c>
      <c r="G170" s="1071">
        <v>-0.14069301515936494</v>
      </c>
      <c r="H170" s="107">
        <v>236.25</v>
      </c>
      <c r="I170" s="107">
        <v>-12.5</v>
      </c>
      <c r="J170" s="108">
        <v>14.285714285714285</v>
      </c>
      <c r="K170" s="108">
        <v>0.12137763617053557</v>
      </c>
      <c r="L170" s="1072">
        <v>5.0398118831253474E-2</v>
      </c>
    </row>
    <row r="171" spans="1:12" ht="15">
      <c r="A171" s="46" t="s">
        <v>113</v>
      </c>
      <c r="B171" s="47" t="s">
        <v>32</v>
      </c>
      <c r="C171" s="94" t="s">
        <v>254</v>
      </c>
      <c r="D171" s="94">
        <v>11815.461764705882</v>
      </c>
      <c r="E171" s="95" t="s">
        <v>254</v>
      </c>
      <c r="F171" s="95">
        <v>12051.771000000001</v>
      </c>
      <c r="G171" s="1064" t="s">
        <v>100</v>
      </c>
      <c r="H171" s="96" t="s">
        <v>254</v>
      </c>
      <c r="I171" s="96" t="s">
        <v>100</v>
      </c>
      <c r="J171" s="104" t="s">
        <v>100</v>
      </c>
      <c r="K171" s="104" t="s">
        <v>254</v>
      </c>
      <c r="L171" s="1070" t="s">
        <v>100</v>
      </c>
    </row>
    <row r="172" spans="1:12" ht="15.75" thickBot="1">
      <c r="A172" s="49" t="s">
        <v>113</v>
      </c>
      <c r="B172" s="50" t="s">
        <v>33</v>
      </c>
      <c r="C172" s="109" t="s">
        <v>254</v>
      </c>
      <c r="D172" s="109" t="s">
        <v>100</v>
      </c>
      <c r="E172" s="110" t="s">
        <v>254</v>
      </c>
      <c r="F172" s="110" t="s">
        <v>100</v>
      </c>
      <c r="G172" s="1073" t="s">
        <v>100</v>
      </c>
      <c r="H172" s="104" t="s">
        <v>254</v>
      </c>
      <c r="I172" s="104" t="s">
        <v>100</v>
      </c>
      <c r="J172" s="104" t="s">
        <v>100</v>
      </c>
      <c r="K172" s="104" t="s">
        <v>254</v>
      </c>
      <c r="L172" s="1070" t="s">
        <v>100</v>
      </c>
    </row>
    <row r="173" spans="1:12" ht="15" thickBot="1">
      <c r="A173" s="35"/>
      <c r="B173" s="43"/>
      <c r="C173" s="86"/>
      <c r="D173" s="86"/>
      <c r="E173" s="86"/>
      <c r="F173" s="86"/>
      <c r="G173" s="1058"/>
      <c r="H173" s="85"/>
      <c r="I173" s="85"/>
      <c r="J173" s="85"/>
      <c r="K173" s="85"/>
      <c r="L173" s="1059"/>
    </row>
    <row r="174" spans="1:12" ht="14.25">
      <c r="A174" s="44" t="s">
        <v>114</v>
      </c>
      <c r="B174" s="45" t="s">
        <v>25</v>
      </c>
      <c r="C174" s="100">
        <v>13509.723243039616</v>
      </c>
      <c r="D174" s="100">
        <v>12937.861281629968</v>
      </c>
      <c r="E174" s="101">
        <v>13779.917707900409</v>
      </c>
      <c r="F174" s="101">
        <v>13196.618507262569</v>
      </c>
      <c r="G174" s="1068">
        <v>4.4200656427010498</v>
      </c>
      <c r="H174" s="102">
        <v>411.38306451612902</v>
      </c>
      <c r="I174" s="102">
        <v>-0.25104810558824003</v>
      </c>
      <c r="J174" s="103">
        <v>14.285714285714285</v>
      </c>
      <c r="K174" s="103">
        <v>3.762706721286603</v>
      </c>
      <c r="L174" s="1069">
        <v>1.5623416837688584</v>
      </c>
    </row>
    <row r="175" spans="1:12" ht="15">
      <c r="A175" s="46" t="s">
        <v>114</v>
      </c>
      <c r="B175" s="47" t="s">
        <v>26</v>
      </c>
      <c r="C175" s="94">
        <v>13758.641176470588</v>
      </c>
      <c r="D175" s="94">
        <v>12952.827450980392</v>
      </c>
      <c r="E175" s="95">
        <v>14033.814</v>
      </c>
      <c r="F175" s="95">
        <v>13211.884</v>
      </c>
      <c r="G175" s="1064">
        <v>6.2211415116875095</v>
      </c>
      <c r="H175" s="96">
        <v>405.7</v>
      </c>
      <c r="I175" s="96">
        <v>2.3461150353178639</v>
      </c>
      <c r="J175" s="104">
        <v>56.074766355140184</v>
      </c>
      <c r="K175" s="104">
        <v>2.5337581550599304</v>
      </c>
      <c r="L175" s="1070">
        <v>1.4487855328737613</v>
      </c>
    </row>
    <row r="176" spans="1:12" ht="15">
      <c r="A176" s="46" t="s">
        <v>114</v>
      </c>
      <c r="B176" s="47" t="s">
        <v>27</v>
      </c>
      <c r="C176" s="94">
        <v>13017.625490196076</v>
      </c>
      <c r="D176" s="94">
        <v>12924.376470588235</v>
      </c>
      <c r="E176" s="95">
        <v>13277.977999999999</v>
      </c>
      <c r="F176" s="95">
        <v>13182.864</v>
      </c>
      <c r="G176" s="1064">
        <v>0.72149724066029641</v>
      </c>
      <c r="H176" s="96">
        <v>423.1</v>
      </c>
      <c r="I176" s="96">
        <v>-1.1448598130841068</v>
      </c>
      <c r="J176" s="104">
        <v>-26.36363636363636</v>
      </c>
      <c r="K176" s="104">
        <v>1.2289485662266726</v>
      </c>
      <c r="L176" s="1070">
        <v>0.11355615089509685</v>
      </c>
    </row>
    <row r="177" spans="1:12" ht="14.25">
      <c r="A177" s="44" t="s">
        <v>114</v>
      </c>
      <c r="B177" s="48" t="s">
        <v>28</v>
      </c>
      <c r="C177" s="105">
        <v>12762.179111915209</v>
      </c>
      <c r="D177" s="105">
        <v>12408.973660180678</v>
      </c>
      <c r="E177" s="106">
        <v>13017.422694153514</v>
      </c>
      <c r="F177" s="106">
        <v>12657.153133384292</v>
      </c>
      <c r="G177" s="1071">
        <v>2.8463711940008158</v>
      </c>
      <c r="H177" s="107">
        <v>375.70849056603777</v>
      </c>
      <c r="I177" s="107">
        <v>0.51152495006886201</v>
      </c>
      <c r="J177" s="108">
        <v>-33.75</v>
      </c>
      <c r="K177" s="108">
        <v>11.257775754817175</v>
      </c>
      <c r="L177" s="1072">
        <v>-9.8947019467960473E-2</v>
      </c>
    </row>
    <row r="178" spans="1:12" ht="15">
      <c r="A178" s="46" t="s">
        <v>114</v>
      </c>
      <c r="B178" s="47" t="s">
        <v>29</v>
      </c>
      <c r="C178" s="94">
        <v>12825.207843137254</v>
      </c>
      <c r="D178" s="94">
        <v>12321.546078431373</v>
      </c>
      <c r="E178" s="95">
        <v>13081.712</v>
      </c>
      <c r="F178" s="95">
        <v>12567.977000000001</v>
      </c>
      <c r="G178" s="1064">
        <v>4.0876507014613308</v>
      </c>
      <c r="H178" s="96">
        <v>364.9</v>
      </c>
      <c r="I178" s="96">
        <v>0.77326705330018075</v>
      </c>
      <c r="J178" s="104">
        <v>-44.677419354838712</v>
      </c>
      <c r="K178" s="104">
        <v>5.2040661508117125</v>
      </c>
      <c r="L178" s="1070">
        <v>-1.0826910992389864</v>
      </c>
    </row>
    <row r="179" spans="1:12" ht="15">
      <c r="A179" s="46" t="s">
        <v>114</v>
      </c>
      <c r="B179" s="47" t="s">
        <v>30</v>
      </c>
      <c r="C179" s="94">
        <v>12710.826470588234</v>
      </c>
      <c r="D179" s="94">
        <v>12510.053921568626</v>
      </c>
      <c r="E179" s="95">
        <v>12965.043</v>
      </c>
      <c r="F179" s="95">
        <v>12760.254999999999</v>
      </c>
      <c r="G179" s="1064">
        <v>1.6048895574579072</v>
      </c>
      <c r="H179" s="96">
        <v>385</v>
      </c>
      <c r="I179" s="96">
        <v>-0.84985835694051282</v>
      </c>
      <c r="J179" s="104">
        <v>-20.200000000000003</v>
      </c>
      <c r="K179" s="104">
        <v>6.0537096040054621</v>
      </c>
      <c r="L179" s="1070">
        <v>0.98374407977102685</v>
      </c>
    </row>
    <row r="180" spans="1:12" ht="14.25">
      <c r="A180" s="44" t="s">
        <v>114</v>
      </c>
      <c r="B180" s="48" t="s">
        <v>31</v>
      </c>
      <c r="C180" s="105">
        <v>12157.820589886958</v>
      </c>
      <c r="D180" s="105">
        <v>11955.444875591636</v>
      </c>
      <c r="E180" s="106">
        <v>12400.977001684698</v>
      </c>
      <c r="F180" s="106">
        <v>12194.553773103469</v>
      </c>
      <c r="G180" s="1071">
        <v>1.6927493405828382</v>
      </c>
      <c r="H180" s="107">
        <v>330.18244746600737</v>
      </c>
      <c r="I180" s="107">
        <v>-0.57573394712130244</v>
      </c>
      <c r="J180" s="108">
        <v>-39.491398653702319</v>
      </c>
      <c r="K180" s="108">
        <v>24.548626915490821</v>
      </c>
      <c r="L180" s="1072">
        <v>-2.5655487081149353</v>
      </c>
    </row>
    <row r="181" spans="1:12" ht="15">
      <c r="A181" s="46" t="s">
        <v>114</v>
      </c>
      <c r="B181" s="47" t="s">
        <v>32</v>
      </c>
      <c r="C181" s="94">
        <v>12027.627450980392</v>
      </c>
      <c r="D181" s="94">
        <v>11865.101960784314</v>
      </c>
      <c r="E181" s="95">
        <v>12268.18</v>
      </c>
      <c r="F181" s="95">
        <v>12102.404</v>
      </c>
      <c r="G181" s="1064">
        <v>1.3697774425643023</v>
      </c>
      <c r="H181" s="96">
        <v>316.5</v>
      </c>
      <c r="I181" s="96">
        <v>-1.5858208955223951</v>
      </c>
      <c r="J181" s="104">
        <v>-46.172993154947108</v>
      </c>
      <c r="K181" s="104">
        <v>13.12395691093916</v>
      </c>
      <c r="L181" s="1070">
        <v>-3.1709122839503152</v>
      </c>
    </row>
    <row r="182" spans="1:12" ht="15.75" thickBot="1">
      <c r="A182" s="49" t="s">
        <v>114</v>
      </c>
      <c r="B182" s="50" t="s">
        <v>33</v>
      </c>
      <c r="C182" s="109">
        <v>12294.682352941176</v>
      </c>
      <c r="D182" s="109">
        <v>12081.229411764705</v>
      </c>
      <c r="E182" s="110">
        <v>12540.575999999999</v>
      </c>
      <c r="F182" s="110">
        <v>12322.853999999999</v>
      </c>
      <c r="G182" s="1073">
        <v>1.7668147330155803</v>
      </c>
      <c r="H182" s="104">
        <v>345.9</v>
      </c>
      <c r="I182" s="104">
        <v>-0.57487783845932738</v>
      </c>
      <c r="J182" s="104">
        <v>-29.428303655107779</v>
      </c>
      <c r="K182" s="104">
        <v>11.424670004551661</v>
      </c>
      <c r="L182" s="1070">
        <v>0.60536357583537637</v>
      </c>
    </row>
    <row r="183" spans="1:12" ht="15.75" thickBot="1">
      <c r="A183" s="51"/>
      <c r="B183" s="52"/>
      <c r="C183" s="111"/>
      <c r="D183" s="111"/>
      <c r="E183" s="111"/>
      <c r="F183" s="111"/>
      <c r="G183" s="1074"/>
      <c r="H183" s="112"/>
      <c r="I183" s="112"/>
      <c r="J183" s="112"/>
      <c r="K183" s="112"/>
      <c r="L183" s="1075"/>
    </row>
    <row r="184" spans="1:12" ht="15">
      <c r="A184" s="46" t="s">
        <v>115</v>
      </c>
      <c r="B184" s="53" t="s">
        <v>30</v>
      </c>
      <c r="C184" s="113">
        <v>12543.896078431371</v>
      </c>
      <c r="D184" s="113">
        <v>12419.23431372549</v>
      </c>
      <c r="E184" s="114">
        <v>12794.773999999999</v>
      </c>
      <c r="F184" s="114">
        <v>12667.619000000001</v>
      </c>
      <c r="G184" s="1076">
        <v>1.0037797947664737</v>
      </c>
      <c r="H184" s="115">
        <v>408.1</v>
      </c>
      <c r="I184" s="115">
        <v>-0.46341463414633588</v>
      </c>
      <c r="J184" s="115">
        <v>-25.316455696202532</v>
      </c>
      <c r="K184" s="115">
        <v>1.7903201335154</v>
      </c>
      <c r="L184" s="1077">
        <v>0.18821102785731858</v>
      </c>
    </row>
    <row r="185" spans="1:12" ht="15.75" thickBot="1">
      <c r="A185" s="49" t="s">
        <v>115</v>
      </c>
      <c r="B185" s="50" t="s">
        <v>33</v>
      </c>
      <c r="C185" s="109">
        <v>12354.112745098038</v>
      </c>
      <c r="D185" s="109">
        <v>12258.408823529411</v>
      </c>
      <c r="E185" s="110">
        <v>12601.195</v>
      </c>
      <c r="F185" s="110">
        <v>12503.576999999999</v>
      </c>
      <c r="G185" s="1073">
        <v>0.78072058899625607</v>
      </c>
      <c r="H185" s="104">
        <v>369.3</v>
      </c>
      <c r="I185" s="104">
        <v>0.76398362892224048</v>
      </c>
      <c r="J185" s="104">
        <v>-30.666666666666664</v>
      </c>
      <c r="K185" s="104">
        <v>3.9447731755424065</v>
      </c>
      <c r="L185" s="1070">
        <v>0.14229903236658048</v>
      </c>
    </row>
    <row r="186" spans="1:12" ht="15.75" thickBot="1">
      <c r="A186" s="51"/>
      <c r="B186" s="52"/>
      <c r="C186" s="111"/>
      <c r="D186" s="111"/>
      <c r="E186" s="111"/>
      <c r="F186" s="111"/>
      <c r="G186" s="1074"/>
      <c r="H186" s="112"/>
      <c r="I186" s="112"/>
      <c r="J186" s="112"/>
      <c r="K186" s="112"/>
      <c r="L186" s="1075"/>
    </row>
    <row r="187" spans="1:12" ht="14.25">
      <c r="A187" s="44" t="s">
        <v>116</v>
      </c>
      <c r="B187" s="45" t="s">
        <v>25</v>
      </c>
      <c r="C187" s="100" t="s">
        <v>100</v>
      </c>
      <c r="D187" s="100" t="s">
        <v>100</v>
      </c>
      <c r="E187" s="101" t="s">
        <v>100</v>
      </c>
      <c r="F187" s="101" t="s">
        <v>100</v>
      </c>
      <c r="G187" s="1068" t="s">
        <v>100</v>
      </c>
      <c r="H187" s="102" t="s">
        <v>100</v>
      </c>
      <c r="I187" s="102" t="s">
        <v>100</v>
      </c>
      <c r="J187" s="103" t="s">
        <v>100</v>
      </c>
      <c r="K187" s="103" t="s">
        <v>100</v>
      </c>
      <c r="L187" s="1069" t="s">
        <v>100</v>
      </c>
    </row>
    <row r="188" spans="1:12" ht="15">
      <c r="A188" s="39" t="s">
        <v>116</v>
      </c>
      <c r="B188" s="47" t="s">
        <v>26</v>
      </c>
      <c r="C188" s="94" t="s">
        <v>100</v>
      </c>
      <c r="D188" s="94" t="s">
        <v>100</v>
      </c>
      <c r="E188" s="95" t="s">
        <v>100</v>
      </c>
      <c r="F188" s="95" t="s">
        <v>100</v>
      </c>
      <c r="G188" s="1064" t="s">
        <v>100</v>
      </c>
      <c r="H188" s="96" t="s">
        <v>100</v>
      </c>
      <c r="I188" s="96" t="s">
        <v>100</v>
      </c>
      <c r="J188" s="104" t="s">
        <v>100</v>
      </c>
      <c r="K188" s="104" t="s">
        <v>100</v>
      </c>
      <c r="L188" s="1070" t="s">
        <v>100</v>
      </c>
    </row>
    <row r="189" spans="1:12" ht="15">
      <c r="A189" s="39" t="s">
        <v>116</v>
      </c>
      <c r="B189" s="47" t="s">
        <v>27</v>
      </c>
      <c r="C189" s="94" t="s">
        <v>100</v>
      </c>
      <c r="D189" s="94" t="s">
        <v>100</v>
      </c>
      <c r="E189" s="95" t="s">
        <v>100</v>
      </c>
      <c r="F189" s="95" t="s">
        <v>100</v>
      </c>
      <c r="G189" s="1064" t="s">
        <v>100</v>
      </c>
      <c r="H189" s="96" t="s">
        <v>100</v>
      </c>
      <c r="I189" s="96" t="s">
        <v>100</v>
      </c>
      <c r="J189" s="104" t="s">
        <v>100</v>
      </c>
      <c r="K189" s="104" t="s">
        <v>100</v>
      </c>
      <c r="L189" s="1070" t="s">
        <v>100</v>
      </c>
    </row>
    <row r="190" spans="1:12" ht="15">
      <c r="A190" s="39" t="s">
        <v>116</v>
      </c>
      <c r="B190" s="47" t="s">
        <v>34</v>
      </c>
      <c r="C190" s="94" t="s">
        <v>100</v>
      </c>
      <c r="D190" s="94" t="s">
        <v>100</v>
      </c>
      <c r="E190" s="95" t="s">
        <v>100</v>
      </c>
      <c r="F190" s="95" t="s">
        <v>100</v>
      </c>
      <c r="G190" s="1064" t="s">
        <v>100</v>
      </c>
      <c r="H190" s="96" t="s">
        <v>100</v>
      </c>
      <c r="I190" s="96" t="s">
        <v>100</v>
      </c>
      <c r="J190" s="104" t="s">
        <v>100</v>
      </c>
      <c r="K190" s="104" t="s">
        <v>100</v>
      </c>
      <c r="L190" s="1070" t="s">
        <v>100</v>
      </c>
    </row>
    <row r="191" spans="1:12" ht="14.25">
      <c r="A191" s="54" t="s">
        <v>116</v>
      </c>
      <c r="B191" s="48" t="s">
        <v>28</v>
      </c>
      <c r="C191" s="105" t="s">
        <v>100</v>
      </c>
      <c r="D191" s="105" t="s">
        <v>100</v>
      </c>
      <c r="E191" s="106" t="s">
        <v>100</v>
      </c>
      <c r="F191" s="106" t="s">
        <v>100</v>
      </c>
      <c r="G191" s="1071" t="s">
        <v>100</v>
      </c>
      <c r="H191" s="107" t="s">
        <v>100</v>
      </c>
      <c r="I191" s="107" t="s">
        <v>100</v>
      </c>
      <c r="J191" s="108" t="s">
        <v>100</v>
      </c>
      <c r="K191" s="108" t="s">
        <v>100</v>
      </c>
      <c r="L191" s="1072" t="s">
        <v>100</v>
      </c>
    </row>
    <row r="192" spans="1:12" ht="15">
      <c r="A192" s="39" t="s">
        <v>116</v>
      </c>
      <c r="B192" s="47" t="s">
        <v>30</v>
      </c>
      <c r="C192" s="94" t="s">
        <v>100</v>
      </c>
      <c r="D192" s="94" t="s">
        <v>100</v>
      </c>
      <c r="E192" s="95" t="s">
        <v>100</v>
      </c>
      <c r="F192" s="95" t="s">
        <v>100</v>
      </c>
      <c r="G192" s="1064" t="s">
        <v>100</v>
      </c>
      <c r="H192" s="96" t="s">
        <v>100</v>
      </c>
      <c r="I192" s="96" t="s">
        <v>100</v>
      </c>
      <c r="J192" s="104" t="s">
        <v>100</v>
      </c>
      <c r="K192" s="104" t="s">
        <v>100</v>
      </c>
      <c r="L192" s="1070" t="s">
        <v>100</v>
      </c>
    </row>
    <row r="193" spans="1:12" ht="15">
      <c r="A193" s="39" t="s">
        <v>116</v>
      </c>
      <c r="B193" s="47" t="s">
        <v>35</v>
      </c>
      <c r="C193" s="94" t="s">
        <v>100</v>
      </c>
      <c r="D193" s="94" t="s">
        <v>100</v>
      </c>
      <c r="E193" s="95" t="s">
        <v>100</v>
      </c>
      <c r="F193" s="95" t="s">
        <v>100</v>
      </c>
      <c r="G193" s="1064" t="s">
        <v>100</v>
      </c>
      <c r="H193" s="96" t="s">
        <v>100</v>
      </c>
      <c r="I193" s="96" t="s">
        <v>100</v>
      </c>
      <c r="J193" s="104" t="s">
        <v>100</v>
      </c>
      <c r="K193" s="104" t="s">
        <v>100</v>
      </c>
      <c r="L193" s="1070" t="s">
        <v>100</v>
      </c>
    </row>
    <row r="194" spans="1:12" ht="14.25">
      <c r="A194" s="54" t="s">
        <v>116</v>
      </c>
      <c r="B194" s="48" t="s">
        <v>31</v>
      </c>
      <c r="C194" s="105" t="s">
        <v>100</v>
      </c>
      <c r="D194" s="105" t="s">
        <v>100</v>
      </c>
      <c r="E194" s="106" t="s">
        <v>100</v>
      </c>
      <c r="F194" s="106" t="s">
        <v>100</v>
      </c>
      <c r="G194" s="1071" t="s">
        <v>100</v>
      </c>
      <c r="H194" s="107" t="s">
        <v>100</v>
      </c>
      <c r="I194" s="107" t="s">
        <v>100</v>
      </c>
      <c r="J194" s="108" t="s">
        <v>100</v>
      </c>
      <c r="K194" s="108" t="s">
        <v>100</v>
      </c>
      <c r="L194" s="1072" t="s">
        <v>100</v>
      </c>
    </row>
    <row r="195" spans="1:12" ht="15">
      <c r="A195" s="39" t="s">
        <v>116</v>
      </c>
      <c r="B195" s="47" t="s">
        <v>33</v>
      </c>
      <c r="C195" s="94" t="s">
        <v>100</v>
      </c>
      <c r="D195" s="94" t="s">
        <v>100</v>
      </c>
      <c r="E195" s="95" t="s">
        <v>100</v>
      </c>
      <c r="F195" s="95" t="s">
        <v>100</v>
      </c>
      <c r="G195" s="1064" t="s">
        <v>100</v>
      </c>
      <c r="H195" s="96" t="s">
        <v>100</v>
      </c>
      <c r="I195" s="96" t="s">
        <v>100</v>
      </c>
      <c r="J195" s="104" t="s">
        <v>100</v>
      </c>
      <c r="K195" s="104" t="s">
        <v>100</v>
      </c>
      <c r="L195" s="1070" t="s">
        <v>100</v>
      </c>
    </row>
    <row r="196" spans="1:12" ht="15.75" thickBot="1">
      <c r="A196" s="55" t="s">
        <v>116</v>
      </c>
      <c r="B196" s="47" t="s">
        <v>36</v>
      </c>
      <c r="C196" s="109" t="s">
        <v>100</v>
      </c>
      <c r="D196" s="109" t="s">
        <v>100</v>
      </c>
      <c r="E196" s="110" t="s">
        <v>100</v>
      </c>
      <c r="F196" s="110" t="s">
        <v>100</v>
      </c>
      <c r="G196" s="1073" t="s">
        <v>100</v>
      </c>
      <c r="H196" s="104" t="s">
        <v>100</v>
      </c>
      <c r="I196" s="104" t="s">
        <v>100</v>
      </c>
      <c r="J196" s="104" t="s">
        <v>100</v>
      </c>
      <c r="K196" s="104" t="s">
        <v>100</v>
      </c>
      <c r="L196" s="1070" t="s">
        <v>100</v>
      </c>
    </row>
    <row r="197" spans="1:12" ht="15.75" thickBot="1">
      <c r="A197" s="51"/>
      <c r="B197" s="52"/>
      <c r="C197" s="111"/>
      <c r="D197" s="111"/>
      <c r="E197" s="111"/>
      <c r="F197" s="111"/>
      <c r="G197" s="1074"/>
      <c r="H197" s="112"/>
      <c r="I197" s="112"/>
      <c r="J197" s="112"/>
      <c r="K197" s="112"/>
      <c r="L197" s="1075"/>
    </row>
    <row r="198" spans="1:12" ht="14.25">
      <c r="A198" s="44" t="s">
        <v>24</v>
      </c>
      <c r="B198" s="45" t="s">
        <v>28</v>
      </c>
      <c r="C198" s="100">
        <v>11217.905336889087</v>
      </c>
      <c r="D198" s="100">
        <v>11591.615467456295</v>
      </c>
      <c r="E198" s="101">
        <v>11442.263443626869</v>
      </c>
      <c r="F198" s="101">
        <v>11823.44777680542</v>
      </c>
      <c r="G198" s="1068">
        <v>-3.2239693562679528</v>
      </c>
      <c r="H198" s="102">
        <v>352.56108786610883</v>
      </c>
      <c r="I198" s="102">
        <v>-0.74127541210037406</v>
      </c>
      <c r="J198" s="103">
        <v>-35.405405405405403</v>
      </c>
      <c r="K198" s="103">
        <v>3.6261568805947504</v>
      </c>
      <c r="L198" s="1069">
        <v>-0.1256176073387314</v>
      </c>
    </row>
    <row r="199" spans="1:12" ht="15">
      <c r="A199" s="46" t="s">
        <v>24</v>
      </c>
      <c r="B199" s="47" t="s">
        <v>29</v>
      </c>
      <c r="C199" s="94">
        <v>10778.997058823528</v>
      </c>
      <c r="D199" s="94">
        <v>10686.443137254902</v>
      </c>
      <c r="E199" s="95">
        <v>10994.576999999999</v>
      </c>
      <c r="F199" s="95">
        <v>10900.172</v>
      </c>
      <c r="G199" s="1064">
        <v>0.86608725073328041</v>
      </c>
      <c r="H199" s="96">
        <v>324.39999999999998</v>
      </c>
      <c r="I199" s="96">
        <v>-1.1578305911029894</v>
      </c>
      <c r="J199" s="104">
        <v>-18.181818181818183</v>
      </c>
      <c r="K199" s="104">
        <v>0.5461993627674101</v>
      </c>
      <c r="L199" s="1070">
        <v>0.10004239663477982</v>
      </c>
    </row>
    <row r="200" spans="1:12" ht="15">
      <c r="A200" s="46" t="s">
        <v>24</v>
      </c>
      <c r="B200" s="47" t="s">
        <v>30</v>
      </c>
      <c r="C200" s="94">
        <v>11056.396078431371</v>
      </c>
      <c r="D200" s="94">
        <v>11428.038235294118</v>
      </c>
      <c r="E200" s="95">
        <v>11277.523999999999</v>
      </c>
      <c r="F200" s="95">
        <v>11656.599</v>
      </c>
      <c r="G200" s="1064">
        <v>-3.2520205936568694</v>
      </c>
      <c r="H200" s="96">
        <v>341.5</v>
      </c>
      <c r="I200" s="96">
        <v>1.3052506674577209</v>
      </c>
      <c r="J200" s="104">
        <v>-31.168831168831169</v>
      </c>
      <c r="K200" s="104">
        <v>1.6082536792595963</v>
      </c>
      <c r="L200" s="1070">
        <v>4.6704297795390204E-2</v>
      </c>
    </row>
    <row r="201" spans="1:12" ht="15">
      <c r="A201" s="46" t="s">
        <v>24</v>
      </c>
      <c r="B201" s="47" t="s">
        <v>35</v>
      </c>
      <c r="C201" s="94">
        <v>11519.529411764706</v>
      </c>
      <c r="D201" s="94">
        <v>11923.032352941176</v>
      </c>
      <c r="E201" s="95">
        <v>11749.92</v>
      </c>
      <c r="F201" s="95">
        <v>12161.493</v>
      </c>
      <c r="G201" s="1064">
        <v>-3.384230867048974</v>
      </c>
      <c r="H201" s="96">
        <v>375.1</v>
      </c>
      <c r="I201" s="96">
        <v>-0.84588950568331711</v>
      </c>
      <c r="J201" s="104">
        <v>-43.604651162790695</v>
      </c>
      <c r="K201" s="104">
        <v>1.4717038385677439</v>
      </c>
      <c r="L201" s="1070">
        <v>-0.27236430176890192</v>
      </c>
    </row>
    <row r="202" spans="1:12" ht="14.25">
      <c r="A202" s="44" t="s">
        <v>24</v>
      </c>
      <c r="B202" s="48" t="s">
        <v>31</v>
      </c>
      <c r="C202" s="105">
        <v>10464.025608506627</v>
      </c>
      <c r="D202" s="105">
        <v>10483.343190219015</v>
      </c>
      <c r="E202" s="106">
        <v>10673.30612067676</v>
      </c>
      <c r="F202" s="106">
        <v>10693.010054023396</v>
      </c>
      <c r="G202" s="1071">
        <v>-0.18426928663760606</v>
      </c>
      <c r="H202" s="107">
        <v>289.78281016442446</v>
      </c>
      <c r="I202" s="107">
        <v>-0.45696882138189676</v>
      </c>
      <c r="J202" s="108">
        <v>-30.959752321981426</v>
      </c>
      <c r="K202" s="108">
        <v>20.300409649522074</v>
      </c>
      <c r="L202" s="1072">
        <v>0.64922327758940312</v>
      </c>
    </row>
    <row r="203" spans="1:12" ht="15">
      <c r="A203" s="46" t="s">
        <v>24</v>
      </c>
      <c r="B203" s="47" t="s">
        <v>32</v>
      </c>
      <c r="C203" s="94">
        <v>10077.320588235294</v>
      </c>
      <c r="D203" s="94">
        <v>10087.396078431373</v>
      </c>
      <c r="E203" s="95">
        <v>10278.867</v>
      </c>
      <c r="F203" s="95">
        <v>10289.144</v>
      </c>
      <c r="G203" s="1064">
        <v>-9.9881972688884949E-2</v>
      </c>
      <c r="H203" s="96">
        <v>266.8</v>
      </c>
      <c r="I203" s="96">
        <v>-0.81784386617099958</v>
      </c>
      <c r="J203" s="104">
        <v>-17.896389324960754</v>
      </c>
      <c r="K203" s="104">
        <v>7.9350629646487629</v>
      </c>
      <c r="L203" s="1070">
        <v>1.4759268867740927</v>
      </c>
    </row>
    <row r="204" spans="1:12" ht="15">
      <c r="A204" s="46" t="s">
        <v>24</v>
      </c>
      <c r="B204" s="47" t="s">
        <v>33</v>
      </c>
      <c r="C204" s="94">
        <v>10597.182352941176</v>
      </c>
      <c r="D204" s="94">
        <v>10589.233333333334</v>
      </c>
      <c r="E204" s="95">
        <v>10809.126</v>
      </c>
      <c r="F204" s="95">
        <v>10801.018</v>
      </c>
      <c r="G204" s="1064">
        <v>7.5066998314419764E-2</v>
      </c>
      <c r="H204" s="96">
        <v>293.39999999999998</v>
      </c>
      <c r="I204" s="96">
        <v>0.75549450549450159</v>
      </c>
      <c r="J204" s="104">
        <v>-42.958459979736574</v>
      </c>
      <c r="K204" s="104">
        <v>8.5419511455014412</v>
      </c>
      <c r="L204" s="1070">
        <v>-1.4661607993373345</v>
      </c>
    </row>
    <row r="205" spans="1:12" ht="15">
      <c r="A205" s="46" t="s">
        <v>24</v>
      </c>
      <c r="B205" s="47" t="s">
        <v>36</v>
      </c>
      <c r="C205" s="94">
        <v>10849.01862745098</v>
      </c>
      <c r="D205" s="94">
        <v>10838.395098039216</v>
      </c>
      <c r="E205" s="95">
        <v>11065.999</v>
      </c>
      <c r="F205" s="95">
        <v>11055.163</v>
      </c>
      <c r="G205" s="1064">
        <v>9.8017550713628832E-2</v>
      </c>
      <c r="H205" s="96">
        <v>329.4</v>
      </c>
      <c r="I205" s="96">
        <v>-1.8766756032171614</v>
      </c>
      <c r="J205" s="104">
        <v>-19.745222929936308</v>
      </c>
      <c r="K205" s="104">
        <v>3.8233955393718713</v>
      </c>
      <c r="L205" s="1070">
        <v>0.63945719015264624</v>
      </c>
    </row>
    <row r="206" spans="1:12" ht="14.25">
      <c r="A206" s="44" t="s">
        <v>24</v>
      </c>
      <c r="B206" s="48" t="s">
        <v>37</v>
      </c>
      <c r="C206" s="105">
        <v>8054.0408890798171</v>
      </c>
      <c r="D206" s="105">
        <v>7965.5205676722635</v>
      </c>
      <c r="E206" s="106">
        <v>8215.1217068614133</v>
      </c>
      <c r="F206" s="106">
        <v>8124.830979025709</v>
      </c>
      <c r="G206" s="1071">
        <v>1.1112936142153631</v>
      </c>
      <c r="H206" s="107">
        <v>223.44269449715372</v>
      </c>
      <c r="I206" s="107">
        <v>1.2774689833538133</v>
      </c>
      <c r="J206" s="108">
        <v>-28.493894165535956</v>
      </c>
      <c r="K206" s="108">
        <v>7.9957517827340316</v>
      </c>
      <c r="L206" s="1072">
        <v>0.52262260001247363</v>
      </c>
    </row>
    <row r="207" spans="1:12" ht="15">
      <c r="A207" s="46" t="s">
        <v>24</v>
      </c>
      <c r="B207" s="47" t="s">
        <v>102</v>
      </c>
      <c r="C207" s="116">
        <v>7804.0617647058825</v>
      </c>
      <c r="D207" s="116">
        <v>7762.7833333333328</v>
      </c>
      <c r="E207" s="117">
        <v>7960.143</v>
      </c>
      <c r="F207" s="117">
        <v>7918.0389999999998</v>
      </c>
      <c r="G207" s="1078">
        <v>0.53174782291423761</v>
      </c>
      <c r="H207" s="118">
        <v>213.8</v>
      </c>
      <c r="I207" s="118">
        <v>1.4231499051233396</v>
      </c>
      <c r="J207" s="119">
        <v>-29.140461215932913</v>
      </c>
      <c r="K207" s="119">
        <v>5.1282051282051277</v>
      </c>
      <c r="L207" s="1079">
        <v>0.29145801808547667</v>
      </c>
    </row>
    <row r="208" spans="1:12" ht="15">
      <c r="A208" s="46" t="s">
        <v>24</v>
      </c>
      <c r="B208" s="47" t="s">
        <v>38</v>
      </c>
      <c r="C208" s="94">
        <v>8329.7901960784311</v>
      </c>
      <c r="D208" s="94">
        <v>8061.7039215686273</v>
      </c>
      <c r="E208" s="95">
        <v>8496.3860000000004</v>
      </c>
      <c r="F208" s="95">
        <v>8222.9380000000001</v>
      </c>
      <c r="G208" s="1064">
        <v>3.3254294268058491</v>
      </c>
      <c r="H208" s="96">
        <v>237.1</v>
      </c>
      <c r="I208" s="96">
        <v>1.1518771331057971</v>
      </c>
      <c r="J208" s="104">
        <v>-25.352112676056336</v>
      </c>
      <c r="K208" s="104">
        <v>2.4123805188893948</v>
      </c>
      <c r="L208" s="1070">
        <v>0.25257520556552526</v>
      </c>
    </row>
    <row r="209" spans="1:12" ht="15.75" thickBot="1">
      <c r="A209" s="46" t="s">
        <v>24</v>
      </c>
      <c r="B209" s="47" t="s">
        <v>39</v>
      </c>
      <c r="C209" s="94">
        <v>9038.6676470588245</v>
      </c>
      <c r="D209" s="94">
        <v>9250.8950980392165</v>
      </c>
      <c r="E209" s="95">
        <v>9219.4410000000007</v>
      </c>
      <c r="F209" s="95">
        <v>9435.9130000000005</v>
      </c>
      <c r="G209" s="1064">
        <v>-2.2941288246298979</v>
      </c>
      <c r="H209" s="96">
        <v>259.7</v>
      </c>
      <c r="I209" s="96">
        <v>0.69794493989919026</v>
      </c>
      <c r="J209" s="104">
        <v>-36.170212765957451</v>
      </c>
      <c r="K209" s="104">
        <v>0.45516613563950836</v>
      </c>
      <c r="L209" s="1070">
        <v>-2.1410623638528525E-2</v>
      </c>
    </row>
    <row r="210" spans="1:12" ht="15.75" thickBot="1">
      <c r="A210" s="51"/>
      <c r="B210" s="52"/>
      <c r="C210" s="111"/>
      <c r="D210" s="111"/>
      <c r="E210" s="111"/>
      <c r="F210" s="111"/>
      <c r="G210" s="1074"/>
      <c r="H210" s="112"/>
      <c r="I210" s="112"/>
      <c r="J210" s="112"/>
      <c r="K210" s="112"/>
      <c r="L210" s="1075"/>
    </row>
    <row r="211" spans="1:12" ht="14.25">
      <c r="A211" s="44" t="s">
        <v>117</v>
      </c>
      <c r="B211" s="48" t="s">
        <v>25</v>
      </c>
      <c r="C211" s="105">
        <v>13686.658712632277</v>
      </c>
      <c r="D211" s="105">
        <v>14040.211774422358</v>
      </c>
      <c r="E211" s="106">
        <v>13960.391886884923</v>
      </c>
      <c r="F211" s="106">
        <v>14321.016009910805</v>
      </c>
      <c r="G211" s="1071">
        <v>-2.5181462179520882</v>
      </c>
      <c r="H211" s="107">
        <v>331.21233766233763</v>
      </c>
      <c r="I211" s="107">
        <v>-0.69653733071956858</v>
      </c>
      <c r="J211" s="108">
        <v>27.27272727272727</v>
      </c>
      <c r="K211" s="108">
        <v>2.3365194962828095</v>
      </c>
      <c r="L211" s="1072">
        <v>1.1095878394180763</v>
      </c>
    </row>
    <row r="212" spans="1:12" ht="15">
      <c r="A212" s="46" t="s">
        <v>117</v>
      </c>
      <c r="B212" s="47" t="s">
        <v>26</v>
      </c>
      <c r="C212" s="94">
        <v>13665.860784313725</v>
      </c>
      <c r="D212" s="94">
        <v>13682.769607843136</v>
      </c>
      <c r="E212" s="95">
        <v>13939.178</v>
      </c>
      <c r="F212" s="95">
        <v>13956.424999999999</v>
      </c>
      <c r="G212" s="1064">
        <v>-0.12357749208697349</v>
      </c>
      <c r="H212" s="96">
        <v>315.10000000000002</v>
      </c>
      <c r="I212" s="96">
        <v>-2.2036002482929753</v>
      </c>
      <c r="J212" s="104">
        <v>127.77777777777777</v>
      </c>
      <c r="K212" s="104">
        <v>0.62206038537399488</v>
      </c>
      <c r="L212" s="1070">
        <v>0.4395416265015552</v>
      </c>
    </row>
    <row r="213" spans="1:12" ht="15">
      <c r="A213" s="46" t="s">
        <v>117</v>
      </c>
      <c r="B213" s="47" t="s">
        <v>27</v>
      </c>
      <c r="C213" s="94">
        <v>13664.910784313726</v>
      </c>
      <c r="D213" s="94">
        <v>13996.872549019607</v>
      </c>
      <c r="E213" s="95">
        <v>13938.209000000001</v>
      </c>
      <c r="F213" s="95">
        <v>14276.81</v>
      </c>
      <c r="G213" s="1064">
        <v>-2.3716852714296732</v>
      </c>
      <c r="H213" s="96">
        <v>326.5</v>
      </c>
      <c r="I213" s="96">
        <v>-0.72970507753115765</v>
      </c>
      <c r="J213" s="104">
        <v>-2.7027027027027026</v>
      </c>
      <c r="K213" s="104">
        <v>1.0923987255348202</v>
      </c>
      <c r="L213" s="1070">
        <v>0.34204382794812382</v>
      </c>
    </row>
    <row r="214" spans="1:12" ht="15">
      <c r="A214" s="46" t="s">
        <v>117</v>
      </c>
      <c r="B214" s="47" t="s">
        <v>34</v>
      </c>
      <c r="C214" s="94">
        <v>13740.156862745096</v>
      </c>
      <c r="D214" s="94">
        <v>14346.282352941176</v>
      </c>
      <c r="E214" s="95">
        <v>14014.96</v>
      </c>
      <c r="F214" s="95">
        <v>14633.208000000001</v>
      </c>
      <c r="G214" s="1064">
        <v>-4.2249655714591183</v>
      </c>
      <c r="H214" s="96">
        <v>355.6</v>
      </c>
      <c r="I214" s="96">
        <v>0.90805902383656234</v>
      </c>
      <c r="J214" s="104">
        <v>41.379310344827587</v>
      </c>
      <c r="K214" s="104">
        <v>0.62206038537399488</v>
      </c>
      <c r="L214" s="1070">
        <v>0.32800238496839762</v>
      </c>
    </row>
    <row r="215" spans="1:12" ht="14.25">
      <c r="A215" s="44" t="s">
        <v>117</v>
      </c>
      <c r="B215" s="48" t="s">
        <v>28</v>
      </c>
      <c r="C215" s="105">
        <v>13349.787188444736</v>
      </c>
      <c r="D215" s="105">
        <v>13516.986825791293</v>
      </c>
      <c r="E215" s="106">
        <v>13616.782932213631</v>
      </c>
      <c r="F215" s="106">
        <v>13787.326562307118</v>
      </c>
      <c r="G215" s="1071">
        <v>-1.2369593867438573</v>
      </c>
      <c r="H215" s="107">
        <v>300.4388384754991</v>
      </c>
      <c r="I215" s="107">
        <v>-3.5744972545328671E-2</v>
      </c>
      <c r="J215" s="108">
        <v>-41.257995735607679</v>
      </c>
      <c r="K215" s="108">
        <v>8.3598846912456377</v>
      </c>
      <c r="L215" s="1072">
        <v>-1.1513706322181623</v>
      </c>
    </row>
    <row r="216" spans="1:12" ht="15">
      <c r="A216" s="46" t="s">
        <v>117</v>
      </c>
      <c r="B216" s="47" t="s">
        <v>29</v>
      </c>
      <c r="C216" s="94">
        <v>12949.495098039217</v>
      </c>
      <c r="D216" s="94">
        <v>12972.998039215687</v>
      </c>
      <c r="E216" s="95">
        <v>13208.485000000001</v>
      </c>
      <c r="F216" s="95">
        <v>13232.458000000001</v>
      </c>
      <c r="G216" s="1064">
        <v>-0.18116815485074622</v>
      </c>
      <c r="H216" s="96">
        <v>276.3</v>
      </c>
      <c r="I216" s="96">
        <v>4.6194623248769355</v>
      </c>
      <c r="J216" s="104">
        <v>-23.076923076923077</v>
      </c>
      <c r="K216" s="104">
        <v>1.0620543164921865</v>
      </c>
      <c r="L216" s="1070">
        <v>0.13932059108151928</v>
      </c>
    </row>
    <row r="217" spans="1:12" ht="15">
      <c r="A217" s="46" t="s">
        <v>117</v>
      </c>
      <c r="B217" s="47" t="s">
        <v>30</v>
      </c>
      <c r="C217" s="94">
        <v>13380.698039215686</v>
      </c>
      <c r="D217" s="94">
        <v>13570.770588235293</v>
      </c>
      <c r="E217" s="95">
        <v>13648.312</v>
      </c>
      <c r="F217" s="95">
        <v>13842.186</v>
      </c>
      <c r="G217" s="1064">
        <v>-1.4006024770942955</v>
      </c>
      <c r="H217" s="96">
        <v>295.60000000000002</v>
      </c>
      <c r="I217" s="96">
        <v>-0.90512906469996257</v>
      </c>
      <c r="J217" s="104">
        <v>-48.697068403908794</v>
      </c>
      <c r="K217" s="104">
        <v>4.7792444242148377</v>
      </c>
      <c r="L217" s="1070">
        <v>-1.4466732395450483</v>
      </c>
    </row>
    <row r="218" spans="1:12" ht="15">
      <c r="A218" s="46" t="s">
        <v>117</v>
      </c>
      <c r="B218" s="47" t="s">
        <v>35</v>
      </c>
      <c r="C218" s="94">
        <v>13441.419607843136</v>
      </c>
      <c r="D218" s="94">
        <v>13560.096078431374</v>
      </c>
      <c r="E218" s="95">
        <v>13710.248</v>
      </c>
      <c r="F218" s="95">
        <v>13831.298000000001</v>
      </c>
      <c r="G218" s="1064">
        <v>-0.8751890097371996</v>
      </c>
      <c r="H218" s="96">
        <v>319.8</v>
      </c>
      <c r="I218" s="96">
        <v>-0.28063610851262155</v>
      </c>
      <c r="J218" s="104">
        <v>-28.75536480686695</v>
      </c>
      <c r="K218" s="104">
        <v>2.5185859505386134</v>
      </c>
      <c r="L218" s="1070">
        <v>0.15598201624536667</v>
      </c>
    </row>
    <row r="219" spans="1:12" ht="14.25">
      <c r="A219" s="44" t="s">
        <v>117</v>
      </c>
      <c r="B219" s="48" t="s">
        <v>31</v>
      </c>
      <c r="C219" s="105">
        <v>12269.389229253733</v>
      </c>
      <c r="D219" s="105">
        <v>12254.869836533037</v>
      </c>
      <c r="E219" s="106">
        <v>12514.777013838808</v>
      </c>
      <c r="F219" s="106">
        <v>12499.967233263698</v>
      </c>
      <c r="G219" s="1071">
        <v>0.11847855517332176</v>
      </c>
      <c r="H219" s="107">
        <v>262.42736572890021</v>
      </c>
      <c r="I219" s="107">
        <v>1.4747815727610967</v>
      </c>
      <c r="J219" s="108">
        <v>-34.995843724023274</v>
      </c>
      <c r="K219" s="108">
        <v>11.864663935669853</v>
      </c>
      <c r="L219" s="1072">
        <v>-0.33367311563819868</v>
      </c>
    </row>
    <row r="220" spans="1:12" ht="15">
      <c r="A220" s="46" t="s">
        <v>117</v>
      </c>
      <c r="B220" s="47" t="s">
        <v>32</v>
      </c>
      <c r="C220" s="94">
        <v>11884.796078431373</v>
      </c>
      <c r="D220" s="94">
        <v>11688.343137254902</v>
      </c>
      <c r="E220" s="95">
        <v>12122.492</v>
      </c>
      <c r="F220" s="95">
        <v>11922.11</v>
      </c>
      <c r="G220" s="1064">
        <v>1.6807595299825249</v>
      </c>
      <c r="H220" s="96">
        <v>241.2</v>
      </c>
      <c r="I220" s="96">
        <v>5.2356020942408374</v>
      </c>
      <c r="J220" s="104">
        <v>-20.327868852459016</v>
      </c>
      <c r="K220" s="104">
        <v>3.6868456986800182</v>
      </c>
      <c r="L220" s="1070">
        <v>0.59416672889701294</v>
      </c>
    </row>
    <row r="221" spans="1:12" ht="15">
      <c r="A221" s="46" t="s">
        <v>117</v>
      </c>
      <c r="B221" s="47" t="s">
        <v>33</v>
      </c>
      <c r="C221" s="94">
        <v>12408.51862745098</v>
      </c>
      <c r="D221" s="94">
        <v>12408.979411764705</v>
      </c>
      <c r="E221" s="95">
        <v>12656.689</v>
      </c>
      <c r="F221" s="95">
        <v>12657.159</v>
      </c>
      <c r="G221" s="1064">
        <v>-3.713313548477547E-3</v>
      </c>
      <c r="H221" s="96">
        <v>264.39999999999998</v>
      </c>
      <c r="I221" s="96">
        <v>-3.7807183364847917E-2</v>
      </c>
      <c r="J221" s="96">
        <v>-46.861313868613138</v>
      </c>
      <c r="K221" s="96">
        <v>5.5226824457593686</v>
      </c>
      <c r="L221" s="1065">
        <v>-1.4231703224418073</v>
      </c>
    </row>
    <row r="222" spans="1:12" ht="15.75" thickBot="1">
      <c r="A222" s="56" t="s">
        <v>117</v>
      </c>
      <c r="B222" s="57" t="s">
        <v>36</v>
      </c>
      <c r="C222" s="97">
        <v>12451.068627450981</v>
      </c>
      <c r="D222" s="97">
        <v>12449.560784313724</v>
      </c>
      <c r="E222" s="98">
        <v>12700.09</v>
      </c>
      <c r="F222" s="98">
        <v>12698.552</v>
      </c>
      <c r="G222" s="1066">
        <v>1.211161713556369E-2</v>
      </c>
      <c r="H222" s="99">
        <v>287.8</v>
      </c>
      <c r="I222" s="99">
        <v>2.1291696238466997</v>
      </c>
      <c r="J222" s="99">
        <v>-17.84037558685446</v>
      </c>
      <c r="K222" s="99">
        <v>2.6551357912304656</v>
      </c>
      <c r="L222" s="1067">
        <v>0.49533047790659612</v>
      </c>
    </row>
    <row r="223" spans="1:12">
      <c r="G223" s="80"/>
      <c r="H223" s="80"/>
      <c r="I223" s="80"/>
      <c r="J223" s="80"/>
      <c r="K223" s="80"/>
      <c r="L223" s="80"/>
    </row>
    <row r="224" spans="1:12">
      <c r="G224" s="80"/>
      <c r="H224" s="80"/>
      <c r="I224" s="80"/>
      <c r="J224" s="80"/>
      <c r="K224" s="80"/>
      <c r="L224" s="1086"/>
    </row>
    <row r="225" spans="1:12" ht="13.5" thickBot="1">
      <c r="G225" s="80"/>
      <c r="H225" s="80"/>
      <c r="I225" s="80"/>
      <c r="J225" s="80"/>
      <c r="K225" s="80"/>
      <c r="L225" s="1080"/>
    </row>
    <row r="226" spans="1:12" ht="21" thickBot="1">
      <c r="A226" s="1028" t="s">
        <v>325</v>
      </c>
      <c r="B226" s="1019"/>
      <c r="C226" s="1019"/>
      <c r="D226" s="1019"/>
      <c r="E226" s="1019"/>
      <c r="F226" s="1019"/>
      <c r="G226" s="1167"/>
      <c r="H226" s="1167"/>
      <c r="I226" s="1167"/>
      <c r="J226" s="1167"/>
      <c r="K226" s="1167"/>
      <c r="L226" s="1168"/>
    </row>
    <row r="227" spans="1:12" ht="12.75" customHeight="1">
      <c r="A227" s="27"/>
      <c r="B227" s="28"/>
      <c r="C227" s="3" t="s">
        <v>9</v>
      </c>
      <c r="D227" s="3" t="s">
        <v>9</v>
      </c>
      <c r="E227" s="3"/>
      <c r="F227" s="3"/>
      <c r="G227" s="1020"/>
      <c r="H227" s="1286" t="s">
        <v>10</v>
      </c>
      <c r="I227" s="1287"/>
      <c r="J227" s="1051" t="s">
        <v>11</v>
      </c>
      <c r="K227" s="1021" t="s">
        <v>12</v>
      </c>
      <c r="L227" s="1022"/>
    </row>
    <row r="228" spans="1:12" ht="15.75" customHeight="1">
      <c r="A228" s="29" t="s">
        <v>13</v>
      </c>
      <c r="B228" s="30" t="s">
        <v>14</v>
      </c>
      <c r="C228" s="1023" t="s">
        <v>40</v>
      </c>
      <c r="D228" s="1023" t="s">
        <v>40</v>
      </c>
      <c r="E228" s="1024" t="s">
        <v>41</v>
      </c>
      <c r="F228" s="1025"/>
      <c r="G228" s="1052"/>
      <c r="H228" s="1284" t="s">
        <v>15</v>
      </c>
      <c r="I228" s="1285"/>
      <c r="J228" s="1053" t="s">
        <v>16</v>
      </c>
      <c r="K228" s="1026" t="s">
        <v>17</v>
      </c>
      <c r="L228" s="1027"/>
    </row>
    <row r="229" spans="1:12" ht="26.25" thickBot="1">
      <c r="A229" s="31" t="s">
        <v>18</v>
      </c>
      <c r="B229" s="32" t="s">
        <v>19</v>
      </c>
      <c r="C229" s="937" t="s">
        <v>448</v>
      </c>
      <c r="D229" s="1247" t="s">
        <v>386</v>
      </c>
      <c r="E229" s="1014" t="s">
        <v>448</v>
      </c>
      <c r="F229" s="1015" t="s">
        <v>386</v>
      </c>
      <c r="G229" s="1050" t="s">
        <v>20</v>
      </c>
      <c r="H229" s="81" t="s">
        <v>448</v>
      </c>
      <c r="I229" s="951" t="s">
        <v>20</v>
      </c>
      <c r="J229" s="1054" t="s">
        <v>20</v>
      </c>
      <c r="K229" s="1016" t="s">
        <v>448</v>
      </c>
      <c r="L229" s="1055" t="s">
        <v>21</v>
      </c>
    </row>
    <row r="230" spans="1:12" ht="15" thickBot="1">
      <c r="A230" s="33" t="s">
        <v>22</v>
      </c>
      <c r="B230" s="34" t="s">
        <v>23</v>
      </c>
      <c r="C230" s="82">
        <v>10777.984481349313</v>
      </c>
      <c r="D230" s="82">
        <v>10613.264408722078</v>
      </c>
      <c r="E230" s="83">
        <v>10993.5441709763</v>
      </c>
      <c r="F230" s="687">
        <v>10825.629400071934</v>
      </c>
      <c r="G230" s="1056">
        <v>1.5510855276761149</v>
      </c>
      <c r="H230" s="84">
        <v>310.98467815049861</v>
      </c>
      <c r="I230" s="84">
        <v>1.0388493546305415</v>
      </c>
      <c r="J230" s="85">
        <v>-18.597785977859779</v>
      </c>
      <c r="K230" s="84">
        <v>100</v>
      </c>
      <c r="L230" s="1057" t="s">
        <v>23</v>
      </c>
    </row>
    <row r="231" spans="1:12" ht="15" thickBot="1">
      <c r="A231" s="35"/>
      <c r="B231" s="36"/>
      <c r="C231" s="86"/>
      <c r="D231" s="86"/>
      <c r="E231" s="86"/>
      <c r="F231" s="86"/>
      <c r="G231" s="1058"/>
      <c r="H231" s="85"/>
      <c r="I231" s="85"/>
      <c r="J231" s="85"/>
      <c r="K231" s="85"/>
      <c r="L231" s="1059"/>
    </row>
    <row r="232" spans="1:12" ht="15">
      <c r="A232" s="37" t="s">
        <v>108</v>
      </c>
      <c r="B232" s="38" t="s">
        <v>23</v>
      </c>
      <c r="C232" s="87" t="s">
        <v>100</v>
      </c>
      <c r="D232" s="87" t="s">
        <v>100</v>
      </c>
      <c r="E232" s="88" t="s">
        <v>100</v>
      </c>
      <c r="F232" s="88" t="s">
        <v>100</v>
      </c>
      <c r="G232" s="1060" t="s">
        <v>100</v>
      </c>
      <c r="H232" s="89" t="s">
        <v>100</v>
      </c>
      <c r="I232" s="89" t="s">
        <v>100</v>
      </c>
      <c r="J232" s="89" t="s">
        <v>100</v>
      </c>
      <c r="K232" s="89" t="s">
        <v>100</v>
      </c>
      <c r="L232" s="1061" t="s">
        <v>100</v>
      </c>
    </row>
    <row r="233" spans="1:12" ht="15">
      <c r="A233" s="46" t="s">
        <v>109</v>
      </c>
      <c r="B233" s="90" t="s">
        <v>23</v>
      </c>
      <c r="C233" s="91">
        <v>12176.587544370181</v>
      </c>
      <c r="D233" s="91">
        <v>11959.980968919992</v>
      </c>
      <c r="E233" s="92">
        <v>12420.119295257584</v>
      </c>
      <c r="F233" s="92">
        <v>12199.180588298392</v>
      </c>
      <c r="G233" s="1062">
        <v>1.8110946498416405</v>
      </c>
      <c r="H233" s="93">
        <v>365.98722466960351</v>
      </c>
      <c r="I233" s="93">
        <v>1.7098093089878499</v>
      </c>
      <c r="J233" s="93">
        <v>-20.350877192982455</v>
      </c>
      <c r="K233" s="93">
        <v>20.580235720761557</v>
      </c>
      <c r="L233" s="1063">
        <v>-0.45297461134176586</v>
      </c>
    </row>
    <row r="234" spans="1:12" ht="15">
      <c r="A234" s="39" t="s">
        <v>110</v>
      </c>
      <c r="B234" s="40" t="s">
        <v>23</v>
      </c>
      <c r="C234" s="94">
        <v>12007.25490322147</v>
      </c>
      <c r="D234" s="94">
        <v>11905.089299270074</v>
      </c>
      <c r="E234" s="95">
        <v>12247.4000012859</v>
      </c>
      <c r="F234" s="95">
        <v>12143.191085255476</v>
      </c>
      <c r="G234" s="1064">
        <v>0.8581674726090468</v>
      </c>
      <c r="H234" s="96">
        <v>424.18181818181819</v>
      </c>
      <c r="I234" s="96">
        <v>6.5073994290246127</v>
      </c>
      <c r="J234" s="96">
        <v>-36.046511627906973</v>
      </c>
      <c r="K234" s="96">
        <v>4.9864007252946516</v>
      </c>
      <c r="L234" s="1065">
        <v>-1.3604627433400349</v>
      </c>
    </row>
    <row r="235" spans="1:12" ht="15">
      <c r="A235" s="39" t="s">
        <v>111</v>
      </c>
      <c r="B235" s="40" t="s">
        <v>23</v>
      </c>
      <c r="C235" s="94" t="s">
        <v>100</v>
      </c>
      <c r="D235" s="94" t="s">
        <v>100</v>
      </c>
      <c r="E235" s="95" t="s">
        <v>100</v>
      </c>
      <c r="F235" s="95" t="s">
        <v>100</v>
      </c>
      <c r="G235" s="1064" t="s">
        <v>100</v>
      </c>
      <c r="H235" s="96" t="s">
        <v>100</v>
      </c>
      <c r="I235" s="96" t="s">
        <v>100</v>
      </c>
      <c r="J235" s="96" t="s">
        <v>100</v>
      </c>
      <c r="K235" s="96" t="s">
        <v>100</v>
      </c>
      <c r="L235" s="1065" t="s">
        <v>100</v>
      </c>
    </row>
    <row r="236" spans="1:12" ht="15">
      <c r="A236" s="39" t="s">
        <v>98</v>
      </c>
      <c r="B236" s="40" t="s">
        <v>23</v>
      </c>
      <c r="C236" s="94">
        <v>9664.3027440936603</v>
      </c>
      <c r="D236" s="94">
        <v>9526.3108982984395</v>
      </c>
      <c r="E236" s="95">
        <v>9857.5887989755338</v>
      </c>
      <c r="F236" s="95">
        <v>9716.8371162644089</v>
      </c>
      <c r="G236" s="1064">
        <v>1.4485339316384074</v>
      </c>
      <c r="H236" s="96">
        <v>287.15821596244126</v>
      </c>
      <c r="I236" s="96">
        <v>1.1173293887279758</v>
      </c>
      <c r="J236" s="96">
        <v>-18.286445012787723</v>
      </c>
      <c r="K236" s="96">
        <v>57.932910244786939</v>
      </c>
      <c r="L236" s="1065">
        <v>0.22073312301572656</v>
      </c>
    </row>
    <row r="237" spans="1:12" ht="15.75" thickBot="1">
      <c r="A237" s="41" t="s">
        <v>112</v>
      </c>
      <c r="B237" s="42" t="s">
        <v>23</v>
      </c>
      <c r="C237" s="97">
        <v>11898.242703637658</v>
      </c>
      <c r="D237" s="97">
        <v>11607.871043582527</v>
      </c>
      <c r="E237" s="98">
        <v>12136.207557710411</v>
      </c>
      <c r="F237" s="98">
        <v>11861.497172425648</v>
      </c>
      <c r="G237" s="1066">
        <v>2.3159840725956644</v>
      </c>
      <c r="H237" s="99">
        <v>291.82912087912086</v>
      </c>
      <c r="I237" s="99">
        <v>1.3372202545269656</v>
      </c>
      <c r="J237" s="99">
        <v>-9.9009900990099009</v>
      </c>
      <c r="K237" s="99">
        <v>16.500453309156846</v>
      </c>
      <c r="L237" s="1067">
        <v>1.5927042316660707</v>
      </c>
    </row>
    <row r="238" spans="1:12" ht="15" thickBot="1">
      <c r="A238" s="35"/>
      <c r="B238" s="43"/>
      <c r="C238" s="86"/>
      <c r="D238" s="86"/>
      <c r="E238" s="86"/>
      <c r="F238" s="86"/>
      <c r="G238" s="1058"/>
      <c r="H238" s="85"/>
      <c r="I238" s="85"/>
      <c r="J238" s="85"/>
      <c r="K238" s="85"/>
      <c r="L238" s="1059"/>
    </row>
    <row r="239" spans="1:12" ht="14.25">
      <c r="A239" s="44" t="s">
        <v>113</v>
      </c>
      <c r="B239" s="45" t="s">
        <v>25</v>
      </c>
      <c r="C239" s="100" t="s">
        <v>100</v>
      </c>
      <c r="D239" s="100" t="s">
        <v>100</v>
      </c>
      <c r="E239" s="101" t="s">
        <v>100</v>
      </c>
      <c r="F239" s="101" t="s">
        <v>100</v>
      </c>
      <c r="G239" s="1068" t="s">
        <v>100</v>
      </c>
      <c r="H239" s="102" t="s">
        <v>100</v>
      </c>
      <c r="I239" s="102" t="s">
        <v>100</v>
      </c>
      <c r="J239" s="103" t="s">
        <v>100</v>
      </c>
      <c r="K239" s="103" t="s">
        <v>100</v>
      </c>
      <c r="L239" s="1069" t="s">
        <v>100</v>
      </c>
    </row>
    <row r="240" spans="1:12" ht="15">
      <c r="A240" s="46" t="s">
        <v>113</v>
      </c>
      <c r="B240" s="47" t="s">
        <v>26</v>
      </c>
      <c r="C240" s="94" t="s">
        <v>100</v>
      </c>
      <c r="D240" s="94" t="s">
        <v>100</v>
      </c>
      <c r="E240" s="95" t="s">
        <v>100</v>
      </c>
      <c r="F240" s="95" t="s">
        <v>100</v>
      </c>
      <c r="G240" s="1064" t="s">
        <v>100</v>
      </c>
      <c r="H240" s="96" t="s">
        <v>100</v>
      </c>
      <c r="I240" s="96" t="s">
        <v>100</v>
      </c>
      <c r="J240" s="104" t="s">
        <v>100</v>
      </c>
      <c r="K240" s="104" t="s">
        <v>100</v>
      </c>
      <c r="L240" s="1070" t="s">
        <v>100</v>
      </c>
    </row>
    <row r="241" spans="1:12" ht="15">
      <c r="A241" s="46" t="s">
        <v>113</v>
      </c>
      <c r="B241" s="47" t="s">
        <v>27</v>
      </c>
      <c r="C241" s="94" t="s">
        <v>100</v>
      </c>
      <c r="D241" s="94" t="s">
        <v>100</v>
      </c>
      <c r="E241" s="95" t="s">
        <v>100</v>
      </c>
      <c r="F241" s="95" t="s">
        <v>100</v>
      </c>
      <c r="G241" s="1064" t="s">
        <v>100</v>
      </c>
      <c r="H241" s="96" t="s">
        <v>100</v>
      </c>
      <c r="I241" s="96" t="s">
        <v>100</v>
      </c>
      <c r="J241" s="104" t="s">
        <v>100</v>
      </c>
      <c r="K241" s="104" t="s">
        <v>100</v>
      </c>
      <c r="L241" s="1070" t="s">
        <v>100</v>
      </c>
    </row>
    <row r="242" spans="1:12" ht="14.25">
      <c r="A242" s="44" t="s">
        <v>113</v>
      </c>
      <c r="B242" s="48" t="s">
        <v>28</v>
      </c>
      <c r="C242" s="105" t="s">
        <v>100</v>
      </c>
      <c r="D242" s="105" t="s">
        <v>100</v>
      </c>
      <c r="E242" s="106" t="s">
        <v>100</v>
      </c>
      <c r="F242" s="106" t="s">
        <v>100</v>
      </c>
      <c r="G242" s="1071" t="s">
        <v>100</v>
      </c>
      <c r="H242" s="107" t="s">
        <v>100</v>
      </c>
      <c r="I242" s="107" t="s">
        <v>100</v>
      </c>
      <c r="J242" s="108" t="s">
        <v>100</v>
      </c>
      <c r="K242" s="108" t="s">
        <v>100</v>
      </c>
      <c r="L242" s="1072" t="s">
        <v>100</v>
      </c>
    </row>
    <row r="243" spans="1:12" ht="15">
      <c r="A243" s="46" t="s">
        <v>113</v>
      </c>
      <c r="B243" s="47" t="s">
        <v>29</v>
      </c>
      <c r="C243" s="94" t="s">
        <v>100</v>
      </c>
      <c r="D243" s="94" t="s">
        <v>100</v>
      </c>
      <c r="E243" s="95" t="s">
        <v>100</v>
      </c>
      <c r="F243" s="95" t="s">
        <v>100</v>
      </c>
      <c r="G243" s="1064" t="s">
        <v>100</v>
      </c>
      <c r="H243" s="96" t="s">
        <v>100</v>
      </c>
      <c r="I243" s="96" t="s">
        <v>100</v>
      </c>
      <c r="J243" s="104" t="s">
        <v>100</v>
      </c>
      <c r="K243" s="104" t="s">
        <v>100</v>
      </c>
      <c r="L243" s="1070" t="s">
        <v>100</v>
      </c>
    </row>
    <row r="244" spans="1:12" ht="15">
      <c r="A244" s="46" t="s">
        <v>113</v>
      </c>
      <c r="B244" s="47" t="s">
        <v>30</v>
      </c>
      <c r="C244" s="94" t="s">
        <v>100</v>
      </c>
      <c r="D244" s="94" t="s">
        <v>100</v>
      </c>
      <c r="E244" s="95" t="s">
        <v>100</v>
      </c>
      <c r="F244" s="95" t="s">
        <v>100</v>
      </c>
      <c r="G244" s="1064" t="s">
        <v>100</v>
      </c>
      <c r="H244" s="96" t="s">
        <v>100</v>
      </c>
      <c r="I244" s="96" t="s">
        <v>100</v>
      </c>
      <c r="J244" s="104" t="s">
        <v>100</v>
      </c>
      <c r="K244" s="104" t="s">
        <v>100</v>
      </c>
      <c r="L244" s="1070" t="s">
        <v>100</v>
      </c>
    </row>
    <row r="245" spans="1:12" ht="14.25">
      <c r="A245" s="44" t="s">
        <v>113</v>
      </c>
      <c r="B245" s="48" t="s">
        <v>31</v>
      </c>
      <c r="C245" s="105" t="s">
        <v>100</v>
      </c>
      <c r="D245" s="105" t="s">
        <v>100</v>
      </c>
      <c r="E245" s="106" t="s">
        <v>100</v>
      </c>
      <c r="F245" s="106" t="s">
        <v>100</v>
      </c>
      <c r="G245" s="1071" t="s">
        <v>100</v>
      </c>
      <c r="H245" s="107" t="s">
        <v>100</v>
      </c>
      <c r="I245" s="107" t="s">
        <v>100</v>
      </c>
      <c r="J245" s="108" t="s">
        <v>100</v>
      </c>
      <c r="K245" s="108" t="s">
        <v>100</v>
      </c>
      <c r="L245" s="1072" t="s">
        <v>100</v>
      </c>
    </row>
    <row r="246" spans="1:12" ht="15">
      <c r="A246" s="46" t="s">
        <v>113</v>
      </c>
      <c r="B246" s="47" t="s">
        <v>32</v>
      </c>
      <c r="C246" s="94" t="s">
        <v>100</v>
      </c>
      <c r="D246" s="94" t="s">
        <v>100</v>
      </c>
      <c r="E246" s="95" t="s">
        <v>100</v>
      </c>
      <c r="F246" s="95" t="s">
        <v>100</v>
      </c>
      <c r="G246" s="1064" t="s">
        <v>100</v>
      </c>
      <c r="H246" s="96" t="s">
        <v>100</v>
      </c>
      <c r="I246" s="96" t="s">
        <v>100</v>
      </c>
      <c r="J246" s="104" t="s">
        <v>100</v>
      </c>
      <c r="K246" s="104" t="s">
        <v>100</v>
      </c>
      <c r="L246" s="1070" t="s">
        <v>100</v>
      </c>
    </row>
    <row r="247" spans="1:12" ht="15.75" thickBot="1">
      <c r="A247" s="49" t="s">
        <v>113</v>
      </c>
      <c r="B247" s="50" t="s">
        <v>33</v>
      </c>
      <c r="C247" s="109" t="s">
        <v>100</v>
      </c>
      <c r="D247" s="109" t="s">
        <v>100</v>
      </c>
      <c r="E247" s="110" t="s">
        <v>100</v>
      </c>
      <c r="F247" s="110" t="s">
        <v>100</v>
      </c>
      <c r="G247" s="1073" t="s">
        <v>100</v>
      </c>
      <c r="H247" s="104" t="s">
        <v>100</v>
      </c>
      <c r="I247" s="104" t="s">
        <v>100</v>
      </c>
      <c r="J247" s="104" t="s">
        <v>100</v>
      </c>
      <c r="K247" s="104" t="s">
        <v>100</v>
      </c>
      <c r="L247" s="1070" t="s">
        <v>100</v>
      </c>
    </row>
    <row r="248" spans="1:12" ht="15" thickBot="1">
      <c r="A248" s="35"/>
      <c r="B248" s="43"/>
      <c r="C248" s="86"/>
      <c r="D248" s="86"/>
      <c r="E248" s="86"/>
      <c r="F248" s="86"/>
      <c r="G248" s="1058"/>
      <c r="H248" s="85"/>
      <c r="I248" s="85"/>
      <c r="J248" s="85"/>
      <c r="K248" s="85"/>
      <c r="L248" s="1059"/>
    </row>
    <row r="249" spans="1:12" ht="14.25">
      <c r="A249" s="44" t="s">
        <v>114</v>
      </c>
      <c r="B249" s="45" t="s">
        <v>25</v>
      </c>
      <c r="C249" s="100">
        <v>13428.977275303183</v>
      </c>
      <c r="D249" s="100">
        <v>13020.232830534105</v>
      </c>
      <c r="E249" s="101">
        <v>13697.556820809246</v>
      </c>
      <c r="F249" s="101">
        <v>13280.637487144788</v>
      </c>
      <c r="G249" s="1068">
        <v>3.1393021160921109</v>
      </c>
      <c r="H249" s="102">
        <v>411.87619047619046</v>
      </c>
      <c r="I249" s="102">
        <v>0.32167021070945179</v>
      </c>
      <c r="J249" s="103">
        <v>133.33333333333331</v>
      </c>
      <c r="K249" s="103">
        <v>3.8077969174977335</v>
      </c>
      <c r="L249" s="1069">
        <v>2.4793836333648924</v>
      </c>
    </row>
    <row r="250" spans="1:12" ht="15">
      <c r="A250" s="46" t="s">
        <v>114</v>
      </c>
      <c r="B250" s="47" t="s">
        <v>26</v>
      </c>
      <c r="C250" s="94">
        <v>13615.769607843136</v>
      </c>
      <c r="D250" s="94">
        <v>12804.944117647059</v>
      </c>
      <c r="E250" s="95">
        <v>13888.084999999999</v>
      </c>
      <c r="F250" s="95">
        <v>13061.043</v>
      </c>
      <c r="G250" s="1064">
        <v>6.3321282994015053</v>
      </c>
      <c r="H250" s="96">
        <v>410.9</v>
      </c>
      <c r="I250" s="96">
        <v>6.7272727272727222</v>
      </c>
      <c r="J250" s="104">
        <v>220.00000000000003</v>
      </c>
      <c r="K250" s="104">
        <v>2.9011786038077969</v>
      </c>
      <c r="L250" s="1070">
        <v>2.163171223733996</v>
      </c>
    </row>
    <row r="251" spans="1:12" ht="15">
      <c r="A251" s="46" t="s">
        <v>114</v>
      </c>
      <c r="B251" s="47" t="s">
        <v>27</v>
      </c>
      <c r="C251" s="94">
        <v>12837.0931372549</v>
      </c>
      <c r="D251" s="94" t="s">
        <v>254</v>
      </c>
      <c r="E251" s="95">
        <v>13093.834999999999</v>
      </c>
      <c r="F251" s="95" t="s">
        <v>254</v>
      </c>
      <c r="G251" s="1064" t="s">
        <v>100</v>
      </c>
      <c r="H251" s="96">
        <v>415</v>
      </c>
      <c r="I251" s="96" t="s">
        <v>100</v>
      </c>
      <c r="J251" s="104" t="s">
        <v>100</v>
      </c>
      <c r="K251" s="104">
        <v>0.90661831368993651</v>
      </c>
      <c r="L251" s="1070" t="s">
        <v>100</v>
      </c>
    </row>
    <row r="252" spans="1:12" ht="14.25">
      <c r="A252" s="44" t="s">
        <v>114</v>
      </c>
      <c r="B252" s="48" t="s">
        <v>28</v>
      </c>
      <c r="C252" s="105">
        <v>12088.29269760078</v>
      </c>
      <c r="D252" s="105">
        <v>12053.859006592917</v>
      </c>
      <c r="E252" s="106">
        <v>12330.058551552796</v>
      </c>
      <c r="F252" s="106">
        <v>12294.936186724775</v>
      </c>
      <c r="G252" s="1071">
        <v>0.28566528768114957</v>
      </c>
      <c r="H252" s="107">
        <v>377.35624999999993</v>
      </c>
      <c r="I252" s="107">
        <v>-6.8907403869057804E-2</v>
      </c>
      <c r="J252" s="108">
        <v>-18.9873417721519</v>
      </c>
      <c r="K252" s="108">
        <v>5.8023572076155938</v>
      </c>
      <c r="L252" s="1072">
        <v>-2.7901094967432094E-2</v>
      </c>
    </row>
    <row r="253" spans="1:12" ht="15">
      <c r="A253" s="46" t="s">
        <v>114</v>
      </c>
      <c r="B253" s="47" t="s">
        <v>29</v>
      </c>
      <c r="C253" s="94">
        <v>11966.143137254901</v>
      </c>
      <c r="D253" s="94">
        <v>12021.63137254902</v>
      </c>
      <c r="E253" s="95">
        <v>12205.466</v>
      </c>
      <c r="F253" s="95">
        <v>12262.064</v>
      </c>
      <c r="G253" s="1064">
        <v>-0.46156992819479625</v>
      </c>
      <c r="H253" s="96">
        <v>374.7</v>
      </c>
      <c r="I253" s="96">
        <v>3.1379025598678716</v>
      </c>
      <c r="J253" s="104">
        <v>-4.0816326530612246</v>
      </c>
      <c r="K253" s="104">
        <v>4.2611060743427025</v>
      </c>
      <c r="L253" s="1070">
        <v>0.64486991198107857</v>
      </c>
    </row>
    <row r="254" spans="1:12" ht="15">
      <c r="A254" s="46" t="s">
        <v>114</v>
      </c>
      <c r="B254" s="47" t="s">
        <v>30</v>
      </c>
      <c r="C254" s="94">
        <v>12417.199999999999</v>
      </c>
      <c r="D254" s="94">
        <v>12101.544117647059</v>
      </c>
      <c r="E254" s="95">
        <v>12665.544</v>
      </c>
      <c r="F254" s="95">
        <v>12343.575000000001</v>
      </c>
      <c r="G254" s="1064">
        <v>2.6083934354512297</v>
      </c>
      <c r="H254" s="96">
        <v>384.7</v>
      </c>
      <c r="I254" s="96">
        <v>-4.064837905236911</v>
      </c>
      <c r="J254" s="104">
        <v>-43.333333333333336</v>
      </c>
      <c r="K254" s="104">
        <v>1.5412511332728922</v>
      </c>
      <c r="L254" s="1070">
        <v>-0.67277100694850978</v>
      </c>
    </row>
    <row r="255" spans="1:12" ht="14.25">
      <c r="A255" s="44" t="s">
        <v>114</v>
      </c>
      <c r="B255" s="48" t="s">
        <v>31</v>
      </c>
      <c r="C255" s="105">
        <v>11707.358099362733</v>
      </c>
      <c r="D255" s="105">
        <v>11797.182206925323</v>
      </c>
      <c r="E255" s="106">
        <v>11941.505261349988</v>
      </c>
      <c r="F255" s="106">
        <v>12033.125851063829</v>
      </c>
      <c r="G255" s="1071">
        <v>-0.76140307055577461</v>
      </c>
      <c r="H255" s="107">
        <v>344.04545454545456</v>
      </c>
      <c r="I255" s="107">
        <v>-0.99593233471072828</v>
      </c>
      <c r="J255" s="108">
        <v>-35.638297872340424</v>
      </c>
      <c r="K255" s="108">
        <v>10.970081595648232</v>
      </c>
      <c r="L255" s="1072">
        <v>-2.9044571497392226</v>
      </c>
    </row>
    <row r="256" spans="1:12" ht="15">
      <c r="A256" s="46" t="s">
        <v>114</v>
      </c>
      <c r="B256" s="47" t="s">
        <v>32</v>
      </c>
      <c r="C256" s="94">
        <v>11649.442156862746</v>
      </c>
      <c r="D256" s="94">
        <v>11769.27156862745</v>
      </c>
      <c r="E256" s="95">
        <v>11882.431</v>
      </c>
      <c r="F256" s="95">
        <v>12004.656999999999</v>
      </c>
      <c r="G256" s="1064">
        <v>-1.0181548710637776</v>
      </c>
      <c r="H256" s="96">
        <v>340.8</v>
      </c>
      <c r="I256" s="96">
        <v>1.0376519418914911</v>
      </c>
      <c r="J256" s="104">
        <v>-26.47058823529412</v>
      </c>
      <c r="K256" s="104">
        <v>9.0661831368993653</v>
      </c>
      <c r="L256" s="1070">
        <v>-0.97071723210432559</v>
      </c>
    </row>
    <row r="257" spans="1:12" ht="15.75" thickBot="1">
      <c r="A257" s="49" t="s">
        <v>114</v>
      </c>
      <c r="B257" s="50" t="s">
        <v>33</v>
      </c>
      <c r="C257" s="109">
        <v>11968.785294117646</v>
      </c>
      <c r="D257" s="109">
        <v>11862.97156862745</v>
      </c>
      <c r="E257" s="110">
        <v>12208.161</v>
      </c>
      <c r="F257" s="110">
        <v>12100.231</v>
      </c>
      <c r="G257" s="1073">
        <v>0.8919664426241144</v>
      </c>
      <c r="H257" s="104">
        <v>359.5</v>
      </c>
      <c r="I257" s="104">
        <v>-3.9283805451630114</v>
      </c>
      <c r="J257" s="104">
        <v>-59.615384615384613</v>
      </c>
      <c r="K257" s="104">
        <v>1.9038984587488668</v>
      </c>
      <c r="L257" s="1070">
        <v>-1.9337399176348971</v>
      </c>
    </row>
    <row r="258" spans="1:12" ht="15.75" thickBot="1">
      <c r="A258" s="51"/>
      <c r="B258" s="52"/>
      <c r="C258" s="111"/>
      <c r="D258" s="111"/>
      <c r="E258" s="111"/>
      <c r="F258" s="111"/>
      <c r="G258" s="1074"/>
      <c r="H258" s="112"/>
      <c r="I258" s="112"/>
      <c r="J258" s="112"/>
      <c r="K258" s="112"/>
      <c r="L258" s="1075"/>
    </row>
    <row r="259" spans="1:12" ht="15">
      <c r="A259" s="46" t="s">
        <v>115</v>
      </c>
      <c r="B259" s="53" t="s">
        <v>30</v>
      </c>
      <c r="C259" s="113">
        <v>12169.073529411764</v>
      </c>
      <c r="D259" s="113">
        <v>12086.253921568627</v>
      </c>
      <c r="E259" s="114">
        <v>12412.455</v>
      </c>
      <c r="F259" s="114">
        <v>12327.978999999999</v>
      </c>
      <c r="G259" s="1076">
        <v>0.68523802644375509</v>
      </c>
      <c r="H259" s="115">
        <v>448.6</v>
      </c>
      <c r="I259" s="115">
        <v>8.9893100097181726</v>
      </c>
      <c r="J259" s="115">
        <v>-16</v>
      </c>
      <c r="K259" s="115">
        <v>1.9038984587488668</v>
      </c>
      <c r="L259" s="1077">
        <v>5.8880008564365038E-2</v>
      </c>
    </row>
    <row r="260" spans="1:12" ht="15.75" thickBot="1">
      <c r="A260" s="49" t="s">
        <v>115</v>
      </c>
      <c r="B260" s="50" t="s">
        <v>33</v>
      </c>
      <c r="C260" s="109">
        <v>11897.669607843136</v>
      </c>
      <c r="D260" s="109" t="s">
        <v>254</v>
      </c>
      <c r="E260" s="110">
        <v>12135.623</v>
      </c>
      <c r="F260" s="110" t="s">
        <v>254</v>
      </c>
      <c r="G260" s="1073" t="s">
        <v>100</v>
      </c>
      <c r="H260" s="104">
        <v>409.1</v>
      </c>
      <c r="I260" s="104" t="s">
        <v>100</v>
      </c>
      <c r="J260" s="104" t="s">
        <v>100</v>
      </c>
      <c r="K260" s="104">
        <v>3.0825022665457844</v>
      </c>
      <c r="L260" s="1070" t="s">
        <v>100</v>
      </c>
    </row>
    <row r="261" spans="1:12" ht="15.75" thickBot="1">
      <c r="A261" s="51"/>
      <c r="B261" s="52"/>
      <c r="C261" s="111"/>
      <c r="D261" s="111"/>
      <c r="E261" s="111"/>
      <c r="F261" s="111"/>
      <c r="G261" s="1074"/>
      <c r="H261" s="112"/>
      <c r="I261" s="112"/>
      <c r="J261" s="112"/>
      <c r="K261" s="112"/>
      <c r="L261" s="1075"/>
    </row>
    <row r="262" spans="1:12" ht="14.25">
      <c r="A262" s="44" t="s">
        <v>116</v>
      </c>
      <c r="B262" s="45" t="s">
        <v>25</v>
      </c>
      <c r="C262" s="100" t="s">
        <v>100</v>
      </c>
      <c r="D262" s="100" t="s">
        <v>100</v>
      </c>
      <c r="E262" s="101" t="s">
        <v>100</v>
      </c>
      <c r="F262" s="101" t="s">
        <v>100</v>
      </c>
      <c r="G262" s="1068" t="s">
        <v>100</v>
      </c>
      <c r="H262" s="102" t="s">
        <v>100</v>
      </c>
      <c r="I262" s="102" t="s">
        <v>100</v>
      </c>
      <c r="J262" s="103" t="s">
        <v>100</v>
      </c>
      <c r="K262" s="103" t="s">
        <v>100</v>
      </c>
      <c r="L262" s="1069" t="s">
        <v>100</v>
      </c>
    </row>
    <row r="263" spans="1:12" ht="15">
      <c r="A263" s="39" t="s">
        <v>116</v>
      </c>
      <c r="B263" s="47" t="s">
        <v>26</v>
      </c>
      <c r="C263" s="94" t="s">
        <v>100</v>
      </c>
      <c r="D263" s="94" t="s">
        <v>100</v>
      </c>
      <c r="E263" s="95" t="s">
        <v>100</v>
      </c>
      <c r="F263" s="95" t="s">
        <v>100</v>
      </c>
      <c r="G263" s="1064" t="s">
        <v>100</v>
      </c>
      <c r="H263" s="96" t="s">
        <v>100</v>
      </c>
      <c r="I263" s="96" t="s">
        <v>100</v>
      </c>
      <c r="J263" s="104" t="s">
        <v>100</v>
      </c>
      <c r="K263" s="104" t="s">
        <v>100</v>
      </c>
      <c r="L263" s="1070" t="s">
        <v>100</v>
      </c>
    </row>
    <row r="264" spans="1:12" ht="15">
      <c r="A264" s="39" t="s">
        <v>116</v>
      </c>
      <c r="B264" s="47" t="s">
        <v>27</v>
      </c>
      <c r="C264" s="94" t="s">
        <v>100</v>
      </c>
      <c r="D264" s="94" t="s">
        <v>100</v>
      </c>
      <c r="E264" s="95" t="s">
        <v>100</v>
      </c>
      <c r="F264" s="95" t="s">
        <v>100</v>
      </c>
      <c r="G264" s="1064" t="s">
        <v>100</v>
      </c>
      <c r="H264" s="96" t="s">
        <v>100</v>
      </c>
      <c r="I264" s="96" t="s">
        <v>100</v>
      </c>
      <c r="J264" s="104" t="s">
        <v>100</v>
      </c>
      <c r="K264" s="104" t="s">
        <v>100</v>
      </c>
      <c r="L264" s="1070" t="s">
        <v>100</v>
      </c>
    </row>
    <row r="265" spans="1:12" ht="15">
      <c r="A265" s="39" t="s">
        <v>116</v>
      </c>
      <c r="B265" s="47" t="s">
        <v>34</v>
      </c>
      <c r="C265" s="94" t="s">
        <v>100</v>
      </c>
      <c r="D265" s="94" t="s">
        <v>100</v>
      </c>
      <c r="E265" s="95" t="s">
        <v>100</v>
      </c>
      <c r="F265" s="95" t="s">
        <v>100</v>
      </c>
      <c r="G265" s="1064" t="s">
        <v>100</v>
      </c>
      <c r="H265" s="96" t="s">
        <v>100</v>
      </c>
      <c r="I265" s="96" t="s">
        <v>100</v>
      </c>
      <c r="J265" s="104" t="s">
        <v>100</v>
      </c>
      <c r="K265" s="104" t="s">
        <v>100</v>
      </c>
      <c r="L265" s="1070" t="s">
        <v>100</v>
      </c>
    </row>
    <row r="266" spans="1:12" ht="14.25">
      <c r="A266" s="54" t="s">
        <v>116</v>
      </c>
      <c r="B266" s="48" t="s">
        <v>28</v>
      </c>
      <c r="C266" s="105" t="s">
        <v>100</v>
      </c>
      <c r="D266" s="105" t="s">
        <v>100</v>
      </c>
      <c r="E266" s="106" t="s">
        <v>100</v>
      </c>
      <c r="F266" s="106" t="s">
        <v>100</v>
      </c>
      <c r="G266" s="1071" t="s">
        <v>100</v>
      </c>
      <c r="H266" s="107" t="s">
        <v>100</v>
      </c>
      <c r="I266" s="107" t="s">
        <v>100</v>
      </c>
      <c r="J266" s="108" t="s">
        <v>100</v>
      </c>
      <c r="K266" s="108" t="s">
        <v>100</v>
      </c>
      <c r="L266" s="1072" t="s">
        <v>100</v>
      </c>
    </row>
    <row r="267" spans="1:12" ht="15">
      <c r="A267" s="39" t="s">
        <v>116</v>
      </c>
      <c r="B267" s="47" t="s">
        <v>30</v>
      </c>
      <c r="C267" s="94" t="s">
        <v>100</v>
      </c>
      <c r="D267" s="94" t="s">
        <v>100</v>
      </c>
      <c r="E267" s="95" t="s">
        <v>100</v>
      </c>
      <c r="F267" s="95" t="s">
        <v>100</v>
      </c>
      <c r="G267" s="1064" t="s">
        <v>100</v>
      </c>
      <c r="H267" s="96" t="s">
        <v>100</v>
      </c>
      <c r="I267" s="96" t="s">
        <v>100</v>
      </c>
      <c r="J267" s="104" t="s">
        <v>100</v>
      </c>
      <c r="K267" s="104" t="s">
        <v>100</v>
      </c>
      <c r="L267" s="1070" t="s">
        <v>100</v>
      </c>
    </row>
    <row r="268" spans="1:12" ht="15">
      <c r="A268" s="39" t="s">
        <v>116</v>
      </c>
      <c r="B268" s="47" t="s">
        <v>35</v>
      </c>
      <c r="C268" s="94" t="s">
        <v>100</v>
      </c>
      <c r="D268" s="94" t="s">
        <v>100</v>
      </c>
      <c r="E268" s="95" t="s">
        <v>100</v>
      </c>
      <c r="F268" s="95" t="s">
        <v>100</v>
      </c>
      <c r="G268" s="1064" t="s">
        <v>100</v>
      </c>
      <c r="H268" s="96" t="s">
        <v>100</v>
      </c>
      <c r="I268" s="96" t="s">
        <v>100</v>
      </c>
      <c r="J268" s="104" t="s">
        <v>100</v>
      </c>
      <c r="K268" s="104" t="s">
        <v>100</v>
      </c>
      <c r="L268" s="1070" t="s">
        <v>100</v>
      </c>
    </row>
    <row r="269" spans="1:12" ht="14.25">
      <c r="A269" s="54" t="s">
        <v>116</v>
      </c>
      <c r="B269" s="48" t="s">
        <v>31</v>
      </c>
      <c r="C269" s="105" t="s">
        <v>100</v>
      </c>
      <c r="D269" s="105" t="s">
        <v>100</v>
      </c>
      <c r="E269" s="106" t="s">
        <v>100</v>
      </c>
      <c r="F269" s="106" t="s">
        <v>100</v>
      </c>
      <c r="G269" s="1071" t="s">
        <v>100</v>
      </c>
      <c r="H269" s="107" t="s">
        <v>100</v>
      </c>
      <c r="I269" s="107" t="s">
        <v>100</v>
      </c>
      <c r="J269" s="108" t="s">
        <v>100</v>
      </c>
      <c r="K269" s="108" t="s">
        <v>100</v>
      </c>
      <c r="L269" s="1072" t="s">
        <v>100</v>
      </c>
    </row>
    <row r="270" spans="1:12" ht="15">
      <c r="A270" s="39" t="s">
        <v>116</v>
      </c>
      <c r="B270" s="47" t="s">
        <v>33</v>
      </c>
      <c r="C270" s="94" t="s">
        <v>100</v>
      </c>
      <c r="D270" s="94" t="s">
        <v>100</v>
      </c>
      <c r="E270" s="95" t="s">
        <v>100</v>
      </c>
      <c r="F270" s="95" t="s">
        <v>100</v>
      </c>
      <c r="G270" s="1064" t="s">
        <v>100</v>
      </c>
      <c r="H270" s="96" t="s">
        <v>100</v>
      </c>
      <c r="I270" s="96" t="s">
        <v>100</v>
      </c>
      <c r="J270" s="104" t="s">
        <v>100</v>
      </c>
      <c r="K270" s="104" t="s">
        <v>100</v>
      </c>
      <c r="L270" s="1070" t="s">
        <v>100</v>
      </c>
    </row>
    <row r="271" spans="1:12" ht="15.75" thickBot="1">
      <c r="A271" s="55" t="s">
        <v>116</v>
      </c>
      <c r="B271" s="47" t="s">
        <v>36</v>
      </c>
      <c r="C271" s="109" t="s">
        <v>100</v>
      </c>
      <c r="D271" s="109" t="s">
        <v>100</v>
      </c>
      <c r="E271" s="110" t="s">
        <v>100</v>
      </c>
      <c r="F271" s="110" t="s">
        <v>100</v>
      </c>
      <c r="G271" s="1073" t="s">
        <v>100</v>
      </c>
      <c r="H271" s="104" t="s">
        <v>100</v>
      </c>
      <c r="I271" s="104" t="s">
        <v>100</v>
      </c>
      <c r="J271" s="104" t="s">
        <v>100</v>
      </c>
      <c r="K271" s="104" t="s">
        <v>100</v>
      </c>
      <c r="L271" s="1070" t="s">
        <v>100</v>
      </c>
    </row>
    <row r="272" spans="1:12" ht="15.75" thickBot="1">
      <c r="A272" s="51"/>
      <c r="B272" s="52"/>
      <c r="C272" s="111"/>
      <c r="D272" s="111"/>
      <c r="E272" s="111"/>
      <c r="F272" s="111"/>
      <c r="G272" s="1074"/>
      <c r="H272" s="112"/>
      <c r="I272" s="112"/>
      <c r="J272" s="112"/>
      <c r="K272" s="112"/>
      <c r="L272" s="1075"/>
    </row>
    <row r="273" spans="1:12" ht="14.25">
      <c r="A273" s="44" t="s">
        <v>24</v>
      </c>
      <c r="B273" s="45" t="s">
        <v>28</v>
      </c>
      <c r="C273" s="100">
        <v>10348.019987680935</v>
      </c>
      <c r="D273" s="100">
        <v>10108.565521783181</v>
      </c>
      <c r="E273" s="101">
        <v>10554.980387434554</v>
      </c>
      <c r="F273" s="101">
        <v>10310.736832218845</v>
      </c>
      <c r="G273" s="1068">
        <v>2.3688273611300081</v>
      </c>
      <c r="H273" s="102">
        <v>339.55555555555554</v>
      </c>
      <c r="I273" s="102">
        <v>3.2077481460767991</v>
      </c>
      <c r="J273" s="103">
        <v>-10</v>
      </c>
      <c r="K273" s="103">
        <v>4.0797824116047146</v>
      </c>
      <c r="L273" s="1069">
        <v>0.38974551123571111</v>
      </c>
    </row>
    <row r="274" spans="1:12" ht="15">
      <c r="A274" s="46" t="s">
        <v>24</v>
      </c>
      <c r="B274" s="47" t="s">
        <v>29</v>
      </c>
      <c r="C274" s="94">
        <v>10568.673529411764</v>
      </c>
      <c r="D274" s="94">
        <v>10000.450000000001</v>
      </c>
      <c r="E274" s="95">
        <v>10780.047</v>
      </c>
      <c r="F274" s="95">
        <v>10200.459000000001</v>
      </c>
      <c r="G274" s="1064">
        <v>5.6819796050354174</v>
      </c>
      <c r="H274" s="96">
        <v>310</v>
      </c>
      <c r="I274" s="96">
        <v>-0.60916960564282696</v>
      </c>
      <c r="J274" s="104">
        <v>-43.75</v>
      </c>
      <c r="K274" s="104">
        <v>0.81595648232094287</v>
      </c>
      <c r="L274" s="1070">
        <v>-0.36485532579713831</v>
      </c>
    </row>
    <row r="275" spans="1:12" ht="15">
      <c r="A275" s="46" t="s">
        <v>24</v>
      </c>
      <c r="B275" s="47" t="s">
        <v>30</v>
      </c>
      <c r="C275" s="94">
        <v>10434.332352941177</v>
      </c>
      <c r="D275" s="94">
        <v>9989.4745098039202</v>
      </c>
      <c r="E275" s="95">
        <v>10643.019</v>
      </c>
      <c r="F275" s="95">
        <v>10189.263999999999</v>
      </c>
      <c r="G275" s="1064">
        <v>4.4532657118316008</v>
      </c>
      <c r="H275" s="96">
        <v>347.5</v>
      </c>
      <c r="I275" s="96">
        <v>8.59375</v>
      </c>
      <c r="J275" s="104">
        <v>-5.8823529411764701</v>
      </c>
      <c r="K275" s="104">
        <v>1.4505893019038985</v>
      </c>
      <c r="L275" s="1070">
        <v>0.1959767557784371</v>
      </c>
    </row>
    <row r="276" spans="1:12" ht="15">
      <c r="A276" s="46" t="s">
        <v>24</v>
      </c>
      <c r="B276" s="47" t="s">
        <v>35</v>
      </c>
      <c r="C276" s="94">
        <v>10189.936274509804</v>
      </c>
      <c r="D276" s="94">
        <v>10305.799999999999</v>
      </c>
      <c r="E276" s="95">
        <v>10393.735000000001</v>
      </c>
      <c r="F276" s="95">
        <v>10511.915999999999</v>
      </c>
      <c r="G276" s="1064">
        <v>-1.1242574617224745</v>
      </c>
      <c r="H276" s="96">
        <v>346.5</v>
      </c>
      <c r="I276" s="96">
        <v>-2.1462863597853774</v>
      </c>
      <c r="J276" s="104">
        <v>17.647058823529413</v>
      </c>
      <c r="K276" s="104">
        <v>1.813236627379873</v>
      </c>
      <c r="L276" s="1070">
        <v>0.55862408125441165</v>
      </c>
    </row>
    <row r="277" spans="1:12" ht="14.25">
      <c r="A277" s="44" t="s">
        <v>24</v>
      </c>
      <c r="B277" s="48" t="s">
        <v>31</v>
      </c>
      <c r="C277" s="105">
        <v>10066.891103874192</v>
      </c>
      <c r="D277" s="105">
        <v>10150.027487750704</v>
      </c>
      <c r="E277" s="106">
        <v>10268.228925951677</v>
      </c>
      <c r="F277" s="106">
        <v>10353.028037505717</v>
      </c>
      <c r="G277" s="1071">
        <v>-0.81907545547873217</v>
      </c>
      <c r="H277" s="107">
        <v>311.78672086720866</v>
      </c>
      <c r="I277" s="107">
        <v>1.9690724749740369</v>
      </c>
      <c r="J277" s="108">
        <v>-13.986013986013987</v>
      </c>
      <c r="K277" s="108">
        <v>33.454215775158659</v>
      </c>
      <c r="L277" s="1072">
        <v>1.7936991699926068</v>
      </c>
    </row>
    <row r="278" spans="1:12" ht="15">
      <c r="A278" s="46" t="s">
        <v>24</v>
      </c>
      <c r="B278" s="47" t="s">
        <v>32</v>
      </c>
      <c r="C278" s="94">
        <v>9803.9362745098024</v>
      </c>
      <c r="D278" s="94">
        <v>9812.3803921568633</v>
      </c>
      <c r="E278" s="95">
        <v>10000.014999999999</v>
      </c>
      <c r="F278" s="95">
        <v>10008.628000000001</v>
      </c>
      <c r="G278" s="1064">
        <v>-8.6055751097964608E-2</v>
      </c>
      <c r="H278" s="96">
        <v>291.2</v>
      </c>
      <c r="I278" s="96">
        <v>2.8248587570621471</v>
      </c>
      <c r="J278" s="104">
        <v>0</v>
      </c>
      <c r="K278" s="104">
        <v>17.588395285584767</v>
      </c>
      <c r="L278" s="1070">
        <v>3.2710521121530327</v>
      </c>
    </row>
    <row r="279" spans="1:12" ht="15">
      <c r="A279" s="46" t="s">
        <v>24</v>
      </c>
      <c r="B279" s="47" t="s">
        <v>33</v>
      </c>
      <c r="C279" s="94">
        <v>10303.149019607843</v>
      </c>
      <c r="D279" s="94">
        <v>10270.677450980393</v>
      </c>
      <c r="E279" s="95">
        <v>10509.212</v>
      </c>
      <c r="F279" s="95">
        <v>10476.091</v>
      </c>
      <c r="G279" s="1064">
        <v>0.31615800206392997</v>
      </c>
      <c r="H279" s="96">
        <v>328.9</v>
      </c>
      <c r="I279" s="96">
        <v>3.4276729559748356</v>
      </c>
      <c r="J279" s="104">
        <v>-27.54491017964072</v>
      </c>
      <c r="K279" s="104">
        <v>10.970081595648232</v>
      </c>
      <c r="L279" s="1070">
        <v>-1.3546416515842399</v>
      </c>
    </row>
    <row r="280" spans="1:12" ht="15">
      <c r="A280" s="46" t="s">
        <v>24</v>
      </c>
      <c r="B280" s="47" t="s">
        <v>36</v>
      </c>
      <c r="C280" s="94">
        <v>10357.609803921569</v>
      </c>
      <c r="D280" s="94">
        <v>10675.198039215686</v>
      </c>
      <c r="E280" s="95">
        <v>10564.762000000001</v>
      </c>
      <c r="F280" s="95">
        <v>10888.701999999999</v>
      </c>
      <c r="G280" s="1064">
        <v>-2.9750102445635735</v>
      </c>
      <c r="H280" s="96">
        <v>347.4</v>
      </c>
      <c r="I280" s="96">
        <v>2.1464275213172459</v>
      </c>
      <c r="J280" s="104">
        <v>-20.588235294117645</v>
      </c>
      <c r="K280" s="104">
        <v>4.8957388939256576</v>
      </c>
      <c r="L280" s="1070">
        <v>-0.12271129057618779</v>
      </c>
    </row>
    <row r="281" spans="1:12" ht="14.25">
      <c r="A281" s="44" t="s">
        <v>24</v>
      </c>
      <c r="B281" s="48" t="s">
        <v>37</v>
      </c>
      <c r="C281" s="105">
        <v>8596.6138940210294</v>
      </c>
      <c r="D281" s="105">
        <v>8298.6785173626195</v>
      </c>
      <c r="E281" s="106">
        <v>8768.5461719014493</v>
      </c>
      <c r="F281" s="106">
        <v>8464.6520877098719</v>
      </c>
      <c r="G281" s="1071">
        <v>3.5901544569423232</v>
      </c>
      <c r="H281" s="107">
        <v>236.28800000000001</v>
      </c>
      <c r="I281" s="107">
        <v>-3.8379212573889112</v>
      </c>
      <c r="J281" s="108">
        <v>-25.742574257425744</v>
      </c>
      <c r="K281" s="108">
        <v>20.398912058023573</v>
      </c>
      <c r="L281" s="1072">
        <v>-1.9627115582125896</v>
      </c>
    </row>
    <row r="282" spans="1:12" ht="15">
      <c r="A282" s="46" t="s">
        <v>24</v>
      </c>
      <c r="B282" s="47" t="s">
        <v>102</v>
      </c>
      <c r="C282" s="116">
        <v>8553.9735294117636</v>
      </c>
      <c r="D282" s="116">
        <v>8147.8431372549012</v>
      </c>
      <c r="E282" s="117">
        <v>8725.0529999999999</v>
      </c>
      <c r="F282" s="117">
        <v>8310.7999999999993</v>
      </c>
      <c r="G282" s="1078">
        <v>4.9845141261972454</v>
      </c>
      <c r="H282" s="118">
        <v>224.8</v>
      </c>
      <c r="I282" s="118">
        <v>-4.1364605543709976</v>
      </c>
      <c r="J282" s="119">
        <v>-31.390134529147986</v>
      </c>
      <c r="K282" s="119">
        <v>13.871260199456028</v>
      </c>
      <c r="L282" s="1079">
        <v>-2.5863043761897266</v>
      </c>
    </row>
    <row r="283" spans="1:12" ht="15">
      <c r="A283" s="46" t="s">
        <v>24</v>
      </c>
      <c r="B283" s="47" t="s">
        <v>38</v>
      </c>
      <c r="C283" s="94">
        <v>8444.8431372549021</v>
      </c>
      <c r="D283" s="94">
        <v>8315.4294117647059</v>
      </c>
      <c r="E283" s="95">
        <v>8613.74</v>
      </c>
      <c r="F283" s="95">
        <v>8481.7379999999994</v>
      </c>
      <c r="G283" s="1064">
        <v>1.5563083886816642</v>
      </c>
      <c r="H283" s="96">
        <v>247.2</v>
      </c>
      <c r="I283" s="96">
        <v>-7.3115860517435323</v>
      </c>
      <c r="J283" s="104">
        <v>9.6153846153846168</v>
      </c>
      <c r="K283" s="104">
        <v>5.1677243880326387</v>
      </c>
      <c r="L283" s="1070">
        <v>1.3300860116488749</v>
      </c>
    </row>
    <row r="284" spans="1:12" ht="15.75" thickBot="1">
      <c r="A284" s="46" t="s">
        <v>24</v>
      </c>
      <c r="B284" s="47" t="s">
        <v>39</v>
      </c>
      <c r="C284" s="94" t="s">
        <v>254</v>
      </c>
      <c r="D284" s="94">
        <v>9222.0617647058825</v>
      </c>
      <c r="E284" s="95" t="s">
        <v>254</v>
      </c>
      <c r="F284" s="95">
        <v>9406.5030000000006</v>
      </c>
      <c r="G284" s="1064" t="s">
        <v>100</v>
      </c>
      <c r="H284" s="96" t="s">
        <v>254</v>
      </c>
      <c r="I284" s="96" t="s">
        <v>100</v>
      </c>
      <c r="J284" s="104" t="s">
        <v>100</v>
      </c>
      <c r="K284" s="104" t="s">
        <v>254</v>
      </c>
      <c r="L284" s="1070" t="s">
        <v>100</v>
      </c>
    </row>
    <row r="285" spans="1:12" ht="15.75" thickBot="1">
      <c r="A285" s="51"/>
      <c r="B285" s="52"/>
      <c r="C285" s="111"/>
      <c r="D285" s="111"/>
      <c r="E285" s="111"/>
      <c r="F285" s="111"/>
      <c r="G285" s="1074"/>
      <c r="H285" s="112"/>
      <c r="I285" s="112"/>
      <c r="J285" s="112"/>
      <c r="K285" s="112"/>
      <c r="L285" s="1075"/>
    </row>
    <row r="286" spans="1:12" ht="14.25">
      <c r="A286" s="44" t="s">
        <v>117</v>
      </c>
      <c r="B286" s="48" t="s">
        <v>25</v>
      </c>
      <c r="C286" s="105">
        <v>12772.986903158211</v>
      </c>
      <c r="D286" s="105">
        <v>12615.360193365883</v>
      </c>
      <c r="E286" s="106">
        <v>13028.446641221375</v>
      </c>
      <c r="F286" s="106">
        <v>12867.667397233201</v>
      </c>
      <c r="G286" s="1071">
        <v>1.2494824355092111</v>
      </c>
      <c r="H286" s="107">
        <v>327.5</v>
      </c>
      <c r="I286" s="107">
        <v>-2.9169384004268784</v>
      </c>
      <c r="J286" s="108">
        <v>-20</v>
      </c>
      <c r="K286" s="108">
        <v>1.0879419764279239</v>
      </c>
      <c r="L286" s="1072">
        <v>-1.9069093682777094E-2</v>
      </c>
    </row>
    <row r="287" spans="1:12" ht="15">
      <c r="A287" s="46" t="s">
        <v>117</v>
      </c>
      <c r="B287" s="47" t="s">
        <v>26</v>
      </c>
      <c r="C287" s="94" t="s">
        <v>254</v>
      </c>
      <c r="D287" s="94" t="s">
        <v>254</v>
      </c>
      <c r="E287" s="95" t="s">
        <v>254</v>
      </c>
      <c r="F287" s="95" t="s">
        <v>254</v>
      </c>
      <c r="G287" s="1064" t="s">
        <v>100</v>
      </c>
      <c r="H287" s="96" t="s">
        <v>254</v>
      </c>
      <c r="I287" s="96" t="s">
        <v>100</v>
      </c>
      <c r="J287" s="104" t="s">
        <v>100</v>
      </c>
      <c r="K287" s="104" t="s">
        <v>254</v>
      </c>
      <c r="L287" s="1070" t="s">
        <v>100</v>
      </c>
    </row>
    <row r="288" spans="1:12" ht="15">
      <c r="A288" s="46" t="s">
        <v>117</v>
      </c>
      <c r="B288" s="47" t="s">
        <v>27</v>
      </c>
      <c r="C288" s="94" t="s">
        <v>254</v>
      </c>
      <c r="D288" s="94">
        <v>11881.900980392158</v>
      </c>
      <c r="E288" s="95" t="s">
        <v>254</v>
      </c>
      <c r="F288" s="95">
        <v>12119.539000000001</v>
      </c>
      <c r="G288" s="1064" t="s">
        <v>100</v>
      </c>
      <c r="H288" s="96" t="s">
        <v>254</v>
      </c>
      <c r="I288" s="96" t="s">
        <v>100</v>
      </c>
      <c r="J288" s="104" t="s">
        <v>100</v>
      </c>
      <c r="K288" s="104" t="s">
        <v>254</v>
      </c>
      <c r="L288" s="1070" t="s">
        <v>100</v>
      </c>
    </row>
    <row r="289" spans="1:12" ht="15">
      <c r="A289" s="46" t="s">
        <v>117</v>
      </c>
      <c r="B289" s="47" t="s">
        <v>34</v>
      </c>
      <c r="C289" s="94">
        <v>13669.970588235296</v>
      </c>
      <c r="D289" s="94">
        <v>14256.205882352941</v>
      </c>
      <c r="E289" s="95">
        <v>13943.37</v>
      </c>
      <c r="F289" s="95">
        <v>14541.33</v>
      </c>
      <c r="G289" s="1064">
        <v>-4.1121410489962003</v>
      </c>
      <c r="H289" s="96">
        <v>362.5</v>
      </c>
      <c r="I289" s="96">
        <v>-1.3605442176870748</v>
      </c>
      <c r="J289" s="104">
        <v>0</v>
      </c>
      <c r="K289" s="104">
        <v>0.36264732547597461</v>
      </c>
      <c r="L289" s="1070">
        <v>6.744437344645432E-2</v>
      </c>
    </row>
    <row r="290" spans="1:12" ht="14.25">
      <c r="A290" s="44" t="s">
        <v>117</v>
      </c>
      <c r="B290" s="48" t="s">
        <v>28</v>
      </c>
      <c r="C290" s="105">
        <v>12186.817548135376</v>
      </c>
      <c r="D290" s="105">
        <v>11859.269082072038</v>
      </c>
      <c r="E290" s="106">
        <v>12430.553899098084</v>
      </c>
      <c r="F290" s="106">
        <v>12096.454463713479</v>
      </c>
      <c r="G290" s="1071">
        <v>2.7619616672540306</v>
      </c>
      <c r="H290" s="107">
        <v>305.88103448275865</v>
      </c>
      <c r="I290" s="107">
        <v>2.3418444731810761</v>
      </c>
      <c r="J290" s="108">
        <v>-18.30985915492958</v>
      </c>
      <c r="K290" s="108">
        <v>5.2583862194016318</v>
      </c>
      <c r="L290" s="1072">
        <v>1.8533820877646434E-2</v>
      </c>
    </row>
    <row r="291" spans="1:12" ht="15">
      <c r="A291" s="46" t="s">
        <v>117</v>
      </c>
      <c r="B291" s="47" t="s">
        <v>29</v>
      </c>
      <c r="C291" s="94">
        <v>12004.60882352941</v>
      </c>
      <c r="D291" s="94">
        <v>11715.243137254902</v>
      </c>
      <c r="E291" s="95">
        <v>12244.700999999999</v>
      </c>
      <c r="F291" s="95">
        <v>11949.548000000001</v>
      </c>
      <c r="G291" s="1064">
        <v>2.4699930072668725</v>
      </c>
      <c r="H291" s="96">
        <v>282.7</v>
      </c>
      <c r="I291" s="96">
        <v>2.0209310718152169</v>
      </c>
      <c r="J291" s="104">
        <v>7.1428571428571423</v>
      </c>
      <c r="K291" s="104">
        <v>1.3599274705349047</v>
      </c>
      <c r="L291" s="1070">
        <v>0.32671713843158368</v>
      </c>
    </row>
    <row r="292" spans="1:12" ht="15">
      <c r="A292" s="46" t="s">
        <v>117</v>
      </c>
      <c r="B292" s="47" t="s">
        <v>30</v>
      </c>
      <c r="C292" s="94">
        <v>12219.732352941177</v>
      </c>
      <c r="D292" s="94">
        <v>11665.938235294117</v>
      </c>
      <c r="E292" s="95">
        <v>12464.127</v>
      </c>
      <c r="F292" s="95">
        <v>11899.257</v>
      </c>
      <c r="G292" s="1064">
        <v>4.7471031174467511</v>
      </c>
      <c r="H292" s="96">
        <v>315.60000000000002</v>
      </c>
      <c r="I292" s="96">
        <v>7.2375127420999013</v>
      </c>
      <c r="J292" s="104">
        <v>-15</v>
      </c>
      <c r="K292" s="104">
        <v>3.0825022665457844</v>
      </c>
      <c r="L292" s="1070">
        <v>0.13047274625058147</v>
      </c>
    </row>
    <row r="293" spans="1:12" ht="15">
      <c r="A293" s="46" t="s">
        <v>117</v>
      </c>
      <c r="B293" s="47" t="s">
        <v>35</v>
      </c>
      <c r="C293" s="94" t="s">
        <v>254</v>
      </c>
      <c r="D293" s="94">
        <v>12368.12450980392</v>
      </c>
      <c r="E293" s="95" t="s">
        <v>254</v>
      </c>
      <c r="F293" s="95">
        <v>12615.486999999999</v>
      </c>
      <c r="G293" s="1064" t="s">
        <v>100</v>
      </c>
      <c r="H293" s="96" t="s">
        <v>254</v>
      </c>
      <c r="I293" s="96" t="s">
        <v>100</v>
      </c>
      <c r="J293" s="104" t="s">
        <v>100</v>
      </c>
      <c r="K293" s="104" t="s">
        <v>254</v>
      </c>
      <c r="L293" s="1070" t="s">
        <v>100</v>
      </c>
    </row>
    <row r="294" spans="1:12" ht="14.25">
      <c r="A294" s="44" t="s">
        <v>117</v>
      </c>
      <c r="B294" s="48" t="s">
        <v>31</v>
      </c>
      <c r="C294" s="105">
        <v>11626.071506261538</v>
      </c>
      <c r="D294" s="105">
        <v>11292.497359342769</v>
      </c>
      <c r="E294" s="106">
        <v>11858.592936386769</v>
      </c>
      <c r="F294" s="106">
        <v>11545.504226089683</v>
      </c>
      <c r="G294" s="1071">
        <v>2.7117803100326405</v>
      </c>
      <c r="H294" s="107">
        <v>280.73035714285709</v>
      </c>
      <c r="I294" s="107">
        <v>2.1128956177825677</v>
      </c>
      <c r="J294" s="108">
        <v>-3.4482758620689653</v>
      </c>
      <c r="K294" s="108">
        <v>10.154125113327289</v>
      </c>
      <c r="L294" s="1072">
        <v>1.5932395044711996</v>
      </c>
    </row>
    <row r="295" spans="1:12" ht="15">
      <c r="A295" s="46" t="s">
        <v>117</v>
      </c>
      <c r="B295" s="47" t="s">
        <v>32</v>
      </c>
      <c r="C295" s="94">
        <v>11459.889215686273</v>
      </c>
      <c r="D295" s="94">
        <v>11208.272549019608</v>
      </c>
      <c r="E295" s="95">
        <v>11689.087</v>
      </c>
      <c r="F295" s="95">
        <v>11432.438</v>
      </c>
      <c r="G295" s="1064">
        <v>2.2449192376989004</v>
      </c>
      <c r="H295" s="96">
        <v>244</v>
      </c>
      <c r="I295" s="96">
        <v>5.902777777777775</v>
      </c>
      <c r="J295" s="104">
        <v>8.695652173913043</v>
      </c>
      <c r="K295" s="104">
        <v>2.2665457842248413</v>
      </c>
      <c r="L295" s="1070">
        <v>0.56912881005509974</v>
      </c>
    </row>
    <row r="296" spans="1:12" ht="15">
      <c r="A296" s="46" t="s">
        <v>117</v>
      </c>
      <c r="B296" s="47" t="s">
        <v>33</v>
      </c>
      <c r="C296" s="94">
        <v>11680.973529411765</v>
      </c>
      <c r="D296" s="94">
        <v>11160.724509803922</v>
      </c>
      <c r="E296" s="95">
        <v>11914.593000000001</v>
      </c>
      <c r="F296" s="95">
        <v>11383.939</v>
      </c>
      <c r="G296" s="1064">
        <v>4.6614269454535942</v>
      </c>
      <c r="H296" s="96">
        <v>283.39999999999998</v>
      </c>
      <c r="I296" s="96">
        <v>2.0525747209218541</v>
      </c>
      <c r="J296" s="96">
        <v>-14.492753623188406</v>
      </c>
      <c r="K296" s="96">
        <v>5.3490480507706257</v>
      </c>
      <c r="L296" s="1065">
        <v>0.25679712826140122</v>
      </c>
    </row>
    <row r="297" spans="1:12" ht="15.75" thickBot="1">
      <c r="A297" s="56" t="s">
        <v>117</v>
      </c>
      <c r="B297" s="57" t="s">
        <v>36</v>
      </c>
      <c r="C297" s="97" t="s">
        <v>254</v>
      </c>
      <c r="D297" s="97">
        <v>11637.179411764706</v>
      </c>
      <c r="E297" s="98" t="s">
        <v>254</v>
      </c>
      <c r="F297" s="98">
        <v>12042.790999999999</v>
      </c>
      <c r="G297" s="1066" t="s">
        <v>100</v>
      </c>
      <c r="H297" s="99" t="s">
        <v>254</v>
      </c>
      <c r="I297" s="99" t="s">
        <v>100</v>
      </c>
      <c r="J297" s="99" t="s">
        <v>100</v>
      </c>
      <c r="K297" s="99" t="s">
        <v>254</v>
      </c>
      <c r="L297" s="1067" t="s">
        <v>100</v>
      </c>
    </row>
    <row r="298" spans="1:12" ht="15">
      <c r="A298" s="1252" t="s">
        <v>454</v>
      </c>
      <c r="G298" s="80"/>
      <c r="H298" s="80"/>
      <c r="I298" s="80"/>
      <c r="J298" s="80"/>
      <c r="K298" s="80"/>
      <c r="L298" s="80"/>
    </row>
    <row r="299" spans="1:12" ht="15">
      <c r="A299" s="125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89" t="s">
        <v>455</v>
      </c>
      <c r="B1" s="1289"/>
      <c r="C1" s="1289"/>
      <c r="D1" s="1289"/>
      <c r="E1" s="1289"/>
      <c r="F1" s="1289"/>
      <c r="G1" s="1289"/>
      <c r="H1" s="1289"/>
    </row>
    <row r="2" spans="1:18" ht="40.5" customHeight="1">
      <c r="A2" s="883" t="s">
        <v>127</v>
      </c>
      <c r="B2" s="3" t="s">
        <v>9</v>
      </c>
      <c r="C2" s="3"/>
      <c r="D2" s="884" t="s">
        <v>128</v>
      </c>
      <c r="E2" s="1290" t="s">
        <v>129</v>
      </c>
      <c r="F2" s="1291"/>
      <c r="G2" s="1292"/>
      <c r="H2" s="885" t="s">
        <v>130</v>
      </c>
    </row>
    <row r="3" spans="1:18" ht="27.75" thickBot="1">
      <c r="A3" s="632"/>
      <c r="B3" s="951" t="s">
        <v>448</v>
      </c>
      <c r="C3" s="951" t="s">
        <v>386</v>
      </c>
      <c r="D3" s="899" t="s">
        <v>70</v>
      </c>
      <c r="E3" s="951" t="s">
        <v>448</v>
      </c>
      <c r="F3" s="1163" t="s">
        <v>386</v>
      </c>
      <c r="G3" s="900" t="s">
        <v>131</v>
      </c>
      <c r="H3" s="901" t="s">
        <v>132</v>
      </c>
    </row>
    <row r="4" spans="1:18" ht="15.75">
      <c r="A4" s="675" t="s">
        <v>8</v>
      </c>
      <c r="B4" s="886"/>
      <c r="C4" s="886"/>
      <c r="D4" s="887"/>
      <c r="E4" s="888"/>
      <c r="F4" s="888"/>
      <c r="G4" s="889"/>
      <c r="H4" s="890"/>
    </row>
    <row r="5" spans="1:18" ht="15">
      <c r="A5" s="455" t="s">
        <v>309</v>
      </c>
      <c r="B5" s="145">
        <v>12949.458975651271</v>
      </c>
      <c r="C5" s="145">
        <v>12633.522629219075</v>
      </c>
      <c r="D5" s="861">
        <v>2.5007779358505422</v>
      </c>
      <c r="E5" s="902">
        <v>100</v>
      </c>
      <c r="F5" s="903">
        <v>100</v>
      </c>
      <c r="G5" s="663" t="s">
        <v>100</v>
      </c>
      <c r="H5" s="666">
        <v>-15.684350792930271</v>
      </c>
    </row>
    <row r="6" spans="1:18">
      <c r="A6" s="652" t="s">
        <v>133</v>
      </c>
      <c r="B6" s="94">
        <v>10374.688</v>
      </c>
      <c r="C6" s="94">
        <v>9881.4680000000008</v>
      </c>
      <c r="D6" s="862">
        <v>4.991363631395652</v>
      </c>
      <c r="E6" s="904">
        <v>9.5571378951024677</v>
      </c>
      <c r="F6" s="905">
        <v>10.084784232182864</v>
      </c>
      <c r="G6" s="661">
        <v>-5.2321033839926452</v>
      </c>
      <c r="H6" s="662">
        <v>-20.095832728328737</v>
      </c>
    </row>
    <row r="7" spans="1:18">
      <c r="A7" s="652" t="s">
        <v>134</v>
      </c>
      <c r="B7" s="94">
        <v>15407.13</v>
      </c>
      <c r="C7" s="94">
        <v>15498.289000000001</v>
      </c>
      <c r="D7" s="862">
        <v>-0.58818750895664329</v>
      </c>
      <c r="E7" s="904">
        <v>12.028482111844392</v>
      </c>
      <c r="F7" s="905">
        <v>10.768622512483343</v>
      </c>
      <c r="G7" s="661">
        <v>11.699357070977069</v>
      </c>
      <c r="H7" s="662">
        <v>-5.8199619254827315</v>
      </c>
    </row>
    <row r="8" spans="1:18" ht="13.5" thickBot="1">
      <c r="A8" s="653" t="s">
        <v>135</v>
      </c>
      <c r="B8" s="97">
        <v>12886.273999999999</v>
      </c>
      <c r="C8" s="97">
        <v>12594.409</v>
      </c>
      <c r="D8" s="863">
        <v>2.3174171967894628</v>
      </c>
      <c r="E8" s="906">
        <v>78.414379993053146</v>
      </c>
      <c r="F8" s="907">
        <v>79.146593255333784</v>
      </c>
      <c r="G8" s="664">
        <v>-0.92513553921197123</v>
      </c>
      <c r="H8" s="667">
        <v>-16.464384828862165</v>
      </c>
    </row>
    <row r="9" spans="1:18" ht="15">
      <c r="A9" s="633" t="s">
        <v>310</v>
      </c>
      <c r="B9" s="146">
        <v>10578.272361645466</v>
      </c>
      <c r="C9" s="146">
        <v>10476.015003353523</v>
      </c>
      <c r="D9" s="864">
        <v>0.9761093150325677</v>
      </c>
      <c r="E9" s="908">
        <v>100</v>
      </c>
      <c r="F9" s="909">
        <v>100</v>
      </c>
      <c r="G9" s="665" t="s">
        <v>100</v>
      </c>
      <c r="H9" s="668">
        <v>-18.083358998049491</v>
      </c>
    </row>
    <row r="10" spans="1:18">
      <c r="A10" s="652" t="s">
        <v>133</v>
      </c>
      <c r="B10" s="94" t="s">
        <v>254</v>
      </c>
      <c r="C10" s="94">
        <v>9047.1260000000002</v>
      </c>
      <c r="D10" s="1164" t="s">
        <v>100</v>
      </c>
      <c r="E10" s="904">
        <v>3.53196733295737</v>
      </c>
      <c r="F10" s="905">
        <v>1.488553536597885</v>
      </c>
      <c r="G10" s="1165" t="s">
        <v>100</v>
      </c>
      <c r="H10" s="1166" t="s">
        <v>100</v>
      </c>
    </row>
    <row r="11" spans="1:18">
      <c r="A11" s="652" t="s">
        <v>134</v>
      </c>
      <c r="B11" s="94">
        <v>15047.816999999999</v>
      </c>
      <c r="C11" s="94">
        <v>15321.505999999999</v>
      </c>
      <c r="D11" s="862">
        <v>-1.7863061242152065</v>
      </c>
      <c r="E11" s="904">
        <v>5.6613822921235668</v>
      </c>
      <c r="F11" s="905">
        <v>4.8395099750196762</v>
      </c>
      <c r="G11" s="661">
        <v>16.982552393655293</v>
      </c>
      <c r="H11" s="662">
        <v>-4.1718225207707249</v>
      </c>
    </row>
    <row r="12" spans="1:18" ht="13.5" thickBot="1">
      <c r="A12" s="654" t="s">
        <v>135</v>
      </c>
      <c r="B12" s="94">
        <v>10360.18</v>
      </c>
      <c r="C12" s="94">
        <v>10248.382</v>
      </c>
      <c r="D12" s="862">
        <v>1.0908843952147831</v>
      </c>
      <c r="E12" s="904">
        <v>90.806650374919059</v>
      </c>
      <c r="F12" s="905">
        <v>93.671936488382428</v>
      </c>
      <c r="G12" s="661">
        <v>-3.0588522249870791</v>
      </c>
      <c r="H12" s="662">
        <v>-20.589067993972332</v>
      </c>
      <c r="P12"/>
      <c r="Q12"/>
      <c r="R12"/>
    </row>
    <row r="13" spans="1:18" ht="15.75">
      <c r="A13" s="675" t="s">
        <v>136</v>
      </c>
      <c r="B13" s="679"/>
      <c r="C13" s="679"/>
      <c r="D13" s="865"/>
      <c r="E13" s="910"/>
      <c r="F13" s="910"/>
      <c r="G13" s="680"/>
      <c r="H13" s="681"/>
      <c r="P13"/>
      <c r="Q13"/>
      <c r="R13"/>
    </row>
    <row r="14" spans="1:18" ht="15">
      <c r="A14" s="455" t="s">
        <v>309</v>
      </c>
      <c r="B14" s="145">
        <v>12878.15115322931</v>
      </c>
      <c r="C14" s="145">
        <v>12557.03406630354</v>
      </c>
      <c r="D14" s="861">
        <v>2.5572685813402258</v>
      </c>
      <c r="E14" s="902">
        <v>100</v>
      </c>
      <c r="F14" s="903">
        <v>100</v>
      </c>
      <c r="G14" s="663" t="s">
        <v>100</v>
      </c>
      <c r="H14" s="666">
        <v>-31.66295287612445</v>
      </c>
      <c r="P14"/>
      <c r="Q14"/>
      <c r="R14"/>
    </row>
    <row r="15" spans="1:18">
      <c r="A15" s="652" t="s">
        <v>133</v>
      </c>
      <c r="B15" s="94">
        <v>10602.248</v>
      </c>
      <c r="C15" s="94">
        <v>10922.385</v>
      </c>
      <c r="D15" s="862">
        <v>-2.9310173556416537</v>
      </c>
      <c r="E15" s="904">
        <v>4.6591952079609671</v>
      </c>
      <c r="F15" s="905">
        <v>1.3947346702979284</v>
      </c>
      <c r="G15" s="661">
        <v>234.05602565007717</v>
      </c>
      <c r="H15" s="662">
        <v>128.28402366863907</v>
      </c>
    </row>
    <row r="16" spans="1:18">
      <c r="A16" s="652" t="s">
        <v>134</v>
      </c>
      <c r="B16" s="94">
        <v>15583.03</v>
      </c>
      <c r="C16" s="94">
        <v>15573.225</v>
      </c>
      <c r="D16" s="1164">
        <v>6.2960626331413638E-2</v>
      </c>
      <c r="E16" s="904">
        <v>3.9273465049997585</v>
      </c>
      <c r="F16" s="905">
        <v>1.5812494841957581</v>
      </c>
      <c r="G16" s="661">
        <v>148.36982046493776</v>
      </c>
      <c r="H16" s="662">
        <v>69.728601252609621</v>
      </c>
    </row>
    <row r="17" spans="1:13" ht="13.5" thickBot="1">
      <c r="A17" s="653" t="s">
        <v>135</v>
      </c>
      <c r="B17" s="97">
        <v>12877.941999999999</v>
      </c>
      <c r="C17" s="97">
        <v>12531.376</v>
      </c>
      <c r="D17" s="863">
        <v>2.7655861574977791</v>
      </c>
      <c r="E17" s="906">
        <v>91.413458287039276</v>
      </c>
      <c r="F17" s="907">
        <v>97.024015845506312</v>
      </c>
      <c r="G17" s="664">
        <v>-5.7826482542228126</v>
      </c>
      <c r="H17" s="667">
        <v>-35.614643938620667</v>
      </c>
    </row>
    <row r="18" spans="1:13" ht="15">
      <c r="A18" s="633" t="s">
        <v>310</v>
      </c>
      <c r="B18" s="146">
        <v>10455.331</v>
      </c>
      <c r="C18" s="146">
        <v>10338.449722480571</v>
      </c>
      <c r="D18" s="864">
        <v>1.1305493633661075</v>
      </c>
      <c r="E18" s="908">
        <v>100</v>
      </c>
      <c r="F18" s="909">
        <v>100</v>
      </c>
      <c r="G18" s="665" t="s">
        <v>100</v>
      </c>
      <c r="H18" s="668">
        <v>-37.442651602634122</v>
      </c>
    </row>
    <row r="19" spans="1:13">
      <c r="A19" s="652" t="s">
        <v>133</v>
      </c>
      <c r="B19" s="94" t="s">
        <v>100</v>
      </c>
      <c r="C19" s="94" t="s">
        <v>254</v>
      </c>
      <c r="D19" s="862" t="s">
        <v>100</v>
      </c>
      <c r="E19" s="904">
        <v>0</v>
      </c>
      <c r="F19" s="905">
        <v>6.2420024343809506E-2</v>
      </c>
      <c r="G19" s="661" t="s">
        <v>100</v>
      </c>
      <c r="H19" s="662" t="s">
        <v>100</v>
      </c>
    </row>
    <row r="20" spans="1:13">
      <c r="A20" s="652" t="s">
        <v>134</v>
      </c>
      <c r="B20" s="94" t="s">
        <v>100</v>
      </c>
      <c r="C20" s="94" t="s">
        <v>100</v>
      </c>
      <c r="D20" s="862" t="s">
        <v>100</v>
      </c>
      <c r="E20" s="904">
        <v>0</v>
      </c>
      <c r="F20" s="905">
        <v>0</v>
      </c>
      <c r="G20" s="661" t="s">
        <v>100</v>
      </c>
      <c r="H20" s="662" t="s">
        <v>100</v>
      </c>
    </row>
    <row r="21" spans="1:13" ht="13.5" thickBot="1">
      <c r="A21" s="654" t="s">
        <v>135</v>
      </c>
      <c r="B21" s="94">
        <v>10455.331</v>
      </c>
      <c r="C21" s="94">
        <v>10339.598</v>
      </c>
      <c r="D21" s="862">
        <v>1.1193181785210622</v>
      </c>
      <c r="E21" s="904">
        <v>100</v>
      </c>
      <c r="F21" s="905">
        <v>99.937579975656206</v>
      </c>
      <c r="G21" s="661">
        <v>6.2459011273836039E-2</v>
      </c>
      <c r="H21" s="662">
        <v>-37.403578901345988</v>
      </c>
    </row>
    <row r="22" spans="1:13" ht="15.75">
      <c r="A22" s="675" t="s">
        <v>137</v>
      </c>
      <c r="B22" s="679"/>
      <c r="C22" s="679"/>
      <c r="D22" s="865"/>
      <c r="E22" s="910"/>
      <c r="F22" s="910"/>
      <c r="G22" s="680"/>
      <c r="H22" s="681"/>
    </row>
    <row r="23" spans="1:13" ht="15">
      <c r="A23" s="455" t="s">
        <v>309</v>
      </c>
      <c r="B23" s="145">
        <v>13030.082879707494</v>
      </c>
      <c r="C23" s="1090">
        <v>12709.437804394427</v>
      </c>
      <c r="D23" s="861">
        <v>2.5228895270426523</v>
      </c>
      <c r="E23" s="902">
        <v>100</v>
      </c>
      <c r="F23" s="903">
        <v>100</v>
      </c>
      <c r="G23" s="663" t="s">
        <v>100</v>
      </c>
      <c r="H23" s="666">
        <v>-7.1722043586995117</v>
      </c>
    </row>
    <row r="24" spans="1:13">
      <c r="A24" s="652" t="s">
        <v>133</v>
      </c>
      <c r="B24" s="94">
        <v>10217.683999999999</v>
      </c>
      <c r="C24" s="94">
        <v>9709.8979999999992</v>
      </c>
      <c r="D24" s="862">
        <v>5.2295708976551563</v>
      </c>
      <c r="E24" s="904">
        <v>15.589338978158374</v>
      </c>
      <c r="F24" s="905">
        <v>21.221864951768492</v>
      </c>
      <c r="G24" s="661">
        <v>-26.541145118071917</v>
      </c>
      <c r="H24" s="662">
        <v>-31.809764309764304</v>
      </c>
    </row>
    <row r="25" spans="1:13">
      <c r="A25" s="652" t="s">
        <v>134</v>
      </c>
      <c r="B25" s="94">
        <v>15346.799000000001</v>
      </c>
      <c r="C25" s="94">
        <v>15527.011</v>
      </c>
      <c r="D25" s="862">
        <v>-1.160635488697725</v>
      </c>
      <c r="E25" s="904">
        <v>20.548446069469833</v>
      </c>
      <c r="F25" s="905">
        <v>21.246873883529833</v>
      </c>
      <c r="G25" s="661">
        <v>-3.2872027098603347</v>
      </c>
      <c r="H25" s="662">
        <v>-10.223642172523958</v>
      </c>
    </row>
    <row r="26" spans="1:13" ht="16.5" thickBot="1">
      <c r="A26" s="653" t="s">
        <v>135</v>
      </c>
      <c r="B26" s="97">
        <v>12971.183000000001</v>
      </c>
      <c r="C26" s="97">
        <v>12775.335999999999</v>
      </c>
      <c r="D26" s="863">
        <v>1.5330086034527906</v>
      </c>
      <c r="E26" s="906">
        <v>63.862214952371779</v>
      </c>
      <c r="F26" s="907">
        <v>57.531261164701689</v>
      </c>
      <c r="G26" s="664">
        <v>11.004371639873675</v>
      </c>
      <c r="H26" s="667">
        <v>3.0429112587716611</v>
      </c>
      <c r="J26" s="129"/>
      <c r="K26" s="122"/>
      <c r="L26" s="122"/>
      <c r="M26" s="122"/>
    </row>
    <row r="27" spans="1:13" ht="15">
      <c r="A27" s="633" t="s">
        <v>310</v>
      </c>
      <c r="B27" s="146">
        <v>10543.375848184722</v>
      </c>
      <c r="C27" s="146">
        <v>10577.453098787608</v>
      </c>
      <c r="D27" s="864">
        <v>-0.32216877054072757</v>
      </c>
      <c r="E27" s="908">
        <v>100</v>
      </c>
      <c r="F27" s="909">
        <v>100</v>
      </c>
      <c r="G27" s="665" t="s">
        <v>100</v>
      </c>
      <c r="H27" s="668">
        <v>16.831888363096272</v>
      </c>
      <c r="J27" s="1288"/>
      <c r="K27" s="1288"/>
      <c r="L27" s="1288"/>
      <c r="M27" s="1288"/>
    </row>
    <row r="28" spans="1:13">
      <c r="A28" s="652" t="s">
        <v>133</v>
      </c>
      <c r="B28" s="94" t="s">
        <v>254</v>
      </c>
      <c r="C28" s="94" t="s">
        <v>100</v>
      </c>
      <c r="D28" s="1164" t="s">
        <v>100</v>
      </c>
      <c r="E28" s="904">
        <v>0.54990539262062443</v>
      </c>
      <c r="F28" s="905">
        <v>0</v>
      </c>
      <c r="G28" s="661" t="s">
        <v>100</v>
      </c>
      <c r="H28" s="662" t="s">
        <v>100</v>
      </c>
    </row>
    <row r="29" spans="1:13">
      <c r="A29" s="652" t="s">
        <v>134</v>
      </c>
      <c r="B29" s="94" t="s">
        <v>254</v>
      </c>
      <c r="C29" s="94" t="s">
        <v>254</v>
      </c>
      <c r="D29" s="1164" t="s">
        <v>100</v>
      </c>
      <c r="E29" s="904">
        <v>5.1767975402081365</v>
      </c>
      <c r="F29" s="905">
        <v>6.9980311560913275</v>
      </c>
      <c r="G29" s="661" t="s">
        <v>100</v>
      </c>
      <c r="H29" s="662" t="s">
        <v>100</v>
      </c>
    </row>
    <row r="30" spans="1:13" ht="13.5" thickBot="1">
      <c r="A30" s="654" t="s">
        <v>135</v>
      </c>
      <c r="B30" s="94">
        <v>10397.993</v>
      </c>
      <c r="C30" s="94">
        <v>10278.986999999999</v>
      </c>
      <c r="D30" s="862">
        <v>1.1577600010584821</v>
      </c>
      <c r="E30" s="904">
        <v>94.273297067171242</v>
      </c>
      <c r="F30" s="905">
        <v>93.001968843908685</v>
      </c>
      <c r="G30" s="661">
        <v>1.3669906552153868</v>
      </c>
      <c r="H30" s="662">
        <v>18.428969359331479</v>
      </c>
    </row>
    <row r="31" spans="1:13" ht="15.75">
      <c r="A31" s="675" t="s">
        <v>138</v>
      </c>
      <c r="B31" s="679"/>
      <c r="C31" s="679"/>
      <c r="D31" s="865"/>
      <c r="E31" s="910"/>
      <c r="F31" s="910"/>
      <c r="G31" s="680"/>
      <c r="H31" s="681"/>
    </row>
    <row r="32" spans="1:13" ht="15">
      <c r="A32" s="455" t="s">
        <v>309</v>
      </c>
      <c r="B32" s="145">
        <v>12892.679342403524</v>
      </c>
      <c r="C32" s="145">
        <v>12652.719720137884</v>
      </c>
      <c r="D32" s="861">
        <v>1.8965062656349199</v>
      </c>
      <c r="E32" s="902">
        <v>100</v>
      </c>
      <c r="F32" s="903">
        <v>100</v>
      </c>
      <c r="G32" s="663" t="s">
        <v>100</v>
      </c>
      <c r="H32" s="666">
        <v>8.8724584103511965</v>
      </c>
    </row>
    <row r="33" spans="1:8">
      <c r="A33" s="652" t="s">
        <v>133</v>
      </c>
      <c r="B33" s="94" t="s">
        <v>254</v>
      </c>
      <c r="C33" s="94" t="s">
        <v>254</v>
      </c>
      <c r="D33" s="1164" t="s">
        <v>100</v>
      </c>
      <c r="E33" s="904">
        <v>4.478502271371541</v>
      </c>
      <c r="F33" s="905">
        <v>5.2405455362941495</v>
      </c>
      <c r="G33" s="661" t="s">
        <v>100</v>
      </c>
      <c r="H33" s="662" t="s">
        <v>100</v>
      </c>
    </row>
    <row r="34" spans="1:8">
      <c r="A34" s="652" t="s">
        <v>134</v>
      </c>
      <c r="B34" s="94" t="s">
        <v>254</v>
      </c>
      <c r="C34" s="94" t="s">
        <v>254</v>
      </c>
      <c r="D34" s="1164" t="s">
        <v>100</v>
      </c>
      <c r="E34" s="904">
        <v>7.1031982746753544</v>
      </c>
      <c r="F34" s="905">
        <v>9.2721186991057589</v>
      </c>
      <c r="G34" s="661" t="s">
        <v>100</v>
      </c>
      <c r="H34" s="662" t="s">
        <v>100</v>
      </c>
    </row>
    <row r="35" spans="1:8" ht="13.5" thickBot="1">
      <c r="A35" s="653" t="s">
        <v>135</v>
      </c>
      <c r="B35" s="97">
        <v>12756.401</v>
      </c>
      <c r="C35" s="97">
        <v>12470.414000000001</v>
      </c>
      <c r="D35" s="863">
        <v>2.2933240227629903</v>
      </c>
      <c r="E35" s="906">
        <v>88.418299453953097</v>
      </c>
      <c r="F35" s="907">
        <v>85.487335764600076</v>
      </c>
      <c r="G35" s="664">
        <v>3.4285355405434452</v>
      </c>
      <c r="H35" s="667">
        <v>12.60518934081346</v>
      </c>
    </row>
    <row r="36" spans="1:8" ht="15">
      <c r="A36" s="633" t="s">
        <v>310</v>
      </c>
      <c r="B36" s="146">
        <v>10857.953128834355</v>
      </c>
      <c r="C36" s="146">
        <v>10722.410448887213</v>
      </c>
      <c r="D36" s="864">
        <v>1.2641064301097453</v>
      </c>
      <c r="E36" s="908">
        <v>100</v>
      </c>
      <c r="F36" s="909">
        <v>100</v>
      </c>
      <c r="G36" s="665" t="s">
        <v>100</v>
      </c>
      <c r="H36" s="668">
        <v>-8.453832935160742</v>
      </c>
    </row>
    <row r="37" spans="1:8">
      <c r="A37" s="652" t="s">
        <v>133</v>
      </c>
      <c r="B37" s="94" t="s">
        <v>254</v>
      </c>
      <c r="C37" s="94" t="s">
        <v>254</v>
      </c>
      <c r="D37" s="1164" t="s">
        <v>100</v>
      </c>
      <c r="E37" s="904">
        <v>14.632359674022528</v>
      </c>
      <c r="F37" s="905">
        <v>7.1251938471855487</v>
      </c>
      <c r="G37" s="661" t="s">
        <v>100</v>
      </c>
      <c r="H37" s="662" t="s">
        <v>100</v>
      </c>
    </row>
    <row r="38" spans="1:8">
      <c r="A38" s="652" t="s">
        <v>134</v>
      </c>
      <c r="B38" s="94" t="s">
        <v>254</v>
      </c>
      <c r="C38" s="94" t="s">
        <v>254</v>
      </c>
      <c r="D38" s="1164" t="s">
        <v>100</v>
      </c>
      <c r="E38" s="904">
        <v>16.802490614412601</v>
      </c>
      <c r="F38" s="905">
        <v>15.218575799488661</v>
      </c>
      <c r="G38" s="661" t="s">
        <v>100</v>
      </c>
      <c r="H38" s="662" t="s">
        <v>100</v>
      </c>
    </row>
    <row r="39" spans="1:8" ht="13.5" thickBot="1">
      <c r="A39" s="653" t="s">
        <v>135</v>
      </c>
      <c r="B39" s="97">
        <v>10024.965</v>
      </c>
      <c r="C39" s="97" t="s">
        <v>254</v>
      </c>
      <c r="D39" s="863">
        <v>1.3788071540821605</v>
      </c>
      <c r="E39" s="906">
        <v>68.565149711564871</v>
      </c>
      <c r="F39" s="907">
        <v>77.656230353325782</v>
      </c>
      <c r="G39" s="664" t="s">
        <v>100</v>
      </c>
      <c r="H39" s="667" t="s">
        <v>100</v>
      </c>
    </row>
    <row r="40" spans="1:8" ht="14.25" customHeight="1">
      <c r="A40" s="129" t="s">
        <v>311</v>
      </c>
      <c r="B40" s="122"/>
      <c r="C40" s="129"/>
      <c r="D40" s="122"/>
    </row>
    <row r="41" spans="1:8" ht="5.25" customHeight="1">
      <c r="A41" s="1293"/>
      <c r="B41" s="1293"/>
      <c r="C41" s="1293"/>
      <c r="D41" s="1293"/>
    </row>
    <row r="42" spans="1:8" ht="15">
      <c r="A42" s="130" t="s">
        <v>61</v>
      </c>
      <c r="B42" s="131"/>
    </row>
    <row r="43" spans="1:8" ht="15">
      <c r="A43" s="128" t="s">
        <v>96</v>
      </c>
      <c r="B43" s="1294" t="s">
        <v>62</v>
      </c>
      <c r="C43" s="1295"/>
      <c r="D43" s="1295"/>
      <c r="E43" s="1295"/>
      <c r="F43" s="1295"/>
      <c r="G43" s="1295"/>
      <c r="H43" s="1296"/>
    </row>
    <row r="44" spans="1:8" ht="15">
      <c r="A44" s="128" t="s">
        <v>63</v>
      </c>
      <c r="B44" s="1294" t="s">
        <v>64</v>
      </c>
      <c r="C44" s="1295"/>
      <c r="D44" s="1295"/>
      <c r="E44" s="1295"/>
      <c r="F44" s="1295"/>
      <c r="G44" s="1295"/>
      <c r="H44" s="1296"/>
    </row>
    <row r="45" spans="1:8" ht="15">
      <c r="A45" s="128" t="s">
        <v>65</v>
      </c>
      <c r="B45" s="1294" t="s">
        <v>66</v>
      </c>
      <c r="C45" s="1295"/>
      <c r="D45" s="1295"/>
      <c r="E45" s="1295"/>
      <c r="F45" s="1295"/>
      <c r="G45" s="1295"/>
      <c r="H45" s="1296"/>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N20" sqref="N20"/>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6" t="s">
        <v>456</v>
      </c>
      <c r="B2" s="877"/>
      <c r="C2" s="877"/>
      <c r="D2" s="877"/>
      <c r="E2" s="877"/>
      <c r="F2" s="122"/>
      <c r="G2" s="122"/>
      <c r="H2" s="122"/>
    </row>
    <row r="3" spans="1:8" ht="30.75" customHeight="1">
      <c r="A3" s="1297" t="s">
        <v>139</v>
      </c>
      <c r="B3" s="1299" t="s">
        <v>140</v>
      </c>
      <c r="C3" s="1300"/>
      <c r="D3" s="1301" t="s">
        <v>315</v>
      </c>
      <c r="E3" s="1302"/>
    </row>
    <row r="4" spans="1:8" ht="16.5" thickBot="1">
      <c r="A4" s="1298"/>
      <c r="B4" s="926" t="s">
        <v>141</v>
      </c>
      <c r="C4" s="926" t="s">
        <v>142</v>
      </c>
      <c r="D4" s="927" t="s">
        <v>141</v>
      </c>
      <c r="E4" s="928" t="s">
        <v>142</v>
      </c>
      <c r="G4" s="132" t="s">
        <v>143</v>
      </c>
      <c r="H4" s="133"/>
    </row>
    <row r="5" spans="1:8" ht="17.25" customHeight="1" thickBot="1">
      <c r="A5" s="920" t="s">
        <v>144</v>
      </c>
      <c r="B5" s="921">
        <v>25068.762999999999</v>
      </c>
      <c r="C5" s="921">
        <v>20471.143</v>
      </c>
      <c r="D5" s="922">
        <v>-21.502849036079756</v>
      </c>
      <c r="E5" s="923">
        <v>-14.351519893227781</v>
      </c>
      <c r="G5" s="134" t="s">
        <v>59</v>
      </c>
      <c r="H5" s="135" t="s">
        <v>60</v>
      </c>
    </row>
    <row r="6" spans="1:8" ht="18" customHeight="1">
      <c r="A6" s="942" t="s">
        <v>145</v>
      </c>
      <c r="B6" s="1006" t="s">
        <v>254</v>
      </c>
      <c r="C6" s="943" t="s">
        <v>254</v>
      </c>
      <c r="D6" s="636" t="s">
        <v>100</v>
      </c>
      <c r="E6" s="1013" t="s">
        <v>100</v>
      </c>
      <c r="G6" s="136" t="s">
        <v>146</v>
      </c>
      <c r="H6" s="137" t="s">
        <v>147</v>
      </c>
    </row>
    <row r="7" spans="1:8" ht="18" customHeight="1">
      <c r="A7" s="634" t="s">
        <v>148</v>
      </c>
      <c r="B7" s="635">
        <v>25288.415000000001</v>
      </c>
      <c r="C7" s="635">
        <v>20112.800999999999</v>
      </c>
      <c r="D7" s="929" t="s">
        <v>100</v>
      </c>
      <c r="E7" s="930" t="s">
        <v>100</v>
      </c>
      <c r="G7" s="138" t="s">
        <v>149</v>
      </c>
      <c r="H7" s="139" t="s">
        <v>150</v>
      </c>
    </row>
    <row r="8" spans="1:8" ht="18" customHeight="1">
      <c r="A8" s="634" t="s">
        <v>151</v>
      </c>
      <c r="B8" s="635" t="s">
        <v>254</v>
      </c>
      <c r="C8" s="635" t="s">
        <v>254</v>
      </c>
      <c r="D8" s="636" t="s">
        <v>100</v>
      </c>
      <c r="E8" s="1013" t="s">
        <v>100</v>
      </c>
      <c r="G8" s="138" t="s">
        <v>152</v>
      </c>
      <c r="H8" s="139" t="s">
        <v>153</v>
      </c>
    </row>
    <row r="9" spans="1:8" ht="18" customHeight="1">
      <c r="A9" s="634" t="s">
        <v>154</v>
      </c>
      <c r="B9" s="635" t="s">
        <v>100</v>
      </c>
      <c r="C9" s="635" t="s">
        <v>254</v>
      </c>
      <c r="D9" s="929" t="s">
        <v>100</v>
      </c>
      <c r="E9" s="930" t="s">
        <v>100</v>
      </c>
      <c r="G9" s="138" t="s">
        <v>155</v>
      </c>
      <c r="H9" s="139" t="s">
        <v>156</v>
      </c>
    </row>
    <row r="10" spans="1:8" ht="18" customHeight="1">
      <c r="A10" s="634" t="s">
        <v>157</v>
      </c>
      <c r="B10" s="635" t="s">
        <v>254</v>
      </c>
      <c r="C10" s="635">
        <v>20398.732</v>
      </c>
      <c r="D10" s="636" t="s">
        <v>100</v>
      </c>
      <c r="E10" s="1119">
        <v>4.2280168426594527</v>
      </c>
      <c r="G10" s="138" t="s">
        <v>158</v>
      </c>
      <c r="H10" s="139" t="s">
        <v>159</v>
      </c>
    </row>
    <row r="11" spans="1:8" ht="18" customHeight="1">
      <c r="A11" s="634" t="s">
        <v>160</v>
      </c>
      <c r="B11" s="635" t="s">
        <v>100</v>
      </c>
      <c r="C11" s="635" t="s">
        <v>100</v>
      </c>
      <c r="D11" s="929" t="s">
        <v>100</v>
      </c>
      <c r="E11" s="930" t="s">
        <v>100</v>
      </c>
      <c r="G11" s="138" t="s">
        <v>161</v>
      </c>
      <c r="H11" s="139" t="s">
        <v>162</v>
      </c>
    </row>
    <row r="12" spans="1:8" ht="18" customHeight="1">
      <c r="A12" s="634" t="s">
        <v>163</v>
      </c>
      <c r="B12" s="635">
        <v>25768.952000000001</v>
      </c>
      <c r="C12" s="635">
        <v>21955.726999999999</v>
      </c>
      <c r="D12" s="1162">
        <v>8.1155041085142834</v>
      </c>
      <c r="E12" s="1119">
        <v>-1.5018728604676621</v>
      </c>
      <c r="G12" s="138" t="s">
        <v>164</v>
      </c>
      <c r="H12" s="139" t="s">
        <v>165</v>
      </c>
    </row>
    <row r="13" spans="1:8" ht="18" customHeight="1" thickBot="1">
      <c r="A13" s="637" t="s">
        <v>166</v>
      </c>
      <c r="B13" s="1117" t="s">
        <v>254</v>
      </c>
      <c r="C13" s="1117">
        <v>19413.307000000001</v>
      </c>
      <c r="D13" s="1118" t="s">
        <v>100</v>
      </c>
      <c r="E13" s="1149">
        <v>-17.390182978723402</v>
      </c>
      <c r="G13" s="140" t="s">
        <v>167</v>
      </c>
      <c r="H13" s="141" t="s">
        <v>168</v>
      </c>
    </row>
    <row r="14" spans="1:8">
      <c r="A14" s="660" t="s">
        <v>95</v>
      </c>
      <c r="B14" s="142"/>
      <c r="C14" s="142"/>
      <c r="D14" s="142"/>
      <c r="E14" s="142"/>
    </row>
    <row r="15" spans="1:8">
      <c r="A15" s="143"/>
      <c r="B15" s="144"/>
      <c r="C15" s="144"/>
      <c r="D15" s="144"/>
    </row>
    <row r="23" spans="1:4" ht="15">
      <c r="D23" s="935"/>
    </row>
    <row r="24" spans="1:4" ht="15">
      <c r="D24" s="935"/>
    </row>
    <row r="25" spans="1:4" ht="15">
      <c r="A25" s="936"/>
      <c r="D25" s="935"/>
    </row>
    <row r="26" spans="1:4" ht="15">
      <c r="A26" s="936"/>
      <c r="D26" s="935"/>
    </row>
    <row r="27" spans="1:4" ht="15">
      <c r="A27" s="936"/>
      <c r="D27" s="935"/>
    </row>
    <row r="28" spans="1:4" ht="15">
      <c r="A28" s="936"/>
      <c r="D28" s="935"/>
    </row>
    <row r="29" spans="1:4" ht="15">
      <c r="A29" s="936"/>
      <c r="D29" s="935"/>
    </row>
    <row r="30" spans="1:4" ht="15">
      <c r="A30" s="936"/>
      <c r="D30" s="935"/>
    </row>
    <row r="31" spans="1:4" ht="15">
      <c r="A31" s="936"/>
      <c r="D31" s="935"/>
    </row>
    <row r="32" spans="1:4" ht="15">
      <c r="A32" s="936"/>
      <c r="D32" s="935"/>
    </row>
    <row r="33" spans="1:13" ht="15">
      <c r="A33" s="936"/>
      <c r="D33" s="935"/>
    </row>
    <row r="34" spans="1:13" ht="15">
      <c r="A34" s="936"/>
      <c r="D34" s="935"/>
    </row>
    <row r="35" spans="1:13" ht="15">
      <c r="A35" s="936"/>
      <c r="D35" s="935"/>
      <c r="M35" s="127" t="s">
        <v>123</v>
      </c>
    </row>
    <row r="36" spans="1:13" ht="15">
      <c r="A36" s="936"/>
      <c r="D36" s="935"/>
    </row>
    <row r="37" spans="1:13" ht="15">
      <c r="A37" s="936"/>
      <c r="D37" s="935"/>
    </row>
    <row r="38" spans="1:13" ht="15">
      <c r="A38" s="936"/>
      <c r="D38" s="935"/>
    </row>
    <row r="39" spans="1:13" ht="15">
      <c r="A39" s="936"/>
      <c r="D39" s="935"/>
    </row>
    <row r="40" spans="1:13" ht="15">
      <c r="A40" s="936"/>
      <c r="D40" s="935"/>
    </row>
    <row r="41" spans="1:13" ht="15">
      <c r="A41" s="936"/>
      <c r="D41" s="935"/>
    </row>
    <row r="42" spans="1:13" ht="15">
      <c r="A42" s="936"/>
      <c r="D42" s="935"/>
    </row>
    <row r="43" spans="1:13" ht="15">
      <c r="A43" s="936"/>
      <c r="D43" s="935"/>
    </row>
    <row r="44" spans="1:13" ht="15">
      <c r="A44" s="936"/>
      <c r="D44" s="935"/>
    </row>
    <row r="45" spans="1:13" ht="15">
      <c r="D45" s="935"/>
    </row>
    <row r="46" spans="1:13" ht="15">
      <c r="A46" s="936"/>
      <c r="D46" s="935"/>
    </row>
    <row r="47" spans="1:13" ht="15">
      <c r="A47" s="936"/>
      <c r="D47" s="935"/>
    </row>
    <row r="48" spans="1:13" ht="15">
      <c r="A48" s="936"/>
      <c r="D48" s="935"/>
    </row>
    <row r="49" spans="1:4" ht="15">
      <c r="A49" s="936"/>
      <c r="D49" s="935"/>
    </row>
    <row r="50" spans="1:4" ht="15">
      <c r="A50" s="936"/>
      <c r="D50" s="935"/>
    </row>
    <row r="51" spans="1:4" ht="15">
      <c r="A51" s="936"/>
      <c r="D51" s="935"/>
    </row>
    <row r="52" spans="1:4" ht="15">
      <c r="A52" s="936"/>
      <c r="D52" s="935"/>
    </row>
    <row r="53" spans="1:4" ht="15">
      <c r="A53" s="936"/>
      <c r="D53" s="935"/>
    </row>
    <row r="54" spans="1:4" ht="15">
      <c r="A54" s="936"/>
    </row>
    <row r="55" spans="1:4" ht="15">
      <c r="A55" s="936"/>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M34" sqref="M34"/>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307" t="s">
        <v>457</v>
      </c>
      <c r="B1" s="1307"/>
      <c r="C1" s="1307"/>
      <c r="D1" s="1307"/>
      <c r="E1" s="1307"/>
      <c r="F1" s="1307"/>
      <c r="G1" s="644"/>
      <c r="H1" s="644"/>
    </row>
    <row r="2" spans="1:8" ht="13.5" customHeight="1" thickBot="1"/>
    <row r="3" spans="1:8" ht="27" customHeight="1">
      <c r="A3" s="1303" t="s">
        <v>73</v>
      </c>
      <c r="B3" s="1303" t="s">
        <v>118</v>
      </c>
      <c r="C3" s="1308" t="s">
        <v>82</v>
      </c>
      <c r="D3" s="1309"/>
      <c r="E3" s="1310"/>
      <c r="F3" s="1305" t="s">
        <v>119</v>
      </c>
      <c r="G3" s="1306"/>
      <c r="H3" s="122"/>
    </row>
    <row r="4" spans="1:8" ht="32.25" customHeight="1" thickBot="1">
      <c r="A4" s="1304"/>
      <c r="B4" s="1304"/>
      <c r="C4" s="913">
        <v>43786</v>
      </c>
      <c r="D4" s="914">
        <v>43779</v>
      </c>
      <c r="E4" s="915">
        <v>43422</v>
      </c>
      <c r="F4" s="916" t="s">
        <v>349</v>
      </c>
      <c r="G4" s="917" t="s">
        <v>120</v>
      </c>
      <c r="H4" s="122"/>
    </row>
    <row r="5" spans="1:8" ht="29.25" customHeight="1">
      <c r="A5" s="972" t="s">
        <v>124</v>
      </c>
      <c r="B5" s="1092" t="s">
        <v>326</v>
      </c>
      <c r="C5" s="918">
        <v>532.35</v>
      </c>
      <c r="D5" s="878">
        <v>487.66</v>
      </c>
      <c r="E5" s="1169">
        <v>673.4</v>
      </c>
      <c r="F5" s="1011">
        <v>9.1641717590124259</v>
      </c>
      <c r="G5" s="1108">
        <v>-20.94594594594594</v>
      </c>
      <c r="H5" s="122"/>
    </row>
    <row r="6" spans="1:8" ht="28.5" customHeight="1" thickBot="1">
      <c r="A6" s="973" t="s">
        <v>125</v>
      </c>
      <c r="B6" s="1091" t="s">
        <v>326</v>
      </c>
      <c r="C6" s="1170">
        <v>824.84</v>
      </c>
      <c r="D6" s="1171">
        <v>830</v>
      </c>
      <c r="E6" s="1172">
        <v>858</v>
      </c>
      <c r="F6" s="1173">
        <v>-0.62168674698794801</v>
      </c>
      <c r="G6" s="1174">
        <v>-3.8648018648018612</v>
      </c>
      <c r="H6" s="122"/>
    </row>
    <row r="7" spans="1:8" ht="32.25" customHeight="1" thickBot="1">
      <c r="A7" s="974" t="s">
        <v>121</v>
      </c>
      <c r="B7" s="1093" t="s">
        <v>122</v>
      </c>
      <c r="C7" s="1170" t="s">
        <v>100</v>
      </c>
      <c r="D7" s="1248" t="s">
        <v>100</v>
      </c>
      <c r="E7" s="1249">
        <v>10.5</v>
      </c>
      <c r="F7" s="1250" t="s">
        <v>100</v>
      </c>
      <c r="G7" s="1251" t="s">
        <v>100</v>
      </c>
      <c r="H7" s="122"/>
    </row>
    <row r="8" spans="1:8" s="122" customFormat="1" ht="15.75">
      <c r="A8" s="964"/>
      <c r="B8" s="965"/>
      <c r="D8" s="939"/>
      <c r="E8" s="940"/>
      <c r="F8" s="941"/>
      <c r="G8" s="941"/>
    </row>
    <row r="9" spans="1:8" ht="19.5" customHeight="1">
      <c r="A9" s="629" t="s">
        <v>42</v>
      </c>
      <c r="B9" s="122"/>
      <c r="C9" s="122"/>
      <c r="E9" s="122"/>
      <c r="F9" s="122"/>
      <c r="G9" s="122"/>
      <c r="H9" s="122"/>
    </row>
    <row r="10" spans="1:8" ht="15">
      <c r="A10" s="630" t="s">
        <v>95</v>
      </c>
      <c r="B10" s="122"/>
      <c r="C10" s="122"/>
      <c r="E10" s="122"/>
      <c r="F10" s="122"/>
      <c r="G10" s="122"/>
      <c r="H10" s="122"/>
    </row>
    <row r="11" spans="1:8" ht="15">
      <c r="A11" s="630"/>
      <c r="B11" s="122"/>
      <c r="C11" s="122"/>
      <c r="E11" s="122"/>
      <c r="F11" s="122"/>
      <c r="G11" s="122"/>
      <c r="H11" s="122"/>
    </row>
    <row r="12" spans="1:8" ht="15">
      <c r="A12" s="631"/>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W32" sqref="W32"/>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314" t="s">
        <v>89</v>
      </c>
      <c r="C1" s="1314"/>
      <c r="D1" s="1314"/>
      <c r="E1" s="1314"/>
      <c r="F1" s="8"/>
      <c r="G1" s="7"/>
    </row>
    <row r="2" spans="2:17" ht="20.25" thickBot="1">
      <c r="B2" s="882"/>
      <c r="C2" s="7"/>
      <c r="D2" s="7"/>
      <c r="E2" s="7"/>
      <c r="F2" s="7"/>
      <c r="H2" s="61"/>
      <c r="I2" s="61"/>
      <c r="J2" s="61"/>
      <c r="K2" s="61"/>
      <c r="L2" s="61"/>
      <c r="M2" s="61"/>
      <c r="N2" s="61"/>
      <c r="O2" s="61"/>
      <c r="P2" s="61"/>
      <c r="Q2" s="61"/>
    </row>
    <row r="3" spans="2:17" ht="25.5" customHeight="1">
      <c r="B3" s="1150"/>
      <c r="C3" s="1151" t="s">
        <v>316</v>
      </c>
      <c r="D3" s="1152"/>
      <c r="E3" s="1153" t="s">
        <v>69</v>
      </c>
      <c r="F3" s="1312"/>
    </row>
    <row r="4" spans="2:17" ht="34.5" customHeight="1" thickBot="1">
      <c r="B4" s="1154" t="s">
        <v>43</v>
      </c>
      <c r="C4" s="1155">
        <v>43784</v>
      </c>
      <c r="D4" s="1155">
        <v>43777</v>
      </c>
      <c r="E4" s="1156" t="s">
        <v>312</v>
      </c>
      <c r="F4" s="1313"/>
      <c r="G4" s="656" t="s">
        <v>42</v>
      </c>
      <c r="H4" s="121"/>
      <c r="I4" s="121"/>
      <c r="J4" s="121"/>
      <c r="K4" s="121"/>
      <c r="L4" s="121"/>
      <c r="M4" s="121"/>
      <c r="N4" s="121"/>
      <c r="O4" s="121"/>
      <c r="P4" s="121"/>
      <c r="Q4" s="121"/>
    </row>
    <row r="5" spans="2:17" ht="29.25" customHeight="1">
      <c r="B5" s="1095" t="s">
        <v>317</v>
      </c>
      <c r="C5" s="1157"/>
      <c r="D5" s="1157"/>
      <c r="E5" s="1158"/>
      <c r="F5" s="10"/>
      <c r="G5" s="1311" t="s">
        <v>348</v>
      </c>
      <c r="H5" s="1311"/>
      <c r="I5" s="1311"/>
      <c r="J5" s="1311"/>
      <c r="K5" s="1311"/>
      <c r="L5" s="1311"/>
      <c r="M5" s="1311"/>
      <c r="N5" s="1311"/>
      <c r="O5" s="1311"/>
      <c r="P5" s="1311"/>
      <c r="Q5" s="1311"/>
    </row>
    <row r="6" spans="2:17" ht="21" customHeight="1">
      <c r="B6" s="638" t="s">
        <v>44</v>
      </c>
      <c r="C6" s="1159">
        <v>9.5</v>
      </c>
      <c r="D6" s="1159">
        <v>10</v>
      </c>
      <c r="E6" s="1087">
        <v>-5</v>
      </c>
      <c r="F6" s="10"/>
      <c r="G6" s="1311"/>
      <c r="H6" s="1311"/>
      <c r="I6" s="1311"/>
      <c r="J6" s="1311"/>
      <c r="K6" s="1311"/>
      <c r="L6" s="1311"/>
      <c r="M6" s="1311"/>
      <c r="N6" s="1311"/>
      <c r="O6" s="1311"/>
      <c r="P6" s="1311"/>
      <c r="Q6" s="1311"/>
    </row>
    <row r="7" spans="2:17" ht="15.75">
      <c r="B7" s="638" t="s">
        <v>45</v>
      </c>
      <c r="C7" s="639">
        <v>10</v>
      </c>
      <c r="D7" s="639">
        <v>15</v>
      </c>
      <c r="E7" s="911">
        <v>-33.333333333333329</v>
      </c>
      <c r="F7" s="16"/>
      <c r="G7" s="15"/>
      <c r="H7" s="15"/>
      <c r="I7" s="6"/>
      <c r="J7" s="9"/>
      <c r="K7" s="9"/>
      <c r="L7" s="9"/>
      <c r="M7" s="9"/>
      <c r="N7" s="9"/>
    </row>
    <row r="8" spans="2:17" ht="15.75">
      <c r="B8" s="657" t="s">
        <v>46</v>
      </c>
      <c r="C8" s="645">
        <v>9.83</v>
      </c>
      <c r="D8" s="645">
        <v>12.25</v>
      </c>
      <c r="E8" s="1012">
        <v>-19.755102040816325</v>
      </c>
      <c r="F8" s="10"/>
      <c r="G8" s="17"/>
      <c r="H8" s="17"/>
      <c r="I8" s="18"/>
      <c r="J8" s="9"/>
      <c r="K8" s="9"/>
      <c r="L8" s="9"/>
      <c r="M8" s="9"/>
      <c r="N8" s="9"/>
    </row>
    <row r="9" spans="2:17" ht="15.75">
      <c r="B9" s="658" t="s">
        <v>256</v>
      </c>
      <c r="C9" s="646">
        <v>95</v>
      </c>
      <c r="D9" s="646">
        <v>102</v>
      </c>
      <c r="E9" s="912">
        <v>-6.8627450980392162</v>
      </c>
      <c r="F9" s="10"/>
      <c r="G9" s="19"/>
      <c r="H9" s="19"/>
      <c r="I9" s="20"/>
      <c r="J9" s="13"/>
      <c r="K9" s="12"/>
      <c r="L9" s="14"/>
    </row>
    <row r="10" spans="2:17" ht="15.75">
      <c r="B10" s="658" t="s">
        <v>257</v>
      </c>
      <c r="C10" s="646">
        <v>85</v>
      </c>
      <c r="D10" s="646">
        <v>81</v>
      </c>
      <c r="E10" s="912">
        <v>4.9382716049382713</v>
      </c>
      <c r="F10" s="16"/>
      <c r="G10" s="19"/>
      <c r="H10" s="19"/>
      <c r="I10" s="20"/>
      <c r="J10" s="21"/>
      <c r="K10" s="11"/>
      <c r="L10" s="22"/>
    </row>
    <row r="11" spans="2:17" ht="15.75">
      <c r="B11" s="658" t="s">
        <v>358</v>
      </c>
      <c r="C11" s="1160">
        <v>2.67</v>
      </c>
      <c r="D11" s="1160">
        <v>2.5</v>
      </c>
      <c r="E11" s="912">
        <v>6.799999999999998</v>
      </c>
      <c r="F11" s="10"/>
      <c r="G11" s="23"/>
      <c r="H11" s="23"/>
      <c r="I11" s="20"/>
      <c r="J11" s="13"/>
      <c r="K11" s="12"/>
      <c r="L11" s="14"/>
    </row>
    <row r="12" spans="2:17" ht="22.5" customHeight="1">
      <c r="B12" s="1094" t="s">
        <v>318</v>
      </c>
      <c r="C12" s="639"/>
      <c r="D12" s="639"/>
      <c r="E12" s="911"/>
      <c r="F12" s="10"/>
      <c r="G12" s="23"/>
      <c r="H12" s="23"/>
      <c r="I12" s="24"/>
      <c r="J12" s="13"/>
      <c r="K12" s="12"/>
      <c r="L12" s="14"/>
    </row>
    <row r="13" spans="2:17" ht="15.75">
      <c r="B13" s="638" t="s">
        <v>44</v>
      </c>
      <c r="C13" s="1161" t="s">
        <v>100</v>
      </c>
      <c r="D13" s="1159" t="s">
        <v>100</v>
      </c>
      <c r="E13" s="1087" t="s">
        <v>100</v>
      </c>
      <c r="F13" s="16"/>
      <c r="G13" s="23"/>
      <c r="H13" s="23"/>
      <c r="I13" s="20"/>
      <c r="J13" s="21"/>
      <c r="K13" s="11"/>
      <c r="L13" s="22"/>
    </row>
    <row r="14" spans="2:17" ht="15.75">
      <c r="B14" s="638" t="s">
        <v>45</v>
      </c>
      <c r="C14" s="1161" t="s">
        <v>100</v>
      </c>
      <c r="D14" s="639" t="s">
        <v>100</v>
      </c>
      <c r="E14" s="1087" t="s">
        <v>100</v>
      </c>
      <c r="F14" s="16"/>
      <c r="G14" s="23"/>
      <c r="H14" s="23"/>
      <c r="I14" s="20"/>
      <c r="J14" s="21"/>
      <c r="K14" s="11"/>
      <c r="L14" s="22"/>
    </row>
    <row r="15" spans="2:17" ht="15.75">
      <c r="B15" s="657" t="s">
        <v>46</v>
      </c>
      <c r="C15" s="645" t="s">
        <v>254</v>
      </c>
      <c r="D15" s="645" t="s">
        <v>254</v>
      </c>
      <c r="E15" s="1012" t="s">
        <v>100</v>
      </c>
      <c r="F15" s="16"/>
      <c r="G15" s="25"/>
      <c r="H15" s="25"/>
      <c r="I15" s="26"/>
      <c r="J15" s="21"/>
      <c r="K15" s="11"/>
      <c r="L15" s="22"/>
    </row>
    <row r="16" spans="2:17" ht="15.75">
      <c r="B16" s="658" t="s">
        <v>256</v>
      </c>
      <c r="C16" s="646" t="s">
        <v>100</v>
      </c>
      <c r="D16" s="646" t="s">
        <v>100</v>
      </c>
      <c r="E16" s="1088" t="s">
        <v>100</v>
      </c>
      <c r="F16" s="16"/>
      <c r="G16" s="19"/>
      <c r="H16" s="19"/>
      <c r="I16" s="20"/>
      <c r="J16" s="21"/>
      <c r="K16" s="11"/>
      <c r="L16" s="22"/>
    </row>
    <row r="17" spans="2:15" ht="15.75">
      <c r="B17" s="658" t="s">
        <v>257</v>
      </c>
      <c r="C17" s="646" t="s">
        <v>100</v>
      </c>
      <c r="D17" s="646" t="s">
        <v>100</v>
      </c>
      <c r="E17" s="1088" t="s">
        <v>100</v>
      </c>
      <c r="F17" s="16"/>
      <c r="G17" s="19"/>
      <c r="H17" s="19"/>
      <c r="I17" s="20"/>
      <c r="J17" s="21"/>
      <c r="K17" s="11"/>
      <c r="L17" s="22"/>
    </row>
    <row r="18" spans="2:15" ht="15.75">
      <c r="B18" s="658" t="s">
        <v>358</v>
      </c>
      <c r="C18" s="1160" t="s">
        <v>100</v>
      </c>
      <c r="D18" s="1160" t="s">
        <v>100</v>
      </c>
      <c r="E18" s="1088" t="s">
        <v>100</v>
      </c>
      <c r="F18" s="16"/>
      <c r="G18" s="23"/>
      <c r="H18" s="23"/>
      <c r="I18" s="20"/>
      <c r="J18" s="21"/>
      <c r="K18" s="11"/>
      <c r="L18" s="22"/>
    </row>
    <row r="19" spans="2:15" ht="20.25" customHeight="1">
      <c r="B19" s="1094" t="s">
        <v>319</v>
      </c>
      <c r="C19" s="639"/>
      <c r="D19" s="639"/>
      <c r="E19" s="911"/>
      <c r="F19" s="16"/>
      <c r="G19" s="23"/>
      <c r="H19" s="23"/>
      <c r="I19" s="24"/>
      <c r="J19" s="21"/>
      <c r="K19" s="11"/>
      <c r="L19" s="22"/>
      <c r="O19" t="s">
        <v>123</v>
      </c>
    </row>
    <row r="20" spans="2:15" ht="15.75">
      <c r="B20" s="638" t="s">
        <v>44</v>
      </c>
      <c r="C20" s="1161" t="s">
        <v>100</v>
      </c>
      <c r="D20" s="639" t="s">
        <v>100</v>
      </c>
      <c r="E20" s="1087" t="s">
        <v>100</v>
      </c>
      <c r="F20" s="16"/>
      <c r="G20" s="23"/>
      <c r="H20" s="23"/>
      <c r="I20" s="20"/>
      <c r="J20" s="21"/>
      <c r="K20" s="11"/>
      <c r="L20" s="22"/>
    </row>
    <row r="21" spans="2:15" ht="15.75">
      <c r="B21" s="638" t="s">
        <v>45</v>
      </c>
      <c r="C21" s="1161" t="s">
        <v>100</v>
      </c>
      <c r="D21" s="639" t="s">
        <v>100</v>
      </c>
      <c r="E21" s="1087" t="s">
        <v>100</v>
      </c>
      <c r="F21" s="16"/>
      <c r="G21" s="23"/>
      <c r="H21" s="23"/>
      <c r="I21" s="20"/>
      <c r="J21" s="21"/>
      <c r="K21" s="11"/>
      <c r="L21" s="22"/>
    </row>
    <row r="22" spans="2:15" ht="15.75">
      <c r="B22" s="657" t="s">
        <v>46</v>
      </c>
      <c r="C22" s="645" t="s">
        <v>254</v>
      </c>
      <c r="D22" s="645" t="s">
        <v>254</v>
      </c>
      <c r="E22" s="1012" t="s">
        <v>100</v>
      </c>
      <c r="F22" s="16"/>
      <c r="G22" s="25"/>
      <c r="H22" s="25"/>
      <c r="I22" s="26"/>
      <c r="J22" s="21"/>
      <c r="K22" s="11"/>
      <c r="L22" s="22"/>
      <c r="O22" s="58"/>
    </row>
    <row r="23" spans="2:15" ht="15.75">
      <c r="B23" s="658" t="s">
        <v>256</v>
      </c>
      <c r="C23" s="646" t="s">
        <v>100</v>
      </c>
      <c r="D23" s="646" t="s">
        <v>100</v>
      </c>
      <c r="E23" s="1088" t="s">
        <v>100</v>
      </c>
      <c r="F23" s="16"/>
      <c r="G23" s="19"/>
      <c r="H23" s="19"/>
      <c r="I23" s="20"/>
      <c r="J23" s="21"/>
      <c r="K23" s="11"/>
      <c r="L23" s="22"/>
    </row>
    <row r="24" spans="2:15" ht="15.75">
      <c r="B24" s="658" t="s">
        <v>257</v>
      </c>
      <c r="C24" s="646" t="s">
        <v>100</v>
      </c>
      <c r="D24" s="646" t="s">
        <v>100</v>
      </c>
      <c r="E24" s="1088" t="s">
        <v>100</v>
      </c>
      <c r="F24" s="16"/>
      <c r="G24" s="19"/>
      <c r="H24" s="19"/>
      <c r="I24" s="20"/>
      <c r="J24" s="21"/>
      <c r="K24" s="11"/>
      <c r="L24" s="22"/>
    </row>
    <row r="25" spans="2:15" ht="16.5" thickBot="1">
      <c r="B25" s="659" t="s">
        <v>358</v>
      </c>
      <c r="C25" s="655" t="s">
        <v>100</v>
      </c>
      <c r="D25" s="655" t="s">
        <v>100</v>
      </c>
      <c r="E25" s="1089" t="s">
        <v>100</v>
      </c>
      <c r="F25" s="16"/>
      <c r="G25" s="23"/>
      <c r="H25" s="23"/>
      <c r="I25" s="20"/>
      <c r="J25" s="21"/>
      <c r="K25" s="11"/>
      <c r="L25" s="22"/>
    </row>
    <row r="26" spans="2:15" ht="15">
      <c r="B26" s="630" t="s">
        <v>95</v>
      </c>
      <c r="C26" s="7"/>
      <c r="D26" s="7"/>
      <c r="E26" s="7"/>
      <c r="F26" s="7"/>
      <c r="G26" s="7"/>
    </row>
    <row r="27" spans="2:15" s="122" customFormat="1" ht="15">
      <c r="B27" s="630"/>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17</vt:i4>
      </vt:variant>
    </vt:vector>
  </HeadingPairs>
  <TitlesOfParts>
    <vt:vector size="17"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lpstr>Ceny UE kat. ACZ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Pater Agnieszka</cp:lastModifiedBy>
  <cp:lastPrinted>2019-09-12T10:05:47Z</cp:lastPrinted>
  <dcterms:created xsi:type="dcterms:W3CDTF">2005-01-11T09:21:45Z</dcterms:created>
  <dcterms:modified xsi:type="dcterms:W3CDTF">2019-11-21T12:07:51Z</dcterms:modified>
</cp:coreProperties>
</file>