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snfskos01\udscnfs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S370" i="1" l="1"/>
  <c r="S371" i="1"/>
  <c r="S372" i="1"/>
  <c r="S373" i="1"/>
  <c r="S374" i="1"/>
  <c r="S375" i="1"/>
  <c r="P370" i="1"/>
  <c r="P371" i="1"/>
  <c r="P372" i="1"/>
  <c r="P373" i="1"/>
  <c r="P374" i="1"/>
  <c r="P375" i="1"/>
  <c r="G368" i="1"/>
  <c r="C370" i="1"/>
  <c r="G370" i="1"/>
  <c r="J370" i="1"/>
  <c r="M370" i="1"/>
  <c r="C371" i="1"/>
  <c r="G371" i="1"/>
  <c r="J371" i="1"/>
  <c r="M371" i="1"/>
  <c r="C372" i="1"/>
  <c r="G372" i="1"/>
  <c r="J372" i="1"/>
  <c r="M372" i="1"/>
  <c r="C373" i="1"/>
  <c r="G373" i="1"/>
  <c r="J373" i="1"/>
  <c r="M373" i="1"/>
  <c r="C374" i="1"/>
  <c r="G374" i="1"/>
  <c r="J374" i="1"/>
  <c r="M374" i="1"/>
  <c r="C375" i="1"/>
  <c r="G375" i="1"/>
  <c r="J375" i="1"/>
  <c r="M375" i="1"/>
  <c r="S376" i="1" l="1"/>
  <c r="P376" i="1"/>
  <c r="J376" i="1"/>
  <c r="M376" i="1"/>
  <c r="G376" i="1"/>
  <c r="K193" i="1" l="1"/>
  <c r="H193" i="1"/>
  <c r="K179" i="1"/>
  <c r="T126" i="1" l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S126" i="1"/>
  <c r="T127" i="1" l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U126" i="1" l="1"/>
  <c r="V126" i="1" s="1"/>
  <c r="U118" i="1"/>
  <c r="V118" i="1" s="1"/>
  <c r="U114" i="1"/>
  <c r="V114" i="1" s="1"/>
  <c r="U122" i="1"/>
  <c r="V122" i="1" s="1"/>
  <c r="U125" i="1"/>
  <c r="V125" i="1" s="1"/>
  <c r="U121" i="1"/>
  <c r="V121" i="1" s="1"/>
  <c r="U117" i="1"/>
  <c r="V117" i="1" s="1"/>
  <c r="U113" i="1"/>
  <c r="V113" i="1" s="1"/>
  <c r="U116" i="1"/>
  <c r="V116" i="1" s="1"/>
  <c r="U124" i="1"/>
  <c r="V124" i="1" s="1"/>
  <c r="U120" i="1"/>
  <c r="V120" i="1" s="1"/>
  <c r="U112" i="1"/>
  <c r="U123" i="1"/>
  <c r="V123" i="1" s="1"/>
  <c r="U119" i="1"/>
  <c r="V119" i="1" s="1"/>
  <c r="U115" i="1"/>
  <c r="V115" i="1" s="1"/>
  <c r="J399" i="1"/>
  <c r="V400" i="1" l="1"/>
  <c r="S400" i="1"/>
  <c r="P400" i="1"/>
  <c r="M400" i="1"/>
  <c r="J400" i="1"/>
  <c r="O255" i="1" l="1"/>
  <c r="S255" i="1" s="1"/>
  <c r="I253" i="1" l="1"/>
  <c r="M253" i="1" s="1"/>
  <c r="O252" i="1"/>
  <c r="S252" i="1" s="1"/>
  <c r="T338" i="1" l="1"/>
  <c r="T339" i="1"/>
  <c r="T340" i="1"/>
  <c r="T341" i="1"/>
  <c r="T342" i="1"/>
  <c r="T337" i="1"/>
  <c r="R338" i="1"/>
  <c r="R339" i="1"/>
  <c r="R340" i="1"/>
  <c r="R341" i="1"/>
  <c r="R342" i="1"/>
  <c r="R337" i="1"/>
  <c r="P338" i="1"/>
  <c r="P339" i="1"/>
  <c r="P340" i="1"/>
  <c r="P341" i="1"/>
  <c r="P342" i="1"/>
  <c r="P337" i="1"/>
  <c r="M338" i="1"/>
  <c r="M339" i="1"/>
  <c r="M340" i="1"/>
  <c r="M341" i="1"/>
  <c r="M342" i="1"/>
  <c r="M337" i="1"/>
  <c r="H338" i="1"/>
  <c r="H339" i="1"/>
  <c r="H340" i="1"/>
  <c r="H341" i="1"/>
  <c r="H342" i="1"/>
  <c r="F338" i="1"/>
  <c r="F339" i="1"/>
  <c r="F340" i="1"/>
  <c r="F341" i="1"/>
  <c r="F342" i="1"/>
  <c r="D338" i="1"/>
  <c r="D339" i="1"/>
  <c r="D340" i="1"/>
  <c r="D341" i="1"/>
  <c r="D342" i="1"/>
  <c r="A338" i="1"/>
  <c r="A339" i="1"/>
  <c r="A340" i="1"/>
  <c r="A341" i="1"/>
  <c r="A342" i="1"/>
  <c r="R343" i="1" l="1"/>
  <c r="T343" i="1"/>
  <c r="P343" i="1"/>
  <c r="G230" i="1"/>
  <c r="G221" i="1"/>
  <c r="M56" i="1"/>
  <c r="L110" i="1"/>
  <c r="M22" i="1"/>
  <c r="G356" i="1"/>
  <c r="G249" i="1"/>
  <c r="M334" i="1"/>
  <c r="A334" i="1"/>
  <c r="G281" i="1"/>
  <c r="E9" i="1"/>
  <c r="P234" i="1"/>
  <c r="M234" i="1"/>
  <c r="J234" i="1"/>
  <c r="G234" i="1"/>
  <c r="P233" i="1"/>
  <c r="M233" i="1"/>
  <c r="J233" i="1"/>
  <c r="G233" i="1"/>
  <c r="P232" i="1"/>
  <c r="M232" i="1"/>
  <c r="J232" i="1"/>
  <c r="G232" i="1"/>
  <c r="P225" i="1"/>
  <c r="M225" i="1"/>
  <c r="J225" i="1"/>
  <c r="G225" i="1"/>
  <c r="J224" i="1"/>
  <c r="M224" i="1"/>
  <c r="P224" i="1"/>
  <c r="G224" i="1"/>
  <c r="P223" i="1"/>
  <c r="M223" i="1"/>
  <c r="J223" i="1"/>
  <c r="G223" i="1"/>
  <c r="Q154" i="1"/>
  <c r="N154" i="1"/>
  <c r="L154" i="1"/>
  <c r="L112" i="1"/>
  <c r="Q87" i="1"/>
  <c r="O87" i="1"/>
  <c r="Q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Q49" i="1"/>
  <c r="O49" i="1"/>
  <c r="Q48" i="1"/>
  <c r="O48" i="1"/>
  <c r="V399" i="1"/>
  <c r="S399" i="1"/>
  <c r="P399" i="1"/>
  <c r="M399" i="1"/>
  <c r="V398" i="1"/>
  <c r="S398" i="1"/>
  <c r="P398" i="1"/>
  <c r="M398" i="1"/>
  <c r="J398" i="1"/>
  <c r="V397" i="1"/>
  <c r="S397" i="1"/>
  <c r="P397" i="1"/>
  <c r="M397" i="1"/>
  <c r="J397" i="1"/>
  <c r="V396" i="1"/>
  <c r="S396" i="1"/>
  <c r="P396" i="1"/>
  <c r="M396" i="1"/>
  <c r="J396" i="1"/>
  <c r="V395" i="1"/>
  <c r="S395" i="1"/>
  <c r="P395" i="1"/>
  <c r="M395" i="1"/>
  <c r="J395" i="1"/>
  <c r="S359" i="1"/>
  <c r="S360" i="1"/>
  <c r="S361" i="1"/>
  <c r="S362" i="1"/>
  <c r="S363" i="1"/>
  <c r="S358" i="1"/>
  <c r="P359" i="1"/>
  <c r="P360" i="1"/>
  <c r="P361" i="1"/>
  <c r="P362" i="1"/>
  <c r="P363" i="1"/>
  <c r="P358" i="1"/>
  <c r="M359" i="1"/>
  <c r="M360" i="1"/>
  <c r="M361" i="1"/>
  <c r="M362" i="1"/>
  <c r="M363" i="1"/>
  <c r="M358" i="1"/>
  <c r="J359" i="1"/>
  <c r="J360" i="1"/>
  <c r="J361" i="1"/>
  <c r="J362" i="1"/>
  <c r="J363" i="1"/>
  <c r="J358" i="1"/>
  <c r="G359" i="1"/>
  <c r="G360" i="1"/>
  <c r="G361" i="1"/>
  <c r="G362" i="1"/>
  <c r="G363" i="1"/>
  <c r="G358" i="1"/>
  <c r="C359" i="1"/>
  <c r="C360" i="1"/>
  <c r="C361" i="1"/>
  <c r="C362" i="1"/>
  <c r="C363" i="1"/>
  <c r="C358" i="1"/>
  <c r="H337" i="1"/>
  <c r="F337" i="1"/>
  <c r="D337" i="1"/>
  <c r="A337" i="1"/>
  <c r="Q285" i="1"/>
  <c r="U285" i="1" s="1"/>
  <c r="Q286" i="1"/>
  <c r="U286" i="1" s="1"/>
  <c r="Q287" i="1"/>
  <c r="U287" i="1" s="1"/>
  <c r="Q288" i="1"/>
  <c r="U288" i="1" s="1"/>
  <c r="Q289" i="1"/>
  <c r="U289" i="1" s="1"/>
  <c r="Q284" i="1"/>
  <c r="U284" i="1" s="1"/>
  <c r="O285" i="1"/>
  <c r="S285" i="1" s="1"/>
  <c r="O286" i="1"/>
  <c r="S286" i="1" s="1"/>
  <c r="O287" i="1"/>
  <c r="S287" i="1" s="1"/>
  <c r="O288" i="1"/>
  <c r="S288" i="1" s="1"/>
  <c r="O289" i="1"/>
  <c r="S289" i="1" s="1"/>
  <c r="O284" i="1"/>
  <c r="S284" i="1" s="1"/>
  <c r="I285" i="1"/>
  <c r="M285" i="1" s="1"/>
  <c r="I286" i="1"/>
  <c r="M286" i="1" s="1"/>
  <c r="I287" i="1"/>
  <c r="M287" i="1" s="1"/>
  <c r="I288" i="1"/>
  <c r="M288" i="1" s="1"/>
  <c r="I289" i="1"/>
  <c r="M289" i="1" s="1"/>
  <c r="I284" i="1"/>
  <c r="M284" i="1" s="1"/>
  <c r="G284" i="1"/>
  <c r="K284" i="1" s="1"/>
  <c r="G285" i="1"/>
  <c r="K285" i="1" s="1"/>
  <c r="G286" i="1"/>
  <c r="K286" i="1" s="1"/>
  <c r="G287" i="1"/>
  <c r="K287" i="1" s="1"/>
  <c r="G288" i="1"/>
  <c r="K288" i="1" s="1"/>
  <c r="G289" i="1"/>
  <c r="K289" i="1" s="1"/>
  <c r="C285" i="1"/>
  <c r="C286" i="1"/>
  <c r="C287" i="1"/>
  <c r="C288" i="1"/>
  <c r="C289" i="1"/>
  <c r="C284" i="1"/>
  <c r="Q253" i="1"/>
  <c r="U253" i="1" s="1"/>
  <c r="Q254" i="1"/>
  <c r="U254" i="1" s="1"/>
  <c r="Q255" i="1"/>
  <c r="U255" i="1" s="1"/>
  <c r="Q256" i="1"/>
  <c r="U256" i="1" s="1"/>
  <c r="Q257" i="1"/>
  <c r="U257" i="1" s="1"/>
  <c r="Q252" i="1"/>
  <c r="U252" i="1" s="1"/>
  <c r="O253" i="1"/>
  <c r="S253" i="1" s="1"/>
  <c r="O254" i="1"/>
  <c r="S254" i="1" s="1"/>
  <c r="O256" i="1"/>
  <c r="S256" i="1" s="1"/>
  <c r="O257" i="1"/>
  <c r="S257" i="1" s="1"/>
  <c r="C253" i="1"/>
  <c r="C254" i="1"/>
  <c r="C255" i="1"/>
  <c r="C256" i="1"/>
  <c r="C257" i="1"/>
  <c r="I254" i="1"/>
  <c r="M254" i="1" s="1"/>
  <c r="I255" i="1"/>
  <c r="M255" i="1" s="1"/>
  <c r="I256" i="1"/>
  <c r="M256" i="1" s="1"/>
  <c r="I257" i="1"/>
  <c r="M257" i="1" s="1"/>
  <c r="I252" i="1"/>
  <c r="M252" i="1" s="1"/>
  <c r="G253" i="1"/>
  <c r="K253" i="1" s="1"/>
  <c r="G254" i="1"/>
  <c r="K254" i="1" s="1"/>
  <c r="G255" i="1"/>
  <c r="K255" i="1" s="1"/>
  <c r="G256" i="1"/>
  <c r="K256" i="1" s="1"/>
  <c r="G257" i="1"/>
  <c r="K257" i="1" s="1"/>
  <c r="G252" i="1"/>
  <c r="K252" i="1" s="1"/>
  <c r="C252" i="1"/>
  <c r="X288" i="1" l="1"/>
  <c r="M61" i="1"/>
  <c r="M226" i="1"/>
  <c r="Q61" i="1"/>
  <c r="G235" i="1"/>
  <c r="J235" i="1"/>
  <c r="M235" i="1"/>
  <c r="P235" i="1"/>
  <c r="M258" i="1"/>
  <c r="K61" i="1"/>
  <c r="J401" i="1"/>
  <c r="V401" i="1"/>
  <c r="S401" i="1"/>
  <c r="V112" i="1"/>
  <c r="P401" i="1"/>
  <c r="M401" i="1"/>
  <c r="O61" i="1"/>
  <c r="G226" i="1"/>
  <c r="J226" i="1"/>
  <c r="Q88" i="1"/>
  <c r="P226" i="1"/>
  <c r="G364" i="1"/>
  <c r="M364" i="1"/>
  <c r="S364" i="1"/>
  <c r="F343" i="1"/>
  <c r="O88" i="1"/>
  <c r="P364" i="1"/>
  <c r="J364" i="1"/>
  <c r="D343" i="1"/>
  <c r="H343" i="1"/>
  <c r="S127" i="1"/>
  <c r="R127" i="1"/>
  <c r="Q127" i="1"/>
  <c r="P127" i="1"/>
  <c r="O127" i="1"/>
  <c r="N127" i="1"/>
  <c r="L127" i="1"/>
  <c r="Q52" i="1"/>
  <c r="O52" i="1"/>
  <c r="Q27" i="1"/>
  <c r="O27" i="1"/>
  <c r="M27" i="1"/>
  <c r="K27" i="1"/>
  <c r="Q290" i="1"/>
  <c r="O290" i="1"/>
  <c r="M290" i="1"/>
  <c r="K290" i="1"/>
  <c r="I290" i="1"/>
  <c r="G290" i="1"/>
  <c r="Q258" i="1"/>
  <c r="O258" i="1"/>
  <c r="I258" i="1"/>
  <c r="G258" i="1"/>
  <c r="U127" i="1" l="1"/>
  <c r="V127" i="1"/>
  <c r="S258" i="1"/>
  <c r="U258" i="1"/>
  <c r="S290" i="1"/>
  <c r="U290" i="1"/>
  <c r="K25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<sst xmlns="http://schemas.openxmlformats.org/spreadsheetml/2006/main" count="992" uniqueCount="170">
  <si>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</si>
  <si>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</si>
  <si>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</si>
  <si>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</si>
  <si>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</si>
  <si>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</si>
  <si>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</si>
  <si>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</si>
  <si>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</si>
  <si>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</si>
  <si>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</si>
  <si>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</si>
  <si>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</si>
  <si>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</si>
  <si>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</si>
  <si>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</si>
  <si>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</si>
  <si>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</si>
  <si>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</si>
  <si>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</si>
  <si>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</si>
  <si>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</si>
  <si>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</si>
  <si>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</si>
  <si>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</si>
  <si>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</si>
  <si>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</si>
  <si>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</si>
  <si>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</si>
  <si>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</si>
  <si>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</si>
  <si>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</si>
  <si>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</si>
  <si>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</si>
  <si>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</si>
  <si>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</si>
  <si>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</si>
  <si>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</si>
  <si>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</si>
  <si>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</si>
  <si>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</si>
  <si>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</si>
  <si>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</si>
  <si>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</si>
  <si>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</si>
  <si>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</si>
  <si>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</si>
  <si>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</si>
  <si>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</si>
  <si>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</si>
  <si>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</si>
  <si>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</si>
  <si>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</si>
  <si>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</si>
  <si>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</si>
  <si>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</si>
  <si>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</si>
  <si>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</si>
  <si>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</si>
  <si>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</si>
  <si>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</si>
  <si>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</si>
  <si>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</si>
  <si>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</si>
  <si>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</si>
  <si>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</si>
  <si>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</si>
  <si>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</si>
  <si>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</si>
  <si>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</si>
  <si>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</si>
  <si>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</si>
  <si>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</si>
  <si>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</si>
  <si>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</si>
  <si>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</si>
  <si>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</si>
  <si>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</si>
  <si>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</si>
  <si>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</si>
  <si>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</si>
  <si>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</si>
  <si>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</si>
  <si>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</si>
  <si>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</si>
  <si>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</si>
  <si>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</si>
  <si>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</si>
  <si>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</si>
  <si>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</si>
  <si>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</si>
  <si>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</si>
  <si>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</si>
  <si>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</si>
  <si>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</si>
  <si>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</si>
  <si>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</si>
  <si>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</si>
  <si>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</si>
  <si>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</si>
  <si>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</si>
  <si>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</si>
  <si>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</si>
  <si>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</si>
  <si>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</si>
  <si>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</si>
  <si>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</si>
  <si>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</si>
  <si>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</si>
  <si>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</si>
  <si>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</si>
  <si>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</si>
  <si>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</si>
  <si>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</si>
  <si>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</si>
  <si>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</si>
  <si>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</si>
  <si>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</si>
  <si>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</si>
  <si>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</si>
  <si>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</si>
  <si>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</si>
  <si>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</si>
  <si>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</si>
  <si>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</si>
  <si>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</si>
  <si>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</si>
  <si>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</si>
  <si>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</si>
  <si>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</si>
  <si>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</si>
  <si>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</si>
  <si>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</si>
  <si>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</si>
  <si>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</si>
  <si>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</si>
  <si>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</si>
  <si>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</si>
  <si>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</si>
  <si>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</si>
  <si>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</si>
  <si>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</si>
  <si>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</si>
  <si>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</si>
  <si>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</si>
  <si>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</si>
  <si>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</si>
  <si>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</si>
  <si>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</si>
  <si>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01.07.2023</t>
  </si>
  <si>
    <t>31.07.2023</t>
  </si>
  <si>
    <t>01.01.2023</t>
  </si>
  <si>
    <t>BIAŁORUŚ</t>
  </si>
  <si>
    <t>INDIE</t>
  </si>
  <si>
    <t>EGIPT</t>
  </si>
  <si>
    <t>AFGANISTAN</t>
  </si>
  <si>
    <t>NORWEGIA</t>
  </si>
  <si>
    <t>NIDERLANDY</t>
  </si>
  <si>
    <t>LITWA</t>
  </si>
  <si>
    <t>ŁOTWA</t>
  </si>
  <si>
    <t>25.07.2023 - 31.07.2023</t>
  </si>
  <si>
    <t>18.07.2023 - 24.07.2023</t>
  </si>
  <si>
    <t>11.07.2023 - 17.07.2023</t>
  </si>
  <si>
    <t>04.07.2023 - 10.07.2023</t>
  </si>
  <si>
    <t>27.06.2023 - 03.07.2023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</si>
  <si>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</si>
  <si>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</si>
  <si>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</si>
  <si>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*</t>
  </si>
  <si>
    <t>Warszawa, 14 sierpnia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</si>
</sst>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46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3" fontId="28" fillId="35" borderId="0" xfId="10" applyNumberFormat="1" applyFont="1" applyFill="1" applyBorder="1" applyAlignment="1" applyProtection="1">
      <alignment horizontal="center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165" fontId="40" fillId="0" borderId="0" xfId="0" applyNumberFormat="1" applyFont="1" applyProtection="1">
      <protection locked="0"/>
    </xf>
    <xf numFmtId="3" fontId="21" fillId="0" borderId="0" xfId="0" applyNumberFormat="1" applyFont="1" applyProtection="1">
      <protection locked="0"/>
    </xf>
    <xf numFmtId="3" fontId="40" fillId="0" borderId="0" xfId="0" applyNumberFormat="1" applyFont="1" applyProtection="1"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60" xfId="0" applyFont="1" applyFill="1" applyBorder="1" applyAlignment="1" applyProtection="1">
      <alignment horizontal="left" vertical="center" wrapText="1"/>
    </xf>
    <xf numFmtId="0" fontId="29" fillId="35" borderId="37" xfId="0" applyFont="1" applyFill="1" applyBorder="1" applyAlignment="1" applyProtection="1">
      <alignment horizontal="left" vertical="center" wrapText="1"/>
    </xf>
    <xf numFmtId="0" fontId="29" fillId="35" borderId="55" xfId="0" applyFont="1" applyFill="1" applyBorder="1" applyAlignment="1" applyProtection="1">
      <alignment horizontal="left" vertical="center" wrapText="1"/>
    </xf>
    <xf numFmtId="3" fontId="29" fillId="35" borderId="29" xfId="0" applyNumberFormat="1" applyFont="1" applyFill="1" applyBorder="1" applyAlignment="1" applyProtection="1">
      <alignment horizontal="right" vertical="center"/>
    </xf>
    <xf numFmtId="3" fontId="29" fillId="35" borderId="37" xfId="0" applyNumberFormat="1" applyFont="1" applyFill="1" applyBorder="1" applyAlignment="1" applyProtection="1">
      <alignment horizontal="right" vertical="center"/>
    </xf>
    <xf numFmtId="3" fontId="29" fillId="35" borderId="55" xfId="0" applyNumberFormat="1" applyFont="1" applyFill="1" applyBorder="1" applyAlignment="1" applyProtection="1">
      <alignment horizontal="right" vertical="center"/>
    </xf>
    <xf numFmtId="3" fontId="28" fillId="36" borderId="47" xfId="10" applyNumberFormat="1" applyFont="1" applyFill="1" applyBorder="1" applyAlignment="1" applyProtection="1">
      <alignment horizontal="center" vertical="center"/>
    </xf>
    <xf numFmtId="3" fontId="28" fillId="36" borderId="54" xfId="10" applyNumberFormat="1" applyFont="1" applyFill="1" applyBorder="1" applyAlignment="1" applyProtection="1">
      <alignment horizontal="center" vertical="center"/>
    </xf>
    <xf numFmtId="3" fontId="28" fillId="36" borderId="48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57" xfId="0" applyFont="1" applyFill="1" applyBorder="1" applyAlignment="1" applyProtection="1">
      <alignment horizontal="center" vertical="center" wrapText="1"/>
      <protection locked="0"/>
    </xf>
    <xf numFmtId="0" fontId="28" fillId="35" borderId="58" xfId="0" applyFont="1" applyFill="1" applyBorder="1" applyAlignment="1" applyProtection="1">
      <alignment horizontal="center" vertical="center" wrapText="1"/>
      <protection locked="0"/>
    </xf>
    <xf numFmtId="0" fontId="28" fillId="35" borderId="59" xfId="0" applyFont="1" applyFill="1" applyBorder="1" applyAlignment="1" applyProtection="1">
      <alignment horizontal="center" vertical="center" wrapText="1"/>
      <protection locked="0"/>
    </xf>
    <xf numFmtId="0" fontId="28" fillId="35" borderId="34" xfId="0" applyFont="1" applyFill="1" applyBorder="1" applyAlignment="1" applyProtection="1">
      <alignment horizontal="center" vertical="center" wrapText="1"/>
      <protection locked="0"/>
    </xf>
    <xf numFmtId="0" fontId="28" fillId="35" borderId="15" xfId="0" applyFont="1" applyFill="1" applyBorder="1" applyAlignment="1" applyProtection="1">
      <alignment horizontal="center" vertical="center" wrapText="1"/>
      <protection locked="0"/>
    </xf>
    <xf numFmtId="0" fontId="28" fillId="35" borderId="16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61" xfId="0" applyFont="1" applyFill="1" applyBorder="1" applyAlignment="1" applyProtection="1">
      <alignment horizontal="left" vertical="center" wrapText="1"/>
    </xf>
    <xf numFmtId="0" fontId="29" fillId="35" borderId="18" xfId="0" applyFont="1" applyFill="1" applyBorder="1" applyAlignment="1" applyProtection="1">
      <alignment horizontal="left" vertical="center" wrapText="1"/>
    </xf>
    <xf numFmtId="0" fontId="29" fillId="35" borderId="19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61" xfId="0" applyFont="1" applyFill="1" applyBorder="1" applyAlignment="1" applyProtection="1">
      <alignment horizontal="left" vertical="center" wrapText="1"/>
    </xf>
    <xf numFmtId="0" fontId="29" fillId="34" borderId="18" xfId="0" applyFont="1" applyFill="1" applyBorder="1" applyAlignment="1" applyProtection="1">
      <alignment horizontal="left" vertical="center" wrapText="1"/>
    </xf>
    <xf numFmtId="0" fontId="29" fillId="34" borderId="19" xfId="0" applyFont="1" applyFill="1" applyBorder="1" applyAlignment="1" applyProtection="1">
      <alignment horizontal="left" vertical="center" wrapText="1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3" fontId="29" fillId="34" borderId="17" xfId="0" applyNumberFormat="1" applyFont="1" applyFill="1" applyBorder="1" applyAlignment="1" applyProtection="1">
      <alignment horizontal="right" vertical="center"/>
    </xf>
    <xf numFmtId="3" fontId="29" fillId="34" borderId="18" xfId="0" applyNumberFormat="1" applyFont="1" applyFill="1" applyBorder="1" applyAlignment="1" applyProtection="1">
      <alignment horizontal="right" vertical="center"/>
    </xf>
    <xf numFmtId="3" fontId="29" fillId="34" borderId="19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3" fontId="29" fillId="35" borderId="17" xfId="0" applyNumberFormat="1" applyFont="1" applyFill="1" applyBorder="1" applyAlignment="1" applyProtection="1">
      <alignment horizontal="right" vertical="center"/>
    </xf>
    <xf numFmtId="3" fontId="29" fillId="35" borderId="18" xfId="0" applyNumberFormat="1" applyFont="1" applyFill="1" applyBorder="1" applyAlignment="1" applyProtection="1">
      <alignment horizontal="right" vertical="center"/>
    </xf>
    <xf numFmtId="3" fontId="29" fillId="35" borderId="19" xfId="0" applyNumberFormat="1" applyFont="1" applyFill="1" applyBorder="1" applyAlignment="1" applyProtection="1">
      <alignment horizontal="right" vertical="center"/>
    </xf>
    <xf numFmtId="0" fontId="28" fillId="36" borderId="56" xfId="10" applyFont="1" applyFill="1" applyBorder="1" applyAlignment="1" applyProtection="1">
      <alignment vertical="center" wrapText="1"/>
    </xf>
    <xf numFmtId="0" fontId="28" fillId="36" borderId="54" xfId="10" applyFont="1" applyFill="1" applyBorder="1" applyAlignment="1" applyProtection="1">
      <alignment vertical="center" wrapText="1"/>
    </xf>
    <xf numFmtId="0" fontId="28" fillId="36" borderId="48" xfId="10" applyFont="1" applyFill="1" applyBorder="1" applyAlignment="1" applyProtection="1">
      <alignment vertical="center" wrapText="1"/>
    </xf>
    <xf numFmtId="3" fontId="28" fillId="36" borderId="49" xfId="10" applyNumberFormat="1" applyFont="1" applyFill="1" applyBorder="1" applyAlignment="1" applyProtection="1">
      <alignment horizontal="center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tygodniowy'!$C$284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tygodniowy'!$G$284:$R$284</c:f>
              <c:numCache>
                <c:formatCode>General</c:formatCode>
                <c:ptCount val="12"/>
                <c:pt idx="0">
                  <c:v>1505</c:v>
                </c:pt>
                <c:pt idx="2">
                  <c:v>1907</c:v>
                </c:pt>
                <c:pt idx="4">
                  <c:v>37</c:v>
                </c:pt>
                <c:pt idx="6">
                  <c:v>71</c:v>
                </c:pt>
                <c:pt idx="8">
                  <c:v>7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tygodniowy'!$C$285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tygodniowy'!$G$285:$R$285</c:f>
              <c:numCache>
                <c:formatCode>General</c:formatCode>
                <c:ptCount val="12"/>
                <c:pt idx="0">
                  <c:v>303</c:v>
                </c:pt>
                <c:pt idx="2">
                  <c:v>572</c:v>
                </c:pt>
                <c:pt idx="4">
                  <c:v>170</c:v>
                </c:pt>
                <c:pt idx="6">
                  <c:v>368</c:v>
                </c:pt>
                <c:pt idx="8">
                  <c:v>49</c:v>
                </c:pt>
                <c:pt idx="10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tygodniowy'!$G$286:$R$286</c:f>
              <c:numCache>
                <c:formatCode>General</c:formatCode>
                <c:ptCount val="12"/>
                <c:pt idx="0">
                  <c:v>584</c:v>
                </c:pt>
                <c:pt idx="2">
                  <c:v>791</c:v>
                </c:pt>
                <c:pt idx="4">
                  <c:v>27</c:v>
                </c:pt>
                <c:pt idx="6">
                  <c:v>62</c:v>
                </c:pt>
                <c:pt idx="8">
                  <c:v>16</c:v>
                </c:pt>
                <c:pt idx="1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tygodniowy'!$C$287</c:f>
              <c:strCache>
                <c:ptCount val="1"/>
                <c:pt idx="0">
                  <c:v>EGIPT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tygodniowy'!$G$287:$R$287</c:f>
              <c:numCache>
                <c:formatCode>General</c:formatCode>
                <c:ptCount val="12"/>
                <c:pt idx="0">
                  <c:v>84</c:v>
                </c:pt>
                <c:pt idx="2">
                  <c:v>120</c:v>
                </c:pt>
                <c:pt idx="4">
                  <c:v>12</c:v>
                </c:pt>
                <c:pt idx="6">
                  <c:v>14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tygodniowy'!$C$288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tygodniowy'!$G$288:$R$288</c:f>
              <c:numCache>
                <c:formatCode>General</c:formatCode>
                <c:ptCount val="12"/>
                <c:pt idx="0">
                  <c:v>72</c:v>
                </c:pt>
                <c:pt idx="2">
                  <c:v>88</c:v>
                </c:pt>
                <c:pt idx="4">
                  <c:v>6</c:v>
                </c:pt>
                <c:pt idx="6">
                  <c:v>8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tygodniowy'!$G$289:$R$289</c:f>
              <c:numCache>
                <c:formatCode>General</c:formatCode>
                <c:ptCount val="12"/>
                <c:pt idx="0">
                  <c:v>549</c:v>
                </c:pt>
                <c:pt idx="2">
                  <c:v>661</c:v>
                </c:pt>
                <c:pt idx="4">
                  <c:v>158</c:v>
                </c:pt>
                <c:pt idx="6">
                  <c:v>263</c:v>
                </c:pt>
                <c:pt idx="8">
                  <c:v>52</c:v>
                </c:pt>
                <c:pt idx="10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86800464"/>
        <c:axId val="486800856"/>
        <c:axId val="0"/>
      </c:bar3DChart>
      <c:catAx>
        <c:axId val="48680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486800856"/>
        <c:crosses val="autoZero"/>
        <c:auto val="1"/>
        <c:lblAlgn val="ctr"/>
        <c:lblOffset val="100"/>
        <c:noMultiLvlLbl val="0"/>
      </c:catAx>
      <c:valAx>
        <c:axId val="4868008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86800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tygodniowy'!$B$396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tygodniowy'!$J$395,'Meldunek tygodniowy'!$M$395,'Meldunek tygodniowy'!$P$395,'Meldunek tygodniowy'!$S$395,'Meldunek tygodniowy'!$V$395)</c:f>
              <c:strCache>
                <c:ptCount val="5"/>
                <c:pt idx="0">
                  <c:v>27.06.2023 - 03.07.2023</c:v>
                </c:pt>
                <c:pt idx="1">
                  <c:v>04.07.2023 - 10.07.2023</c:v>
                </c:pt>
                <c:pt idx="2">
                  <c:v>11.07.2023 - 17.07.2023</c:v>
                </c:pt>
                <c:pt idx="3">
                  <c:v>18.07.2023 - 24.07.2023</c:v>
                </c:pt>
                <c:pt idx="4">
                  <c:v>25.07.2023 - 31.07.2023</c:v>
                </c:pt>
              </c:strCache>
            </c:strRef>
          </c:cat>
          <c:val>
            <c:numRef>
              <c:f>('Meldunek tygodniowy'!$J$396,'Meldunek tygodniowy'!$M$396,'Meldunek tygodniowy'!$P$396,'Meldunek tygodniowy'!$S$396,'Meldunek tygodniowy'!$V$396)</c:f>
              <c:numCache>
                <c:formatCode>#,##0</c:formatCode>
                <c:ptCount val="5"/>
                <c:pt idx="0">
                  <c:v>604</c:v>
                </c:pt>
                <c:pt idx="1">
                  <c:v>613</c:v>
                </c:pt>
                <c:pt idx="2">
                  <c:v>587</c:v>
                </c:pt>
                <c:pt idx="3">
                  <c:v>582</c:v>
                </c:pt>
                <c:pt idx="4">
                  <c:v>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tygodniowy'!$B$397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tygodniowy'!$J$395,'Meldunek tygodniowy'!$M$395,'Meldunek tygodniowy'!$P$395,'Meldunek tygodniowy'!$S$395,'Meldunek tygodniowy'!$V$395)</c:f>
              <c:strCache>
                <c:ptCount val="5"/>
                <c:pt idx="0">
                  <c:v>27.06.2023 - 03.07.2023</c:v>
                </c:pt>
                <c:pt idx="1">
                  <c:v>04.07.2023 - 10.07.2023</c:v>
                </c:pt>
                <c:pt idx="2">
                  <c:v>11.07.2023 - 17.07.2023</c:v>
                </c:pt>
                <c:pt idx="3">
                  <c:v>18.07.2023 - 24.07.2023</c:v>
                </c:pt>
                <c:pt idx="4">
                  <c:v>25.07.2023 - 31.07.2023</c:v>
                </c:pt>
              </c:strCache>
            </c:strRef>
          </c:cat>
          <c:val>
            <c:numRef>
              <c:f>('Meldunek tygodniowy'!$J$397,'Meldunek tygodniowy'!$M$397,'Meldunek tygodniowy'!$P$397,'Meldunek tygodniowy'!$S$397,'Meldunek tygodniowy'!$V$397)</c:f>
              <c:numCache>
                <c:formatCode>#,##0</c:formatCode>
                <c:ptCount val="5"/>
                <c:pt idx="0">
                  <c:v>3217</c:v>
                </c:pt>
                <c:pt idx="1">
                  <c:v>3222</c:v>
                </c:pt>
                <c:pt idx="2">
                  <c:v>3288</c:v>
                </c:pt>
                <c:pt idx="3">
                  <c:v>3327</c:v>
                </c:pt>
                <c:pt idx="4">
                  <c:v>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tygodniowy'!$B$400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tygodniowy'!$J$395,'Meldunek tygodniowy'!$M$395,'Meldunek tygodniowy'!$P$395,'Meldunek tygodniowy'!$S$395,'Meldunek tygodniowy'!$V$395)</c:f>
              <c:strCache>
                <c:ptCount val="5"/>
                <c:pt idx="0">
                  <c:v>27.06.2023 - 03.07.2023</c:v>
                </c:pt>
                <c:pt idx="1">
                  <c:v>04.07.2023 - 10.07.2023</c:v>
                </c:pt>
                <c:pt idx="2">
                  <c:v>11.07.2023 - 17.07.2023</c:v>
                </c:pt>
                <c:pt idx="3">
                  <c:v>18.07.2023 - 24.07.2023</c:v>
                </c:pt>
                <c:pt idx="4">
                  <c:v>25.07.2023 - 31.07.2023</c:v>
                </c:pt>
              </c:strCache>
            </c:strRef>
          </c:cat>
          <c:val>
            <c:numRef>
              <c:f>('Meldunek tygodniowy'!$J$400,'Meldunek tygodniowy'!$M$400,'Meldunek tygodniowy'!$P$400,'Meldunek tygodniowy'!$S$400,'Meldunek tygodniowy'!$V$400)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486801248"/>
        <c:axId val="486798896"/>
        <c:axId val="0"/>
      </c:bar3DChart>
      <c:catAx>
        <c:axId val="486801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86798896"/>
        <c:crosses val="autoZero"/>
        <c:auto val="1"/>
        <c:lblAlgn val="ctr"/>
        <c:lblOffset val="100"/>
        <c:noMultiLvlLbl val="0"/>
      </c:catAx>
      <c:valAx>
        <c:axId val="4867988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486801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tygodniowy'!$C$112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11603</c:v>
                </c:pt>
                <c:pt idx="2">
                  <c:v>3553</c:v>
                </c:pt>
                <c:pt idx="3">
                  <c:v>7265</c:v>
                </c:pt>
                <c:pt idx="4">
                  <c:v>2031</c:v>
                </c:pt>
                <c:pt idx="5">
                  <c:v>108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tygodniowy'!$C$113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616</c:v>
                </c:pt>
                <c:pt idx="2">
                  <c:v>383</c:v>
                </c:pt>
                <c:pt idx="3">
                  <c:v>171</c:v>
                </c:pt>
                <c:pt idx="4">
                  <c:v>130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tygodniowy'!$C$114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260</c:v>
                </c:pt>
                <c:pt idx="2">
                  <c:v>166</c:v>
                </c:pt>
                <c:pt idx="3">
                  <c:v>61</c:v>
                </c:pt>
                <c:pt idx="4">
                  <c:v>52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tygodniowy'!$C$115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15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tygodniowy'!$C$116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tygodniowy'!$C$117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tygodniowy'!$C$118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tygodniowy'!$C$119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tygodniowy'!$C$120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16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tygodniowy'!$C$121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tygodniowy'!$C$122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560</c:v>
                </c:pt>
                <c:pt idx="2">
                  <c:v>318</c:v>
                </c:pt>
                <c:pt idx="3">
                  <c:v>1</c:v>
                </c:pt>
                <c:pt idx="4">
                  <c:v>35</c:v>
                </c:pt>
                <c:pt idx="5">
                  <c:v>1035</c:v>
                </c:pt>
                <c:pt idx="6">
                  <c:v>20</c:v>
                </c:pt>
                <c:pt idx="7">
                  <c:v>0</c:v>
                </c:pt>
                <c:pt idx="8">
                  <c:v>92</c:v>
                </c:pt>
                <c:pt idx="9">
                  <c:v>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tygodniowy'!$C$123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tygodniowy'!$L$123:$U$123</c:f>
              <c:numCache>
                <c:formatCode>#,##0</c:formatCode>
                <c:ptCount val="10"/>
                <c:pt idx="0">
                  <c:v>13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tygodniowy'!$C$124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tygodniowy'!$L$124:$U$124</c:f>
              <c:numCache>
                <c:formatCode>#,##0</c:formatCode>
                <c:ptCount val="10"/>
                <c:pt idx="0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tygodniowy'!$C$125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tygodniowy'!$L$125:$U$125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tygodniowy'!$C$126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tygodniowy'!$L$111:$U$111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tygodniowy'!$L$126:$U$126</c:f>
              <c:numCache>
                <c:formatCode>#,##0</c:formatCode>
                <c:ptCount val="10"/>
                <c:pt idx="0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86799288"/>
        <c:axId val="486797720"/>
        <c:axId val="0"/>
      </c:bar3DChart>
      <c:catAx>
        <c:axId val="48679928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86797720"/>
        <c:crosses val="autoZero"/>
        <c:auto val="1"/>
        <c:lblAlgn val="ctr"/>
        <c:lblOffset val="100"/>
        <c:noMultiLvlLbl val="0"/>
      </c:catAx>
      <c:valAx>
        <c:axId val="486797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86799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tygodniowy'!$C$252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tygodniowy'!$G$252:$R$252</c:f>
              <c:numCache>
                <c:formatCode>General</c:formatCode>
                <c:ptCount val="12"/>
                <c:pt idx="0">
                  <c:v>271</c:v>
                </c:pt>
                <c:pt idx="2">
                  <c:v>333</c:v>
                </c:pt>
                <c:pt idx="4">
                  <c:v>12</c:v>
                </c:pt>
                <c:pt idx="6">
                  <c:v>17</c:v>
                </c:pt>
                <c:pt idx="8">
                  <c:v>1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tygodniowy'!$C$253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tygodniowy'!$G$253:$R$253</c:f>
              <c:numCache>
                <c:formatCode>General</c:formatCode>
                <c:ptCount val="12"/>
                <c:pt idx="0">
                  <c:v>51</c:v>
                </c:pt>
                <c:pt idx="2">
                  <c:v>98</c:v>
                </c:pt>
                <c:pt idx="4">
                  <c:v>27</c:v>
                </c:pt>
                <c:pt idx="6">
                  <c:v>63</c:v>
                </c:pt>
                <c:pt idx="8">
                  <c:v>9</c:v>
                </c:pt>
                <c:pt idx="10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tygodniowy'!$C$254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tygodniowy'!$G$254:$R$254</c:f>
              <c:numCache>
                <c:formatCode>General</c:formatCode>
                <c:ptCount val="12"/>
                <c:pt idx="0">
                  <c:v>101</c:v>
                </c:pt>
                <c:pt idx="2">
                  <c:v>126</c:v>
                </c:pt>
                <c:pt idx="4">
                  <c:v>3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tygodniowy'!$C$255</c:f>
              <c:strCache>
                <c:ptCount val="1"/>
                <c:pt idx="0">
                  <c:v>INDIE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tygodniowy'!$G$255:$R$255</c:f>
              <c:numCache>
                <c:formatCode>General</c:formatCode>
                <c:ptCount val="12"/>
                <c:pt idx="0">
                  <c:v>24</c:v>
                </c:pt>
                <c:pt idx="2">
                  <c:v>24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tygodniowy'!$G$256:$R$256</c:f>
              <c:numCache>
                <c:formatCode>General</c:formatCode>
                <c:ptCount val="12"/>
                <c:pt idx="0">
                  <c:v>6</c:v>
                </c:pt>
                <c:pt idx="2">
                  <c:v>16</c:v>
                </c:pt>
                <c:pt idx="4">
                  <c:v>1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tygodniowy'!$G$257:$R$257</c:f>
              <c:numCache>
                <c:formatCode>General</c:formatCode>
                <c:ptCount val="12"/>
                <c:pt idx="0">
                  <c:v>82</c:v>
                </c:pt>
                <c:pt idx="2">
                  <c:v>90</c:v>
                </c:pt>
                <c:pt idx="4">
                  <c:v>16</c:v>
                </c:pt>
                <c:pt idx="6">
                  <c:v>28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86802424"/>
        <c:axId val="486803208"/>
        <c:axId val="0"/>
      </c:bar3DChart>
      <c:catAx>
        <c:axId val="486802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86803208"/>
        <c:crosses val="autoZero"/>
        <c:auto val="1"/>
        <c:lblAlgn val="ctr"/>
        <c:lblOffset val="100"/>
        <c:noMultiLvlLbl val="0"/>
      </c:catAx>
      <c:valAx>
        <c:axId val="48680320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86802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01.07.2023 - 31.07.2023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49997</c:v>
                </c:pt>
                <c:pt idx="1">
                  <c:v>27208</c:v>
                </c:pt>
                <c:pt idx="2">
                  <c:v>1955</c:v>
                </c:pt>
                <c:pt idx="3">
                  <c:v>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01.07.2023 - 31.07.2023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2566</c:v>
                </c:pt>
                <c:pt idx="1">
                  <c:v>2218</c:v>
                </c:pt>
                <c:pt idx="2">
                  <c:v>298</c:v>
                </c:pt>
                <c:pt idx="3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01.07.2023 - 31.07.2023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1992</c:v>
                </c:pt>
                <c:pt idx="1">
                  <c:v>866</c:v>
                </c:pt>
                <c:pt idx="2">
                  <c:v>117</c:v>
                </c:pt>
                <c:pt idx="3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6803992"/>
        <c:axId val="486804384"/>
        <c:axId val="0"/>
      </c:bar3DChart>
      <c:catAx>
        <c:axId val="486803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6804384"/>
        <c:crosses val="autoZero"/>
        <c:auto val="1"/>
        <c:lblAlgn val="ctr"/>
        <c:lblOffset val="100"/>
        <c:noMultiLvlLbl val="0"/>
      </c:catAx>
      <c:valAx>
        <c:axId val="486804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86803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tygodniowy'!$D$190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3172905525846669E-2"/>
                  <c:y val="-4.2194092827004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78-4D56-9BF5-F41C7358A4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737967914438502E-2"/>
                  <c:y val="-2.5316455696202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78-4D56-9BF5-F41C7358A4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tygodniowy'!$H$189:$K$189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  <c:pt idx="0">
                  <c:v>76278</c:v>
                </c:pt>
                <c:pt idx="3">
                  <c:v>76037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tygodniowy'!$D$191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7.13012477718359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78-4D56-9BF5-F41C7358A4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648841354723579E-2"/>
                  <c:y val="-7.73549432386024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78-4D56-9BF5-F41C7358A4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tygodniowy'!$H$189:$K$189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tygodniowy'!$H$191:$K$191</c:f>
              <c:numCache>
                <c:formatCode>#,##0</c:formatCode>
                <c:ptCount val="4"/>
                <c:pt idx="0">
                  <c:v>7083</c:v>
                </c:pt>
                <c:pt idx="3">
                  <c:v>6901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tygodniowy'!$D$192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704099821746874E-2"/>
                  <c:y val="-1.2658227848101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678-4D56-9BF5-F41C7358A4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475935828877004E-2"/>
                  <c:y val="-2.5316455696202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678-4D56-9BF5-F41C7358A4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tygodniowy'!$H$189:$K$189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tygodniowy'!$H$192:$K$192</c:f>
              <c:numCache>
                <c:formatCode>#,##0</c:formatCode>
                <c:ptCount val="4"/>
                <c:pt idx="0">
                  <c:v>7846</c:v>
                </c:pt>
                <c:pt idx="3">
                  <c:v>7456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60453416"/>
        <c:axId val="560453808"/>
        <c:axId val="343612200"/>
      </c:bar3DChart>
      <c:catAx>
        <c:axId val="56045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60453808"/>
        <c:crosses val="autoZero"/>
        <c:auto val="1"/>
        <c:lblAlgn val="ctr"/>
        <c:lblOffset val="100"/>
        <c:noMultiLvlLbl val="0"/>
      </c:catAx>
      <c:valAx>
        <c:axId val="56045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60453416"/>
        <c:crosses val="autoZero"/>
        <c:crossBetween val="between"/>
      </c:valAx>
      <c:serAx>
        <c:axId val="343612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6045380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01.01.2023 - 31.07.2023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312832</c:v>
                </c:pt>
                <c:pt idx="1">
                  <c:v>195679</c:v>
                </c:pt>
                <c:pt idx="2">
                  <c:v>15405</c:v>
                </c:pt>
                <c:pt idx="3">
                  <c:v>8298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01.01.2023 - 31.07.2023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21600</c:v>
                </c:pt>
                <c:pt idx="1">
                  <c:v>15479</c:v>
                </c:pt>
                <c:pt idx="2">
                  <c:v>1664</c:v>
                </c:pt>
                <c:pt idx="3">
                  <c:v>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01.01.2023 - 31.07.2023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12950</c:v>
                </c:pt>
                <c:pt idx="1">
                  <c:v>5534</c:v>
                </c:pt>
                <c:pt idx="2">
                  <c:v>593</c:v>
                </c:pt>
                <c:pt idx="3">
                  <c:v>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0450280"/>
        <c:axId val="560450672"/>
        <c:axId val="0"/>
      </c:bar3DChart>
      <c:catAx>
        <c:axId val="56045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0450672"/>
        <c:crosses val="autoZero"/>
        <c:auto val="1"/>
        <c:lblAlgn val="ctr"/>
        <c:lblOffset val="100"/>
        <c:noMultiLvlLbl val="0"/>
      </c:catAx>
      <c:valAx>
        <c:axId val="560450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604502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293</xdr:row>
      <xdr:rowOff>52389</xdr:rowOff>
    </xdr:from>
    <xdr:to>
      <xdr:col>24</xdr:col>
      <xdr:colOff>19051</xdr:colOff>
      <xdr:row>314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407</xdr:row>
      <xdr:rowOff>65086</xdr:rowOff>
    </xdr:from>
    <xdr:to>
      <xdr:col>23</xdr:col>
      <xdr:colOff>9525</xdr:colOff>
      <xdr:row>421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128</xdr:row>
      <xdr:rowOff>69397</xdr:rowOff>
    </xdr:from>
    <xdr:to>
      <xdr:col>23</xdr:col>
      <xdr:colOff>1</xdr:colOff>
      <xdr:row>150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258</xdr:row>
      <xdr:rowOff>142193</xdr:rowOff>
    </xdr:from>
    <xdr:to>
      <xdr:col>23</xdr:col>
      <xdr:colOff>238126</xdr:colOff>
      <xdr:row>277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194</xdr:row>
      <xdr:rowOff>1</xdr:rowOff>
    </xdr:from>
    <xdr:to>
      <xdr:col>21</xdr:col>
      <xdr:colOff>238125</xdr:colOff>
      <xdr:row>209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349</xdr:row>
      <xdr:rowOff>0</xdr:rowOff>
    </xdr:from>
    <xdr:to>
      <xdr:col>20</xdr:col>
      <xdr:colOff>234084</xdr:colOff>
      <xdr:row>349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286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12488</xdr:colOff>
      <xdr:row>316</xdr:row>
      <xdr:rowOff>29846</xdr:rowOff>
    </xdr:from>
    <xdr:to>
      <xdr:col>25</xdr:col>
      <xdr:colOff>17357</xdr:colOff>
      <xdr:row>326</xdr:row>
      <xdr:rowOff>45720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2488" y="64921766"/>
          <a:ext cx="8653569" cy="184467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344</xdr:row>
      <xdr:rowOff>0</xdr:rowOff>
    </xdr:from>
    <xdr:to>
      <xdr:col>25</xdr:col>
      <xdr:colOff>10584</xdr:colOff>
      <xdr:row>349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378</xdr:row>
      <xdr:rowOff>1</xdr:rowOff>
    </xdr:from>
    <xdr:to>
      <xdr:col>25</xdr:col>
      <xdr:colOff>16299</xdr:colOff>
      <xdr:row>387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0" y="78552676"/>
          <a:ext cx="8655474" cy="16002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425</xdr:row>
      <xdr:rowOff>1</xdr:rowOff>
    </xdr:from>
    <xdr:to>
      <xdr:col>25</xdr:col>
      <xdr:colOff>12489</xdr:colOff>
      <xdr:row>429</xdr:row>
      <xdr:rowOff>161926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0" y="87287101"/>
          <a:ext cx="8651664" cy="7048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182879</xdr:rowOff>
    </xdr:from>
    <xdr:to>
      <xdr:col>25</xdr:col>
      <xdr:colOff>10584</xdr:colOff>
      <xdr:row>105</xdr:row>
      <xdr:rowOff>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0" y="19491959"/>
          <a:ext cx="8659284" cy="321564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155</xdr:row>
      <xdr:rowOff>0</xdr:rowOff>
    </xdr:from>
    <xdr:to>
      <xdr:col>25</xdr:col>
      <xdr:colOff>10584</xdr:colOff>
      <xdr:row>163</xdr:row>
      <xdr:rowOff>25400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0" y="34603267"/>
          <a:ext cx="8739717" cy="188806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180</xdr:row>
      <xdr:rowOff>0</xdr:rowOff>
    </xdr:from>
    <xdr:to>
      <xdr:col>25</xdr:col>
      <xdr:colOff>12489</xdr:colOff>
      <xdr:row>184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0" y="38650333"/>
          <a:ext cx="8563822" cy="9842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211</xdr:row>
      <xdr:rowOff>0</xdr:rowOff>
    </xdr:from>
    <xdr:to>
      <xdr:col>25</xdr:col>
      <xdr:colOff>12489</xdr:colOff>
      <xdr:row>215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0" y="44796075"/>
          <a:ext cx="8651664" cy="96202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237</xdr:row>
      <xdr:rowOff>0</xdr:rowOff>
    </xdr:from>
    <xdr:to>
      <xdr:col>25</xdr:col>
      <xdr:colOff>12489</xdr:colOff>
      <xdr:row>240</xdr:row>
      <xdr:rowOff>85725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0" y="50177700"/>
          <a:ext cx="8651664" cy="80962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433</xdr:row>
      <xdr:rowOff>182879</xdr:rowOff>
    </xdr:from>
    <xdr:to>
      <xdr:col>25</xdr:col>
      <xdr:colOff>10584</xdr:colOff>
      <xdr:row>448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89435939"/>
          <a:ext cx="8659284" cy="309372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91440</xdr:colOff>
      <xdr:row>3</xdr:row>
      <xdr:rowOff>16339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68580</xdr:colOff>
      <xdr:row>91</xdr:row>
      <xdr:rowOff>45720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D4AAE4D2-6724-4A9A-AE97-01E0B8A15093}"/>
            </a:ext>
          </a:extLst>
        </xdr:cNvPr>
        <xdr:cNvSpPr txBox="1"/>
      </xdr:nvSpPr>
      <xdr:spPr>
        <a:xfrm>
          <a:off x="754380" y="19720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38100</xdr:colOff>
      <xdr:row>90</xdr:row>
      <xdr:rowOff>45720</xdr:rowOff>
    </xdr:from>
    <xdr:to>
      <xdr:col>24</xdr:col>
      <xdr:colOff>259080</xdr:colOff>
      <xdr:row>105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2FD6C5F7-D5B9-4C05-8F39-938E0921D2E8}"/>
            </a:ext>
          </a:extLst>
        </xdr:cNvPr>
        <xdr:cNvSpPr txBox="1"/>
      </xdr:nvSpPr>
      <xdr:spPr>
        <a:xfrm>
          <a:off x="38100" y="19537680"/>
          <a:ext cx="8602980" cy="317754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sumie od początku roku cudzoziemcy złożyli ponad 347 tys. wniosków w sprawach o udzielenie zezwoleń na pobyt.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Najwięcej osób (90%) zainteresowanych było zezwoleniem na pobyt czasowy (blisko 313 tys.), natomiast 6% zezwoleniem na pobyt stały (blisko 22 tys.), a 4% zezwoleniem na pobyt rezydenta długoterminowego UE (blisko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13 tys.). Dominującym państwem pochodzenia była Ukraina (183 tys.). Bardzo licznie wnioski również składali: Białorusini (53,6 tys.), Gruzini 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(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21 tys.), Hindusi (10,4 tys.), Turcy (7,8 tys.) i Uzbecy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(6,6 tys.).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Blisko połowa wnioskodawców to osoby w wieku 18-34 (158,6 tys.), a kolejne 42% (144 tys.) to 35-64 latkowie. Wśród osób małoletnich bardzo liczną grupę stanowią dzieci z przedziału wiekowego 0-13 (32,6 tys.). Pod względem płci dominują mężczyźni (62%).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Zwyczajowo wnioskodawcy koncentrowali się w województwach z dużymi ośrodkami miejskimi. Najwięcej cudzoziemców złożyło swoje wnioski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Mazowieckim Urzędzie Wojewódzkim (79,1 tys.), Wielkopolskim UW (37,2 tys.), Dolnośląskim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UW (29,6 tys.),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Pomorskim UW (28,9 tys.)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b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i Śląskim UW (28,1 tys.). W tym samym czasie urzędy wojewódzkie wydały ponad 244 tys. decyzji, z czego 89% stanowiły zgody na pobyt, dalsze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7% odmowy, a 4% - umorzenia postępowania. Liczba spraw w toku w I instancji wynosi około 370 tys,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a średni czas trwania postępowania to 285 dni.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Od czerwca br. liczba osób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ubiegających się o zezwolenia na pobyt utrzymuje się na podwyższonym poziomie w porównaniu z wczesniejszymi miesiacami (54-56 tys. miesięcznie, wzrost o ok. 10 tys.). Przy czym tendencja rosnąca dotyczy przede wszystkim postępowań o udzielenie zezwolenia na pobyt czasowy, co może mieć związek z kumulacją rozwiązań prawnych, które weszły w życie w ostatnich miesiącach (ułatwienia głównie dla obywateli Ukrainy i Białorusi). Należy również pamiętać, że właśnie skończył się pandemiczny okres ochronny (tzw. Tarcza Antykryzysowa) i przestały obowiązywać przepisy automatycznie przedłużające legalny pobyt osobom, których wizy lub zezwolenia straciły ważność w trakcie pandemii (po 14 marca 2020). Przyczyni się to dalszego wzrostu liczby składanych wniosków.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48491</xdr:colOff>
      <xdr:row>155</xdr:row>
      <xdr:rowOff>41564</xdr:rowOff>
    </xdr:from>
    <xdr:to>
      <xdr:col>24</xdr:col>
      <xdr:colOff>263236</xdr:colOff>
      <xdr:row>163</xdr:row>
      <xdr:rowOff>33867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679C58F5-FFA6-42AA-9178-D36C6AC9CAA7}"/>
            </a:ext>
          </a:extLst>
        </xdr:cNvPr>
        <xdr:cNvSpPr txBox="1"/>
      </xdr:nvSpPr>
      <xdr:spPr>
        <a:xfrm>
          <a:off x="48491" y="34644831"/>
          <a:ext cx="8672945" cy="185496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Najwięcej odwołań od decyzji wydanych w I instancji (89%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)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odnosiło się do decyzji dotyczących pobytu czasowego (11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603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), pobytu stałego (5%</a:t>
          </a:r>
          <a:b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- 616) i zobowiązań do powrotu (4% - 560). W sumie złożono 13 098 odwołań, po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około 2 tys. miesięcznie. </a:t>
          </a:r>
          <a:r>
            <a:rPr lang="pl-PL" sz="1000" baseline="0">
              <a:solidFill>
                <a:sysClr val="windowText" lastClr="0000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</a:t>
          </a:r>
          <a:r>
            <a:rPr lang="pl-PL" sz="1000">
              <a:solidFill>
                <a:sysClr val="windowText" lastClr="0000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Najczęściej dotyczyły</a:t>
          </a:r>
          <a:r>
            <a:rPr lang="pl-PL" sz="1000" baseline="0">
              <a:solidFill>
                <a:sysClr val="windowText" lastClr="0000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one </a:t>
          </a:r>
          <a:r>
            <a:rPr lang="pl-PL" sz="1000">
              <a:solidFill>
                <a:sysClr val="windowText" lastClr="0000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obywateli: Ukrainy (25%), Białorusi (15%), Gruzji (10%), Turcji i Rosji (po 5%). Zdecydowana większośc</a:t>
          </a:r>
          <a:r>
            <a:rPr lang="pl-PL" sz="1000" baseline="0">
              <a:solidFill>
                <a:sysClr val="windowText" lastClr="0000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odwołań dotyczy spraw prowadzonych przez Wojewodę Mazowieckiego (77%).</a:t>
          </a:r>
          <a:endParaRPr lang="pl-PL" sz="1000">
            <a:solidFill>
              <a:sysClr val="windowText" lastClr="000000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4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465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(26%) spraw zakończyło się utrzymaniem decyzji, 7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504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(44%) pozytywną decyzją, 1 178 (7%)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uchyleniem decyzji i umorzeniem postępowania, a 2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249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(13%) uchyleniem decyzji i przekazaniem sprawy do ponownego rozpoznania.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przypadku odwołań dotyczących postępowań o udzielenie zezwolenia na pobyt czasowy w 7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265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 przypadkach zapadła decyzja pozytywna,</a:t>
          </a:r>
          <a:b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3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553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utrzymano decyzje, a w 2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031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sprawach zdecydowano o uchyleniu decyzji i przekazaniu sprawy do ponownego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rozpoznania.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Liczba spraw w toku wynosi 17 tys.,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a średni czas trwania postępowania - 248 dni.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55457</xdr:colOff>
      <xdr:row>180</xdr:row>
      <xdr:rowOff>54610</xdr:rowOff>
    </xdr:from>
    <xdr:to>
      <xdr:col>25</xdr:col>
      <xdr:colOff>0</xdr:colOff>
      <xdr:row>184</xdr:row>
      <xdr:rowOff>0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35C12BAF-77D4-40E4-8382-9AE5311F368F}"/>
            </a:ext>
          </a:extLst>
        </xdr:cNvPr>
        <xdr:cNvSpPr txBox="1"/>
      </xdr:nvSpPr>
      <xdr:spPr>
        <a:xfrm>
          <a:off x="55457" y="39335710"/>
          <a:ext cx="8599593" cy="96139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W lipcu br. Szef UdSC zrealizował 2,7 tys. spraw dotyczących wykazu, spośród których do najliczniejszych zaliczały się wpisy do Wykazu (30%), wpisy SIS (21%) oraz korekty wpisów (7%). Niższa liczba zrealizowanych spraw w tym miesiącu (zwykle jest to ok. 3,2-3,5 tys.) jest konsekwencją sezonu urlopowego.</a:t>
          </a:r>
          <a:endParaRPr lang="pl-PL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22225</xdr:colOff>
      <xdr:row>211</xdr:row>
      <xdr:rowOff>22226</xdr:rowOff>
    </xdr:from>
    <xdr:to>
      <xdr:col>25</xdr:col>
      <xdr:colOff>10160</xdr:colOff>
      <xdr:row>215</xdr:row>
      <xdr:rowOff>19050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B996B19E-814F-42AF-990F-6FDDDCD633B5}"/>
            </a:ext>
          </a:extLst>
        </xdr:cNvPr>
        <xdr:cNvSpPr txBox="1"/>
      </xdr:nvSpPr>
      <xdr:spPr>
        <a:xfrm>
          <a:off x="22225" y="45399326"/>
          <a:ext cx="8642985" cy="91757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lipcu br. wpłynęło do urzędu 91,2 tys. wniosków w ramach konsultacji wizowych - 76,3 tys. pochodziło z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innych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państw członkowskich, a 14,9 tys. od konsulów. Liczba wydanych decyzji utrzymuje się na zbliżonych poziomie do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liczby wniosków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. Ogółem wydano blisko 90,4 tys. decyzji,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przy czym ponad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76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tys. dotyczyło wniosków przesłanych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z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innych państw, a 14,4 tys. w sprawach dotyczących wniosków od konsulów.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53340</xdr:colOff>
      <xdr:row>237</xdr:row>
      <xdr:rowOff>53341</xdr:rowOff>
    </xdr:from>
    <xdr:to>
      <xdr:col>25</xdr:col>
      <xdr:colOff>0</xdr:colOff>
      <xdr:row>240</xdr:row>
      <xdr:rowOff>92710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4F10E3DB-5B37-4D27-9937-4735B01EFB19}"/>
            </a:ext>
          </a:extLst>
        </xdr:cNvPr>
        <xdr:cNvSpPr txBox="1"/>
      </xdr:nvSpPr>
      <xdr:spPr>
        <a:xfrm>
          <a:off x="53340" y="50872391"/>
          <a:ext cx="8601710" cy="77596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lipcu 2023 r. wydano 412 zezwoleń dotyczących Małego Ruchu Granicznego. Natomiast od początku roku do lipca, wydano łącznie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3 534 zezwolenia - wszystkie wydane przez placówkę we Lwowie. </a:t>
          </a:r>
        </a:p>
        <a:p>
          <a:endParaRPr lang="pl-PL" sz="1100"/>
        </a:p>
      </xdr:txBody>
    </xdr:sp>
    <xdr:clientData/>
  </xdr:twoCellAnchor>
  <xdr:twoCellAnchor>
    <xdr:from>
      <xdr:col>0</xdr:col>
      <xdr:colOff>76200</xdr:colOff>
      <xdr:row>316</xdr:row>
      <xdr:rowOff>59055</xdr:rowOff>
    </xdr:from>
    <xdr:to>
      <xdr:col>25</xdr:col>
      <xdr:colOff>6350</xdr:colOff>
      <xdr:row>326</xdr:row>
      <xdr:rowOff>30480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6F872F06-7B18-4C67-B874-1078DDC5E99D}"/>
            </a:ext>
          </a:extLst>
        </xdr:cNvPr>
        <xdr:cNvSpPr txBox="1"/>
      </xdr:nvSpPr>
      <xdr:spPr>
        <a:xfrm>
          <a:off x="76200" y="64950975"/>
          <a:ext cx="8578850" cy="1800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Do końca lipca br. cudzoziemcy złożyli 3 637 wniosków o udzielenie ochrony międzynarodowej na terytorium RP, które objęły 5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152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osoby. Są to wartości porównywalne z tym samym okresem sprawozdawczym w 2022 r. (5,8 osób objętych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wnioskami). Nadal n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ajliczniej o ochronę ubiegali się: Białorusini (1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988 osób), Rosjanie (1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056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), Ukraińcy (873), Egipcjanie (134) i Afgańczycy (102). Obywatele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tych pięciu najliczniejszych państw pochodzenia złożyli w sumie 81% wniosków o ochronę. 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bieżącym roku dominowały wnioski pierwsze (3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097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), które dotyczyły 4 139 osób. Wnioski kolejne (540) dotyczyły 1 013 osób.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Najwięcej wniosków złożyli mężczyźni (3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224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), głównie w przedziale wiekowym 18-34 lata.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Natomiast kobiety stanowią mniej liczbą grupę (1 928) - 37%, ale również tutaj dominował ten sam przedział wiekowy.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Liczba dzieci (24% wszystkich osób objętych wnioskami) obydwu płci w wieku do lat 13 wynosiła - 1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008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, a w wieku 14-17 - 244.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Liczba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osób ubiegających się ochroną stopniowo rośnie od kwietnia br. (z 573 do 828 w lipcu). Wzrost dotyczy przede wszystkim Białorusi, Rosji </a:t>
          </a:r>
        </a:p>
        <a:p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i Ukrainy. W ciągu  ostatnich trzech miesięcy liczba wniosków złożonych przez obywateli tych państ podwoiła się. 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57150</xdr:colOff>
      <xdr:row>344</xdr:row>
      <xdr:rowOff>53340</xdr:rowOff>
    </xdr:from>
    <xdr:to>
      <xdr:col>25</xdr:col>
      <xdr:colOff>12700</xdr:colOff>
      <xdr:row>349</xdr:row>
      <xdr:rowOff>0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E46C6C98-2044-4839-A993-137C361FC52C}"/>
            </a:ext>
          </a:extLst>
        </xdr:cNvPr>
        <xdr:cNvSpPr txBox="1"/>
      </xdr:nvSpPr>
      <xdr:spPr>
        <a:xfrm>
          <a:off x="57150" y="71338440"/>
          <a:ext cx="8610600" cy="14033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ramach procedur dublińskich wnioskami IN objętych było 2 589 cudzoziemców (-41% w porównaniu z pierwszymi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siedmowa miesięcami </a:t>
          </a:r>
          <a:b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2022 r.)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. Z kolei Polska wystąpiła z takim wnioskiem do innych krajów europejskich (OUT) w przypadku 160 os. (155 w 2022), z czego 90% wniosków IN oraz 68% wniosków OUT zostało rozpatrzonych pozytywnie. 52% wniosków IN dotyczyło współpracy z Niemcami, a 17% - z Francją. Procedury OUT kierowane były głównie do Niemiec (33%) i Włoch (12%).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podziale na obywatelstwo cudzoziemców, wnioski IN dotyczyły najczęściej ob. Rosji (28%), a także Ukrainy (9%) i Białorusi (8%). </a:t>
          </a:r>
        </a:p>
        <a:p>
          <a:endParaRPr lang="pl-PL" sz="1100"/>
        </a:p>
      </xdr:txBody>
    </xdr:sp>
    <xdr:clientData/>
  </xdr:twoCellAnchor>
  <xdr:twoCellAnchor>
    <xdr:from>
      <xdr:col>0</xdr:col>
      <xdr:colOff>55244</xdr:colOff>
      <xdr:row>378</xdr:row>
      <xdr:rowOff>38100</xdr:rowOff>
    </xdr:from>
    <xdr:to>
      <xdr:col>24</xdr:col>
      <xdr:colOff>266699</xdr:colOff>
      <xdr:row>387</xdr:row>
      <xdr:rowOff>0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0DDAE78D-07E4-4812-B5C5-336CC46BF428}"/>
            </a:ext>
          </a:extLst>
        </xdr:cNvPr>
        <xdr:cNvSpPr txBox="1"/>
      </xdr:nvSpPr>
      <xdr:spPr>
        <a:xfrm>
          <a:off x="55244" y="79635350"/>
          <a:ext cx="8599805" cy="15811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Do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końca lipca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2023 r. Szef UdSC wydał 5 576 decyzji w sprawach o udzielenie ochrony międzynarodowej, z czego 2 741 przyznawało jedną z form ochrony: status uchodźcy nadano 373 osobom, a ochronę uzupełniającą udzielono 2 368 cudzoziemcom. Status uchodżcy nadano głownie obywatelom Białorusi (116 os.), Afganistanu (94 os.), Rosji (64), Turcji (30) oraz Ukrainy (15).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Ochronę uzupełniającą udzielano najczęściej obywatelom Białorusi (1 500 os.) i Ukrainy (719 os.), ale także Rosji (46 os.) i Afganistanu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(43 os.). Decyzję negatywną otrzymało 1 282 cudzoziemców - głównie z Rosji (582 os.), Egiptu (110), Tadżykistanu (92 os.), Ukrainy (69) i Iraku (43). Postępowania 1 547 osób (w tym 578 ob. Rosji, 138 ob. Egiptu, 123 ob. Afganistanu, 119 ob. Ukrainy oraz 75 ob. Syrii) zostały umorzone.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Miesięcznie Szef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UdSC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wydaje około 700-800 decyzji w sprawach o udzielenie ochrony międzynarodowej. Wskaźnik uznawalności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kształtuje się obecnie na poziomie 64%, przy czym dla Białorusi wynosi 98%, dla Ukrainy - 86%, dla Rosji - 16%, dla Afganistanu - 53%, a w przypadku Egiptu 1%.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Średni czas trwania postępowania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to 125 dni. Liczba spraw w toku wg stanu na dzień 1 sierpnia br. wynosi 2,5 tys.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53340</xdr:colOff>
      <xdr:row>425</xdr:row>
      <xdr:rowOff>57150</xdr:rowOff>
    </xdr:from>
    <xdr:to>
      <xdr:col>25</xdr:col>
      <xdr:colOff>0</xdr:colOff>
      <xdr:row>429</xdr:row>
      <xdr:rowOff>152400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67E30115-F16C-44D3-8BE7-E8F8AE97ABA2}"/>
            </a:ext>
          </a:extLst>
        </xdr:cNvPr>
        <xdr:cNvSpPr txBox="1"/>
      </xdr:nvSpPr>
      <xdr:spPr>
        <a:xfrm>
          <a:off x="53340" y="88525350"/>
          <a:ext cx="8601710" cy="6477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Według stanu na 31 lipca br. pod opieką Szefa UdSC znajdowało się 3 913 osób, z czego 576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zamieszkiwało w jednym z dziewięciu ośrodków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dla cudzoziemców, a pozostałe 3 337 osób pobierało świadczenie pieniężne na samodzielne funkcjonowanie poza ośrodkiem. Najwięcej osób przebywa w ośrodkach: w Białymstoku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(87), w Łukowie (81) i Bezwoli (79). Od początku roku pomocy socjalnej (w tym opieki medycznej) udzielono 7,9 tys. osobom.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49530</xdr:colOff>
      <xdr:row>434</xdr:row>
      <xdr:rowOff>38100</xdr:rowOff>
    </xdr:from>
    <xdr:to>
      <xdr:col>25</xdr:col>
      <xdr:colOff>0</xdr:colOff>
      <xdr:row>448</xdr:row>
      <xdr:rowOff>0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xmlns="" id="{F520470F-2706-410F-B144-54B70BD8714F}"/>
            </a:ext>
          </a:extLst>
        </xdr:cNvPr>
        <xdr:cNvSpPr txBox="1"/>
      </xdr:nvSpPr>
      <xdr:spPr>
        <a:xfrm>
          <a:off x="49530" y="89979500"/>
          <a:ext cx="8605520" cy="3070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Sytuacja migracyjna w Polsce w dalszym ciągu jest zdominowana przez napływ obywateli Ukrainy do Polski oraz konsekwencje wojny w tym kraju. W sumie od początku wojny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na przejściach granicznych UE - Ukraina zarejstrowano 24 mln wjazdów do UE (w tym 21 mln obywateli Ukrainy). Najbardziej dotknięte ruchem osobowym jest wciąż granica z Polską (14 mln wjazdów), przy czym w ostatnich miesiącach liczba powrotów na Ukrainę jest nieznacznie większa niż wjazdów do Polski (w sumie 12 mln wyjazdów). 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Od 24 lutego 2022 r. liczba zarejestrowanych wniosków o ochronę czasową wyniosła blisko 1 702 tys. Główne obywatelstwa korzystające z tej formy ochrony to: Ukraińcy (1 698 tys.), Rosjanie (1,2 tys.), Białorusini (480), Gruzini (302), Mołdawianie (296) i Azerowie (236).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Szef UdSC do końca lipca wydał 1 370 zaświadczeń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o udzielonej ochronie czasowej obywatelom państw trzecich, którzy posiadali pobyt stały lub ochronę na Ukrainie. Są to głównie Rosjanie, Białorusini, Wietnamczycy, Gruzini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i Azerowie.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Zgodnie ze stanem na 31 lipca 2023 r. ważną ochronę czasową posiadało ponad </a:t>
          </a:r>
          <a:r>
            <a:rPr lang="pl-PL" sz="1000" b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971 tys.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osób, a posiadaczami ważnych dokumentów uprawniających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do pobytu na terytorium RP było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blisko 1 812 tys. cudzoziemców.  Dominują obywatele Ukrainy (1 460 010 tys.), na drugim miejscu są Białorusini (97 tys.), następnie: Gruzini (24 tys.), Rosjanie (20 tys.), Niemcy (17 tys.), Hindusi (17 tys.), Wietnamczycy (13 tys.), Turcy (9 tys.), Włosi (8 tys.)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i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Mołdawianie (8 tys.). W tym roku liczba cudzoziemców uprawnionych do pobytu rośnie o okolo 30 tys. miesięcznie, przy czym najliczniej wzrasta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liczba obywateli Ukrainy (+15-17 tys. = +1%) i Białorusi ( +5-6 tys. = +6%). Zauważalny jest również wzrost zainteresowania pobytem w Polsce ze strony Gruzinów, Hindusów i Rosjan.</a:t>
          </a:r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P460"/>
  <sheetViews>
    <sheetView showGridLines="0" tabSelected="1" zoomScaleNormal="100" zoomScalePageLayoutView="70" workbookViewId="0">
      <selection activeCell="AM431" sqref="AM431:AM432"/>
    </sheetView>
  </sheetViews>
  <sheetFormatPr defaultColWidth="4.140625" defaultRowHeight="15" x14ac:dyDescent="0.25"/>
  <cols>
    <col min="1" max="13" width="5" style="3" customWidth="1"/>
    <col min="14" max="17" width="5.42578125" style="3" bestFit="1" customWidth="1"/>
    <col min="18" max="20" width="5" style="3" customWidth="1"/>
    <col min="21" max="21" width="5.42578125" style="3" bestFit="1" customWidth="1"/>
    <col min="22" max="24" width="5" style="3" customWidth="1"/>
    <col min="25" max="25" width="3.85546875" style="6" customWidth="1"/>
    <col min="26" max="27" width="4.140625" style="3"/>
    <col min="28" max="28" width="4.28515625" style="3" bestFit="1" customWidth="1"/>
    <col min="29" max="29" width="4.140625" style="3"/>
    <col min="30" max="30" width="4.42578125" style="3" bestFit="1" customWidth="1"/>
    <col min="31" max="31" width="4.140625" style="3"/>
    <col min="32" max="32" width="4.28515625" style="3" bestFit="1" customWidth="1"/>
    <col min="33" max="33" width="4.140625" style="3"/>
    <col min="34" max="34" width="4.28515625" style="3" bestFit="1" customWidth="1"/>
    <col min="35" max="35" width="4.140625" style="3"/>
    <col min="36" max="36" width="4.28515625" style="3" bestFit="1" customWidth="1"/>
    <col min="37" max="37" width="4.140625" style="3"/>
    <col min="38" max="38" width="4.28515625" style="3" bestFit="1" customWidth="1"/>
    <col min="39" max="39" width="4.140625" style="3"/>
    <col min="40" max="40" width="4.28515625" style="3" bestFit="1" customWidth="1"/>
    <col min="41" max="41" width="4.140625" style="3"/>
    <col min="42" max="42" width="4.42578125" style="3" bestFit="1" customWidth="1"/>
    <col min="43" max="16384" width="4.140625" style="3"/>
  </cols>
  <sheetData>
    <row r="1" spans="1:29" x14ac:dyDescent="0.25">
      <c r="A1" s="3" t="s">
        <v>168</v>
      </c>
      <c r="T1" s="53"/>
      <c r="U1" s="54"/>
      <c r="V1" s="54"/>
      <c r="W1" s="54"/>
      <c r="X1" s="54"/>
      <c r="Y1" s="54"/>
      <c r="Z1" s="54"/>
      <c r="AA1" s="54"/>
      <c r="AB1" s="54"/>
      <c r="AC1" s="54"/>
    </row>
    <row r="2" spans="1:29" x14ac:dyDescent="0.25">
      <c r="Q2" s="5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x14ac:dyDescent="0.25"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spans="1:29" x14ac:dyDescent="0.25"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x14ac:dyDescent="0.25">
      <c r="E5" s="85" t="s">
        <v>66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29" x14ac:dyDescent="0.25"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29" x14ac:dyDescent="0.25"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x14ac:dyDescent="0.25"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T8" s="54"/>
      <c r="U8" s="54"/>
      <c r="V8" s="54"/>
      <c r="W8" s="54"/>
      <c r="X8" s="54"/>
      <c r="Y8" s="54"/>
      <c r="Z8" s="54"/>
      <c r="AA8" s="54"/>
      <c r="AB8" s="54"/>
      <c r="AC8" s="54"/>
    </row>
    <row r="9" spans="1:29" ht="19.5" x14ac:dyDescent="0.3">
      <c r="E9" s="86" t="str">
        <f>CONCATENATE("w okresie ",Arkusz18!A2," - ",Arkusz18!B2," r.")</f>
        <v>w okresie 01.07.2023 - 31.07.2023 r.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29" x14ac:dyDescent="0.25">
      <c r="T10" s="54"/>
      <c r="U10" s="54"/>
      <c r="V10" s="54"/>
      <c r="W10" s="54"/>
      <c r="X10" s="54"/>
      <c r="Y10" s="54"/>
      <c r="Z10" s="54"/>
      <c r="AA10" s="54"/>
      <c r="AB10" s="54"/>
      <c r="AC10" s="54"/>
    </row>
    <row r="11" spans="1:29" x14ac:dyDescent="0.25">
      <c r="T11" s="54"/>
      <c r="U11" s="54"/>
      <c r="V11" s="54"/>
      <c r="W11" s="54"/>
      <c r="X11" s="54"/>
      <c r="Y11" s="54"/>
      <c r="Z11" s="54"/>
      <c r="AA11" s="54"/>
      <c r="AB11" s="54"/>
      <c r="AC11" s="54"/>
    </row>
    <row r="12" spans="1:29" x14ac:dyDescent="0.25">
      <c r="T12" s="54"/>
      <c r="U12" s="54"/>
      <c r="V12" s="54"/>
      <c r="W12" s="54"/>
      <c r="X12" s="54"/>
      <c r="Y12" s="54"/>
      <c r="Z12" s="54"/>
      <c r="AA12" s="54"/>
      <c r="AB12" s="54"/>
      <c r="AC12" s="54"/>
    </row>
    <row r="13" spans="1:29" x14ac:dyDescent="0.25">
      <c r="T13" s="54"/>
      <c r="U13" s="54"/>
      <c r="V13" s="54"/>
      <c r="W13" s="54"/>
      <c r="X13" s="54"/>
      <c r="Y13" s="54"/>
      <c r="Z13" s="54"/>
      <c r="AA13" s="54"/>
      <c r="AB13" s="54"/>
      <c r="AC13" s="54"/>
    </row>
    <row r="14" spans="1:29" x14ac:dyDescent="0.25">
      <c r="T14" s="54"/>
      <c r="U14" s="54"/>
      <c r="V14" s="54"/>
      <c r="W14" s="54"/>
      <c r="X14" s="54"/>
      <c r="Y14" s="54"/>
      <c r="Z14" s="54"/>
      <c r="AA14" s="54"/>
      <c r="AB14" s="54"/>
      <c r="AC14" s="54"/>
    </row>
    <row r="15" spans="1:29" ht="18.75" x14ac:dyDescent="0.25">
      <c r="A15" s="8" t="s">
        <v>70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</row>
    <row r="16" spans="1:29" ht="18.75" x14ac:dyDescent="0.25">
      <c r="A16" s="8"/>
    </row>
    <row r="18" spans="1:26" x14ac:dyDescent="0.25">
      <c r="A18" s="68" t="s">
        <v>140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spans="1:26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</row>
    <row r="20" spans="1:26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177" t="s">
        <v>2</v>
      </c>
      <c r="H22" s="89"/>
      <c r="I22" s="89"/>
      <c r="J22" s="89"/>
      <c r="K22" s="89" t="s">
        <v>3</v>
      </c>
      <c r="L22" s="89"/>
      <c r="M22" s="170" t="str">
        <f>CONCATENATE("decyzje ",Arkusz18!A2," - ",Arkusz18!B2," r.")</f>
        <v>decyzje 01.07.2023 - 31.07.2023 r.</v>
      </c>
      <c r="N22" s="170"/>
      <c r="O22" s="170"/>
      <c r="P22" s="170"/>
      <c r="Q22" s="170"/>
      <c r="R22" s="171"/>
    </row>
    <row r="23" spans="1:26" ht="60" customHeight="1" x14ac:dyDescent="0.25">
      <c r="G23" s="178"/>
      <c r="H23" s="90"/>
      <c r="I23" s="90"/>
      <c r="J23" s="90"/>
      <c r="K23" s="90"/>
      <c r="L23" s="90"/>
      <c r="M23" s="87" t="s">
        <v>25</v>
      </c>
      <c r="N23" s="87"/>
      <c r="O23" s="87" t="s">
        <v>26</v>
      </c>
      <c r="P23" s="87"/>
      <c r="Q23" s="87" t="s">
        <v>27</v>
      </c>
      <c r="R23" s="88"/>
    </row>
    <row r="24" spans="1:26" x14ac:dyDescent="0.25">
      <c r="G24" s="175" t="s">
        <v>34</v>
      </c>
      <c r="H24" s="176"/>
      <c r="I24" s="176"/>
      <c r="J24" s="176"/>
      <c r="K24" s="69">
        <f>Arkusz9!B5</f>
        <v>49997</v>
      </c>
      <c r="L24" s="69"/>
      <c r="M24" s="65">
        <f>Arkusz9!B3</f>
        <v>27208</v>
      </c>
      <c r="N24" s="65"/>
      <c r="O24" s="65">
        <f>Arkusz9!B2</f>
        <v>1955</v>
      </c>
      <c r="P24" s="65"/>
      <c r="Q24" s="65">
        <f>Arkusz9!B4</f>
        <v>866</v>
      </c>
      <c r="R24" s="82"/>
    </row>
    <row r="25" spans="1:26" x14ac:dyDescent="0.25">
      <c r="G25" s="173" t="s">
        <v>35</v>
      </c>
      <c r="H25" s="174"/>
      <c r="I25" s="174"/>
      <c r="J25" s="174"/>
      <c r="K25" s="172">
        <f>Arkusz9!B13</f>
        <v>2566</v>
      </c>
      <c r="L25" s="172"/>
      <c r="M25" s="83">
        <f>Arkusz9!B11</f>
        <v>2218</v>
      </c>
      <c r="N25" s="83"/>
      <c r="O25" s="83">
        <f>Arkusz9!B10</f>
        <v>298</v>
      </c>
      <c r="P25" s="83"/>
      <c r="Q25" s="83">
        <f>Arkusz9!B12</f>
        <v>112</v>
      </c>
      <c r="R25" s="84"/>
    </row>
    <row r="26" spans="1:26" ht="15.75" thickBot="1" x14ac:dyDescent="0.3">
      <c r="G26" s="179" t="s">
        <v>24</v>
      </c>
      <c r="H26" s="180"/>
      <c r="I26" s="180"/>
      <c r="J26" s="180"/>
      <c r="K26" s="181">
        <f>Arkusz9!B9</f>
        <v>1992</v>
      </c>
      <c r="L26" s="181"/>
      <c r="M26" s="91">
        <f>Arkusz9!B7</f>
        <v>866</v>
      </c>
      <c r="N26" s="91"/>
      <c r="O26" s="91">
        <f>Arkusz9!B6</f>
        <v>117</v>
      </c>
      <c r="P26" s="91"/>
      <c r="Q26" s="91">
        <f>Arkusz9!B8</f>
        <v>79</v>
      </c>
      <c r="R26" s="182"/>
    </row>
    <row r="27" spans="1:26" ht="15.75" thickBot="1" x14ac:dyDescent="0.3">
      <c r="G27" s="92" t="s">
        <v>72</v>
      </c>
      <c r="H27" s="93"/>
      <c r="I27" s="93"/>
      <c r="J27" s="93"/>
      <c r="K27" s="94">
        <f>SUM(K24:K26)</f>
        <v>54555</v>
      </c>
      <c r="L27" s="94"/>
      <c r="M27" s="94">
        <f>SUM(M24:M26)</f>
        <v>30292</v>
      </c>
      <c r="N27" s="94"/>
      <c r="O27" s="94">
        <f>SUM(O24:O26)</f>
        <v>2370</v>
      </c>
      <c r="P27" s="94"/>
      <c r="Q27" s="94">
        <f>SUM(Q24:Q26)</f>
        <v>1057</v>
      </c>
      <c r="R27" s="95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333" t="s">
        <v>2</v>
      </c>
      <c r="H46" s="334"/>
      <c r="I46" s="334"/>
      <c r="J46" s="334"/>
      <c r="K46" s="334"/>
      <c r="L46" s="334"/>
      <c r="M46" s="334"/>
      <c r="N46" s="334"/>
      <c r="O46" s="337" t="s">
        <v>3</v>
      </c>
      <c r="P46" s="337"/>
      <c r="Q46" s="325" t="s">
        <v>77</v>
      </c>
      <c r="R46" s="326"/>
      <c r="U46" s="24"/>
      <c r="V46" s="24"/>
      <c r="W46" s="24"/>
      <c r="X46" s="24"/>
      <c r="Y46" s="26"/>
    </row>
    <row r="47" spans="7:26" x14ac:dyDescent="0.25">
      <c r="G47" s="335"/>
      <c r="H47" s="336"/>
      <c r="I47" s="336"/>
      <c r="J47" s="336"/>
      <c r="K47" s="336"/>
      <c r="L47" s="336"/>
      <c r="M47" s="336"/>
      <c r="N47" s="336"/>
      <c r="O47" s="338"/>
      <c r="P47" s="338"/>
      <c r="Q47" s="327"/>
      <c r="R47" s="328"/>
      <c r="U47" s="24"/>
      <c r="V47" s="24"/>
      <c r="W47" s="24"/>
      <c r="X47" s="24"/>
      <c r="Y47" s="26"/>
    </row>
    <row r="48" spans="7:26" x14ac:dyDescent="0.25">
      <c r="G48" s="278" t="s">
        <v>73</v>
      </c>
      <c r="H48" s="279"/>
      <c r="I48" s="279"/>
      <c r="J48" s="279"/>
      <c r="K48" s="279"/>
      <c r="L48" s="279"/>
      <c r="M48" s="279"/>
      <c r="N48" s="279"/>
      <c r="O48" s="323">
        <f>Arkusz10!A2</f>
        <v>297</v>
      </c>
      <c r="P48" s="323"/>
      <c r="Q48" s="329">
        <f>Arkusz10!A3</f>
        <v>193</v>
      </c>
      <c r="R48" s="330"/>
      <c r="U48" s="24"/>
      <c r="V48" s="24"/>
      <c r="W48" s="24"/>
      <c r="X48" s="24"/>
      <c r="Y48" s="26"/>
    </row>
    <row r="49" spans="7:26" x14ac:dyDescent="0.25">
      <c r="G49" s="321" t="s">
        <v>74</v>
      </c>
      <c r="H49" s="322"/>
      <c r="I49" s="322"/>
      <c r="J49" s="322"/>
      <c r="K49" s="322"/>
      <c r="L49" s="322"/>
      <c r="M49" s="322"/>
      <c r="N49" s="322"/>
      <c r="O49" s="324">
        <f>Arkusz10!A4</f>
        <v>37</v>
      </c>
      <c r="P49" s="324"/>
      <c r="Q49" s="331">
        <f>Arkusz10!A5</f>
        <v>21</v>
      </c>
      <c r="R49" s="332"/>
      <c r="U49" s="24"/>
      <c r="V49" s="24"/>
      <c r="W49" s="24"/>
      <c r="X49" s="24"/>
      <c r="Y49" s="26"/>
    </row>
    <row r="50" spans="7:26" x14ac:dyDescent="0.25">
      <c r="G50" s="278" t="s">
        <v>75</v>
      </c>
      <c r="H50" s="279"/>
      <c r="I50" s="279"/>
      <c r="J50" s="279"/>
      <c r="K50" s="279"/>
      <c r="L50" s="279"/>
      <c r="M50" s="279"/>
      <c r="N50" s="279"/>
      <c r="O50" s="323">
        <v>12</v>
      </c>
      <c r="P50" s="323"/>
      <c r="Q50" s="329">
        <f>Arkusz10!A7</f>
        <v>0</v>
      </c>
      <c r="R50" s="330"/>
      <c r="U50" s="24"/>
      <c r="V50" s="24"/>
      <c r="W50" s="24"/>
      <c r="X50" s="24"/>
      <c r="Y50" s="26"/>
    </row>
    <row r="51" spans="7:26" ht="15.75" thickBot="1" x14ac:dyDescent="0.3">
      <c r="G51" s="237" t="s">
        <v>76</v>
      </c>
      <c r="H51" s="238"/>
      <c r="I51" s="238"/>
      <c r="J51" s="238"/>
      <c r="K51" s="238"/>
      <c r="L51" s="238"/>
      <c r="M51" s="238"/>
      <c r="N51" s="238"/>
      <c r="O51" s="239">
        <f>Arkusz10!A8</f>
        <v>6</v>
      </c>
      <c r="P51" s="239"/>
      <c r="Q51" s="340">
        <f>Arkusz10!A9</f>
        <v>5</v>
      </c>
      <c r="R51" s="341"/>
      <c r="U51" s="24"/>
      <c r="V51" s="24"/>
      <c r="W51" s="24"/>
      <c r="X51" s="24"/>
      <c r="Y51" s="26"/>
    </row>
    <row r="52" spans="7:26" ht="15.75" thickBot="1" x14ac:dyDescent="0.3">
      <c r="G52" s="235" t="s">
        <v>72</v>
      </c>
      <c r="H52" s="236"/>
      <c r="I52" s="236"/>
      <c r="J52" s="236"/>
      <c r="K52" s="236"/>
      <c r="L52" s="236"/>
      <c r="M52" s="236"/>
      <c r="N52" s="236"/>
      <c r="O52" s="320">
        <f>SUM(O48:O51)</f>
        <v>352</v>
      </c>
      <c r="P52" s="320"/>
      <c r="Q52" s="342">
        <f>SUM(Q48:Q51)</f>
        <v>219</v>
      </c>
      <c r="R52" s="343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177" t="s">
        <v>2</v>
      </c>
      <c r="H56" s="89"/>
      <c r="I56" s="89"/>
      <c r="J56" s="89"/>
      <c r="K56" s="89" t="s">
        <v>3</v>
      </c>
      <c r="L56" s="89"/>
      <c r="M56" s="170" t="str">
        <f>CONCATENATE("decyzje ",Arkusz18!C2," - ",Arkusz18!B2," r.")</f>
        <v>decyzje 01.01.2023 - 31.07.2023 r.</v>
      </c>
      <c r="N56" s="170"/>
      <c r="O56" s="170"/>
      <c r="P56" s="170"/>
      <c r="Q56" s="170"/>
      <c r="R56" s="171"/>
      <c r="V56" s="24"/>
      <c r="W56" s="24"/>
      <c r="X56" s="24"/>
      <c r="Y56" s="26"/>
      <c r="Z56" s="24"/>
    </row>
    <row r="57" spans="7:26" ht="63.75" customHeight="1" x14ac:dyDescent="0.25">
      <c r="G57" s="178"/>
      <c r="H57" s="90"/>
      <c r="I57" s="90"/>
      <c r="J57" s="90"/>
      <c r="K57" s="90"/>
      <c r="L57" s="90"/>
      <c r="M57" s="87" t="s">
        <v>25</v>
      </c>
      <c r="N57" s="87"/>
      <c r="O57" s="87" t="s">
        <v>26</v>
      </c>
      <c r="P57" s="87"/>
      <c r="Q57" s="87" t="s">
        <v>27</v>
      </c>
      <c r="R57" s="88"/>
      <c r="V57" s="24"/>
      <c r="W57" s="24"/>
      <c r="X57" s="24"/>
      <c r="Y57" s="26"/>
      <c r="Z57" s="24"/>
    </row>
    <row r="58" spans="7:26" x14ac:dyDescent="0.25">
      <c r="G58" s="175" t="s">
        <v>34</v>
      </c>
      <c r="H58" s="176"/>
      <c r="I58" s="176"/>
      <c r="J58" s="176"/>
      <c r="K58" s="69">
        <f>Arkusz11!B5</f>
        <v>312832</v>
      </c>
      <c r="L58" s="69"/>
      <c r="M58" s="65">
        <f>Arkusz11!B3</f>
        <v>195679</v>
      </c>
      <c r="N58" s="65"/>
      <c r="O58" s="65">
        <f>Arkusz11!B2</f>
        <v>15405</v>
      </c>
      <c r="P58" s="65"/>
      <c r="Q58" s="65">
        <f>Arkusz11!B4</f>
        <v>8298</v>
      </c>
      <c r="R58" s="82"/>
      <c r="V58" s="24"/>
      <c r="W58" s="24"/>
      <c r="X58" s="24"/>
      <c r="Y58" s="26"/>
      <c r="Z58" s="24"/>
    </row>
    <row r="59" spans="7:26" x14ac:dyDescent="0.25">
      <c r="G59" s="173" t="s">
        <v>35</v>
      </c>
      <c r="H59" s="174"/>
      <c r="I59" s="174"/>
      <c r="J59" s="174"/>
      <c r="K59" s="172">
        <f>Arkusz11!B13</f>
        <v>21600</v>
      </c>
      <c r="L59" s="172"/>
      <c r="M59" s="83">
        <f>Arkusz11!B11</f>
        <v>15479</v>
      </c>
      <c r="N59" s="83"/>
      <c r="O59" s="83">
        <f>Arkusz11!B10</f>
        <v>1664</v>
      </c>
      <c r="P59" s="83"/>
      <c r="Q59" s="83">
        <f>Arkusz11!B12</f>
        <v>879</v>
      </c>
      <c r="R59" s="84"/>
      <c r="V59" s="24"/>
      <c r="W59" s="24"/>
      <c r="X59" s="24"/>
      <c r="Y59" s="26"/>
      <c r="Z59" s="24"/>
    </row>
    <row r="60" spans="7:26" ht="15.75" thickBot="1" x14ac:dyDescent="0.3">
      <c r="G60" s="179" t="s">
        <v>24</v>
      </c>
      <c r="H60" s="180"/>
      <c r="I60" s="180"/>
      <c r="J60" s="180"/>
      <c r="K60" s="181">
        <f>Arkusz11!B9</f>
        <v>12950</v>
      </c>
      <c r="L60" s="181"/>
      <c r="M60" s="91">
        <f>Arkusz11!B7</f>
        <v>5534</v>
      </c>
      <c r="N60" s="91"/>
      <c r="O60" s="91">
        <f>Arkusz11!B6</f>
        <v>593</v>
      </c>
      <c r="P60" s="91"/>
      <c r="Q60" s="91">
        <f>Arkusz11!B8</f>
        <v>568</v>
      </c>
      <c r="R60" s="182"/>
      <c r="V60" s="24"/>
      <c r="W60" s="24"/>
      <c r="X60" s="24"/>
      <c r="Y60" s="26"/>
      <c r="Z60" s="24"/>
    </row>
    <row r="61" spans="7:26" ht="15.75" thickBot="1" x14ac:dyDescent="0.3">
      <c r="G61" s="92" t="s">
        <v>72</v>
      </c>
      <c r="H61" s="93"/>
      <c r="I61" s="93"/>
      <c r="J61" s="93"/>
      <c r="K61" s="94">
        <f>SUM(K58:L60)</f>
        <v>347382</v>
      </c>
      <c r="L61" s="94"/>
      <c r="M61" s="94">
        <f t="shared" ref="M61" si="0">SUM(M58:N60)</f>
        <v>216692</v>
      </c>
      <c r="N61" s="94"/>
      <c r="O61" s="94">
        <f t="shared" ref="O61" si="1">SUM(O58:P60)</f>
        <v>17662</v>
      </c>
      <c r="P61" s="94"/>
      <c r="Q61" s="94">
        <f t="shared" ref="Q61" si="2">SUM(Q58:R60)</f>
        <v>9745</v>
      </c>
      <c r="R61" s="95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.75" thickBot="1" x14ac:dyDescent="0.3"/>
    <row r="82" spans="1:25" ht="57.75" customHeight="1" x14ac:dyDescent="0.25">
      <c r="G82" s="333" t="s">
        <v>2</v>
      </c>
      <c r="H82" s="334"/>
      <c r="I82" s="334"/>
      <c r="J82" s="334"/>
      <c r="K82" s="334"/>
      <c r="L82" s="334"/>
      <c r="M82" s="334"/>
      <c r="N82" s="334"/>
      <c r="O82" s="337" t="s">
        <v>3</v>
      </c>
      <c r="P82" s="337"/>
      <c r="Q82" s="325" t="s">
        <v>77</v>
      </c>
      <c r="R82" s="326"/>
    </row>
    <row r="83" spans="1:25" x14ac:dyDescent="0.25">
      <c r="G83" s="335"/>
      <c r="H83" s="336"/>
      <c r="I83" s="336"/>
      <c r="J83" s="336"/>
      <c r="K83" s="336"/>
      <c r="L83" s="336"/>
      <c r="M83" s="336"/>
      <c r="N83" s="336"/>
      <c r="O83" s="338"/>
      <c r="P83" s="338"/>
      <c r="Q83" s="327"/>
      <c r="R83" s="328"/>
    </row>
    <row r="84" spans="1:25" x14ac:dyDescent="0.25">
      <c r="G84" s="278" t="s">
        <v>73</v>
      </c>
      <c r="H84" s="279"/>
      <c r="I84" s="279"/>
      <c r="J84" s="279"/>
      <c r="K84" s="279"/>
      <c r="L84" s="279"/>
      <c r="M84" s="279"/>
      <c r="N84" s="279"/>
      <c r="O84" s="323">
        <f>Arkusz12!A2</f>
        <v>2384</v>
      </c>
      <c r="P84" s="323"/>
      <c r="Q84" s="329">
        <f>Arkusz12!A3</f>
        <v>1914</v>
      </c>
      <c r="R84" s="330"/>
    </row>
    <row r="85" spans="1:25" x14ac:dyDescent="0.25">
      <c r="G85" s="321" t="s">
        <v>74</v>
      </c>
      <c r="H85" s="322"/>
      <c r="I85" s="322"/>
      <c r="J85" s="322"/>
      <c r="K85" s="322"/>
      <c r="L85" s="322"/>
      <c r="M85" s="322"/>
      <c r="N85" s="322"/>
      <c r="O85" s="324">
        <f>Arkusz12!A4</f>
        <v>296</v>
      </c>
      <c r="P85" s="324"/>
      <c r="Q85" s="331">
        <f>Arkusz12!A5</f>
        <v>247</v>
      </c>
      <c r="R85" s="332"/>
    </row>
    <row r="86" spans="1:25" x14ac:dyDescent="0.25">
      <c r="G86" s="278" t="s">
        <v>75</v>
      </c>
      <c r="H86" s="279"/>
      <c r="I86" s="279"/>
      <c r="J86" s="279"/>
      <c r="K86" s="279"/>
      <c r="L86" s="279"/>
      <c r="M86" s="279"/>
      <c r="N86" s="279"/>
      <c r="O86" s="323">
        <v>34</v>
      </c>
      <c r="P86" s="323"/>
      <c r="Q86" s="329">
        <f>Arkusz12!A7</f>
        <v>3</v>
      </c>
      <c r="R86" s="330"/>
    </row>
    <row r="87" spans="1:25" ht="15.75" thickBot="1" x14ac:dyDescent="0.3">
      <c r="G87" s="237" t="s">
        <v>76</v>
      </c>
      <c r="H87" s="238"/>
      <c r="I87" s="238"/>
      <c r="J87" s="238"/>
      <c r="K87" s="238"/>
      <c r="L87" s="238"/>
      <c r="M87" s="238"/>
      <c r="N87" s="238"/>
      <c r="O87" s="239">
        <f>Arkusz12!A8</f>
        <v>38</v>
      </c>
      <c r="P87" s="239"/>
      <c r="Q87" s="340">
        <f>Arkusz12!A9</f>
        <v>24</v>
      </c>
      <c r="R87" s="341"/>
    </row>
    <row r="88" spans="1:25" ht="15.75" thickBot="1" x14ac:dyDescent="0.3">
      <c r="G88" s="235" t="s">
        <v>72</v>
      </c>
      <c r="H88" s="236"/>
      <c r="I88" s="236"/>
      <c r="J88" s="236"/>
      <c r="K88" s="236"/>
      <c r="L88" s="236"/>
      <c r="M88" s="236"/>
      <c r="N88" s="236"/>
      <c r="O88" s="320">
        <f>SUM(O84:P87)</f>
        <v>2752</v>
      </c>
      <c r="P88" s="320"/>
      <c r="Q88" s="320">
        <f>SUM(Q84:R87)</f>
        <v>2188</v>
      </c>
      <c r="R88" s="344"/>
    </row>
    <row r="91" spans="1:25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</row>
    <row r="92" spans="1:25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</row>
    <row r="93" spans="1:25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</row>
    <row r="94" spans="1:25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</row>
    <row r="95" spans="1:25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</row>
    <row r="96" spans="1:25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</row>
    <row r="97" spans="1:26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</row>
    <row r="98" spans="1:26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</row>
    <row r="99" spans="1:26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</row>
    <row r="102" spans="1:26" s="52" customFormat="1" x14ac:dyDescent="0.25">
      <c r="Y102" s="6"/>
    </row>
    <row r="103" spans="1:26" s="52" customFormat="1" x14ac:dyDescent="0.25">
      <c r="Y103" s="6"/>
    </row>
    <row r="105" spans="1:26" s="57" customFormat="1" x14ac:dyDescent="0.25">
      <c r="Y105" s="6"/>
    </row>
    <row r="106" spans="1:26" s="58" customFormat="1" x14ac:dyDescent="0.25">
      <c r="Y106" s="6"/>
    </row>
    <row r="108" spans="1:26" ht="36" customHeight="1" x14ac:dyDescent="0.25">
      <c r="A108" s="68" t="s">
        <v>141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</row>
    <row r="109" spans="1:26" x14ac:dyDescent="0.2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</row>
    <row r="110" spans="1:26" ht="15.75" thickBot="1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345" t="str">
        <f>CONCATENATE(Arkusz18!C2," - ",Arkusz18!B2," r.")</f>
        <v>01.01.2023 - 31.07.2023 r.</v>
      </c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</row>
    <row r="111" spans="1:26" ht="187.5" x14ac:dyDescent="0.25">
      <c r="C111" s="233" t="s">
        <v>2</v>
      </c>
      <c r="D111" s="234"/>
      <c r="E111" s="234"/>
      <c r="F111" s="234"/>
      <c r="G111" s="234"/>
      <c r="H111" s="234"/>
      <c r="I111" s="234"/>
      <c r="J111" s="234"/>
      <c r="K111" s="234"/>
      <c r="L111" s="66" t="s">
        <v>79</v>
      </c>
      <c r="M111" s="66"/>
      <c r="N111" s="31" t="s">
        <v>12</v>
      </c>
      <c r="O111" s="31" t="s">
        <v>94</v>
      </c>
      <c r="P111" s="31" t="s">
        <v>84</v>
      </c>
      <c r="Q111" s="31" t="s">
        <v>53</v>
      </c>
      <c r="R111" s="31" t="s">
        <v>39</v>
      </c>
      <c r="S111" s="31" t="s">
        <v>4</v>
      </c>
      <c r="T111" s="31" t="s">
        <v>42</v>
      </c>
      <c r="U111" s="31" t="s">
        <v>83</v>
      </c>
      <c r="V111" s="66" t="s">
        <v>78</v>
      </c>
      <c r="W111" s="67"/>
      <c r="Y111" s="3"/>
      <c r="Z111" s="6"/>
    </row>
    <row r="112" spans="1:26" x14ac:dyDescent="0.25">
      <c r="C112" s="71" t="s">
        <v>34</v>
      </c>
      <c r="D112" s="72"/>
      <c r="E112" s="72"/>
      <c r="F112" s="72"/>
      <c r="G112" s="72"/>
      <c r="H112" s="72"/>
      <c r="I112" s="72"/>
      <c r="J112" s="72"/>
      <c r="K112" s="72"/>
      <c r="L112" s="65">
        <f>Arkusz13!C2</f>
        <v>11603</v>
      </c>
      <c r="M112" s="65"/>
      <c r="N112" s="32">
        <f>Arkusz13!C18</f>
        <v>3553</v>
      </c>
      <c r="O112" s="32">
        <f>Arkusz13!C34</f>
        <v>7265</v>
      </c>
      <c r="P112" s="32">
        <f>Arkusz13!C50</f>
        <v>2031</v>
      </c>
      <c r="Q112" s="32">
        <f>Arkusz13!C66</f>
        <v>108</v>
      </c>
      <c r="R112" s="32">
        <f>Arkusz13!C82</f>
        <v>0</v>
      </c>
      <c r="S112" s="32">
        <f>Arkusz13!C98</f>
        <v>0</v>
      </c>
      <c r="T112" s="32">
        <f>Arkusz13!C114</f>
        <v>0</v>
      </c>
      <c r="U112" s="32">
        <f>Arkusz13!C130-SUM(N112:T112)</f>
        <v>1097</v>
      </c>
      <c r="V112" s="69">
        <f t="shared" ref="V112:V126" si="3">SUM(N112:U112)</f>
        <v>14054</v>
      </c>
      <c r="W112" s="70"/>
      <c r="Y112" s="3"/>
      <c r="Z112" s="6"/>
    </row>
    <row r="113" spans="1:26" x14ac:dyDescent="0.25">
      <c r="C113" s="76" t="s">
        <v>35</v>
      </c>
      <c r="D113" s="77"/>
      <c r="E113" s="77"/>
      <c r="F113" s="77"/>
      <c r="G113" s="77"/>
      <c r="H113" s="77"/>
      <c r="I113" s="77"/>
      <c r="J113" s="77"/>
      <c r="K113" s="77"/>
      <c r="L113" s="65">
        <f>Arkusz13!C3</f>
        <v>616</v>
      </c>
      <c r="M113" s="65"/>
      <c r="N113" s="32">
        <f>Arkusz13!C19</f>
        <v>383</v>
      </c>
      <c r="O113" s="32">
        <f>Arkusz13!C35</f>
        <v>171</v>
      </c>
      <c r="P113" s="32">
        <f>Arkusz13!C51</f>
        <v>130</v>
      </c>
      <c r="Q113" s="32">
        <f>Arkusz13!C67</f>
        <v>30</v>
      </c>
      <c r="R113" s="32">
        <f>Arkusz13!C83</f>
        <v>0</v>
      </c>
      <c r="S113" s="32">
        <f>Arkusz13!C99</f>
        <v>0</v>
      </c>
      <c r="T113" s="32">
        <f>Arkusz13!C115</f>
        <v>0</v>
      </c>
      <c r="U113" s="32">
        <f>Arkusz13!C131-SUM(N113:T113)</f>
        <v>113</v>
      </c>
      <c r="V113" s="69">
        <f t="shared" si="3"/>
        <v>827</v>
      </c>
      <c r="W113" s="70"/>
      <c r="Y113" s="3"/>
      <c r="Z113" s="6"/>
    </row>
    <row r="114" spans="1:26" x14ac:dyDescent="0.25">
      <c r="C114" s="71" t="s">
        <v>36</v>
      </c>
      <c r="D114" s="72"/>
      <c r="E114" s="72"/>
      <c r="F114" s="72"/>
      <c r="G114" s="72"/>
      <c r="H114" s="72"/>
      <c r="I114" s="72"/>
      <c r="J114" s="72"/>
      <c r="K114" s="72"/>
      <c r="L114" s="65">
        <f>Arkusz13!C4</f>
        <v>260</v>
      </c>
      <c r="M114" s="65"/>
      <c r="N114" s="32">
        <f>Arkusz13!C20</f>
        <v>166</v>
      </c>
      <c r="O114" s="32">
        <f>Arkusz13!C36</f>
        <v>61</v>
      </c>
      <c r="P114" s="32">
        <f>Arkusz13!C52</f>
        <v>52</v>
      </c>
      <c r="Q114" s="32">
        <f>Arkusz13!C68</f>
        <v>4</v>
      </c>
      <c r="R114" s="32">
        <f>Arkusz13!C84</f>
        <v>0</v>
      </c>
      <c r="S114" s="32">
        <f>Arkusz13!C100</f>
        <v>0</v>
      </c>
      <c r="T114" s="32">
        <f>Arkusz13!C116</f>
        <v>0</v>
      </c>
      <c r="U114" s="32">
        <f>Arkusz13!C132-SUM(N114:T114)</f>
        <v>62</v>
      </c>
      <c r="V114" s="69">
        <f t="shared" si="3"/>
        <v>345</v>
      </c>
      <c r="W114" s="70"/>
      <c r="Y114" s="3"/>
      <c r="Z114" s="6"/>
    </row>
    <row r="115" spans="1:26" x14ac:dyDescent="0.25">
      <c r="C115" s="76" t="s">
        <v>37</v>
      </c>
      <c r="D115" s="77"/>
      <c r="E115" s="77"/>
      <c r="F115" s="77"/>
      <c r="G115" s="77"/>
      <c r="H115" s="77"/>
      <c r="I115" s="77"/>
      <c r="J115" s="77"/>
      <c r="K115" s="77"/>
      <c r="L115" s="65">
        <f>Arkusz13!C5</f>
        <v>15</v>
      </c>
      <c r="M115" s="65"/>
      <c r="N115" s="32">
        <f>Arkusz13!C21</f>
        <v>8</v>
      </c>
      <c r="O115" s="32">
        <f>Arkusz13!C37</f>
        <v>2</v>
      </c>
      <c r="P115" s="32">
        <f>Arkusz13!C53</f>
        <v>0</v>
      </c>
      <c r="Q115" s="32">
        <f>Arkusz13!C69</f>
        <v>0</v>
      </c>
      <c r="R115" s="32">
        <f>Arkusz13!C85</f>
        <v>0</v>
      </c>
      <c r="S115" s="32">
        <f>Arkusz13!C101</f>
        <v>0</v>
      </c>
      <c r="T115" s="32">
        <f>Arkusz13!C117</f>
        <v>0</v>
      </c>
      <c r="U115" s="32">
        <f>Arkusz13!C133-SUM(N115:T115)</f>
        <v>13</v>
      </c>
      <c r="V115" s="69">
        <f t="shared" si="3"/>
        <v>23</v>
      </c>
      <c r="W115" s="70"/>
      <c r="Y115" s="3"/>
      <c r="Z115" s="6"/>
    </row>
    <row r="116" spans="1:26" x14ac:dyDescent="0.25">
      <c r="C116" s="71" t="s">
        <v>38</v>
      </c>
      <c r="D116" s="72"/>
      <c r="E116" s="72"/>
      <c r="F116" s="72"/>
      <c r="G116" s="72"/>
      <c r="H116" s="72"/>
      <c r="I116" s="72"/>
      <c r="J116" s="72"/>
      <c r="K116" s="72"/>
      <c r="L116" s="65">
        <f>Arkusz13!C6</f>
        <v>0</v>
      </c>
      <c r="M116" s="65"/>
      <c r="N116" s="32">
        <f>Arkusz13!C22</f>
        <v>2</v>
      </c>
      <c r="O116" s="32">
        <f>Arkusz13!C38</f>
        <v>0</v>
      </c>
      <c r="P116" s="32">
        <f>Arkusz13!C54</f>
        <v>1</v>
      </c>
      <c r="Q116" s="32">
        <f>Arkusz13!C70</f>
        <v>0</v>
      </c>
      <c r="R116" s="32">
        <f>Arkusz13!C86</f>
        <v>0</v>
      </c>
      <c r="S116" s="32">
        <f>Arkusz13!C102</f>
        <v>0</v>
      </c>
      <c r="T116" s="32">
        <f>Arkusz13!C118</f>
        <v>0</v>
      </c>
      <c r="U116" s="32">
        <f>Arkusz13!C134-SUM(N116:T116)</f>
        <v>0</v>
      </c>
      <c r="V116" s="69">
        <f t="shared" si="3"/>
        <v>3</v>
      </c>
      <c r="W116" s="70"/>
      <c r="Y116" s="3"/>
      <c r="Z116" s="6"/>
    </row>
    <row r="117" spans="1:26" x14ac:dyDescent="0.25">
      <c r="C117" s="76" t="s">
        <v>46</v>
      </c>
      <c r="D117" s="77"/>
      <c r="E117" s="77"/>
      <c r="F117" s="77"/>
      <c r="G117" s="77"/>
      <c r="H117" s="77"/>
      <c r="I117" s="77"/>
      <c r="J117" s="77"/>
      <c r="K117" s="77"/>
      <c r="L117" s="65">
        <f>Arkusz13!C7</f>
        <v>3</v>
      </c>
      <c r="M117" s="65"/>
      <c r="N117" s="32">
        <f>Arkusz13!C23</f>
        <v>5</v>
      </c>
      <c r="O117" s="32">
        <f>Arkusz13!C39</f>
        <v>2</v>
      </c>
      <c r="P117" s="32">
        <f>Arkusz13!C55</f>
        <v>0</v>
      </c>
      <c r="Q117" s="32">
        <f>Arkusz13!C71</f>
        <v>1</v>
      </c>
      <c r="R117" s="32">
        <f>Arkusz13!C87</f>
        <v>0</v>
      </c>
      <c r="S117" s="32">
        <f>Arkusz13!C103</f>
        <v>0</v>
      </c>
      <c r="T117" s="32">
        <f>Arkusz13!C119</f>
        <v>0</v>
      </c>
      <c r="U117" s="32">
        <f>Arkusz13!C135-SUM(N117:T117)</f>
        <v>2</v>
      </c>
      <c r="V117" s="69">
        <f t="shared" si="3"/>
        <v>10</v>
      </c>
      <c r="W117" s="70"/>
      <c r="Y117" s="3"/>
      <c r="Z117" s="6"/>
    </row>
    <row r="118" spans="1:26" x14ac:dyDescent="0.25">
      <c r="C118" s="71" t="s">
        <v>47</v>
      </c>
      <c r="D118" s="72"/>
      <c r="E118" s="72"/>
      <c r="F118" s="72"/>
      <c r="G118" s="72"/>
      <c r="H118" s="72"/>
      <c r="I118" s="72"/>
      <c r="J118" s="72"/>
      <c r="K118" s="72"/>
      <c r="L118" s="65">
        <f>Arkusz13!C8</f>
        <v>0</v>
      </c>
      <c r="M118" s="65"/>
      <c r="N118" s="32">
        <f>Arkusz13!C24</f>
        <v>0</v>
      </c>
      <c r="O118" s="32">
        <f>Arkusz13!C40</f>
        <v>0</v>
      </c>
      <c r="P118" s="32">
        <f>Arkusz13!C56</f>
        <v>0</v>
      </c>
      <c r="Q118" s="32">
        <f>Arkusz13!C72</f>
        <v>0</v>
      </c>
      <c r="R118" s="32">
        <f>Arkusz13!C88</f>
        <v>0</v>
      </c>
      <c r="S118" s="32">
        <f>Arkusz13!C104</f>
        <v>0</v>
      </c>
      <c r="T118" s="32">
        <f>Arkusz13!C120</f>
        <v>0</v>
      </c>
      <c r="U118" s="32">
        <f>Arkusz13!C136-SUM(N118:T118)</f>
        <v>0</v>
      </c>
      <c r="V118" s="69">
        <f t="shared" si="3"/>
        <v>0</v>
      </c>
      <c r="W118" s="70"/>
      <c r="Y118" s="3"/>
      <c r="Z118" s="6"/>
    </row>
    <row r="119" spans="1:26" x14ac:dyDescent="0.25">
      <c r="C119" s="76" t="s">
        <v>4</v>
      </c>
      <c r="D119" s="77"/>
      <c r="E119" s="77"/>
      <c r="F119" s="77"/>
      <c r="G119" s="77"/>
      <c r="H119" s="77"/>
      <c r="I119" s="77"/>
      <c r="J119" s="77"/>
      <c r="K119" s="77"/>
      <c r="L119" s="65">
        <f>Arkusz13!C9</f>
        <v>0</v>
      </c>
      <c r="M119" s="65"/>
      <c r="N119" s="32">
        <f>Arkusz13!C25</f>
        <v>0</v>
      </c>
      <c r="O119" s="32">
        <f>Arkusz13!C41</f>
        <v>0</v>
      </c>
      <c r="P119" s="32">
        <f>Arkusz13!C57</f>
        <v>0</v>
      </c>
      <c r="Q119" s="32">
        <f>Arkusz13!C73</f>
        <v>0</v>
      </c>
      <c r="R119" s="32">
        <f>Arkusz13!C89</f>
        <v>0</v>
      </c>
      <c r="S119" s="32">
        <f>Arkusz13!C105</f>
        <v>0</v>
      </c>
      <c r="T119" s="32">
        <f>Arkusz13!C121</f>
        <v>0</v>
      </c>
      <c r="U119" s="32">
        <f>Arkusz13!C137-SUM(N119:T119)</f>
        <v>0</v>
      </c>
      <c r="V119" s="69">
        <f t="shared" si="3"/>
        <v>0</v>
      </c>
      <c r="W119" s="70"/>
      <c r="Y119" s="3"/>
      <c r="Z119" s="6"/>
    </row>
    <row r="120" spans="1:26" x14ac:dyDescent="0.25">
      <c r="C120" s="71" t="s">
        <v>39</v>
      </c>
      <c r="D120" s="72"/>
      <c r="E120" s="72"/>
      <c r="F120" s="72"/>
      <c r="G120" s="72"/>
      <c r="H120" s="72"/>
      <c r="I120" s="72"/>
      <c r="J120" s="72"/>
      <c r="K120" s="72"/>
      <c r="L120" s="65">
        <f>Arkusz13!C10</f>
        <v>16</v>
      </c>
      <c r="M120" s="65"/>
      <c r="N120" s="32">
        <f>Arkusz13!C26</f>
        <v>10</v>
      </c>
      <c r="O120" s="32">
        <f>Arkusz13!C42</f>
        <v>0</v>
      </c>
      <c r="P120" s="32">
        <f>Arkusz13!C58</f>
        <v>0</v>
      </c>
      <c r="Q120" s="32">
        <f>Arkusz13!C74</f>
        <v>0</v>
      </c>
      <c r="R120" s="32">
        <f>Arkusz13!C90</f>
        <v>2</v>
      </c>
      <c r="S120" s="32">
        <f>Arkusz13!C106</f>
        <v>0</v>
      </c>
      <c r="T120" s="32">
        <f>Arkusz13!C122</f>
        <v>0</v>
      </c>
      <c r="U120" s="32">
        <f>Arkusz13!C138-SUM(N120:T120)</f>
        <v>8</v>
      </c>
      <c r="V120" s="69">
        <f t="shared" si="3"/>
        <v>20</v>
      </c>
      <c r="W120" s="70"/>
      <c r="Y120" s="3"/>
      <c r="Z120" s="6"/>
    </row>
    <row r="121" spans="1:26" x14ac:dyDescent="0.25">
      <c r="C121" s="76" t="s">
        <v>40</v>
      </c>
      <c r="D121" s="77"/>
      <c r="E121" s="77"/>
      <c r="F121" s="77"/>
      <c r="G121" s="77"/>
      <c r="H121" s="77"/>
      <c r="I121" s="77"/>
      <c r="J121" s="77"/>
      <c r="K121" s="77"/>
      <c r="L121" s="65">
        <f>Arkusz13!C11</f>
        <v>6</v>
      </c>
      <c r="M121" s="65"/>
      <c r="N121" s="32">
        <f>Arkusz13!C27</f>
        <v>1</v>
      </c>
      <c r="O121" s="32">
        <f>Arkusz13!C43</f>
        <v>0</v>
      </c>
      <c r="P121" s="32">
        <f>Arkusz13!C59</f>
        <v>0</v>
      </c>
      <c r="Q121" s="32">
        <f>Arkusz13!C75</f>
        <v>0</v>
      </c>
      <c r="R121" s="32">
        <f>Arkusz13!C91</f>
        <v>0</v>
      </c>
      <c r="S121" s="32">
        <f>Arkusz13!C107</f>
        <v>0</v>
      </c>
      <c r="T121" s="32">
        <f>Arkusz13!C123</f>
        <v>0</v>
      </c>
      <c r="U121" s="32">
        <f>Arkusz13!C139-SUM(N121:T121)</f>
        <v>1</v>
      </c>
      <c r="V121" s="69">
        <f t="shared" si="3"/>
        <v>2</v>
      </c>
      <c r="W121" s="70"/>
      <c r="Y121" s="3"/>
      <c r="Z121" s="6"/>
    </row>
    <row r="122" spans="1:26" x14ac:dyDescent="0.25">
      <c r="C122" s="71" t="s">
        <v>41</v>
      </c>
      <c r="D122" s="72"/>
      <c r="E122" s="72"/>
      <c r="F122" s="72"/>
      <c r="G122" s="72"/>
      <c r="H122" s="72"/>
      <c r="I122" s="72"/>
      <c r="J122" s="72"/>
      <c r="K122" s="72"/>
      <c r="L122" s="65">
        <f>Arkusz13!C12</f>
        <v>560</v>
      </c>
      <c r="M122" s="65"/>
      <c r="N122" s="32">
        <f>Arkusz13!C28</f>
        <v>318</v>
      </c>
      <c r="O122" s="32">
        <f>Arkusz13!C44</f>
        <v>1</v>
      </c>
      <c r="P122" s="32">
        <f>Arkusz13!C60</f>
        <v>35</v>
      </c>
      <c r="Q122" s="32">
        <f>Arkusz13!C76</f>
        <v>1035</v>
      </c>
      <c r="R122" s="32">
        <f>Arkusz13!C92</f>
        <v>20</v>
      </c>
      <c r="S122" s="32">
        <f>Arkusz13!C108</f>
        <v>0</v>
      </c>
      <c r="T122" s="32">
        <f>Arkusz13!C124</f>
        <v>92</v>
      </c>
      <c r="U122" s="32">
        <f>Arkusz13!C140-SUM(N122:T122)</f>
        <v>383</v>
      </c>
      <c r="V122" s="69">
        <f t="shared" si="3"/>
        <v>1884</v>
      </c>
      <c r="W122" s="70"/>
      <c r="Y122" s="3"/>
      <c r="Z122" s="6"/>
    </row>
    <row r="123" spans="1:26" x14ac:dyDescent="0.25">
      <c r="C123" s="71" t="s">
        <v>11</v>
      </c>
      <c r="D123" s="72"/>
      <c r="E123" s="72"/>
      <c r="F123" s="72"/>
      <c r="G123" s="72"/>
      <c r="H123" s="72"/>
      <c r="I123" s="72"/>
      <c r="J123" s="72"/>
      <c r="K123" s="72"/>
      <c r="L123" s="65">
        <f>Arkusz13!C14</f>
        <v>13</v>
      </c>
      <c r="M123" s="65"/>
      <c r="N123" s="32">
        <f>Arkusz13!C30</f>
        <v>6</v>
      </c>
      <c r="O123" s="32">
        <f>Arkusz13!C46</f>
        <v>0</v>
      </c>
      <c r="P123" s="32">
        <f>Arkusz13!C62</f>
        <v>0</v>
      </c>
      <c r="Q123" s="32">
        <f>Arkusz13!C78</f>
        <v>0</v>
      </c>
      <c r="R123" s="32">
        <f>Arkusz13!C94</f>
        <v>0</v>
      </c>
      <c r="S123" s="32">
        <f>Arkusz13!C110</f>
        <v>0</v>
      </c>
      <c r="T123" s="32">
        <f>Arkusz13!C126</f>
        <v>0</v>
      </c>
      <c r="U123" s="32">
        <f>Arkusz13!C142-SUM(N123:T123)</f>
        <v>6</v>
      </c>
      <c r="V123" s="69">
        <f t="shared" si="3"/>
        <v>12</v>
      </c>
      <c r="W123" s="70"/>
      <c r="Y123" s="3"/>
      <c r="Z123" s="6"/>
    </row>
    <row r="124" spans="1:26" x14ac:dyDescent="0.25">
      <c r="C124" s="76" t="s">
        <v>43</v>
      </c>
      <c r="D124" s="77"/>
      <c r="E124" s="77"/>
      <c r="F124" s="77"/>
      <c r="G124" s="77"/>
      <c r="H124" s="77"/>
      <c r="I124" s="77"/>
      <c r="J124" s="77"/>
      <c r="K124" s="77"/>
      <c r="L124" s="65">
        <f>Arkusz13!C15</f>
        <v>4</v>
      </c>
      <c r="M124" s="65"/>
      <c r="N124" s="32">
        <f>Arkusz13!C31</f>
        <v>8</v>
      </c>
      <c r="O124" s="32">
        <f>Arkusz13!C47</f>
        <v>2</v>
      </c>
      <c r="P124" s="32">
        <f>Arkusz13!C63</f>
        <v>0</v>
      </c>
      <c r="Q124" s="32">
        <f>Arkusz13!C79</f>
        <v>0</v>
      </c>
      <c r="R124" s="32">
        <f>Arkusz13!C95</f>
        <v>0</v>
      </c>
      <c r="S124" s="32">
        <f>Arkusz13!C111</f>
        <v>0</v>
      </c>
      <c r="T124" s="32">
        <f>Arkusz13!C127</f>
        <v>0</v>
      </c>
      <c r="U124" s="32">
        <f>Arkusz13!C143-SUM(N124:T124)</f>
        <v>8</v>
      </c>
      <c r="V124" s="69">
        <f t="shared" si="3"/>
        <v>18</v>
      </c>
      <c r="W124" s="70"/>
      <c r="Y124" s="3"/>
      <c r="Z124" s="6"/>
    </row>
    <row r="125" spans="1:26" x14ac:dyDescent="0.25">
      <c r="C125" s="71" t="s">
        <v>44</v>
      </c>
      <c r="D125" s="72"/>
      <c r="E125" s="72"/>
      <c r="F125" s="72"/>
      <c r="G125" s="72"/>
      <c r="H125" s="72"/>
      <c r="I125" s="72"/>
      <c r="J125" s="72"/>
      <c r="K125" s="72"/>
      <c r="L125" s="65">
        <f>Arkusz13!C16</f>
        <v>0</v>
      </c>
      <c r="M125" s="65"/>
      <c r="N125" s="32">
        <f>Arkusz13!C32</f>
        <v>1</v>
      </c>
      <c r="O125" s="32">
        <f>Arkusz13!C48</f>
        <v>0</v>
      </c>
      <c r="P125" s="32">
        <f>Arkusz13!C64</f>
        <v>0</v>
      </c>
      <c r="Q125" s="32">
        <f>Arkusz13!C80</f>
        <v>0</v>
      </c>
      <c r="R125" s="32">
        <f>Arkusz13!C96</f>
        <v>0</v>
      </c>
      <c r="S125" s="32">
        <f>Arkusz13!C112</f>
        <v>0</v>
      </c>
      <c r="T125" s="32">
        <f>Arkusz13!C128</f>
        <v>0</v>
      </c>
      <c r="U125" s="32">
        <f>Arkusz13!C144-SUM(N125:T125)</f>
        <v>0</v>
      </c>
      <c r="V125" s="69">
        <f t="shared" si="3"/>
        <v>1</v>
      </c>
      <c r="W125" s="70"/>
      <c r="Y125" s="3"/>
      <c r="Z125" s="6"/>
    </row>
    <row r="126" spans="1:26" ht="15.75" thickBot="1" x14ac:dyDescent="0.3">
      <c r="C126" s="63" t="s">
        <v>45</v>
      </c>
      <c r="D126" s="64"/>
      <c r="E126" s="64"/>
      <c r="F126" s="64"/>
      <c r="G126" s="64"/>
      <c r="H126" s="64"/>
      <c r="I126" s="64"/>
      <c r="J126" s="64"/>
      <c r="K126" s="64"/>
      <c r="L126" s="65">
        <f>Arkusz13!C17</f>
        <v>2</v>
      </c>
      <c r="M126" s="65"/>
      <c r="N126" s="32">
        <f>Arkusz13!C33</f>
        <v>4</v>
      </c>
      <c r="O126" s="32">
        <f>Arkusz13!C49</f>
        <v>0</v>
      </c>
      <c r="P126" s="32">
        <f>Arkusz13!C65</f>
        <v>0</v>
      </c>
      <c r="Q126" s="32">
        <f>Arkusz13!C81</f>
        <v>0</v>
      </c>
      <c r="R126" s="32">
        <f>Arkusz13!C97</f>
        <v>0</v>
      </c>
      <c r="S126" s="32">
        <f>Arkusz13!C113</f>
        <v>0</v>
      </c>
      <c r="T126" s="32">
        <f>Arkusz13!C129</f>
        <v>0</v>
      </c>
      <c r="U126" s="32">
        <f>Arkusz13!C145-SUM(N126:T126)</f>
        <v>2</v>
      </c>
      <c r="V126" s="69">
        <f t="shared" si="3"/>
        <v>6</v>
      </c>
      <c r="W126" s="70"/>
      <c r="Y126" s="3"/>
      <c r="Z126" s="6"/>
    </row>
    <row r="127" spans="1:26" ht="15.75" thickBot="1" x14ac:dyDescent="0.3">
      <c r="C127" s="119" t="s">
        <v>1</v>
      </c>
      <c r="D127" s="120"/>
      <c r="E127" s="120"/>
      <c r="F127" s="120"/>
      <c r="G127" s="120"/>
      <c r="H127" s="120"/>
      <c r="I127" s="120"/>
      <c r="J127" s="120"/>
      <c r="K127" s="120"/>
      <c r="L127" s="78">
        <f>SUM(L112:L126)</f>
        <v>13098</v>
      </c>
      <c r="M127" s="78"/>
      <c r="N127" s="33">
        <f t="shared" ref="N127:V127" si="4">SUM(N112:N126)</f>
        <v>4465</v>
      </c>
      <c r="O127" s="33">
        <f t="shared" si="4"/>
        <v>7504</v>
      </c>
      <c r="P127" s="33">
        <f t="shared" si="4"/>
        <v>2249</v>
      </c>
      <c r="Q127" s="33">
        <f t="shared" si="4"/>
        <v>1178</v>
      </c>
      <c r="R127" s="33">
        <f t="shared" si="4"/>
        <v>22</v>
      </c>
      <c r="S127" s="33">
        <f t="shared" si="4"/>
        <v>0</v>
      </c>
      <c r="T127" s="33">
        <f t="shared" si="4"/>
        <v>92</v>
      </c>
      <c r="U127" s="33">
        <f t="shared" si="4"/>
        <v>1695</v>
      </c>
      <c r="V127" s="78">
        <f t="shared" si="4"/>
        <v>17205</v>
      </c>
      <c r="W127" s="79"/>
      <c r="Y127" s="3"/>
      <c r="Z127" s="6"/>
    </row>
    <row r="128" spans="1:26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</row>
    <row r="152" spans="1:25" ht="15.75" thickBot="1" x14ac:dyDescent="0.3"/>
    <row r="153" spans="1:25" ht="31.5" customHeight="1" x14ac:dyDescent="0.25">
      <c r="D153" s="165" t="s">
        <v>2</v>
      </c>
      <c r="E153" s="121"/>
      <c r="F153" s="121"/>
      <c r="G153" s="121"/>
      <c r="H153" s="121"/>
      <c r="I153" s="121"/>
      <c r="J153" s="121"/>
      <c r="K153" s="121"/>
      <c r="L153" s="121" t="s">
        <v>3</v>
      </c>
      <c r="M153" s="121"/>
      <c r="N153" s="240" t="s">
        <v>86</v>
      </c>
      <c r="O153" s="240"/>
      <c r="P153" s="240"/>
      <c r="Q153" s="73" t="s">
        <v>87</v>
      </c>
      <c r="R153" s="74"/>
      <c r="S153" s="75"/>
    </row>
    <row r="154" spans="1:25" ht="15.75" thickBot="1" x14ac:dyDescent="0.3">
      <c r="D154" s="242" t="s">
        <v>85</v>
      </c>
      <c r="E154" s="243"/>
      <c r="F154" s="243"/>
      <c r="G154" s="243"/>
      <c r="H154" s="243"/>
      <c r="I154" s="243"/>
      <c r="J154" s="243"/>
      <c r="K154" s="243"/>
      <c r="L154" s="241">
        <f>Arkusz14!B2</f>
        <v>10</v>
      </c>
      <c r="M154" s="241"/>
      <c r="N154" s="241">
        <f>Arkusz14!B3</f>
        <v>4</v>
      </c>
      <c r="O154" s="241"/>
      <c r="P154" s="241"/>
      <c r="Q154" s="122">
        <f>Arkusz14!B4</f>
        <v>0</v>
      </c>
      <c r="R154" s="123"/>
      <c r="S154" s="124"/>
    </row>
    <row r="155" spans="1:25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</row>
    <row r="156" spans="1:25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</row>
    <row r="157" spans="1:25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</row>
    <row r="158" spans="1:25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</row>
    <row r="159" spans="1:25" x14ac:dyDescent="0.2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</row>
    <row r="160" spans="1:25" x14ac:dyDescent="0.2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</row>
    <row r="161" spans="1:25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</row>
    <row r="162" spans="1:25" s="52" customFormat="1" x14ac:dyDescent="0.2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</row>
    <row r="163" spans="1:25" s="57" customFormat="1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</row>
    <row r="165" spans="1:25" x14ac:dyDescent="0.25">
      <c r="A165" s="68" t="s">
        <v>142</v>
      </c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</row>
    <row r="166" spans="1:25" ht="15.75" thickBot="1" x14ac:dyDescent="0.3"/>
    <row r="167" spans="1:25" x14ac:dyDescent="0.25">
      <c r="G167" s="233" t="s">
        <v>23</v>
      </c>
      <c r="H167" s="234"/>
      <c r="I167" s="234"/>
      <c r="J167" s="234"/>
      <c r="K167" s="89" t="s">
        <v>8</v>
      </c>
      <c r="L167" s="118"/>
    </row>
    <row r="168" spans="1:25" x14ac:dyDescent="0.25">
      <c r="G168" s="116" t="s">
        <v>13</v>
      </c>
      <c r="H168" s="117"/>
      <c r="I168" s="117"/>
      <c r="J168" s="117"/>
      <c r="K168" s="69">
        <v>822</v>
      </c>
      <c r="L168" s="70"/>
    </row>
    <row r="169" spans="1:25" x14ac:dyDescent="0.25">
      <c r="G169" s="127" t="s">
        <v>14</v>
      </c>
      <c r="H169" s="128"/>
      <c r="I169" s="128"/>
      <c r="J169" s="128"/>
      <c r="K169" s="69">
        <v>566</v>
      </c>
      <c r="L169" s="70"/>
    </row>
    <row r="170" spans="1:25" x14ac:dyDescent="0.25">
      <c r="G170" s="116" t="s">
        <v>15</v>
      </c>
      <c r="H170" s="117"/>
      <c r="I170" s="117"/>
      <c r="J170" s="117"/>
      <c r="K170" s="69">
        <v>115</v>
      </c>
      <c r="L170" s="70"/>
    </row>
    <row r="171" spans="1:25" x14ac:dyDescent="0.25">
      <c r="G171" s="127" t="s">
        <v>80</v>
      </c>
      <c r="H171" s="128"/>
      <c r="I171" s="128"/>
      <c r="J171" s="128"/>
      <c r="K171" s="69">
        <v>198</v>
      </c>
      <c r="L171" s="70"/>
    </row>
    <row r="172" spans="1:25" x14ac:dyDescent="0.25">
      <c r="G172" s="116" t="s">
        <v>81</v>
      </c>
      <c r="H172" s="117"/>
      <c r="I172" s="117"/>
      <c r="J172" s="117"/>
      <c r="K172" s="69">
        <v>0</v>
      </c>
      <c r="L172" s="70"/>
    </row>
    <row r="173" spans="1:25" x14ac:dyDescent="0.25">
      <c r="G173" s="125" t="s">
        <v>91</v>
      </c>
      <c r="H173" s="126"/>
      <c r="I173" s="126"/>
      <c r="J173" s="126"/>
      <c r="K173" s="69">
        <v>8</v>
      </c>
      <c r="L173" s="70"/>
    </row>
    <row r="174" spans="1:25" x14ac:dyDescent="0.25">
      <c r="G174" s="98" t="s">
        <v>16</v>
      </c>
      <c r="H174" s="99"/>
      <c r="I174" s="99"/>
      <c r="J174" s="99"/>
      <c r="K174" s="69">
        <v>7</v>
      </c>
      <c r="L174" s="70"/>
    </row>
    <row r="175" spans="1:25" x14ac:dyDescent="0.25">
      <c r="G175" s="125" t="s">
        <v>17</v>
      </c>
      <c r="H175" s="126"/>
      <c r="I175" s="126"/>
      <c r="J175" s="126"/>
      <c r="K175" s="69">
        <v>99</v>
      </c>
      <c r="L175" s="70"/>
    </row>
    <row r="176" spans="1:25" x14ac:dyDescent="0.25">
      <c r="G176" s="98" t="s">
        <v>18</v>
      </c>
      <c r="H176" s="99"/>
      <c r="I176" s="99"/>
      <c r="J176" s="99"/>
      <c r="K176" s="69">
        <v>117</v>
      </c>
      <c r="L176" s="70"/>
    </row>
    <row r="177" spans="1:25" x14ac:dyDescent="0.25">
      <c r="G177" s="125" t="s">
        <v>19</v>
      </c>
      <c r="H177" s="126"/>
      <c r="I177" s="126"/>
      <c r="J177" s="126"/>
      <c r="K177" s="69">
        <v>43</v>
      </c>
      <c r="L177" s="70"/>
    </row>
    <row r="178" spans="1:25" ht="15.75" thickBot="1" x14ac:dyDescent="0.3">
      <c r="G178" s="107" t="s">
        <v>82</v>
      </c>
      <c r="H178" s="108"/>
      <c r="I178" s="108"/>
      <c r="J178" s="108"/>
      <c r="K178" s="69">
        <v>764</v>
      </c>
      <c r="L178" s="70"/>
    </row>
    <row r="179" spans="1:25" ht="15.75" thickBot="1" x14ac:dyDescent="0.3">
      <c r="G179" s="80" t="s">
        <v>1</v>
      </c>
      <c r="H179" s="81"/>
      <c r="I179" s="81"/>
      <c r="J179" s="81"/>
      <c r="K179" s="96">
        <f>SUM(K168:K178)</f>
        <v>2739</v>
      </c>
      <c r="L179" s="97"/>
    </row>
    <row r="181" spans="1:25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</row>
    <row r="182" spans="1:25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</row>
    <row r="183" spans="1:25" s="57" customFormat="1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</row>
    <row r="184" spans="1:25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</row>
    <row r="187" spans="1:25" x14ac:dyDescent="0.25">
      <c r="A187" s="10" t="s">
        <v>143</v>
      </c>
      <c r="B187" s="10"/>
      <c r="C187" s="10"/>
      <c r="D187" s="10"/>
      <c r="E187" s="10"/>
      <c r="F187" s="10"/>
    </row>
    <row r="188" spans="1:25" ht="15.75" thickBot="1" x14ac:dyDescent="0.3"/>
    <row r="189" spans="1:25" x14ac:dyDescent="0.25">
      <c r="D189" s="177" t="s">
        <v>28</v>
      </c>
      <c r="E189" s="89"/>
      <c r="F189" s="89"/>
      <c r="G189" s="89"/>
      <c r="H189" s="89" t="s">
        <v>3</v>
      </c>
      <c r="I189" s="89"/>
      <c r="J189" s="89"/>
      <c r="K189" s="89" t="s">
        <v>22</v>
      </c>
      <c r="L189" s="89"/>
      <c r="M189" s="118"/>
    </row>
    <row r="190" spans="1:25" x14ac:dyDescent="0.25">
      <c r="D190" s="300" t="s">
        <v>20</v>
      </c>
      <c r="E190" s="301"/>
      <c r="F190" s="301"/>
      <c r="G190" s="301"/>
      <c r="H190" s="69">
        <v>76278</v>
      </c>
      <c r="I190" s="69"/>
      <c r="J190" s="69"/>
      <c r="K190" s="69">
        <v>76037</v>
      </c>
      <c r="L190" s="69"/>
      <c r="M190" s="70"/>
    </row>
    <row r="191" spans="1:25" x14ac:dyDescent="0.25">
      <c r="D191" s="302" t="s">
        <v>139</v>
      </c>
      <c r="E191" s="303"/>
      <c r="F191" s="303"/>
      <c r="G191" s="303"/>
      <c r="H191" s="69">
        <v>7083</v>
      </c>
      <c r="I191" s="69"/>
      <c r="J191" s="69"/>
      <c r="K191" s="69">
        <v>6901</v>
      </c>
      <c r="L191" s="69"/>
      <c r="M191" s="70"/>
    </row>
    <row r="192" spans="1:25" ht="15.75" thickBot="1" x14ac:dyDescent="0.3">
      <c r="D192" s="114" t="s">
        <v>21</v>
      </c>
      <c r="E192" s="115"/>
      <c r="F192" s="115"/>
      <c r="G192" s="115"/>
      <c r="H192" s="69">
        <v>7846</v>
      </c>
      <c r="I192" s="69"/>
      <c r="J192" s="69"/>
      <c r="K192" s="69">
        <v>7456</v>
      </c>
      <c r="L192" s="69"/>
      <c r="M192" s="70"/>
    </row>
    <row r="193" spans="4:29" ht="15.75" thickBot="1" x14ac:dyDescent="0.3">
      <c r="D193" s="109" t="s">
        <v>1</v>
      </c>
      <c r="E193" s="110"/>
      <c r="F193" s="110"/>
      <c r="G193" s="110"/>
      <c r="H193" s="96">
        <f>SUM(H190:H192)</f>
        <v>91207</v>
      </c>
      <c r="I193" s="96"/>
      <c r="J193" s="96"/>
      <c r="K193" s="96">
        <f>SUM(K190:K192)</f>
        <v>90394</v>
      </c>
      <c r="L193" s="96"/>
      <c r="M193" s="97"/>
    </row>
    <row r="194" spans="4:29" x14ac:dyDescent="0.25">
      <c r="D194" s="38"/>
      <c r="E194" s="38"/>
      <c r="F194" s="38"/>
      <c r="G194" s="38"/>
      <c r="H194" s="55"/>
      <c r="I194" s="55"/>
      <c r="J194" s="55"/>
      <c r="K194" s="55"/>
      <c r="L194" s="55"/>
      <c r="M194" s="55"/>
    </row>
    <row r="195" spans="4:29" x14ac:dyDescent="0.25">
      <c r="D195" s="38"/>
      <c r="E195" s="38"/>
      <c r="F195" s="38"/>
      <c r="G195" s="38"/>
      <c r="H195" s="55"/>
      <c r="I195" s="55"/>
      <c r="J195" s="55"/>
      <c r="K195" s="55"/>
      <c r="L195" s="55"/>
      <c r="M195" s="55"/>
    </row>
    <row r="196" spans="4:29" x14ac:dyDescent="0.25">
      <c r="D196" s="36"/>
      <c r="E196" s="36"/>
      <c r="F196" s="36"/>
      <c r="G196" s="36"/>
      <c r="H196" s="37"/>
      <c r="I196" s="37"/>
      <c r="J196" s="37"/>
      <c r="K196" s="37"/>
      <c r="L196" s="37"/>
      <c r="M196" s="37"/>
    </row>
    <row r="197" spans="4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4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4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5" spans="4:29" x14ac:dyDescent="0.2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4:29" x14ac:dyDescent="0.25"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AC206" s="25"/>
    </row>
    <row r="207" spans="4:29" x14ac:dyDescent="0.25">
      <c r="D207" s="38"/>
      <c r="E207" s="38"/>
      <c r="F207" s="38"/>
      <c r="G207" s="38"/>
      <c r="H207" s="38"/>
      <c r="I207" s="38"/>
      <c r="J207" s="38"/>
      <c r="K207" s="38"/>
      <c r="L207" s="38"/>
      <c r="M207" s="38"/>
    </row>
    <row r="208" spans="4:29" x14ac:dyDescent="0.25">
      <c r="D208" s="38"/>
      <c r="E208" s="38"/>
      <c r="F208" s="38"/>
      <c r="G208" s="38"/>
      <c r="H208" s="38"/>
      <c r="I208" s="38"/>
      <c r="J208" s="38"/>
      <c r="K208" s="38"/>
      <c r="L208" s="38"/>
      <c r="M208" s="38"/>
    </row>
    <row r="209" spans="1:25" x14ac:dyDescent="0.25">
      <c r="D209" s="38"/>
      <c r="E209" s="38"/>
      <c r="F209" s="38"/>
      <c r="G209" s="38"/>
      <c r="H209" s="38"/>
      <c r="I209" s="38"/>
      <c r="J209" s="38"/>
      <c r="K209" s="38"/>
      <c r="L209" s="38"/>
      <c r="M209" s="38"/>
    </row>
    <row r="212" spans="1:25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</row>
    <row r="213" spans="1:25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</row>
    <row r="214" spans="1:25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</row>
    <row r="215" spans="1:25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</row>
    <row r="218" spans="1:25" x14ac:dyDescent="0.25">
      <c r="A218" s="10" t="s">
        <v>144</v>
      </c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2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25" ht="15.75" thickBo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25" x14ac:dyDescent="0.25">
      <c r="D221" s="102" t="s">
        <v>49</v>
      </c>
      <c r="E221" s="103"/>
      <c r="F221" s="103"/>
      <c r="G221" s="111" t="str">
        <f>CONCATENATE(Arkusz18!A2," - ",Arkusz18!B2," r.")</f>
        <v>01.07.2023 - 31.07.2023 r.</v>
      </c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2"/>
    </row>
    <row r="222" spans="1:25" ht="31.5" customHeight="1" x14ac:dyDescent="0.25">
      <c r="D222" s="104"/>
      <c r="E222" s="105"/>
      <c r="F222" s="105"/>
      <c r="G222" s="106" t="s">
        <v>65</v>
      </c>
      <c r="H222" s="106"/>
      <c r="I222" s="106"/>
      <c r="J222" s="106" t="s">
        <v>90</v>
      </c>
      <c r="K222" s="106"/>
      <c r="L222" s="106"/>
      <c r="M222" s="106" t="s">
        <v>64</v>
      </c>
      <c r="N222" s="106"/>
      <c r="O222" s="106"/>
      <c r="P222" s="106" t="s">
        <v>89</v>
      </c>
      <c r="Q222" s="106"/>
      <c r="R222" s="113"/>
    </row>
    <row r="223" spans="1:25" x14ac:dyDescent="0.25">
      <c r="D223" s="304" t="s">
        <v>88</v>
      </c>
      <c r="E223" s="305"/>
      <c r="F223" s="305"/>
      <c r="G223" s="311">
        <f>Arkusz16!A2</f>
        <v>0</v>
      </c>
      <c r="H223" s="311"/>
      <c r="I223" s="311"/>
      <c r="J223" s="311">
        <f>Arkusz16!A3</f>
        <v>0</v>
      </c>
      <c r="K223" s="311"/>
      <c r="L223" s="311"/>
      <c r="M223" s="311">
        <f>Arkusz16!A4</f>
        <v>0</v>
      </c>
      <c r="N223" s="311"/>
      <c r="O223" s="311"/>
      <c r="P223" s="311">
        <f>Arkusz16!A5</f>
        <v>0</v>
      </c>
      <c r="Q223" s="311"/>
      <c r="R223" s="311"/>
    </row>
    <row r="224" spans="1:25" x14ac:dyDescent="0.25">
      <c r="D224" s="306" t="s">
        <v>51</v>
      </c>
      <c r="E224" s="307"/>
      <c r="F224" s="307"/>
      <c r="G224" s="308">
        <f>Arkusz16!A6</f>
        <v>412</v>
      </c>
      <c r="H224" s="308"/>
      <c r="I224" s="308"/>
      <c r="J224" s="314">
        <f>Arkusz16!A7</f>
        <v>2</v>
      </c>
      <c r="K224" s="315"/>
      <c r="L224" s="316"/>
      <c r="M224" s="314">
        <f>Arkusz16!A8</f>
        <v>0</v>
      </c>
      <c r="N224" s="315"/>
      <c r="O224" s="316"/>
      <c r="P224" s="314">
        <f>Arkusz16!A9</f>
        <v>0</v>
      </c>
      <c r="Q224" s="315"/>
      <c r="R224" s="316"/>
    </row>
    <row r="225" spans="1:25" ht="15.75" thickBot="1" x14ac:dyDescent="0.3">
      <c r="D225" s="130" t="s">
        <v>52</v>
      </c>
      <c r="E225" s="131"/>
      <c r="F225" s="131"/>
      <c r="G225" s="132">
        <f>Arkusz16!A10</f>
        <v>0</v>
      </c>
      <c r="H225" s="132"/>
      <c r="I225" s="132"/>
      <c r="J225" s="132">
        <f>Arkusz16!A11</f>
        <v>0</v>
      </c>
      <c r="K225" s="132"/>
      <c r="L225" s="132"/>
      <c r="M225" s="132">
        <f>Arkusz16!A12</f>
        <v>0</v>
      </c>
      <c r="N225" s="132"/>
      <c r="O225" s="132"/>
      <c r="P225" s="132">
        <f>Arkusz16!A13</f>
        <v>0</v>
      </c>
      <c r="Q225" s="132"/>
      <c r="R225" s="132"/>
    </row>
    <row r="226" spans="1:25" ht="15.75" thickBot="1" x14ac:dyDescent="0.3">
      <c r="D226" s="309" t="s">
        <v>50</v>
      </c>
      <c r="E226" s="310"/>
      <c r="F226" s="310"/>
      <c r="G226" s="100">
        <f>SUM(G223:I225)</f>
        <v>412</v>
      </c>
      <c r="H226" s="100"/>
      <c r="I226" s="100"/>
      <c r="J226" s="100">
        <f t="shared" ref="J226" si="5">SUM(J223:L225)</f>
        <v>2</v>
      </c>
      <c r="K226" s="100"/>
      <c r="L226" s="100"/>
      <c r="M226" s="100">
        <f t="shared" ref="M226" si="6">SUM(M223:O225)</f>
        <v>0</v>
      </c>
      <c r="N226" s="100"/>
      <c r="O226" s="100"/>
      <c r="P226" s="100">
        <f t="shared" ref="P226" si="7">SUM(P223:R225)</f>
        <v>0</v>
      </c>
      <c r="Q226" s="100"/>
      <c r="R226" s="101"/>
    </row>
    <row r="227" spans="1:25" x14ac:dyDescent="0.25">
      <c r="A227" s="39"/>
      <c r="B227" s="39"/>
      <c r="C227" s="39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9" spans="1:25" ht="15.75" thickBot="1" x14ac:dyDescent="0.3"/>
    <row r="230" spans="1:25" x14ac:dyDescent="0.25">
      <c r="D230" s="102" t="s">
        <v>49</v>
      </c>
      <c r="E230" s="103"/>
      <c r="F230" s="103"/>
      <c r="G230" s="111" t="str">
        <f>CONCATENATE(Arkusz18!C2," - ",Arkusz18!B2," r.")</f>
        <v>01.01.2023 - 31.07.2023 r.</v>
      </c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2"/>
    </row>
    <row r="231" spans="1:25" ht="32.25" customHeight="1" x14ac:dyDescent="0.25">
      <c r="D231" s="104"/>
      <c r="E231" s="105"/>
      <c r="F231" s="105"/>
      <c r="G231" s="106" t="s">
        <v>65</v>
      </c>
      <c r="H231" s="106"/>
      <c r="I231" s="106"/>
      <c r="J231" s="106" t="s">
        <v>90</v>
      </c>
      <c r="K231" s="106"/>
      <c r="L231" s="106"/>
      <c r="M231" s="106" t="s">
        <v>64</v>
      </c>
      <c r="N231" s="106"/>
      <c r="O231" s="106"/>
      <c r="P231" s="106" t="s">
        <v>89</v>
      </c>
      <c r="Q231" s="106"/>
      <c r="R231" s="113"/>
    </row>
    <row r="232" spans="1:25" x14ac:dyDescent="0.25">
      <c r="D232" s="304" t="s">
        <v>88</v>
      </c>
      <c r="E232" s="305"/>
      <c r="F232" s="305"/>
      <c r="G232" s="311">
        <f>Arkusz17!A2</f>
        <v>0</v>
      </c>
      <c r="H232" s="311"/>
      <c r="I232" s="311"/>
      <c r="J232" s="311">
        <f>Arkusz17!A3</f>
        <v>0</v>
      </c>
      <c r="K232" s="311"/>
      <c r="L232" s="311"/>
      <c r="M232" s="311">
        <f>Arkusz17!A4</f>
        <v>0</v>
      </c>
      <c r="N232" s="311"/>
      <c r="O232" s="311"/>
      <c r="P232" s="311">
        <f>Arkusz17!A5</f>
        <v>0</v>
      </c>
      <c r="Q232" s="311"/>
      <c r="R232" s="311"/>
    </row>
    <row r="233" spans="1:25" x14ac:dyDescent="0.25">
      <c r="D233" s="306" t="s">
        <v>51</v>
      </c>
      <c r="E233" s="307"/>
      <c r="F233" s="307"/>
      <c r="G233" s="308">
        <f>Arkusz17!A6</f>
        <v>3534</v>
      </c>
      <c r="H233" s="308"/>
      <c r="I233" s="308"/>
      <c r="J233" s="308">
        <f>Arkusz17!A7</f>
        <v>7</v>
      </c>
      <c r="K233" s="308"/>
      <c r="L233" s="308"/>
      <c r="M233" s="308">
        <f>Arkusz17!A8</f>
        <v>0</v>
      </c>
      <c r="N233" s="308"/>
      <c r="O233" s="308"/>
      <c r="P233" s="308">
        <f>Arkusz17!A9</f>
        <v>0</v>
      </c>
      <c r="Q233" s="308"/>
      <c r="R233" s="308"/>
    </row>
    <row r="234" spans="1:25" ht="15.75" thickBot="1" x14ac:dyDescent="0.3">
      <c r="D234" s="130" t="s">
        <v>52</v>
      </c>
      <c r="E234" s="131"/>
      <c r="F234" s="131"/>
      <c r="G234" s="132">
        <f>Arkusz17!A10</f>
        <v>0</v>
      </c>
      <c r="H234" s="132"/>
      <c r="I234" s="132"/>
      <c r="J234" s="132">
        <f>Arkusz17!A11</f>
        <v>0</v>
      </c>
      <c r="K234" s="132"/>
      <c r="L234" s="132"/>
      <c r="M234" s="132">
        <f>Arkusz17!A12</f>
        <v>0</v>
      </c>
      <c r="N234" s="132"/>
      <c r="O234" s="132"/>
      <c r="P234" s="132">
        <f>Arkusz17!A13</f>
        <v>0</v>
      </c>
      <c r="Q234" s="132"/>
      <c r="R234" s="132"/>
    </row>
    <row r="235" spans="1:25" ht="15.75" thickBot="1" x14ac:dyDescent="0.3">
      <c r="D235" s="309" t="s">
        <v>50</v>
      </c>
      <c r="E235" s="310"/>
      <c r="F235" s="310"/>
      <c r="G235" s="100">
        <f>SUM(G232:I234)</f>
        <v>3534</v>
      </c>
      <c r="H235" s="100"/>
      <c r="I235" s="100"/>
      <c r="J235" s="100">
        <f t="shared" ref="J235" si="8">SUM(J232:L234)</f>
        <v>7</v>
      </c>
      <c r="K235" s="100"/>
      <c r="L235" s="100"/>
      <c r="M235" s="100">
        <f t="shared" ref="M235" si="9">SUM(M232:O234)</f>
        <v>0</v>
      </c>
      <c r="N235" s="100"/>
      <c r="O235" s="100"/>
      <c r="P235" s="100">
        <f t="shared" ref="P235" si="10">SUM(P232:R234)</f>
        <v>0</v>
      </c>
      <c r="Q235" s="100"/>
      <c r="R235" s="101"/>
    </row>
    <row r="238" spans="1:25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</row>
    <row r="239" spans="1:25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</row>
    <row r="240" spans="1:25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</row>
    <row r="241" spans="1:25" x14ac:dyDescent="0.2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</row>
    <row r="244" spans="1:25" ht="18.75" x14ac:dyDescent="0.25">
      <c r="A244" s="8" t="s">
        <v>67</v>
      </c>
      <c r="F244" s="9"/>
    </row>
    <row r="245" spans="1:25" x14ac:dyDescent="0.25">
      <c r="F245" s="9"/>
    </row>
    <row r="246" spans="1:25" x14ac:dyDescent="0.25">
      <c r="A246" s="202" t="s">
        <v>145</v>
      </c>
      <c r="B246" s="202"/>
      <c r="C246" s="202"/>
      <c r="D246" s="202"/>
      <c r="E246" s="202"/>
      <c r="F246" s="202"/>
      <c r="G246" s="202"/>
      <c r="H246" s="202"/>
      <c r="I246" s="202"/>
      <c r="J246" s="202"/>
      <c r="K246" s="202"/>
      <c r="L246" s="202"/>
      <c r="M246" s="202"/>
      <c r="N246" s="202"/>
      <c r="O246" s="202"/>
      <c r="P246" s="202"/>
      <c r="Q246" s="202"/>
      <c r="R246" s="202"/>
      <c r="S246" s="202"/>
      <c r="T246" s="202"/>
      <c r="U246" s="202"/>
    </row>
    <row r="247" spans="1:2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1:25" ht="15.75" thickBo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1:25" x14ac:dyDescent="0.25">
      <c r="C249" s="213" t="s">
        <v>0</v>
      </c>
      <c r="D249" s="214"/>
      <c r="E249" s="214"/>
      <c r="F249" s="214"/>
      <c r="G249" s="257" t="str">
        <f>CONCATENATE(Arkusz18!A2," - ",Arkusz18!B2," r.")</f>
        <v>01.07.2023 - 31.07.2023 r.</v>
      </c>
      <c r="H249" s="258"/>
      <c r="I249" s="258"/>
      <c r="J249" s="258"/>
      <c r="K249" s="258"/>
      <c r="L249" s="258"/>
      <c r="M249" s="258"/>
      <c r="N249" s="258"/>
      <c r="O249" s="258"/>
      <c r="P249" s="258"/>
      <c r="Q249" s="258"/>
      <c r="R249" s="258"/>
      <c r="S249" s="258"/>
      <c r="T249" s="258"/>
      <c r="U249" s="258"/>
      <c r="V249" s="259"/>
    </row>
    <row r="250" spans="1:25" x14ac:dyDescent="0.25">
      <c r="C250" s="215"/>
      <c r="D250" s="201"/>
      <c r="E250" s="201"/>
      <c r="F250" s="201"/>
      <c r="G250" s="207" t="s">
        <v>31</v>
      </c>
      <c r="H250" s="208"/>
      <c r="I250" s="208"/>
      <c r="J250" s="209"/>
      <c r="K250" s="207" t="s">
        <v>32</v>
      </c>
      <c r="L250" s="208"/>
      <c r="M250" s="208"/>
      <c r="N250" s="209"/>
      <c r="O250" s="207" t="s">
        <v>103</v>
      </c>
      <c r="P250" s="208"/>
      <c r="Q250" s="208"/>
      <c r="R250" s="209"/>
      <c r="S250" s="207" t="s">
        <v>55</v>
      </c>
      <c r="T250" s="208"/>
      <c r="U250" s="208"/>
      <c r="V250" s="319"/>
    </row>
    <row r="251" spans="1:25" x14ac:dyDescent="0.25">
      <c r="C251" s="215"/>
      <c r="D251" s="201"/>
      <c r="E251" s="201"/>
      <c r="F251" s="201"/>
      <c r="G251" s="298" t="s">
        <v>30</v>
      </c>
      <c r="H251" s="299"/>
      <c r="I251" s="207" t="s">
        <v>10</v>
      </c>
      <c r="J251" s="209"/>
      <c r="K251" s="298" t="s">
        <v>33</v>
      </c>
      <c r="L251" s="299"/>
      <c r="M251" s="207" t="s">
        <v>10</v>
      </c>
      <c r="N251" s="209"/>
      <c r="O251" s="298" t="s">
        <v>30</v>
      </c>
      <c r="P251" s="299"/>
      <c r="Q251" s="207" t="s">
        <v>10</v>
      </c>
      <c r="R251" s="209"/>
      <c r="S251" s="298" t="s">
        <v>30</v>
      </c>
      <c r="T251" s="299"/>
      <c r="U251" s="207" t="s">
        <v>10</v>
      </c>
      <c r="V251" s="319"/>
    </row>
    <row r="252" spans="1:25" x14ac:dyDescent="0.25">
      <c r="C252" s="166" t="str">
        <f>Arkusz2!B2</f>
        <v>BIAŁORUŚ</v>
      </c>
      <c r="D252" s="167"/>
      <c r="E252" s="167"/>
      <c r="F252" s="167"/>
      <c r="G252" s="216">
        <f>Arkusz2!F2</f>
        <v>271</v>
      </c>
      <c r="H252" s="217"/>
      <c r="I252" s="216">
        <f>Arkusz2!F8</f>
        <v>333</v>
      </c>
      <c r="J252" s="217"/>
      <c r="K252" s="216">
        <f>SUM(Arkusz2!F14,-G252)</f>
        <v>12</v>
      </c>
      <c r="L252" s="217"/>
      <c r="M252" s="216">
        <f>SUM(Arkusz2!F20,-I252)</f>
        <v>17</v>
      </c>
      <c r="N252" s="217"/>
      <c r="O252" s="216">
        <f>Arkusz2!F26</f>
        <v>1</v>
      </c>
      <c r="P252" s="217"/>
      <c r="Q252" s="216">
        <f>Arkusz2!F32</f>
        <v>3</v>
      </c>
      <c r="R252" s="217"/>
      <c r="S252" s="216">
        <f>SUM(Arkusz2!F14,O252)</f>
        <v>284</v>
      </c>
      <c r="T252" s="217"/>
      <c r="U252" s="216">
        <f>SUM(Arkusz2!F20,Q252)</f>
        <v>353</v>
      </c>
      <c r="V252" s="313"/>
    </row>
    <row r="253" spans="1:25" x14ac:dyDescent="0.25">
      <c r="C253" s="278" t="str">
        <f>Arkusz2!B3</f>
        <v>ROSJA</v>
      </c>
      <c r="D253" s="279"/>
      <c r="E253" s="279"/>
      <c r="F253" s="279"/>
      <c r="G253" s="218">
        <f>Arkusz2!F3</f>
        <v>51</v>
      </c>
      <c r="H253" s="219"/>
      <c r="I253" s="218">
        <f>Arkusz2!F9</f>
        <v>98</v>
      </c>
      <c r="J253" s="219"/>
      <c r="K253" s="218">
        <f>SUM(Arkusz2!F15,-G253)</f>
        <v>27</v>
      </c>
      <c r="L253" s="219"/>
      <c r="M253" s="218">
        <f>SUM(Arkusz2!F21,-I253)</f>
        <v>63</v>
      </c>
      <c r="N253" s="219"/>
      <c r="O253" s="218">
        <f>Arkusz2!F27</f>
        <v>9</v>
      </c>
      <c r="P253" s="219"/>
      <c r="Q253" s="218">
        <f>Arkusz2!F33</f>
        <v>16</v>
      </c>
      <c r="R253" s="219"/>
      <c r="S253" s="218">
        <f>SUM(Arkusz2!F15,O253)</f>
        <v>87</v>
      </c>
      <c r="T253" s="219"/>
      <c r="U253" s="218">
        <f>SUM(Arkusz2!F21,Q253)</f>
        <v>177</v>
      </c>
      <c r="V253" s="312"/>
    </row>
    <row r="254" spans="1:25" x14ac:dyDescent="0.25">
      <c r="C254" s="166" t="str">
        <f>Arkusz2!B4</f>
        <v>UKRAINA</v>
      </c>
      <c r="D254" s="167"/>
      <c r="E254" s="167"/>
      <c r="F254" s="167"/>
      <c r="G254" s="216">
        <f>Arkusz2!F4</f>
        <v>101</v>
      </c>
      <c r="H254" s="217"/>
      <c r="I254" s="216">
        <f>Arkusz2!F10</f>
        <v>126</v>
      </c>
      <c r="J254" s="217"/>
      <c r="K254" s="216">
        <f>SUM(Arkusz2!F16,-G254)</f>
        <v>3</v>
      </c>
      <c r="L254" s="217"/>
      <c r="M254" s="216">
        <f>SUM(Arkusz2!F22,-I254)</f>
        <v>9</v>
      </c>
      <c r="N254" s="217"/>
      <c r="O254" s="216">
        <f>Arkusz2!F28</f>
        <v>0</v>
      </c>
      <c r="P254" s="217"/>
      <c r="Q254" s="216">
        <f>Arkusz2!F34</f>
        <v>0</v>
      </c>
      <c r="R254" s="217"/>
      <c r="S254" s="216">
        <f>SUM(Arkusz2!F16,O254)</f>
        <v>104</v>
      </c>
      <c r="T254" s="217"/>
      <c r="U254" s="216">
        <f>SUM(Arkusz2!F22,Q254)</f>
        <v>135</v>
      </c>
      <c r="V254" s="313"/>
    </row>
    <row r="255" spans="1:25" x14ac:dyDescent="0.25">
      <c r="C255" s="278" t="str">
        <f>Arkusz2!B5</f>
        <v>INDIE</v>
      </c>
      <c r="D255" s="279"/>
      <c r="E255" s="279"/>
      <c r="F255" s="279"/>
      <c r="G255" s="218">
        <f>Arkusz2!F5</f>
        <v>24</v>
      </c>
      <c r="H255" s="219"/>
      <c r="I255" s="218">
        <f>Arkusz2!F11</f>
        <v>24</v>
      </c>
      <c r="J255" s="219"/>
      <c r="K255" s="218">
        <f>SUM(Arkusz2!F17,-G255)</f>
        <v>1</v>
      </c>
      <c r="L255" s="219"/>
      <c r="M255" s="218">
        <f>SUM(Arkusz2!F23,-I255)</f>
        <v>1</v>
      </c>
      <c r="N255" s="219"/>
      <c r="O255" s="218">
        <f>Arkusz2!F29</f>
        <v>0</v>
      </c>
      <c r="P255" s="219"/>
      <c r="Q255" s="218">
        <f>Arkusz2!F35</f>
        <v>0</v>
      </c>
      <c r="R255" s="219"/>
      <c r="S255" s="218">
        <f>SUM(Arkusz2!F17,O255)</f>
        <v>25</v>
      </c>
      <c r="T255" s="219"/>
      <c r="U255" s="218">
        <f>SUM(Arkusz2!F23,Q255)</f>
        <v>25</v>
      </c>
      <c r="V255" s="312"/>
    </row>
    <row r="256" spans="1:25" x14ac:dyDescent="0.25">
      <c r="C256" s="166" t="str">
        <f>Arkusz2!B6</f>
        <v>TADŻYKISTAN</v>
      </c>
      <c r="D256" s="167"/>
      <c r="E256" s="167"/>
      <c r="F256" s="167"/>
      <c r="G256" s="216">
        <f>Arkusz2!F6</f>
        <v>6</v>
      </c>
      <c r="H256" s="217"/>
      <c r="I256" s="216">
        <f>Arkusz2!F12</f>
        <v>16</v>
      </c>
      <c r="J256" s="217"/>
      <c r="K256" s="216">
        <f>SUM(Arkusz2!F18,-G256)</f>
        <v>1</v>
      </c>
      <c r="L256" s="217"/>
      <c r="M256" s="216">
        <f>SUM(Arkusz2!F24,-I256)</f>
        <v>2</v>
      </c>
      <c r="N256" s="217"/>
      <c r="O256" s="216">
        <f>Arkusz2!F30</f>
        <v>0</v>
      </c>
      <c r="P256" s="217"/>
      <c r="Q256" s="216">
        <f>Arkusz2!F36</f>
        <v>0</v>
      </c>
      <c r="R256" s="217"/>
      <c r="S256" s="216">
        <f>SUM(Arkusz2!F18,O256)</f>
        <v>7</v>
      </c>
      <c r="T256" s="217"/>
      <c r="U256" s="216">
        <f>SUM(Arkusz2!F24,Q256)</f>
        <v>18</v>
      </c>
      <c r="V256" s="313"/>
    </row>
    <row r="257" spans="3:22" ht="15.75" thickBot="1" x14ac:dyDescent="0.3">
      <c r="C257" s="280" t="str">
        <f>Arkusz2!B7</f>
        <v>Pozostałe</v>
      </c>
      <c r="D257" s="281"/>
      <c r="E257" s="281"/>
      <c r="F257" s="281"/>
      <c r="G257" s="163">
        <f>Arkusz2!F7</f>
        <v>82</v>
      </c>
      <c r="H257" s="164"/>
      <c r="I257" s="163">
        <f>Arkusz2!F13</f>
        <v>90</v>
      </c>
      <c r="J257" s="164"/>
      <c r="K257" s="163">
        <f>SUM(Arkusz2!F19,-G257)</f>
        <v>16</v>
      </c>
      <c r="L257" s="164"/>
      <c r="M257" s="163">
        <f>SUM(Arkusz2!F25,-I257)</f>
        <v>28</v>
      </c>
      <c r="N257" s="164"/>
      <c r="O257" s="163">
        <f>Arkusz2!F31</f>
        <v>2</v>
      </c>
      <c r="P257" s="164"/>
      <c r="Q257" s="163">
        <f>Arkusz2!F37</f>
        <v>2</v>
      </c>
      <c r="R257" s="164"/>
      <c r="S257" s="163">
        <f>SUM(Arkusz2!F19,O257)</f>
        <v>100</v>
      </c>
      <c r="T257" s="164"/>
      <c r="U257" s="163">
        <f>SUM(Arkusz2!F25,Q257)</f>
        <v>120</v>
      </c>
      <c r="V257" s="212"/>
    </row>
    <row r="258" spans="3:22" ht="15.75" thickBot="1" x14ac:dyDescent="0.3">
      <c r="C258" s="296" t="s">
        <v>1</v>
      </c>
      <c r="D258" s="297"/>
      <c r="E258" s="297"/>
      <c r="F258" s="297"/>
      <c r="G258" s="161">
        <f>SUM(G252:G257)</f>
        <v>535</v>
      </c>
      <c r="H258" s="162"/>
      <c r="I258" s="161">
        <f>SUM(I252:I257)</f>
        <v>687</v>
      </c>
      <c r="J258" s="162"/>
      <c r="K258" s="161">
        <f>SUM(K252:K257)</f>
        <v>60</v>
      </c>
      <c r="L258" s="162"/>
      <c r="M258" s="161">
        <f>SUM(M252:M257)</f>
        <v>120</v>
      </c>
      <c r="N258" s="162"/>
      <c r="O258" s="161">
        <f>SUM(O252:O257)</f>
        <v>12</v>
      </c>
      <c r="P258" s="162"/>
      <c r="Q258" s="161">
        <f>SUM(Q252:Q257)</f>
        <v>21</v>
      </c>
      <c r="R258" s="162"/>
      <c r="S258" s="161">
        <f>SUM(S252:S257)</f>
        <v>607</v>
      </c>
      <c r="T258" s="162"/>
      <c r="U258" s="161">
        <f>SUM(U252:U257)</f>
        <v>828</v>
      </c>
      <c r="V258" s="210"/>
    </row>
    <row r="262" spans="3:22" x14ac:dyDescent="0.25">
      <c r="M262" s="11"/>
      <c r="N262" s="11"/>
      <c r="O262" s="11"/>
      <c r="P262" s="11"/>
      <c r="Q262" s="11"/>
      <c r="R262" s="11"/>
      <c r="S262" s="11"/>
    </row>
    <row r="263" spans="3:22" x14ac:dyDescent="0.25">
      <c r="M263" s="11"/>
      <c r="N263" s="11"/>
      <c r="O263" s="11"/>
      <c r="P263" s="11"/>
      <c r="Q263" s="11"/>
      <c r="R263" s="11"/>
      <c r="S263" s="11"/>
    </row>
    <row r="264" spans="3:22" x14ac:dyDescent="0.25">
      <c r="M264" s="11"/>
      <c r="N264" s="11"/>
      <c r="O264" s="11"/>
      <c r="P264" s="11"/>
      <c r="Q264" s="11"/>
      <c r="R264" s="11"/>
      <c r="S264" s="11"/>
    </row>
    <row r="265" spans="3:22" x14ac:dyDescent="0.25">
      <c r="M265" s="11"/>
      <c r="N265" s="11"/>
      <c r="O265" s="11"/>
      <c r="P265" s="11"/>
      <c r="Q265" s="11"/>
      <c r="R265" s="11"/>
      <c r="S265" s="11"/>
    </row>
    <row r="266" spans="3:22" x14ac:dyDescent="0.25">
      <c r="M266" s="11"/>
      <c r="N266" s="11"/>
      <c r="O266" s="11"/>
      <c r="P266" s="11"/>
      <c r="Q266" s="11"/>
      <c r="R266" s="11"/>
      <c r="S266" s="11"/>
    </row>
    <row r="267" spans="3:22" x14ac:dyDescent="0.25">
      <c r="M267" s="11"/>
      <c r="N267" s="11"/>
      <c r="O267" s="11"/>
      <c r="P267" s="11"/>
      <c r="Q267" s="11"/>
      <c r="R267" s="11"/>
      <c r="S267" s="11"/>
    </row>
    <row r="268" spans="3:22" x14ac:dyDescent="0.25">
      <c r="M268" s="11"/>
      <c r="N268" s="11"/>
      <c r="O268" s="11"/>
      <c r="P268" s="11"/>
      <c r="Q268" s="11"/>
      <c r="R268" s="11"/>
      <c r="S268" s="11"/>
    </row>
    <row r="269" spans="3:22" x14ac:dyDescent="0.25">
      <c r="M269" s="11"/>
      <c r="N269" s="11"/>
      <c r="O269" s="11"/>
      <c r="P269" s="11"/>
      <c r="Q269" s="11"/>
      <c r="R269" s="11"/>
      <c r="S269" s="11"/>
    </row>
    <row r="270" spans="3:22" x14ac:dyDescent="0.25">
      <c r="D270" s="211"/>
      <c r="E270" s="211"/>
    </row>
    <row r="274" spans="1:42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80" spans="1:42" ht="15.75" thickBot="1" x14ac:dyDescent="0.3"/>
    <row r="281" spans="1:42" x14ac:dyDescent="0.25">
      <c r="C281" s="213" t="s">
        <v>0</v>
      </c>
      <c r="D281" s="214"/>
      <c r="E281" s="214"/>
      <c r="F281" s="214"/>
      <c r="G281" s="203" t="str">
        <f>CONCATENATE(Arkusz18!C2," - ",Arkusz18!B2," r.")</f>
        <v>01.01.2023 - 31.07.2023 r.</v>
      </c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  <c r="S281" s="203"/>
      <c r="T281" s="203"/>
      <c r="U281" s="203"/>
      <c r="V281" s="204"/>
      <c r="X281" s="47"/>
      <c r="Y281" s="59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x14ac:dyDescent="0.25">
      <c r="C282" s="215"/>
      <c r="D282" s="201"/>
      <c r="E282" s="201"/>
      <c r="F282" s="201"/>
      <c r="G282" s="201" t="s">
        <v>31</v>
      </c>
      <c r="H282" s="201"/>
      <c r="I282" s="201"/>
      <c r="J282" s="201"/>
      <c r="K282" s="201" t="s">
        <v>32</v>
      </c>
      <c r="L282" s="201"/>
      <c r="M282" s="201"/>
      <c r="N282" s="201"/>
      <c r="O282" s="201" t="s">
        <v>135</v>
      </c>
      <c r="P282" s="201"/>
      <c r="Q282" s="201"/>
      <c r="R282" s="201"/>
      <c r="S282" s="201" t="s">
        <v>55</v>
      </c>
      <c r="T282" s="201"/>
      <c r="U282" s="201"/>
      <c r="V282" s="205"/>
      <c r="X282" s="47"/>
      <c r="Y282" s="59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x14ac:dyDescent="0.25">
      <c r="C283" s="215"/>
      <c r="D283" s="201"/>
      <c r="E283" s="201"/>
      <c r="F283" s="201"/>
      <c r="G283" s="206" t="s">
        <v>30</v>
      </c>
      <c r="H283" s="206"/>
      <c r="I283" s="201" t="s">
        <v>10</v>
      </c>
      <c r="J283" s="201"/>
      <c r="K283" s="206" t="s">
        <v>33</v>
      </c>
      <c r="L283" s="206"/>
      <c r="M283" s="201" t="s">
        <v>10</v>
      </c>
      <c r="N283" s="201"/>
      <c r="O283" s="206" t="s">
        <v>30</v>
      </c>
      <c r="P283" s="206"/>
      <c r="Q283" s="201" t="s">
        <v>10</v>
      </c>
      <c r="R283" s="201"/>
      <c r="S283" s="206" t="s">
        <v>30</v>
      </c>
      <c r="T283" s="206"/>
      <c r="U283" s="201" t="s">
        <v>10</v>
      </c>
      <c r="V283" s="205"/>
      <c r="X283" s="47"/>
      <c r="Y283" s="59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x14ac:dyDescent="0.25">
      <c r="C284" s="166" t="str">
        <f>Arkusz3!B2</f>
        <v>BIAŁORUŚ</v>
      </c>
      <c r="D284" s="167"/>
      <c r="E284" s="167"/>
      <c r="F284" s="167"/>
      <c r="G284" s="157">
        <f>Arkusz3!F2</f>
        <v>1505</v>
      </c>
      <c r="H284" s="157"/>
      <c r="I284" s="157">
        <f>Arkusz3!F8</f>
        <v>1907</v>
      </c>
      <c r="J284" s="157"/>
      <c r="K284" s="157">
        <f>SUM(Arkusz3!F14,-G284)</f>
        <v>37</v>
      </c>
      <c r="L284" s="157"/>
      <c r="M284" s="157">
        <f>SUM(Arkusz3!F20,-I284)</f>
        <v>71</v>
      </c>
      <c r="N284" s="157"/>
      <c r="O284" s="157">
        <f>Arkusz3!F26</f>
        <v>7</v>
      </c>
      <c r="P284" s="157"/>
      <c r="Q284" s="157">
        <f>Arkusz3!F32</f>
        <v>10</v>
      </c>
      <c r="R284" s="157"/>
      <c r="S284" s="157">
        <f>SUM(Arkusz3!F14,O284)</f>
        <v>1549</v>
      </c>
      <c r="T284" s="157"/>
      <c r="U284" s="157">
        <f>SUM(Arkusz3!F20,Q284)</f>
        <v>1988</v>
      </c>
      <c r="V284" s="187"/>
      <c r="X284" s="47"/>
      <c r="Y284" s="59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x14ac:dyDescent="0.25">
      <c r="C285" s="278" t="str">
        <f>Arkusz3!B3</f>
        <v>ROSJA</v>
      </c>
      <c r="D285" s="279"/>
      <c r="E285" s="279"/>
      <c r="F285" s="279"/>
      <c r="G285" s="159">
        <f>Arkusz3!F3</f>
        <v>303</v>
      </c>
      <c r="H285" s="159"/>
      <c r="I285" s="159">
        <f>Arkusz3!F9</f>
        <v>572</v>
      </c>
      <c r="J285" s="159"/>
      <c r="K285" s="159">
        <f>SUM(Arkusz3!F15,-G285)</f>
        <v>170</v>
      </c>
      <c r="L285" s="159"/>
      <c r="M285" s="159">
        <f>SUM(Arkusz3!F21,-I285)</f>
        <v>368</v>
      </c>
      <c r="N285" s="159"/>
      <c r="O285" s="159">
        <f>Arkusz3!F27</f>
        <v>49</v>
      </c>
      <c r="P285" s="159"/>
      <c r="Q285" s="159">
        <f>Arkusz3!F33</f>
        <v>116</v>
      </c>
      <c r="R285" s="159"/>
      <c r="S285" s="159">
        <f>SUM(Arkusz3!F15,O285)</f>
        <v>522</v>
      </c>
      <c r="T285" s="159"/>
      <c r="U285" s="159">
        <f>SUM(Arkusz3!F21,Q285)</f>
        <v>1056</v>
      </c>
      <c r="V285" s="186"/>
      <c r="X285" s="47"/>
      <c r="Y285" s="59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x14ac:dyDescent="0.25">
      <c r="C286" s="166" t="str">
        <f>Arkusz3!B4</f>
        <v>UKRAINA</v>
      </c>
      <c r="D286" s="167"/>
      <c r="E286" s="167"/>
      <c r="F286" s="167"/>
      <c r="G286" s="157">
        <f>Arkusz3!F4</f>
        <v>584</v>
      </c>
      <c r="H286" s="157"/>
      <c r="I286" s="157">
        <f>Arkusz3!F10</f>
        <v>791</v>
      </c>
      <c r="J286" s="157"/>
      <c r="K286" s="157">
        <f>SUM(Arkusz3!F16,-G286)</f>
        <v>27</v>
      </c>
      <c r="L286" s="157"/>
      <c r="M286" s="157">
        <f>SUM(Arkusz3!F22,-I286)</f>
        <v>62</v>
      </c>
      <c r="N286" s="157"/>
      <c r="O286" s="157">
        <f>Arkusz3!F28</f>
        <v>16</v>
      </c>
      <c r="P286" s="157"/>
      <c r="Q286" s="157">
        <f>Arkusz3!F34</f>
        <v>20</v>
      </c>
      <c r="R286" s="157"/>
      <c r="S286" s="157">
        <f>SUM(Arkusz3!F16,O286)</f>
        <v>627</v>
      </c>
      <c r="T286" s="157"/>
      <c r="U286" s="157">
        <f>SUM(Arkusz3!F22,Q286)</f>
        <v>873</v>
      </c>
      <c r="V286" s="187"/>
    </row>
    <row r="287" spans="1:42" x14ac:dyDescent="0.25">
      <c r="C287" s="278" t="str">
        <f>Arkusz3!B5</f>
        <v>EGIPT</v>
      </c>
      <c r="D287" s="279"/>
      <c r="E287" s="279"/>
      <c r="F287" s="279"/>
      <c r="G287" s="159">
        <f>Arkusz3!F5</f>
        <v>84</v>
      </c>
      <c r="H287" s="159"/>
      <c r="I287" s="159">
        <f>Arkusz3!F11</f>
        <v>120</v>
      </c>
      <c r="J287" s="159"/>
      <c r="K287" s="159">
        <f>SUM(Arkusz3!F17,-G287)</f>
        <v>12</v>
      </c>
      <c r="L287" s="159"/>
      <c r="M287" s="159">
        <f>SUM(Arkusz3!F23,-I287)</f>
        <v>14</v>
      </c>
      <c r="N287" s="159"/>
      <c r="O287" s="159">
        <f>Arkusz3!F29</f>
        <v>0</v>
      </c>
      <c r="P287" s="159"/>
      <c r="Q287" s="159">
        <f>Arkusz3!F35</f>
        <v>0</v>
      </c>
      <c r="R287" s="159"/>
      <c r="S287" s="159">
        <f>SUM(Arkusz3!F17,O287)</f>
        <v>96</v>
      </c>
      <c r="T287" s="159"/>
      <c r="U287" s="159">
        <f>SUM(Arkusz3!F23,Q287)</f>
        <v>134</v>
      </c>
      <c r="V287" s="186"/>
    </row>
    <row r="288" spans="1:42" x14ac:dyDescent="0.25">
      <c r="C288" s="166" t="str">
        <f>Arkusz3!B6</f>
        <v>AFGANISTAN</v>
      </c>
      <c r="D288" s="167"/>
      <c r="E288" s="167"/>
      <c r="F288" s="167"/>
      <c r="G288" s="157">
        <f>Arkusz3!F6</f>
        <v>72</v>
      </c>
      <c r="H288" s="157"/>
      <c r="I288" s="157">
        <f>Arkusz3!F12</f>
        <v>88</v>
      </c>
      <c r="J288" s="157"/>
      <c r="K288" s="157">
        <f>SUM(Arkusz3!F18,-G288)</f>
        <v>6</v>
      </c>
      <c r="L288" s="157"/>
      <c r="M288" s="157">
        <f>SUM(Arkusz3!F24,-I288)</f>
        <v>8</v>
      </c>
      <c r="N288" s="157"/>
      <c r="O288" s="157">
        <f>Arkusz3!F30</f>
        <v>6</v>
      </c>
      <c r="P288" s="157"/>
      <c r="Q288" s="157">
        <f>Arkusz3!F36</f>
        <v>6</v>
      </c>
      <c r="R288" s="157"/>
      <c r="S288" s="157">
        <f>SUM(Arkusz3!F18,O288)</f>
        <v>84</v>
      </c>
      <c r="T288" s="157"/>
      <c r="U288" s="157">
        <f>SUM(Arkusz3!F24,Q288)</f>
        <v>102</v>
      </c>
      <c r="V288" s="187"/>
      <c r="X288" s="47">
        <f>SUM(U284:V288)</f>
        <v>4153</v>
      </c>
    </row>
    <row r="289" spans="1:26" ht="15.75" thickBot="1" x14ac:dyDescent="0.3">
      <c r="C289" s="280" t="str">
        <f>Arkusz3!B7</f>
        <v>Pozostałe</v>
      </c>
      <c r="D289" s="281"/>
      <c r="E289" s="281"/>
      <c r="F289" s="281"/>
      <c r="G289" s="160">
        <f>Arkusz3!F7</f>
        <v>549</v>
      </c>
      <c r="H289" s="160"/>
      <c r="I289" s="160">
        <f>Arkusz3!F13</f>
        <v>661</v>
      </c>
      <c r="J289" s="160"/>
      <c r="K289" s="160">
        <f>SUM(Arkusz3!F19,-G289)</f>
        <v>158</v>
      </c>
      <c r="L289" s="160"/>
      <c r="M289" s="160">
        <f>SUM(Arkusz3!F25,-I289)</f>
        <v>263</v>
      </c>
      <c r="N289" s="160"/>
      <c r="O289" s="160">
        <f>Arkusz3!F31</f>
        <v>52</v>
      </c>
      <c r="P289" s="160"/>
      <c r="Q289" s="160">
        <f>Arkusz3!F37</f>
        <v>75</v>
      </c>
      <c r="R289" s="160"/>
      <c r="S289" s="160">
        <f>SUM(Arkusz3!F19,O289)</f>
        <v>759</v>
      </c>
      <c r="T289" s="160"/>
      <c r="U289" s="160">
        <f>SUM(Arkusz3!F25,Q289)</f>
        <v>999</v>
      </c>
      <c r="V289" s="190"/>
    </row>
    <row r="290" spans="1:26" x14ac:dyDescent="0.25">
      <c r="C290" s="282" t="s">
        <v>1</v>
      </c>
      <c r="D290" s="283"/>
      <c r="E290" s="283"/>
      <c r="F290" s="283"/>
      <c r="G290" s="158">
        <f>SUM(G284:G289)</f>
        <v>3097</v>
      </c>
      <c r="H290" s="158"/>
      <c r="I290" s="158">
        <f>SUM(I284:I289)</f>
        <v>4139</v>
      </c>
      <c r="J290" s="158"/>
      <c r="K290" s="158">
        <f>SUM(K284:K289)</f>
        <v>410</v>
      </c>
      <c r="L290" s="158"/>
      <c r="M290" s="158">
        <f>SUM(M284:M289)</f>
        <v>786</v>
      </c>
      <c r="N290" s="158"/>
      <c r="O290" s="158">
        <f>SUM(O284:O289)</f>
        <v>130</v>
      </c>
      <c r="P290" s="158"/>
      <c r="Q290" s="158">
        <f>SUM(Q284:Q289)</f>
        <v>227</v>
      </c>
      <c r="R290" s="158"/>
      <c r="S290" s="158">
        <f>SUM(S284:S289)</f>
        <v>3637</v>
      </c>
      <c r="T290" s="158"/>
      <c r="U290" s="158">
        <f>SUM(U284:U289)</f>
        <v>5152</v>
      </c>
      <c r="V290" s="317"/>
    </row>
    <row r="291" spans="1:26" x14ac:dyDescent="0.25">
      <c r="A291" s="4"/>
      <c r="B291" s="12"/>
      <c r="C291" s="13"/>
      <c r="D291" s="13"/>
      <c r="E291" s="13"/>
      <c r="F291" s="13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2"/>
    </row>
    <row r="292" spans="1:26" x14ac:dyDescent="0.25">
      <c r="A292" s="284" t="s">
        <v>138</v>
      </c>
      <c r="B292" s="284"/>
      <c r="C292" s="284"/>
      <c r="D292" s="284"/>
      <c r="E292" s="284"/>
      <c r="F292" s="284"/>
      <c r="G292" s="284"/>
      <c r="H292" s="284"/>
      <c r="I292" s="284"/>
      <c r="J292" s="284"/>
      <c r="K292" s="284"/>
      <c r="L292" s="284"/>
      <c r="M292" s="284"/>
      <c r="N292" s="284"/>
      <c r="O292" s="284"/>
      <c r="P292" s="284"/>
      <c r="Q292" s="284"/>
      <c r="R292" s="284"/>
      <c r="S292" s="284"/>
      <c r="T292" s="284"/>
      <c r="U292" s="284"/>
      <c r="V292" s="284"/>
      <c r="W292" s="284"/>
      <c r="X292" s="284"/>
      <c r="Y292" s="284"/>
      <c r="Z292" s="284"/>
    </row>
    <row r="293" spans="1:26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6"/>
      <c r="Z293" s="15"/>
    </row>
    <row r="297" spans="1:26" x14ac:dyDescent="0.25">
      <c r="M297" s="11"/>
      <c r="N297" s="11"/>
      <c r="O297" s="11"/>
      <c r="P297" s="11"/>
      <c r="Q297" s="11"/>
      <c r="R297" s="11"/>
      <c r="S297" s="11"/>
    </row>
    <row r="298" spans="1:26" x14ac:dyDescent="0.25">
      <c r="M298" s="11"/>
      <c r="N298" s="11"/>
      <c r="O298" s="11"/>
      <c r="P298" s="11"/>
      <c r="Q298" s="11"/>
      <c r="R298" s="11"/>
      <c r="S298" s="11"/>
    </row>
    <row r="299" spans="1:26" x14ac:dyDescent="0.25">
      <c r="M299" s="11"/>
      <c r="N299" s="11"/>
      <c r="O299" s="11"/>
      <c r="P299" s="11"/>
      <c r="Q299" s="11"/>
      <c r="R299" s="11"/>
      <c r="S299" s="11"/>
    </row>
    <row r="300" spans="1:26" x14ac:dyDescent="0.25">
      <c r="M300" s="11"/>
      <c r="N300" s="11"/>
      <c r="O300" s="11"/>
      <c r="P300" s="11"/>
      <c r="Q300" s="11"/>
      <c r="R300" s="11"/>
      <c r="S300" s="11"/>
    </row>
    <row r="301" spans="1:26" x14ac:dyDescent="0.25">
      <c r="M301" s="11"/>
      <c r="N301" s="11"/>
      <c r="O301" s="11"/>
      <c r="P301" s="11"/>
      <c r="Q301" s="11"/>
      <c r="R301" s="11"/>
      <c r="S301" s="11"/>
    </row>
    <row r="302" spans="1:26" x14ac:dyDescent="0.25">
      <c r="M302" s="11"/>
      <c r="N302" s="11"/>
      <c r="O302" s="11"/>
      <c r="P302" s="11"/>
      <c r="Q302" s="11"/>
      <c r="R302" s="11"/>
      <c r="S302" s="11"/>
    </row>
    <row r="303" spans="1:26" x14ac:dyDescent="0.25">
      <c r="M303" s="11"/>
      <c r="N303" s="11"/>
      <c r="O303" s="11"/>
      <c r="P303" s="11"/>
      <c r="Q303" s="11"/>
      <c r="R303" s="11"/>
      <c r="S303" s="11"/>
    </row>
    <row r="304" spans="1:26" x14ac:dyDescent="0.25">
      <c r="M304" s="11"/>
      <c r="N304" s="11"/>
      <c r="O304" s="11"/>
      <c r="P304" s="11"/>
      <c r="Q304" s="11"/>
      <c r="R304" s="11"/>
      <c r="S304" s="11"/>
    </row>
    <row r="305" spans="1:26" x14ac:dyDescent="0.25">
      <c r="D305" s="211"/>
      <c r="E305" s="211"/>
    </row>
    <row r="310" spans="1:26" x14ac:dyDescent="0.25">
      <c r="V310" s="17"/>
      <c r="W310" s="17"/>
      <c r="X310" s="17"/>
      <c r="Y310" s="18"/>
      <c r="Z310" s="17"/>
    </row>
    <row r="311" spans="1:26" x14ac:dyDescent="0.25">
      <c r="V311" s="17"/>
      <c r="W311" s="17"/>
      <c r="X311" s="17"/>
      <c r="Y311" s="18"/>
      <c r="Z311" s="17"/>
    </row>
    <row r="312" spans="1:26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7"/>
      <c r="W312" s="17"/>
      <c r="X312" s="17"/>
      <c r="Y312" s="18"/>
      <c r="Z312" s="17"/>
    </row>
    <row r="313" spans="1:26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7"/>
      <c r="W313" s="17"/>
      <c r="X313" s="17"/>
      <c r="Y313" s="18"/>
      <c r="Z313" s="17"/>
    </row>
    <row r="314" spans="1:26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7"/>
      <c r="W314" s="17"/>
      <c r="X314" s="17"/>
      <c r="Y314" s="18"/>
      <c r="Z314" s="17"/>
    </row>
    <row r="315" spans="1:26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7"/>
      <c r="W315" s="17"/>
      <c r="X315" s="17"/>
      <c r="Y315" s="18"/>
      <c r="Z315" s="17"/>
    </row>
    <row r="316" spans="1:26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7"/>
      <c r="W316" s="17"/>
      <c r="X316" s="17"/>
      <c r="Y316" s="18"/>
      <c r="Z316" s="17"/>
    </row>
    <row r="317" spans="1:26" x14ac:dyDescent="0.25">
      <c r="A317" s="220"/>
      <c r="B317" s="220"/>
      <c r="C317" s="220"/>
      <c r="D317" s="220"/>
      <c r="E317" s="220"/>
      <c r="F317" s="220"/>
      <c r="G317" s="220"/>
      <c r="H317" s="220"/>
      <c r="I317" s="220"/>
      <c r="J317" s="220"/>
      <c r="K317" s="220"/>
      <c r="L317" s="220"/>
      <c r="M317" s="220"/>
      <c r="N317" s="220"/>
      <c r="O317" s="220"/>
      <c r="P317" s="220"/>
      <c r="Q317" s="220"/>
      <c r="R317" s="220"/>
      <c r="S317" s="220"/>
      <c r="T317" s="220"/>
      <c r="U317" s="220"/>
      <c r="V317" s="220"/>
      <c r="W317" s="220"/>
      <c r="X317" s="220"/>
      <c r="Y317" s="220"/>
    </row>
    <row r="318" spans="1:26" x14ac:dyDescent="0.25">
      <c r="A318" s="220"/>
      <c r="B318" s="220"/>
      <c r="C318" s="220"/>
      <c r="D318" s="220"/>
      <c r="E318" s="220"/>
      <c r="F318" s="220"/>
      <c r="G318" s="220"/>
      <c r="H318" s="220"/>
      <c r="I318" s="220"/>
      <c r="J318" s="220"/>
      <c r="K318" s="220"/>
      <c r="L318" s="220"/>
      <c r="M318" s="220"/>
      <c r="N318" s="220"/>
      <c r="O318" s="220"/>
      <c r="P318" s="220"/>
      <c r="Q318" s="220"/>
      <c r="R318" s="220"/>
      <c r="S318" s="220"/>
      <c r="T318" s="220"/>
      <c r="U318" s="220"/>
      <c r="V318" s="220"/>
      <c r="W318" s="220"/>
      <c r="X318" s="220"/>
      <c r="Y318" s="220"/>
    </row>
    <row r="319" spans="1:26" x14ac:dyDescent="0.25">
      <c r="A319" s="220"/>
      <c r="B319" s="220"/>
      <c r="C319" s="220"/>
      <c r="D319" s="220"/>
      <c r="E319" s="220"/>
      <c r="F319" s="220"/>
      <c r="G319" s="220"/>
      <c r="H319" s="220"/>
      <c r="I319" s="220"/>
      <c r="J319" s="220"/>
      <c r="K319" s="220"/>
      <c r="L319" s="220"/>
      <c r="M319" s="220"/>
      <c r="N319" s="220"/>
      <c r="O319" s="220"/>
      <c r="P319" s="220"/>
      <c r="Q319" s="220"/>
      <c r="R319" s="220"/>
      <c r="S319" s="220"/>
      <c r="T319" s="220"/>
      <c r="U319" s="220"/>
      <c r="V319" s="220"/>
      <c r="W319" s="220"/>
      <c r="X319" s="220"/>
      <c r="Y319" s="220"/>
    </row>
    <row r="320" spans="1:26" x14ac:dyDescent="0.25">
      <c r="A320" s="220"/>
      <c r="B320" s="220"/>
      <c r="C320" s="220"/>
      <c r="D320" s="220"/>
      <c r="E320" s="220"/>
      <c r="F320" s="220"/>
      <c r="G320" s="220"/>
      <c r="H320" s="220"/>
      <c r="I320" s="220"/>
      <c r="J320" s="220"/>
      <c r="K320" s="220"/>
      <c r="L320" s="220"/>
      <c r="M320" s="220"/>
      <c r="N320" s="220"/>
      <c r="O320" s="220"/>
      <c r="P320" s="220"/>
      <c r="Q320" s="220"/>
      <c r="R320" s="220"/>
      <c r="S320" s="220"/>
      <c r="T320" s="220"/>
      <c r="U320" s="220"/>
      <c r="V320" s="220"/>
      <c r="W320" s="220"/>
      <c r="X320" s="220"/>
      <c r="Y320" s="220"/>
    </row>
    <row r="321" spans="1:25" x14ac:dyDescent="0.25">
      <c r="A321" s="220"/>
      <c r="B321" s="220"/>
      <c r="C321" s="220"/>
      <c r="D321" s="220"/>
      <c r="E321" s="220"/>
      <c r="F321" s="220"/>
      <c r="G321" s="220"/>
      <c r="H321" s="220"/>
      <c r="I321" s="220"/>
      <c r="J321" s="220"/>
      <c r="K321" s="220"/>
      <c r="L321" s="220"/>
      <c r="M321" s="220"/>
      <c r="N321" s="220"/>
      <c r="O321" s="220"/>
      <c r="P321" s="220"/>
      <c r="Q321" s="220"/>
      <c r="R321" s="220"/>
      <c r="S321" s="220"/>
      <c r="T321" s="220"/>
      <c r="U321" s="220"/>
      <c r="V321" s="220"/>
      <c r="W321" s="220"/>
      <c r="X321" s="220"/>
      <c r="Y321" s="220"/>
    </row>
    <row r="322" spans="1:25" x14ac:dyDescent="0.25">
      <c r="A322" s="220"/>
      <c r="B322" s="220"/>
      <c r="C322" s="220"/>
      <c r="D322" s="220"/>
      <c r="E322" s="220"/>
      <c r="F322" s="220"/>
      <c r="G322" s="220"/>
      <c r="H322" s="220"/>
      <c r="I322" s="220"/>
      <c r="J322" s="220"/>
      <c r="K322" s="220"/>
      <c r="L322" s="220"/>
      <c r="M322" s="220"/>
      <c r="N322" s="220"/>
      <c r="O322" s="220"/>
      <c r="P322" s="220"/>
      <c r="Q322" s="220"/>
      <c r="R322" s="220"/>
      <c r="S322" s="220"/>
      <c r="T322" s="220"/>
      <c r="U322" s="220"/>
      <c r="V322" s="220"/>
      <c r="W322" s="220"/>
      <c r="X322" s="220"/>
      <c r="Y322" s="220"/>
    </row>
    <row r="323" spans="1:25" x14ac:dyDescent="0.25">
      <c r="A323" s="220"/>
      <c r="B323" s="220"/>
      <c r="C323" s="220"/>
      <c r="D323" s="220"/>
      <c r="E323" s="220"/>
      <c r="F323" s="220"/>
      <c r="G323" s="220"/>
      <c r="H323" s="220"/>
      <c r="I323" s="220"/>
      <c r="J323" s="220"/>
      <c r="K323" s="220"/>
      <c r="L323" s="220"/>
      <c r="M323" s="220"/>
      <c r="N323" s="220"/>
      <c r="O323" s="220"/>
      <c r="P323" s="220"/>
      <c r="Q323" s="220"/>
      <c r="R323" s="220"/>
      <c r="S323" s="220"/>
      <c r="T323" s="220"/>
      <c r="U323" s="220"/>
      <c r="V323" s="220"/>
      <c r="W323" s="220"/>
      <c r="X323" s="220"/>
      <c r="Y323" s="220"/>
    </row>
    <row r="324" spans="1:25" s="57" customFormat="1" x14ac:dyDescent="0.25">
      <c r="A324" s="220"/>
      <c r="B324" s="220"/>
      <c r="C324" s="220"/>
      <c r="D324" s="220"/>
      <c r="E324" s="220"/>
      <c r="F324" s="220"/>
      <c r="G324" s="220"/>
      <c r="H324" s="220"/>
      <c r="I324" s="220"/>
      <c r="J324" s="220"/>
      <c r="K324" s="220"/>
      <c r="L324" s="220"/>
      <c r="M324" s="220"/>
      <c r="N324" s="220"/>
      <c r="O324" s="220"/>
      <c r="P324" s="220"/>
      <c r="Q324" s="220"/>
      <c r="R324" s="220"/>
      <c r="S324" s="220"/>
      <c r="T324" s="220"/>
      <c r="U324" s="220"/>
      <c r="V324" s="220"/>
      <c r="W324" s="220"/>
      <c r="X324" s="220"/>
      <c r="Y324" s="220"/>
    </row>
    <row r="325" spans="1:25" x14ac:dyDescent="0.25">
      <c r="A325" s="220"/>
      <c r="B325" s="220"/>
      <c r="C325" s="220"/>
      <c r="D325" s="220"/>
      <c r="E325" s="220"/>
      <c r="F325" s="220"/>
      <c r="G325" s="220"/>
      <c r="H325" s="220"/>
      <c r="I325" s="220"/>
      <c r="J325" s="220"/>
      <c r="K325" s="220"/>
      <c r="L325" s="220"/>
      <c r="M325" s="220"/>
      <c r="N325" s="220"/>
      <c r="O325" s="220"/>
      <c r="P325" s="220"/>
      <c r="Q325" s="220"/>
      <c r="R325" s="220"/>
      <c r="S325" s="220"/>
      <c r="T325" s="220"/>
      <c r="U325" s="220"/>
      <c r="V325" s="220"/>
      <c r="W325" s="220"/>
      <c r="X325" s="220"/>
      <c r="Y325" s="220"/>
    </row>
    <row r="330" spans="1:25" x14ac:dyDescent="0.25">
      <c r="A330" s="68" t="s">
        <v>146</v>
      </c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</row>
    <row r="331" spans="1:25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</row>
    <row r="333" spans="1:25" ht="15.75" thickBot="1" x14ac:dyDescent="0.3"/>
    <row r="334" spans="1:25" x14ac:dyDescent="0.25">
      <c r="A334" s="191" t="str">
        <f>CONCATENATE(Arkusz18!C2," - ",Arkusz18!B2," r.")</f>
        <v>01.01.2023 - 31.07.2023 r.</v>
      </c>
      <c r="B334" s="192"/>
      <c r="C334" s="192"/>
      <c r="D334" s="192"/>
      <c r="E334" s="192"/>
      <c r="F334" s="192"/>
      <c r="G334" s="192"/>
      <c r="H334" s="192"/>
      <c r="I334" s="193"/>
      <c r="M334" s="191" t="str">
        <f>CONCATENATE(Arkusz18!C2," - ",Arkusz18!B2," r.")</f>
        <v>01.01.2023 - 31.07.2023 r.</v>
      </c>
      <c r="N334" s="192"/>
      <c r="O334" s="192"/>
      <c r="P334" s="192"/>
      <c r="Q334" s="192"/>
      <c r="R334" s="192"/>
      <c r="S334" s="192"/>
      <c r="T334" s="192"/>
      <c r="U334" s="193"/>
    </row>
    <row r="335" spans="1:25" ht="52.5" customHeight="1" x14ac:dyDescent="0.25">
      <c r="A335" s="221" t="s">
        <v>56</v>
      </c>
      <c r="B335" s="222"/>
      <c r="C335" s="223"/>
      <c r="D335" s="194" t="s">
        <v>57</v>
      </c>
      <c r="E335" s="198"/>
      <c r="F335" s="194" t="s">
        <v>58</v>
      </c>
      <c r="G335" s="198"/>
      <c r="H335" s="194" t="s">
        <v>54</v>
      </c>
      <c r="I335" s="195"/>
      <c r="M335" s="221" t="s">
        <v>56</v>
      </c>
      <c r="N335" s="222"/>
      <c r="O335" s="223"/>
      <c r="P335" s="194" t="s">
        <v>59</v>
      </c>
      <c r="Q335" s="198"/>
      <c r="R335" s="194" t="s">
        <v>58</v>
      </c>
      <c r="S335" s="198"/>
      <c r="T335" s="194" t="s">
        <v>54</v>
      </c>
      <c r="U335" s="195"/>
    </row>
    <row r="336" spans="1:25" x14ac:dyDescent="0.25">
      <c r="A336" s="224"/>
      <c r="B336" s="225"/>
      <c r="C336" s="226"/>
      <c r="D336" s="196"/>
      <c r="E336" s="199"/>
      <c r="F336" s="196"/>
      <c r="G336" s="199"/>
      <c r="H336" s="196"/>
      <c r="I336" s="197"/>
      <c r="M336" s="224"/>
      <c r="N336" s="225"/>
      <c r="O336" s="226"/>
      <c r="P336" s="196"/>
      <c r="Q336" s="199"/>
      <c r="R336" s="196"/>
      <c r="S336" s="199"/>
      <c r="T336" s="196"/>
      <c r="U336" s="197"/>
    </row>
    <row r="337" spans="1:26" x14ac:dyDescent="0.25">
      <c r="A337" s="247" t="str">
        <f>Arkusz4!B2</f>
        <v>NIEMCY</v>
      </c>
      <c r="B337" s="248"/>
      <c r="C337" s="248"/>
      <c r="D337" s="200">
        <f>Arkusz4!C2</f>
        <v>1340</v>
      </c>
      <c r="E337" s="200"/>
      <c r="F337" s="200">
        <f>Arkusz4!D2</f>
        <v>1197</v>
      </c>
      <c r="G337" s="200"/>
      <c r="H337" s="200">
        <f>Arkusz4!E2</f>
        <v>220</v>
      </c>
      <c r="I337" s="200"/>
      <c r="M337" s="247" t="str">
        <f>Arkusz5!B2</f>
        <v>NIEMCY</v>
      </c>
      <c r="N337" s="248"/>
      <c r="O337" s="248"/>
      <c r="P337" s="200">
        <f>Arkusz5!C2</f>
        <v>52</v>
      </c>
      <c r="Q337" s="200"/>
      <c r="R337" s="200">
        <f>Arkusz5!D2</f>
        <v>45</v>
      </c>
      <c r="S337" s="200"/>
      <c r="T337" s="200">
        <f>Arkusz5!E2</f>
        <v>32</v>
      </c>
      <c r="U337" s="267"/>
    </row>
    <row r="338" spans="1:26" x14ac:dyDescent="0.25">
      <c r="A338" s="249" t="str">
        <f>Arkusz4!B3</f>
        <v>FRANCJA</v>
      </c>
      <c r="B338" s="250"/>
      <c r="C338" s="250"/>
      <c r="D338" s="231">
        <f>Arkusz4!C3</f>
        <v>444</v>
      </c>
      <c r="E338" s="231"/>
      <c r="F338" s="231">
        <f>Arkusz4!D3</f>
        <v>393</v>
      </c>
      <c r="G338" s="231"/>
      <c r="H338" s="231">
        <f>Arkusz4!E3</f>
        <v>9</v>
      </c>
      <c r="I338" s="231"/>
      <c r="M338" s="249" t="str">
        <f>Arkusz5!B3</f>
        <v>WŁOCHY</v>
      </c>
      <c r="N338" s="250"/>
      <c r="O338" s="250"/>
      <c r="P338" s="231">
        <f>Arkusz5!C3</f>
        <v>19</v>
      </c>
      <c r="Q338" s="231"/>
      <c r="R338" s="231">
        <f>Arkusz5!D3</f>
        <v>10</v>
      </c>
      <c r="S338" s="231"/>
      <c r="T338" s="231">
        <f>Arkusz5!E3</f>
        <v>0</v>
      </c>
      <c r="U338" s="266"/>
    </row>
    <row r="339" spans="1:26" x14ac:dyDescent="0.25">
      <c r="A339" s="247" t="str">
        <f>Arkusz4!B4</f>
        <v>BELGIA</v>
      </c>
      <c r="B339" s="248"/>
      <c r="C339" s="248"/>
      <c r="D339" s="200">
        <f>Arkusz4!C4</f>
        <v>173</v>
      </c>
      <c r="E339" s="200"/>
      <c r="F339" s="200">
        <f>Arkusz4!D4</f>
        <v>164</v>
      </c>
      <c r="G339" s="200"/>
      <c r="H339" s="200">
        <f>Arkusz4!E4</f>
        <v>9</v>
      </c>
      <c r="I339" s="200"/>
      <c r="M339" s="247" t="str">
        <f>Arkusz5!B4</f>
        <v>FRANCJA</v>
      </c>
      <c r="N339" s="248"/>
      <c r="O339" s="248"/>
      <c r="P339" s="200">
        <f>Arkusz5!C4</f>
        <v>13</v>
      </c>
      <c r="Q339" s="200"/>
      <c r="R339" s="200">
        <f>Arkusz5!D4</f>
        <v>5</v>
      </c>
      <c r="S339" s="200"/>
      <c r="T339" s="200">
        <f>Arkusz5!E4</f>
        <v>1</v>
      </c>
      <c r="U339" s="267"/>
    </row>
    <row r="340" spans="1:26" x14ac:dyDescent="0.25">
      <c r="A340" s="249" t="str">
        <f>Arkusz4!B5</f>
        <v>NORWEGIA</v>
      </c>
      <c r="B340" s="250"/>
      <c r="C340" s="250"/>
      <c r="D340" s="231">
        <f>Arkusz4!C5</f>
        <v>144</v>
      </c>
      <c r="E340" s="231"/>
      <c r="F340" s="231">
        <f>Arkusz4!D5</f>
        <v>132</v>
      </c>
      <c r="G340" s="231"/>
      <c r="H340" s="231">
        <f>Arkusz4!E5</f>
        <v>67</v>
      </c>
      <c r="I340" s="231"/>
      <c r="M340" s="249" t="str">
        <f>Arkusz5!B5</f>
        <v>LITWA</v>
      </c>
      <c r="N340" s="250"/>
      <c r="O340" s="250"/>
      <c r="P340" s="231">
        <f>Arkusz5!C5</f>
        <v>8</v>
      </c>
      <c r="Q340" s="231"/>
      <c r="R340" s="231">
        <f>Arkusz5!D5</f>
        <v>8</v>
      </c>
      <c r="S340" s="231"/>
      <c r="T340" s="231">
        <f>Arkusz5!E5</f>
        <v>4</v>
      </c>
      <c r="U340" s="266"/>
    </row>
    <row r="341" spans="1:26" x14ac:dyDescent="0.25">
      <c r="A341" s="247" t="str">
        <f>Arkusz4!B6</f>
        <v>NIDERLANDY</v>
      </c>
      <c r="B341" s="248"/>
      <c r="C341" s="248"/>
      <c r="D341" s="200">
        <f>Arkusz4!C6</f>
        <v>116</v>
      </c>
      <c r="E341" s="200"/>
      <c r="F341" s="200">
        <f>Arkusz4!D6</f>
        <v>112</v>
      </c>
      <c r="G341" s="200"/>
      <c r="H341" s="200">
        <f>Arkusz4!E6</f>
        <v>5</v>
      </c>
      <c r="I341" s="200"/>
      <c r="M341" s="247" t="str">
        <f>Arkusz5!B6</f>
        <v>ŁOTWA</v>
      </c>
      <c r="N341" s="248"/>
      <c r="O341" s="248"/>
      <c r="P341" s="200">
        <f>Arkusz5!C6</f>
        <v>8</v>
      </c>
      <c r="Q341" s="200"/>
      <c r="R341" s="200">
        <f>Arkusz5!D6</f>
        <v>8</v>
      </c>
      <c r="S341" s="200"/>
      <c r="T341" s="200">
        <f>Arkusz5!E6</f>
        <v>2</v>
      </c>
      <c r="U341" s="267"/>
    </row>
    <row r="342" spans="1:26" ht="15.75" thickBot="1" x14ac:dyDescent="0.3">
      <c r="A342" s="251" t="str">
        <f>Arkusz4!B7</f>
        <v>Pozostałe</v>
      </c>
      <c r="B342" s="252"/>
      <c r="C342" s="252"/>
      <c r="D342" s="232">
        <f>Arkusz4!C7</f>
        <v>372</v>
      </c>
      <c r="E342" s="232"/>
      <c r="F342" s="232">
        <f>Arkusz4!D7</f>
        <v>335</v>
      </c>
      <c r="G342" s="232"/>
      <c r="H342" s="232">
        <f>Arkusz4!E7</f>
        <v>102</v>
      </c>
      <c r="I342" s="232"/>
      <c r="M342" s="251" t="str">
        <f>Arkusz5!B7</f>
        <v>Pozostałe</v>
      </c>
      <c r="N342" s="252"/>
      <c r="O342" s="252"/>
      <c r="P342" s="232">
        <f>Arkusz5!C7</f>
        <v>60</v>
      </c>
      <c r="Q342" s="232"/>
      <c r="R342" s="232">
        <f>Arkusz5!D7</f>
        <v>33</v>
      </c>
      <c r="S342" s="232"/>
      <c r="T342" s="232">
        <f>Arkusz5!E7</f>
        <v>17</v>
      </c>
      <c r="U342" s="318"/>
    </row>
    <row r="343" spans="1:26" ht="15.75" thickBot="1" x14ac:dyDescent="0.3">
      <c r="A343" s="229" t="s">
        <v>69</v>
      </c>
      <c r="B343" s="230"/>
      <c r="C343" s="230"/>
      <c r="D343" s="227">
        <f>SUM(D337:E342)</f>
        <v>2589</v>
      </c>
      <c r="E343" s="227"/>
      <c r="F343" s="227">
        <f>SUM(F337:G342)</f>
        <v>2333</v>
      </c>
      <c r="G343" s="227"/>
      <c r="H343" s="227">
        <f>SUM(H337:I342)</f>
        <v>412</v>
      </c>
      <c r="I343" s="228"/>
      <c r="M343" s="229" t="s">
        <v>69</v>
      </c>
      <c r="N343" s="230"/>
      <c r="O343" s="230"/>
      <c r="P343" s="227">
        <f>SUM(P337:Q342)</f>
        <v>160</v>
      </c>
      <c r="Q343" s="227"/>
      <c r="R343" s="227">
        <f t="shared" ref="R343" si="11">SUM(R337:S342)</f>
        <v>109</v>
      </c>
      <c r="S343" s="227"/>
      <c r="T343" s="227">
        <f>SUM(T337:U342)</f>
        <v>56</v>
      </c>
      <c r="U343" s="228"/>
    </row>
    <row r="345" spans="1:26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</row>
    <row r="346" spans="1:26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</row>
    <row r="347" spans="1:26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</row>
    <row r="348" spans="1:26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</row>
    <row r="349" spans="1:26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</row>
    <row r="351" spans="1:26" x14ac:dyDescent="0.25">
      <c r="A351" s="284" t="s">
        <v>68</v>
      </c>
      <c r="B351" s="284"/>
      <c r="C351" s="284"/>
      <c r="D351" s="284"/>
      <c r="E351" s="284"/>
      <c r="F351" s="284"/>
      <c r="G351" s="284"/>
      <c r="H351" s="284"/>
      <c r="I351" s="284"/>
      <c r="J351" s="284"/>
      <c r="K351" s="284"/>
      <c r="L351" s="284"/>
      <c r="M351" s="284"/>
      <c r="N351" s="284"/>
      <c r="O351" s="284"/>
      <c r="P351" s="284"/>
      <c r="Q351" s="284"/>
      <c r="R351" s="284"/>
      <c r="S351" s="284"/>
      <c r="T351" s="284"/>
      <c r="U351" s="284"/>
      <c r="V351" s="284"/>
      <c r="W351" s="284"/>
      <c r="X351" s="284"/>
      <c r="Y351" s="284"/>
      <c r="Z351" s="284"/>
    </row>
    <row r="352" spans="1:26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</row>
    <row r="353" spans="1:22" x14ac:dyDescent="0.25">
      <c r="A353" s="68" t="s">
        <v>147</v>
      </c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</row>
    <row r="354" spans="1:22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</row>
    <row r="355" spans="1:22" ht="15.75" thickBot="1" x14ac:dyDescent="0.3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</row>
    <row r="356" spans="1:22" x14ac:dyDescent="0.25">
      <c r="C356" s="275" t="s">
        <v>0</v>
      </c>
      <c r="D356" s="240"/>
      <c r="E356" s="240"/>
      <c r="F356" s="240"/>
      <c r="G356" s="203" t="str">
        <f>CONCATENATE(Arkusz18!A2," - ",Arkusz18!B2," r.")</f>
        <v>01.07.2023 - 31.07.2023 r.</v>
      </c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203"/>
      <c r="S356" s="203"/>
      <c r="T356" s="203"/>
      <c r="U356" s="204"/>
    </row>
    <row r="357" spans="1:22" ht="73.5" customHeight="1" x14ac:dyDescent="0.25">
      <c r="C357" s="276"/>
      <c r="D357" s="277"/>
      <c r="E357" s="277"/>
      <c r="F357" s="277"/>
      <c r="G357" s="260" t="s">
        <v>60</v>
      </c>
      <c r="H357" s="261"/>
      <c r="I357" s="262"/>
      <c r="J357" s="260" t="s">
        <v>61</v>
      </c>
      <c r="K357" s="261"/>
      <c r="L357" s="262"/>
      <c r="M357" s="260" t="s">
        <v>62</v>
      </c>
      <c r="N357" s="261"/>
      <c r="O357" s="262"/>
      <c r="P357" s="260" t="s">
        <v>71</v>
      </c>
      <c r="Q357" s="261"/>
      <c r="R357" s="262"/>
      <c r="S357" s="260" t="s">
        <v>63</v>
      </c>
      <c r="T357" s="261"/>
      <c r="U357" s="265"/>
    </row>
    <row r="358" spans="1:22" x14ac:dyDescent="0.25">
      <c r="C358" s="271" t="str">
        <f>Arkusz6!B2</f>
        <v>BIAŁORUŚ</v>
      </c>
      <c r="D358" s="272"/>
      <c r="E358" s="272"/>
      <c r="F358" s="272"/>
      <c r="G358" s="135">
        <f>Arkusz6!C2</f>
        <v>17</v>
      </c>
      <c r="H358" s="135"/>
      <c r="I358" s="135"/>
      <c r="J358" s="135">
        <f>Arkusz6!D2</f>
        <v>235</v>
      </c>
      <c r="K358" s="135"/>
      <c r="L358" s="135"/>
      <c r="M358" s="135">
        <f>Arkusz6!E2</f>
        <v>0</v>
      </c>
      <c r="N358" s="135"/>
      <c r="O358" s="135"/>
      <c r="P358" s="135">
        <f>Arkusz6!F2</f>
        <v>7</v>
      </c>
      <c r="Q358" s="135"/>
      <c r="R358" s="135"/>
      <c r="S358" s="135">
        <f>Arkusz6!G2</f>
        <v>5</v>
      </c>
      <c r="T358" s="135"/>
      <c r="U358" s="135"/>
    </row>
    <row r="359" spans="1:22" x14ac:dyDescent="0.25">
      <c r="C359" s="263" t="str">
        <f>Arkusz6!B3</f>
        <v>ROSJA</v>
      </c>
      <c r="D359" s="264"/>
      <c r="E359" s="264"/>
      <c r="F359" s="264"/>
      <c r="G359" s="253">
        <f>Arkusz6!C3</f>
        <v>8</v>
      </c>
      <c r="H359" s="253"/>
      <c r="I359" s="253"/>
      <c r="J359" s="253">
        <f>Arkusz6!D3</f>
        <v>3</v>
      </c>
      <c r="K359" s="253"/>
      <c r="L359" s="253"/>
      <c r="M359" s="253">
        <f>Arkusz6!E3</f>
        <v>0</v>
      </c>
      <c r="N359" s="253"/>
      <c r="O359" s="253"/>
      <c r="P359" s="253">
        <f>Arkusz6!F3</f>
        <v>95</v>
      </c>
      <c r="Q359" s="253"/>
      <c r="R359" s="253"/>
      <c r="S359" s="253">
        <f>Arkusz6!G3</f>
        <v>65</v>
      </c>
      <c r="T359" s="253"/>
      <c r="U359" s="253"/>
    </row>
    <row r="360" spans="1:22" x14ac:dyDescent="0.25">
      <c r="C360" s="271" t="str">
        <f>Arkusz6!B4</f>
        <v>UKRAINA</v>
      </c>
      <c r="D360" s="272"/>
      <c r="E360" s="272"/>
      <c r="F360" s="272"/>
      <c r="G360" s="135">
        <f>Arkusz6!C4</f>
        <v>0</v>
      </c>
      <c r="H360" s="135"/>
      <c r="I360" s="135"/>
      <c r="J360" s="135">
        <f>Arkusz6!D4</f>
        <v>82</v>
      </c>
      <c r="K360" s="135"/>
      <c r="L360" s="135"/>
      <c r="M360" s="135">
        <f>Arkusz6!E4</f>
        <v>0</v>
      </c>
      <c r="N360" s="135"/>
      <c r="O360" s="135"/>
      <c r="P360" s="135">
        <f>Arkusz6!F4</f>
        <v>12</v>
      </c>
      <c r="Q360" s="135"/>
      <c r="R360" s="135"/>
      <c r="S360" s="135">
        <f>Arkusz6!G4</f>
        <v>6</v>
      </c>
      <c r="T360" s="135"/>
      <c r="U360" s="135"/>
    </row>
    <row r="361" spans="1:22" x14ac:dyDescent="0.25">
      <c r="C361" s="263" t="str">
        <f>Arkusz6!B5</f>
        <v>EGIPT</v>
      </c>
      <c r="D361" s="264"/>
      <c r="E361" s="264"/>
      <c r="F361" s="264"/>
      <c r="G361" s="253">
        <f>Arkusz6!C5</f>
        <v>1</v>
      </c>
      <c r="H361" s="253"/>
      <c r="I361" s="253"/>
      <c r="J361" s="253">
        <f>Arkusz6!D5</f>
        <v>0</v>
      </c>
      <c r="K361" s="253"/>
      <c r="L361" s="253"/>
      <c r="M361" s="253">
        <f>Arkusz6!E5</f>
        <v>0</v>
      </c>
      <c r="N361" s="253"/>
      <c r="O361" s="253"/>
      <c r="P361" s="253">
        <f>Arkusz6!F5</f>
        <v>2</v>
      </c>
      <c r="Q361" s="253"/>
      <c r="R361" s="253"/>
      <c r="S361" s="253">
        <f>Arkusz6!G5</f>
        <v>19</v>
      </c>
      <c r="T361" s="253"/>
      <c r="U361" s="253"/>
    </row>
    <row r="362" spans="1:22" x14ac:dyDescent="0.25">
      <c r="C362" s="271" t="str">
        <f>Arkusz6!B6</f>
        <v>AFGANISTAN</v>
      </c>
      <c r="D362" s="272"/>
      <c r="E362" s="272"/>
      <c r="F362" s="272"/>
      <c r="G362" s="135">
        <f>Arkusz6!C6</f>
        <v>1</v>
      </c>
      <c r="H362" s="135"/>
      <c r="I362" s="135"/>
      <c r="J362" s="135">
        <f>Arkusz6!D6</f>
        <v>7</v>
      </c>
      <c r="K362" s="135"/>
      <c r="L362" s="135"/>
      <c r="M362" s="135">
        <f>Arkusz6!E6</f>
        <v>0</v>
      </c>
      <c r="N362" s="135"/>
      <c r="O362" s="135"/>
      <c r="P362" s="135">
        <f>Arkusz6!F6</f>
        <v>0</v>
      </c>
      <c r="Q362" s="135"/>
      <c r="R362" s="135"/>
      <c r="S362" s="135">
        <f>Arkusz6!G6</f>
        <v>8</v>
      </c>
      <c r="T362" s="135"/>
      <c r="U362" s="135"/>
    </row>
    <row r="363" spans="1:22" ht="15.75" thickBot="1" x14ac:dyDescent="0.3">
      <c r="C363" s="273" t="str">
        <f>Arkusz6!B7</f>
        <v>Pozostałe</v>
      </c>
      <c r="D363" s="274"/>
      <c r="E363" s="274"/>
      <c r="F363" s="274"/>
      <c r="G363" s="136">
        <f>Arkusz6!C7</f>
        <v>5</v>
      </c>
      <c r="H363" s="136"/>
      <c r="I363" s="136"/>
      <c r="J363" s="136">
        <f>Arkusz6!D7</f>
        <v>14</v>
      </c>
      <c r="K363" s="136"/>
      <c r="L363" s="136"/>
      <c r="M363" s="136">
        <f>Arkusz6!E7</f>
        <v>0</v>
      </c>
      <c r="N363" s="136"/>
      <c r="O363" s="136"/>
      <c r="P363" s="136">
        <f>Arkusz6!F7</f>
        <v>78</v>
      </c>
      <c r="Q363" s="136"/>
      <c r="R363" s="136"/>
      <c r="S363" s="136">
        <f>Arkusz6!G7</f>
        <v>73</v>
      </c>
      <c r="T363" s="136"/>
      <c r="U363" s="136"/>
    </row>
    <row r="364" spans="1:22" ht="15.75" thickBot="1" x14ac:dyDescent="0.3">
      <c r="C364" s="146" t="s">
        <v>1</v>
      </c>
      <c r="D364" s="147"/>
      <c r="E364" s="147"/>
      <c r="F364" s="147"/>
      <c r="G364" s="96">
        <f>SUM(G358:I363)</f>
        <v>32</v>
      </c>
      <c r="H364" s="96"/>
      <c r="I364" s="96"/>
      <c r="J364" s="96">
        <f t="shared" ref="J364" si="12">SUM(J358:L363)</f>
        <v>341</v>
      </c>
      <c r="K364" s="96"/>
      <c r="L364" s="96"/>
      <c r="M364" s="96">
        <f t="shared" ref="M364" si="13">SUM(M358:O363)</f>
        <v>0</v>
      </c>
      <c r="N364" s="96"/>
      <c r="O364" s="96"/>
      <c r="P364" s="96">
        <f t="shared" ref="P364" si="14">SUM(P358:R363)</f>
        <v>194</v>
      </c>
      <c r="Q364" s="96"/>
      <c r="R364" s="96"/>
      <c r="S364" s="96">
        <f>SUM(S358:U363)</f>
        <v>176</v>
      </c>
      <c r="T364" s="96"/>
      <c r="U364" s="97"/>
      <c r="V364" s="60"/>
    </row>
    <row r="367" spans="1:22" ht="15.75" thickBot="1" x14ac:dyDescent="0.3"/>
    <row r="368" spans="1:22" ht="14.45" customHeight="1" x14ac:dyDescent="0.25">
      <c r="C368" s="148" t="s">
        <v>0</v>
      </c>
      <c r="D368" s="149"/>
      <c r="E368" s="149"/>
      <c r="F368" s="150"/>
      <c r="G368" s="257" t="str">
        <f>CONCATENATE(Arkusz18!C2," - ",Arkusz18!B2," r.")</f>
        <v>01.01.2023 - 31.07.2023 r.</v>
      </c>
      <c r="H368" s="258"/>
      <c r="I368" s="258"/>
      <c r="J368" s="258"/>
      <c r="K368" s="258"/>
      <c r="L368" s="258"/>
      <c r="M368" s="258"/>
      <c r="N368" s="258"/>
      <c r="O368" s="258"/>
      <c r="P368" s="258"/>
      <c r="Q368" s="258"/>
      <c r="R368" s="258"/>
      <c r="S368" s="258"/>
      <c r="T368" s="258"/>
      <c r="U368" s="259"/>
    </row>
    <row r="369" spans="1:25" ht="71.25" customHeight="1" x14ac:dyDescent="0.25">
      <c r="C369" s="151"/>
      <c r="D369" s="152"/>
      <c r="E369" s="152"/>
      <c r="F369" s="153"/>
      <c r="G369" s="260" t="s">
        <v>60</v>
      </c>
      <c r="H369" s="261"/>
      <c r="I369" s="262"/>
      <c r="J369" s="260" t="s">
        <v>61</v>
      </c>
      <c r="K369" s="261"/>
      <c r="L369" s="262"/>
      <c r="M369" s="260" t="s">
        <v>62</v>
      </c>
      <c r="N369" s="261"/>
      <c r="O369" s="262"/>
      <c r="P369" s="260" t="s">
        <v>71</v>
      </c>
      <c r="Q369" s="261"/>
      <c r="R369" s="262"/>
      <c r="S369" s="260" t="s">
        <v>63</v>
      </c>
      <c r="T369" s="261"/>
      <c r="U369" s="265"/>
    </row>
    <row r="370" spans="1:25" ht="14.45" customHeight="1" x14ac:dyDescent="0.25">
      <c r="C370" s="254" t="str">
        <f>Arkusz7!B2</f>
        <v>BIAŁORUŚ</v>
      </c>
      <c r="D370" s="255"/>
      <c r="E370" s="255"/>
      <c r="F370" s="256"/>
      <c r="G370" s="268">
        <f>Arkusz7!C2</f>
        <v>116</v>
      </c>
      <c r="H370" s="269"/>
      <c r="I370" s="270"/>
      <c r="J370" s="268">
        <f>Arkusz7!D2</f>
        <v>1500</v>
      </c>
      <c r="K370" s="269"/>
      <c r="L370" s="270"/>
      <c r="M370" s="268">
        <f>Arkusz7!E2</f>
        <v>0</v>
      </c>
      <c r="N370" s="269"/>
      <c r="O370" s="270"/>
      <c r="P370" s="268">
        <f>Arkusz7!F2</f>
        <v>31</v>
      </c>
      <c r="Q370" s="269"/>
      <c r="R370" s="270"/>
      <c r="S370" s="135">
        <f>Arkusz7!G2</f>
        <v>36</v>
      </c>
      <c r="T370" s="135"/>
      <c r="U370" s="135"/>
    </row>
    <row r="371" spans="1:25" ht="14.45" customHeight="1" x14ac:dyDescent="0.25">
      <c r="C371" s="244" t="str">
        <f>Arkusz7!B3</f>
        <v>ROSJA</v>
      </c>
      <c r="D371" s="245"/>
      <c r="E371" s="245"/>
      <c r="F371" s="246"/>
      <c r="G371" s="289">
        <f>Arkusz7!C3</f>
        <v>64</v>
      </c>
      <c r="H371" s="290"/>
      <c r="I371" s="291"/>
      <c r="J371" s="289">
        <f>Arkusz7!D3</f>
        <v>46</v>
      </c>
      <c r="K371" s="290"/>
      <c r="L371" s="291"/>
      <c r="M371" s="289">
        <f>Arkusz7!E3</f>
        <v>6</v>
      </c>
      <c r="N371" s="290"/>
      <c r="O371" s="291"/>
      <c r="P371" s="289">
        <f>Arkusz7!F3</f>
        <v>582</v>
      </c>
      <c r="Q371" s="290"/>
      <c r="R371" s="291"/>
      <c r="S371" s="253">
        <f>Arkusz7!G3</f>
        <v>578</v>
      </c>
      <c r="T371" s="253"/>
      <c r="U371" s="253"/>
    </row>
    <row r="372" spans="1:25" ht="14.45" customHeight="1" x14ac:dyDescent="0.25">
      <c r="C372" s="254" t="str">
        <f>Arkusz7!B4</f>
        <v>UKRAINA</v>
      </c>
      <c r="D372" s="255"/>
      <c r="E372" s="255"/>
      <c r="F372" s="256"/>
      <c r="G372" s="268">
        <f>Arkusz7!C4</f>
        <v>15</v>
      </c>
      <c r="H372" s="269"/>
      <c r="I372" s="270"/>
      <c r="J372" s="268">
        <f>Arkusz7!D4</f>
        <v>719</v>
      </c>
      <c r="K372" s="269"/>
      <c r="L372" s="270"/>
      <c r="M372" s="268">
        <f>Arkusz7!E4</f>
        <v>0</v>
      </c>
      <c r="N372" s="269"/>
      <c r="O372" s="270"/>
      <c r="P372" s="268">
        <f>Arkusz7!F4</f>
        <v>69</v>
      </c>
      <c r="Q372" s="269"/>
      <c r="R372" s="270"/>
      <c r="S372" s="135">
        <f>Arkusz7!G4</f>
        <v>119</v>
      </c>
      <c r="T372" s="135"/>
      <c r="U372" s="135"/>
    </row>
    <row r="373" spans="1:25" ht="14.45" customHeight="1" x14ac:dyDescent="0.25">
      <c r="C373" s="244" t="str">
        <f>Arkusz7!B5</f>
        <v>AFGANISTAN</v>
      </c>
      <c r="D373" s="245"/>
      <c r="E373" s="245"/>
      <c r="F373" s="246"/>
      <c r="G373" s="289">
        <f>Arkusz7!C5</f>
        <v>94</v>
      </c>
      <c r="H373" s="290"/>
      <c r="I373" s="291"/>
      <c r="J373" s="289">
        <f>Arkusz7!D5</f>
        <v>43</v>
      </c>
      <c r="K373" s="290"/>
      <c r="L373" s="291"/>
      <c r="M373" s="289">
        <f>Arkusz7!E5</f>
        <v>0</v>
      </c>
      <c r="N373" s="290"/>
      <c r="O373" s="291"/>
      <c r="P373" s="289">
        <f>Arkusz7!F5</f>
        <v>0</v>
      </c>
      <c r="Q373" s="290"/>
      <c r="R373" s="291"/>
      <c r="S373" s="253">
        <f>Arkusz7!G5</f>
        <v>123</v>
      </c>
      <c r="T373" s="253"/>
      <c r="U373" s="253"/>
    </row>
    <row r="374" spans="1:25" ht="14.45" customHeight="1" x14ac:dyDescent="0.25">
      <c r="C374" s="254" t="str">
        <f>Arkusz7!B6</f>
        <v>EGIPT</v>
      </c>
      <c r="D374" s="255"/>
      <c r="E374" s="255"/>
      <c r="F374" s="256"/>
      <c r="G374" s="268">
        <f>Arkusz7!C6</f>
        <v>1</v>
      </c>
      <c r="H374" s="269"/>
      <c r="I374" s="270"/>
      <c r="J374" s="268">
        <f>Arkusz7!D6</f>
        <v>0</v>
      </c>
      <c r="K374" s="269"/>
      <c r="L374" s="270"/>
      <c r="M374" s="268">
        <f>Arkusz7!E6</f>
        <v>0</v>
      </c>
      <c r="N374" s="269"/>
      <c r="O374" s="270"/>
      <c r="P374" s="268">
        <f>Arkusz7!F6</f>
        <v>110</v>
      </c>
      <c r="Q374" s="269"/>
      <c r="R374" s="270"/>
      <c r="S374" s="135">
        <f>Arkusz7!G6</f>
        <v>138</v>
      </c>
      <c r="T374" s="135"/>
      <c r="U374" s="135"/>
    </row>
    <row r="375" spans="1:25" ht="15" customHeight="1" thickBot="1" x14ac:dyDescent="0.3">
      <c r="C375" s="137" t="str">
        <f>Arkusz7!B7</f>
        <v>Pozostałe</v>
      </c>
      <c r="D375" s="138"/>
      <c r="E375" s="138"/>
      <c r="F375" s="139"/>
      <c r="G375" s="140">
        <f>Arkusz7!C7</f>
        <v>83</v>
      </c>
      <c r="H375" s="141"/>
      <c r="I375" s="142"/>
      <c r="J375" s="140">
        <f>Arkusz7!D7</f>
        <v>60</v>
      </c>
      <c r="K375" s="141"/>
      <c r="L375" s="142"/>
      <c r="M375" s="140">
        <f>Arkusz7!E7</f>
        <v>0</v>
      </c>
      <c r="N375" s="141"/>
      <c r="O375" s="142"/>
      <c r="P375" s="140">
        <f>Arkusz7!F7</f>
        <v>490</v>
      </c>
      <c r="Q375" s="141"/>
      <c r="R375" s="142"/>
      <c r="S375" s="136">
        <f>Arkusz7!G7</f>
        <v>553</v>
      </c>
      <c r="T375" s="136"/>
      <c r="U375" s="136"/>
    </row>
    <row r="376" spans="1:25" ht="15" customHeight="1" thickBot="1" x14ac:dyDescent="0.3">
      <c r="C376" s="292" t="s">
        <v>1</v>
      </c>
      <c r="D376" s="293"/>
      <c r="E376" s="293"/>
      <c r="F376" s="294"/>
      <c r="G376" s="143">
        <f>SUM(G370:I375)</f>
        <v>373</v>
      </c>
      <c r="H376" s="144"/>
      <c r="I376" s="145"/>
      <c r="J376" s="143">
        <f t="shared" ref="J376" si="15">SUM(J370:L375)</f>
        <v>2368</v>
      </c>
      <c r="K376" s="144"/>
      <c r="L376" s="145"/>
      <c r="M376" s="143">
        <f t="shared" ref="M376" si="16">SUM(M370:O375)</f>
        <v>6</v>
      </c>
      <c r="N376" s="144"/>
      <c r="O376" s="145"/>
      <c r="P376" s="143">
        <f>SUM(P370:R375)</f>
        <v>1282</v>
      </c>
      <c r="Q376" s="144"/>
      <c r="R376" s="295"/>
      <c r="S376" s="96">
        <f>SUM(S370:U375)</f>
        <v>1547</v>
      </c>
      <c r="T376" s="144"/>
      <c r="U376" s="295"/>
      <c r="W376" s="61"/>
    </row>
    <row r="379" spans="1:25" x14ac:dyDescent="0.25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</row>
    <row r="380" spans="1:25" x14ac:dyDescent="0.25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</row>
    <row r="381" spans="1:25" x14ac:dyDescent="0.25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</row>
    <row r="382" spans="1:25" x14ac:dyDescent="0.25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</row>
    <row r="383" spans="1:25" x14ac:dyDescent="0.25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</row>
    <row r="384" spans="1:25" x14ac:dyDescent="0.25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</row>
    <row r="385" spans="1:25" s="57" customFormat="1" x14ac:dyDescent="0.25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</row>
    <row r="386" spans="1:25" s="57" customFormat="1" x14ac:dyDescent="0.25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</row>
    <row r="387" spans="1:25" x14ac:dyDescent="0.25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</row>
    <row r="391" spans="1:25" x14ac:dyDescent="0.25">
      <c r="A391" s="68" t="s">
        <v>148</v>
      </c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</row>
    <row r="392" spans="1:25" x14ac:dyDescent="0.25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</row>
    <row r="393" spans="1:25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5" ht="15.75" thickBot="1" x14ac:dyDescent="0.3"/>
    <row r="395" spans="1:25" ht="30" customHeight="1" x14ac:dyDescent="0.25">
      <c r="B395" s="275" t="s">
        <v>9</v>
      </c>
      <c r="C395" s="240"/>
      <c r="D395" s="240"/>
      <c r="E395" s="240"/>
      <c r="F395" s="240"/>
      <c r="G395" s="240"/>
      <c r="H395" s="240"/>
      <c r="I395" s="240"/>
      <c r="J395" s="154" t="str">
        <f>Arkusz8!C6</f>
        <v>27.06.2023 - 03.07.2023</v>
      </c>
      <c r="K395" s="154"/>
      <c r="L395" s="154"/>
      <c r="M395" s="154" t="str">
        <f>Arkusz8!C10</f>
        <v>04.07.2023 - 10.07.2023</v>
      </c>
      <c r="N395" s="154"/>
      <c r="O395" s="154"/>
      <c r="P395" s="154" t="str">
        <f>Arkusz8!C9</f>
        <v>11.07.2023 - 17.07.2023</v>
      </c>
      <c r="Q395" s="154"/>
      <c r="R395" s="154"/>
      <c r="S395" s="154" t="str">
        <f>Arkusz8!C8</f>
        <v>18.07.2023 - 24.07.2023</v>
      </c>
      <c r="T395" s="154"/>
      <c r="U395" s="154"/>
      <c r="V395" s="154" t="str">
        <f>Arkusz8!C7</f>
        <v>25.07.2023 - 31.07.2023</v>
      </c>
      <c r="W395" s="154"/>
      <c r="X395" s="185"/>
    </row>
    <row r="396" spans="1:25" x14ac:dyDescent="0.25">
      <c r="B396" s="287" t="s">
        <v>29</v>
      </c>
      <c r="C396" s="288"/>
      <c r="D396" s="288"/>
      <c r="E396" s="288"/>
      <c r="F396" s="288"/>
      <c r="G396" s="288"/>
      <c r="H396" s="288"/>
      <c r="I396" s="288"/>
      <c r="J396" s="184">
        <f>Arkusz8!A6</f>
        <v>604</v>
      </c>
      <c r="K396" s="184"/>
      <c r="L396" s="184"/>
      <c r="M396" s="184">
        <f>Arkusz8!A5</f>
        <v>613</v>
      </c>
      <c r="N396" s="184"/>
      <c r="O396" s="184"/>
      <c r="P396" s="184">
        <f>Arkusz8!A4</f>
        <v>587</v>
      </c>
      <c r="Q396" s="184"/>
      <c r="R396" s="184"/>
      <c r="S396" s="184">
        <f>Arkusz8!A3</f>
        <v>582</v>
      </c>
      <c r="T396" s="184"/>
      <c r="U396" s="184"/>
      <c r="V396" s="184">
        <f>Arkusz8!A2</f>
        <v>576</v>
      </c>
      <c r="W396" s="184"/>
      <c r="X396" s="184"/>
    </row>
    <row r="397" spans="1:25" x14ac:dyDescent="0.25">
      <c r="B397" s="285" t="s">
        <v>5</v>
      </c>
      <c r="C397" s="286"/>
      <c r="D397" s="286"/>
      <c r="E397" s="286"/>
      <c r="F397" s="286"/>
      <c r="G397" s="286"/>
      <c r="H397" s="286"/>
      <c r="I397" s="286"/>
      <c r="J397" s="135">
        <f>Arkusz8!A11</f>
        <v>3217</v>
      </c>
      <c r="K397" s="135"/>
      <c r="L397" s="135"/>
      <c r="M397" s="135">
        <f>Arkusz8!A10</f>
        <v>3222</v>
      </c>
      <c r="N397" s="135"/>
      <c r="O397" s="135"/>
      <c r="P397" s="135">
        <f>Arkusz8!A9</f>
        <v>3288</v>
      </c>
      <c r="Q397" s="135"/>
      <c r="R397" s="135"/>
      <c r="S397" s="135">
        <f>Arkusz8!A8</f>
        <v>3327</v>
      </c>
      <c r="T397" s="135"/>
      <c r="U397" s="135"/>
      <c r="V397" s="135">
        <f>Arkusz8!A7</f>
        <v>3337</v>
      </c>
      <c r="W397" s="135"/>
      <c r="X397" s="135"/>
    </row>
    <row r="398" spans="1:25" x14ac:dyDescent="0.25">
      <c r="B398" s="287" t="s">
        <v>6</v>
      </c>
      <c r="C398" s="288"/>
      <c r="D398" s="288"/>
      <c r="E398" s="288"/>
      <c r="F398" s="288"/>
      <c r="G398" s="288"/>
      <c r="H398" s="288"/>
      <c r="I398" s="288"/>
      <c r="J398" s="184">
        <f>Arkusz8!A16</f>
        <v>138</v>
      </c>
      <c r="K398" s="184"/>
      <c r="L398" s="184"/>
      <c r="M398" s="184">
        <f>Arkusz8!A15</f>
        <v>137</v>
      </c>
      <c r="N398" s="184"/>
      <c r="O398" s="184"/>
      <c r="P398" s="184">
        <f>Arkusz8!A14</f>
        <v>94</v>
      </c>
      <c r="Q398" s="184"/>
      <c r="R398" s="184"/>
      <c r="S398" s="184">
        <f>Arkusz8!A13</f>
        <v>112</v>
      </c>
      <c r="T398" s="184"/>
      <c r="U398" s="184"/>
      <c r="V398" s="184">
        <f>Arkusz8!A12</f>
        <v>174</v>
      </c>
      <c r="W398" s="184"/>
      <c r="X398" s="184"/>
    </row>
    <row r="399" spans="1:25" x14ac:dyDescent="0.25">
      <c r="B399" s="188" t="s">
        <v>7</v>
      </c>
      <c r="C399" s="189"/>
      <c r="D399" s="189"/>
      <c r="E399" s="189"/>
      <c r="F399" s="189"/>
      <c r="G399" s="189"/>
      <c r="H399" s="189"/>
      <c r="I399" s="189"/>
      <c r="J399" s="135">
        <f>Arkusz8!A21</f>
        <v>140</v>
      </c>
      <c r="K399" s="135"/>
      <c r="L399" s="135"/>
      <c r="M399" s="135">
        <f>Arkusz8!A20</f>
        <v>136</v>
      </c>
      <c r="N399" s="135"/>
      <c r="O399" s="135"/>
      <c r="P399" s="135">
        <f>Arkusz8!A19</f>
        <v>148</v>
      </c>
      <c r="Q399" s="135"/>
      <c r="R399" s="135"/>
      <c r="S399" s="135">
        <f>Arkusz8!A18</f>
        <v>142</v>
      </c>
      <c r="T399" s="135"/>
      <c r="U399" s="135"/>
      <c r="V399" s="135">
        <f>Arkusz8!A17</f>
        <v>129</v>
      </c>
      <c r="W399" s="135"/>
      <c r="X399" s="135"/>
    </row>
    <row r="400" spans="1:25" ht="15.75" thickBot="1" x14ac:dyDescent="0.3">
      <c r="B400" s="155" t="s">
        <v>92</v>
      </c>
      <c r="C400" s="156"/>
      <c r="D400" s="156"/>
      <c r="E400" s="156"/>
      <c r="F400" s="156"/>
      <c r="G400" s="156"/>
      <c r="H400" s="156"/>
      <c r="I400" s="156"/>
      <c r="J400" s="183">
        <f>Arkusz8!A26</f>
        <v>0</v>
      </c>
      <c r="K400" s="183"/>
      <c r="L400" s="183"/>
      <c r="M400" s="183">
        <f>Arkusz8!A25</f>
        <v>0</v>
      </c>
      <c r="N400" s="183"/>
      <c r="O400" s="183"/>
      <c r="P400" s="183">
        <f>Arkusz8!A24</f>
        <v>0</v>
      </c>
      <c r="Q400" s="183"/>
      <c r="R400" s="183"/>
      <c r="S400" s="183">
        <f>Arkusz8!A23</f>
        <v>0</v>
      </c>
      <c r="T400" s="183"/>
      <c r="U400" s="183"/>
      <c r="V400" s="183">
        <f>Arkusz8!A22</f>
        <v>0</v>
      </c>
      <c r="W400" s="183"/>
      <c r="X400" s="183"/>
    </row>
    <row r="401" spans="2:24" ht="15.75" thickBot="1" x14ac:dyDescent="0.3">
      <c r="B401" s="168" t="s">
        <v>93</v>
      </c>
      <c r="C401" s="169"/>
      <c r="D401" s="169"/>
      <c r="E401" s="169"/>
      <c r="F401" s="169"/>
      <c r="G401" s="169"/>
      <c r="H401" s="169"/>
      <c r="I401" s="169"/>
      <c r="J401" s="133">
        <f>SUM(J396,J397,J400)</f>
        <v>3821</v>
      </c>
      <c r="K401" s="133"/>
      <c r="L401" s="133"/>
      <c r="M401" s="133">
        <f>SUM(M396,M397,M400)</f>
        <v>3835</v>
      </c>
      <c r="N401" s="133"/>
      <c r="O401" s="133"/>
      <c r="P401" s="133">
        <f>SUM(P396,P397,P400)</f>
        <v>3875</v>
      </c>
      <c r="Q401" s="133"/>
      <c r="R401" s="133"/>
      <c r="S401" s="133">
        <f>SUM(S396,S397,S400)</f>
        <v>3909</v>
      </c>
      <c r="T401" s="133"/>
      <c r="U401" s="133"/>
      <c r="V401" s="133">
        <f>SUM(V396,V397,V400)</f>
        <v>3913</v>
      </c>
      <c r="W401" s="133"/>
      <c r="X401" s="134"/>
    </row>
    <row r="402" spans="2:24" x14ac:dyDescent="0.25">
      <c r="B402" s="22"/>
      <c r="C402" s="22"/>
      <c r="D402" s="22"/>
      <c r="E402" s="22"/>
      <c r="F402" s="22"/>
      <c r="G402" s="22"/>
      <c r="H402" s="22"/>
      <c r="I402" s="22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2:24" x14ac:dyDescent="0.25">
      <c r="B403" s="22"/>
      <c r="C403" s="22"/>
      <c r="D403" s="22"/>
      <c r="E403" s="22"/>
      <c r="F403" s="22"/>
      <c r="G403" s="22"/>
      <c r="H403" s="22"/>
      <c r="I403" s="22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2:24" x14ac:dyDescent="0.25">
      <c r="B404" s="22"/>
      <c r="C404" s="22"/>
      <c r="D404" s="22"/>
      <c r="E404" s="22"/>
      <c r="F404" s="22"/>
      <c r="G404" s="22"/>
      <c r="H404" s="22"/>
      <c r="I404" s="22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2:24" x14ac:dyDescent="0.25">
      <c r="B405" s="22"/>
      <c r="C405" s="22"/>
      <c r="D405" s="22"/>
      <c r="E405" s="22"/>
      <c r="F405" s="22"/>
      <c r="G405" s="22"/>
      <c r="H405" s="22"/>
      <c r="I405" s="22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2:24" x14ac:dyDescent="0.25">
      <c r="B406" s="22"/>
      <c r="C406" s="22"/>
      <c r="D406" s="22"/>
      <c r="E406" s="22"/>
      <c r="F406" s="22"/>
      <c r="G406" s="22"/>
      <c r="H406" s="22"/>
      <c r="I406" s="22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2:24" x14ac:dyDescent="0.25">
      <c r="B407" s="22"/>
      <c r="C407" s="22"/>
      <c r="D407" s="22"/>
      <c r="E407" s="22"/>
      <c r="F407" s="22"/>
      <c r="G407" s="22"/>
      <c r="H407" s="22"/>
      <c r="I407" s="22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22" spans="1:2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5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</row>
    <row r="426" spans="1:25" x14ac:dyDescent="0.25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</row>
    <row r="427" spans="1:25" x14ac:dyDescent="0.25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</row>
    <row r="428" spans="1:25" x14ac:dyDescent="0.2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</row>
    <row r="429" spans="1:25" s="57" customFormat="1" x14ac:dyDescent="0.25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</row>
    <row r="430" spans="1:25" x14ac:dyDescent="0.25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</row>
    <row r="432" spans="1:25" x14ac:dyDescent="0.25">
      <c r="A432" s="40" t="s">
        <v>48</v>
      </c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R432" s="41"/>
      <c r="S432" s="41"/>
      <c r="T432" s="41"/>
    </row>
    <row r="433" spans="1:25" x14ac:dyDescent="0.25">
      <c r="P433" s="42"/>
      <c r="Q433" s="42"/>
      <c r="R433" s="41"/>
      <c r="S433" s="41"/>
      <c r="T433" s="41"/>
      <c r="U433" s="42"/>
    </row>
    <row r="434" spans="1:25" x14ac:dyDescent="0.25"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5" x14ac:dyDescent="0.25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</row>
    <row r="436" spans="1:25" x14ac:dyDescent="0.25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</row>
    <row r="437" spans="1:25" x14ac:dyDescent="0.2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</row>
    <row r="438" spans="1:25" x14ac:dyDescent="0.25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</row>
    <row r="439" spans="1:25" x14ac:dyDescent="0.25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</row>
    <row r="440" spans="1:25" x14ac:dyDescent="0.25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</row>
    <row r="441" spans="1:25" x14ac:dyDescent="0.25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</row>
    <row r="442" spans="1:25" x14ac:dyDescent="0.25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</row>
    <row r="443" spans="1:25" x14ac:dyDescent="0.25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</row>
    <row r="444" spans="1:25" x14ac:dyDescent="0.25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</row>
    <row r="445" spans="1:25" x14ac:dyDescent="0.25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</row>
    <row r="446" spans="1:25" x14ac:dyDescent="0.25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</row>
    <row r="447" spans="1:25" x14ac:dyDescent="0.25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</row>
    <row r="448" spans="1:25" x14ac:dyDescent="0.25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</row>
    <row r="449" spans="1:24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4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4" x14ac:dyDescent="0.25">
      <c r="P451" s="44"/>
      <c r="Q451" s="44"/>
      <c r="R451" s="43"/>
      <c r="S451" s="43"/>
      <c r="T451" s="43"/>
      <c r="U451" s="44"/>
    </row>
    <row r="452" spans="1:24" x14ac:dyDescent="0.25">
      <c r="A452" s="45" t="s">
        <v>169</v>
      </c>
      <c r="B452" s="45"/>
      <c r="C452" s="45"/>
      <c r="D452" s="45"/>
      <c r="E452" s="45"/>
      <c r="F452" s="45"/>
      <c r="G452" s="45"/>
      <c r="H452" s="45"/>
      <c r="I452" s="45"/>
      <c r="N452" s="44"/>
      <c r="O452" s="44"/>
      <c r="P452" s="46"/>
      <c r="Q452" s="46"/>
      <c r="R452" s="43"/>
      <c r="S452" s="43"/>
      <c r="T452" s="43"/>
    </row>
    <row r="453" spans="1:24" x14ac:dyDescent="0.25">
      <c r="M453" s="47"/>
      <c r="N453" s="47"/>
      <c r="R453" s="43"/>
      <c r="S453" s="43"/>
      <c r="T453" s="43"/>
    </row>
    <row r="454" spans="1:24" x14ac:dyDescent="0.25">
      <c r="R454" s="43"/>
      <c r="S454" s="43"/>
      <c r="T454" s="43"/>
    </row>
    <row r="455" spans="1:24" x14ac:dyDescent="0.25">
      <c r="D455" s="7"/>
      <c r="E455" s="7"/>
      <c r="P455" s="47"/>
      <c r="Q455" s="47"/>
      <c r="R455" s="43"/>
      <c r="S455" s="43"/>
      <c r="T455" s="43"/>
      <c r="U455" s="47"/>
    </row>
    <row r="456" spans="1:24" x14ac:dyDescent="0.25">
      <c r="A456" s="48"/>
      <c r="B456" s="48"/>
      <c r="C456" s="48"/>
      <c r="D456" s="49"/>
      <c r="E456" s="49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U456" s="47"/>
    </row>
    <row r="457" spans="1:24" ht="17.25" customHeight="1" x14ac:dyDescent="0.25">
      <c r="A457" s="129"/>
      <c r="B457" s="129"/>
      <c r="C457" s="129"/>
      <c r="D457" s="49"/>
      <c r="E457" s="49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3"/>
      <c r="Q457" s="43"/>
      <c r="R457" s="50"/>
      <c r="U457" s="43"/>
    </row>
    <row r="458" spans="1:24" x14ac:dyDescent="0.25">
      <c r="A458" s="339"/>
      <c r="B458" s="339"/>
      <c r="C458" s="339"/>
      <c r="D458" s="339"/>
      <c r="E458" s="339"/>
      <c r="F458" s="339"/>
      <c r="G458" s="339"/>
      <c r="H458" s="339"/>
      <c r="I458" s="339"/>
      <c r="J458" s="339"/>
      <c r="K458" s="339"/>
      <c r="L458" s="339"/>
      <c r="M458" s="339"/>
      <c r="N458" s="339"/>
      <c r="O458" s="339"/>
      <c r="P458" s="339"/>
      <c r="Q458" s="339"/>
      <c r="R458" s="339"/>
      <c r="S458" s="339"/>
      <c r="T458" s="339"/>
      <c r="U458" s="339"/>
      <c r="V458" s="339"/>
      <c r="W458" s="339"/>
      <c r="X458" s="339"/>
    </row>
    <row r="459" spans="1:24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U459" s="43"/>
    </row>
    <row r="460" spans="1:24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U460" s="43"/>
    </row>
  </sheetData>
  <sheetProtection formatCells="0" insertColumns="0" insertRows="0" deleteColumns="0" deleteRows="0"/>
  <mergeCells count="626">
    <mergeCell ref="A458:X458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10:V110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  <mergeCell ref="O256:P256"/>
    <mergeCell ref="M256:N256"/>
    <mergeCell ref="S376:U376"/>
    <mergeCell ref="P357:R357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76:O376"/>
    <mergeCell ref="O57:P57"/>
    <mergeCell ref="Q57:R57"/>
    <mergeCell ref="G46:N47"/>
    <mergeCell ref="O46:P47"/>
    <mergeCell ref="G371:I371"/>
    <mergeCell ref="I255:J255"/>
    <mergeCell ref="G255:H255"/>
    <mergeCell ref="P371:R371"/>
    <mergeCell ref="S371:U371"/>
    <mergeCell ref="S373:U373"/>
    <mergeCell ref="P375:R375"/>
    <mergeCell ref="M374:O374"/>
    <mergeCell ref="M58:N58"/>
    <mergeCell ref="O58:P58"/>
    <mergeCell ref="Q58:R58"/>
    <mergeCell ref="U251:V251"/>
    <mergeCell ref="S251:T251"/>
    <mergeCell ref="S250:V250"/>
    <mergeCell ref="U254:V254"/>
    <mergeCell ref="S254:T254"/>
    <mergeCell ref="Q254:R254"/>
    <mergeCell ref="O254:P254"/>
    <mergeCell ref="M254:N254"/>
    <mergeCell ref="R338:S338"/>
    <mergeCell ref="M339:O339"/>
    <mergeCell ref="P339:Q339"/>
    <mergeCell ref="U256:V256"/>
    <mergeCell ref="S256:T256"/>
    <mergeCell ref="Q256:R256"/>
    <mergeCell ref="B396:I396"/>
    <mergeCell ref="B395:I395"/>
    <mergeCell ref="O288:P288"/>
    <mergeCell ref="M288:N288"/>
    <mergeCell ref="U290:V290"/>
    <mergeCell ref="S362:U362"/>
    <mergeCell ref="S359:U359"/>
    <mergeCell ref="R341:S341"/>
    <mergeCell ref="P342:Q342"/>
    <mergeCell ref="R342:S342"/>
    <mergeCell ref="A345:Y349"/>
    <mergeCell ref="S361:U361"/>
    <mergeCell ref="A339:C339"/>
    <mergeCell ref="A353:U353"/>
    <mergeCell ref="T342:U342"/>
    <mergeCell ref="M338:O338"/>
    <mergeCell ref="P338:Q338"/>
    <mergeCell ref="C359:F359"/>
    <mergeCell ref="J361:L361"/>
    <mergeCell ref="G372:I372"/>
    <mergeCell ref="J372:L372"/>
    <mergeCell ref="J371:L371"/>
    <mergeCell ref="M371:O371"/>
    <mergeCell ref="P374:R374"/>
    <mergeCell ref="D224:F224"/>
    <mergeCell ref="G224:I224"/>
    <mergeCell ref="J224:L224"/>
    <mergeCell ref="M224:O224"/>
    <mergeCell ref="P224:R224"/>
    <mergeCell ref="C253:F253"/>
    <mergeCell ref="C254:F254"/>
    <mergeCell ref="J235:L235"/>
    <mergeCell ref="G230:R230"/>
    <mergeCell ref="D232:F232"/>
    <mergeCell ref="G232:I232"/>
    <mergeCell ref="J232:L232"/>
    <mergeCell ref="M232:O232"/>
    <mergeCell ref="P232:R232"/>
    <mergeCell ref="M231:O231"/>
    <mergeCell ref="D226:F226"/>
    <mergeCell ref="G226:I226"/>
    <mergeCell ref="J226:L226"/>
    <mergeCell ref="M226:O226"/>
    <mergeCell ref="K254:L254"/>
    <mergeCell ref="I254:J254"/>
    <mergeCell ref="G254:H254"/>
    <mergeCell ref="G250:J250"/>
    <mergeCell ref="G249:V249"/>
    <mergeCell ref="P223:R223"/>
    <mergeCell ref="G223:I223"/>
    <mergeCell ref="J223:L223"/>
    <mergeCell ref="M223:O223"/>
    <mergeCell ref="G235:I235"/>
    <mergeCell ref="U255:V255"/>
    <mergeCell ref="S255:T255"/>
    <mergeCell ref="Q255:R255"/>
    <mergeCell ref="O255:P255"/>
    <mergeCell ref="M255:N255"/>
    <mergeCell ref="U253:V253"/>
    <mergeCell ref="S253:T253"/>
    <mergeCell ref="Q253:R253"/>
    <mergeCell ref="O253:P253"/>
    <mergeCell ref="M253:N253"/>
    <mergeCell ref="K253:L253"/>
    <mergeCell ref="I253:J253"/>
    <mergeCell ref="G253:H253"/>
    <mergeCell ref="U252:V252"/>
    <mergeCell ref="S252:T252"/>
    <mergeCell ref="Q252:R252"/>
    <mergeCell ref="O252:P252"/>
    <mergeCell ref="M252:N252"/>
    <mergeCell ref="K252:L252"/>
    <mergeCell ref="C249:F251"/>
    <mergeCell ref="C252:F252"/>
    <mergeCell ref="O250:R250"/>
    <mergeCell ref="M251:N251"/>
    <mergeCell ref="O251:P251"/>
    <mergeCell ref="Q251:R251"/>
    <mergeCell ref="P231:R231"/>
    <mergeCell ref="P235:R235"/>
    <mergeCell ref="D233:F233"/>
    <mergeCell ref="G233:I233"/>
    <mergeCell ref="J233:L233"/>
    <mergeCell ref="M235:O235"/>
    <mergeCell ref="M233:O233"/>
    <mergeCell ref="M234:O234"/>
    <mergeCell ref="P233:R233"/>
    <mergeCell ref="P234:R234"/>
    <mergeCell ref="D235:F235"/>
    <mergeCell ref="G252:H252"/>
    <mergeCell ref="C258:F258"/>
    <mergeCell ref="C255:F255"/>
    <mergeCell ref="C257:F257"/>
    <mergeCell ref="K178:L178"/>
    <mergeCell ref="C117:K117"/>
    <mergeCell ref="C118:K118"/>
    <mergeCell ref="C119:K119"/>
    <mergeCell ref="C120:K120"/>
    <mergeCell ref="C121:K121"/>
    <mergeCell ref="C122:K122"/>
    <mergeCell ref="C123:K123"/>
    <mergeCell ref="I258:J258"/>
    <mergeCell ref="G251:H251"/>
    <mergeCell ref="I251:J251"/>
    <mergeCell ref="K251:L251"/>
    <mergeCell ref="D189:G189"/>
    <mergeCell ref="K189:M189"/>
    <mergeCell ref="D190:G190"/>
    <mergeCell ref="K190:M190"/>
    <mergeCell ref="D191:G191"/>
    <mergeCell ref="K191:M191"/>
    <mergeCell ref="H191:J191"/>
    <mergeCell ref="H190:J190"/>
    <mergeCell ref="D223:F223"/>
    <mergeCell ref="M372:O372"/>
    <mergeCell ref="P372:R372"/>
    <mergeCell ref="B397:I397"/>
    <mergeCell ref="B398:I398"/>
    <mergeCell ref="C374:F374"/>
    <mergeCell ref="G374:I374"/>
    <mergeCell ref="J374:L374"/>
    <mergeCell ref="M396:O396"/>
    <mergeCell ref="P396:R396"/>
    <mergeCell ref="A391:Y392"/>
    <mergeCell ref="J376:L376"/>
    <mergeCell ref="J375:L375"/>
    <mergeCell ref="P373:R373"/>
    <mergeCell ref="G373:I373"/>
    <mergeCell ref="J373:L373"/>
    <mergeCell ref="M373:O373"/>
    <mergeCell ref="C376:F376"/>
    <mergeCell ref="C372:F372"/>
    <mergeCell ref="S374:U374"/>
    <mergeCell ref="S375:U375"/>
    <mergeCell ref="S397:U397"/>
    <mergeCell ref="C373:F373"/>
    <mergeCell ref="P376:R376"/>
    <mergeCell ref="M375:O375"/>
    <mergeCell ref="C358:F358"/>
    <mergeCell ref="F340:G340"/>
    <mergeCell ref="A337:C337"/>
    <mergeCell ref="C356:F357"/>
    <mergeCell ref="D335:E336"/>
    <mergeCell ref="K257:L257"/>
    <mergeCell ref="D305:E305"/>
    <mergeCell ref="F335:G336"/>
    <mergeCell ref="A338:C338"/>
    <mergeCell ref="K258:L258"/>
    <mergeCell ref="C284:F284"/>
    <mergeCell ref="C285:F285"/>
    <mergeCell ref="C286:F286"/>
    <mergeCell ref="C287:F287"/>
    <mergeCell ref="C288:F288"/>
    <mergeCell ref="C289:F289"/>
    <mergeCell ref="C290:F290"/>
    <mergeCell ref="A292:Z292"/>
    <mergeCell ref="A351:Z351"/>
    <mergeCell ref="R339:S339"/>
    <mergeCell ref="T339:U339"/>
    <mergeCell ref="T340:U340"/>
    <mergeCell ref="T341:U341"/>
    <mergeCell ref="J357:L357"/>
    <mergeCell ref="P359:R359"/>
    <mergeCell ref="M370:O370"/>
    <mergeCell ref="J370:L370"/>
    <mergeCell ref="S370:U370"/>
    <mergeCell ref="C360:F360"/>
    <mergeCell ref="G360:I360"/>
    <mergeCell ref="P369:R369"/>
    <mergeCell ref="C362:F362"/>
    <mergeCell ref="C363:F363"/>
    <mergeCell ref="G363:I363"/>
    <mergeCell ref="G359:I359"/>
    <mergeCell ref="M361:O361"/>
    <mergeCell ref="M359:O359"/>
    <mergeCell ref="J362:L362"/>
    <mergeCell ref="M362:O362"/>
    <mergeCell ref="P370:R370"/>
    <mergeCell ref="P363:R363"/>
    <mergeCell ref="P362:R362"/>
    <mergeCell ref="P361:R361"/>
    <mergeCell ref="G370:I370"/>
    <mergeCell ref="T338:U338"/>
    <mergeCell ref="S357:U357"/>
    <mergeCell ref="S360:U360"/>
    <mergeCell ref="S364:U364"/>
    <mergeCell ref="J358:L358"/>
    <mergeCell ref="S363:U363"/>
    <mergeCell ref="P360:R360"/>
    <mergeCell ref="P341:Q341"/>
    <mergeCell ref="P337:Q337"/>
    <mergeCell ref="M337:O337"/>
    <mergeCell ref="T337:U337"/>
    <mergeCell ref="P343:Q343"/>
    <mergeCell ref="R343:S343"/>
    <mergeCell ref="T343:U343"/>
    <mergeCell ref="R337:S337"/>
    <mergeCell ref="G356:U356"/>
    <mergeCell ref="M358:O358"/>
    <mergeCell ref="P358:R358"/>
    <mergeCell ref="S358:U358"/>
    <mergeCell ref="G357:I357"/>
    <mergeCell ref="P340:Q340"/>
    <mergeCell ref="R340:S340"/>
    <mergeCell ref="M357:O357"/>
    <mergeCell ref="P364:R364"/>
    <mergeCell ref="C371:F371"/>
    <mergeCell ref="M341:O341"/>
    <mergeCell ref="M340:O340"/>
    <mergeCell ref="A342:C342"/>
    <mergeCell ref="A341:C341"/>
    <mergeCell ref="A340:C340"/>
    <mergeCell ref="A343:C343"/>
    <mergeCell ref="G358:I358"/>
    <mergeCell ref="G362:I362"/>
    <mergeCell ref="J359:L359"/>
    <mergeCell ref="M360:O360"/>
    <mergeCell ref="G364:I364"/>
    <mergeCell ref="J364:L364"/>
    <mergeCell ref="M364:O364"/>
    <mergeCell ref="G361:I361"/>
    <mergeCell ref="M342:O342"/>
    <mergeCell ref="C370:F370"/>
    <mergeCell ref="G368:U368"/>
    <mergeCell ref="G369:I369"/>
    <mergeCell ref="J369:L369"/>
    <mergeCell ref="M369:O369"/>
    <mergeCell ref="J360:L360"/>
    <mergeCell ref="C361:F361"/>
    <mergeCell ref="S369:U369"/>
    <mergeCell ref="F342:G342"/>
    <mergeCell ref="D339:E339"/>
    <mergeCell ref="G167:J167"/>
    <mergeCell ref="O26:P26"/>
    <mergeCell ref="Q26:R26"/>
    <mergeCell ref="K26:L26"/>
    <mergeCell ref="A18:U20"/>
    <mergeCell ref="G58:J58"/>
    <mergeCell ref="K58:L58"/>
    <mergeCell ref="G88:N88"/>
    <mergeCell ref="G173:J173"/>
    <mergeCell ref="K173:L173"/>
    <mergeCell ref="G87:N87"/>
    <mergeCell ref="O87:P87"/>
    <mergeCell ref="C111:K111"/>
    <mergeCell ref="C112:K112"/>
    <mergeCell ref="C113:K113"/>
    <mergeCell ref="C114:K114"/>
    <mergeCell ref="C115:K115"/>
    <mergeCell ref="C116:K116"/>
    <mergeCell ref="N153:P153"/>
    <mergeCell ref="L154:M154"/>
    <mergeCell ref="N154:P154"/>
    <mergeCell ref="D154:K154"/>
    <mergeCell ref="O283:P283"/>
    <mergeCell ref="Q283:R283"/>
    <mergeCell ref="M335:O336"/>
    <mergeCell ref="D343:E343"/>
    <mergeCell ref="F343:G343"/>
    <mergeCell ref="H343:I343"/>
    <mergeCell ref="M343:O343"/>
    <mergeCell ref="A335:C336"/>
    <mergeCell ref="G256:H256"/>
    <mergeCell ref="I256:J256"/>
    <mergeCell ref="K256:L256"/>
    <mergeCell ref="H338:I338"/>
    <mergeCell ref="H339:I339"/>
    <mergeCell ref="H340:I340"/>
    <mergeCell ref="H341:I341"/>
    <mergeCell ref="H342:I342"/>
    <mergeCell ref="A334:I334"/>
    <mergeCell ref="D340:E340"/>
    <mergeCell ref="D338:E338"/>
    <mergeCell ref="F338:G338"/>
    <mergeCell ref="D341:E341"/>
    <mergeCell ref="F341:G341"/>
    <mergeCell ref="F339:G339"/>
    <mergeCell ref="D342:E342"/>
    <mergeCell ref="C281:F283"/>
    <mergeCell ref="I252:J252"/>
    <mergeCell ref="K255:L255"/>
    <mergeCell ref="A330:U330"/>
    <mergeCell ref="G282:J282"/>
    <mergeCell ref="K282:N282"/>
    <mergeCell ref="I289:J289"/>
    <mergeCell ref="K283:L283"/>
    <mergeCell ref="K284:L284"/>
    <mergeCell ref="K285:L285"/>
    <mergeCell ref="K287:L287"/>
    <mergeCell ref="I283:J283"/>
    <mergeCell ref="I285:J285"/>
    <mergeCell ref="S284:T284"/>
    <mergeCell ref="U284:V284"/>
    <mergeCell ref="I287:J287"/>
    <mergeCell ref="G283:H283"/>
    <mergeCell ref="G284:H284"/>
    <mergeCell ref="K288:L288"/>
    <mergeCell ref="S290:T290"/>
    <mergeCell ref="S285:T285"/>
    <mergeCell ref="A317:Y325"/>
    <mergeCell ref="M285:N285"/>
    <mergeCell ref="M286:N286"/>
    <mergeCell ref="O282:R282"/>
    <mergeCell ref="O284:P284"/>
    <mergeCell ref="Q284:R284"/>
    <mergeCell ref="K289:L289"/>
    <mergeCell ref="A246:U246"/>
    <mergeCell ref="M289:N289"/>
    <mergeCell ref="G281:V281"/>
    <mergeCell ref="S282:V282"/>
    <mergeCell ref="S283:T283"/>
    <mergeCell ref="U283:V283"/>
    <mergeCell ref="K250:N250"/>
    <mergeCell ref="M283:N283"/>
    <mergeCell ref="U258:V258"/>
    <mergeCell ref="S258:T258"/>
    <mergeCell ref="D270:E270"/>
    <mergeCell ref="G258:H258"/>
    <mergeCell ref="M258:N258"/>
    <mergeCell ref="G288:H288"/>
    <mergeCell ref="I288:J288"/>
    <mergeCell ref="I284:J284"/>
    <mergeCell ref="I286:J286"/>
    <mergeCell ref="U257:V257"/>
    <mergeCell ref="S257:T257"/>
    <mergeCell ref="G257:H257"/>
    <mergeCell ref="U285:V285"/>
    <mergeCell ref="S286:T286"/>
    <mergeCell ref="U286:V286"/>
    <mergeCell ref="U288:V288"/>
    <mergeCell ref="S288:T288"/>
    <mergeCell ref="U287:V287"/>
    <mergeCell ref="S287:T287"/>
    <mergeCell ref="V399:X399"/>
    <mergeCell ref="B399:I399"/>
    <mergeCell ref="S372:U372"/>
    <mergeCell ref="S396:U396"/>
    <mergeCell ref="U289:V289"/>
    <mergeCell ref="S289:T289"/>
    <mergeCell ref="Q290:R290"/>
    <mergeCell ref="G290:H290"/>
    <mergeCell ref="M334:U334"/>
    <mergeCell ref="T335:U336"/>
    <mergeCell ref="P335:Q336"/>
    <mergeCell ref="R335:S336"/>
    <mergeCell ref="D337:E337"/>
    <mergeCell ref="F337:G337"/>
    <mergeCell ref="H335:I336"/>
    <mergeCell ref="H337:I337"/>
    <mergeCell ref="G285:H285"/>
    <mergeCell ref="M400:O400"/>
    <mergeCell ref="P400:R400"/>
    <mergeCell ref="J395:L395"/>
    <mergeCell ref="V397:X397"/>
    <mergeCell ref="J398:L398"/>
    <mergeCell ref="S398:U398"/>
    <mergeCell ref="V400:X400"/>
    <mergeCell ref="J399:L399"/>
    <mergeCell ref="M399:O399"/>
    <mergeCell ref="P399:R399"/>
    <mergeCell ref="S399:U399"/>
    <mergeCell ref="M395:O395"/>
    <mergeCell ref="P397:R397"/>
    <mergeCell ref="M398:O398"/>
    <mergeCell ref="P398:R398"/>
    <mergeCell ref="V398:X398"/>
    <mergeCell ref="V395:X395"/>
    <mergeCell ref="J396:L396"/>
    <mergeCell ref="S395:U395"/>
    <mergeCell ref="V396:X396"/>
    <mergeCell ref="S400:U400"/>
    <mergeCell ref="J400:L400"/>
    <mergeCell ref="J401:L401"/>
    <mergeCell ref="M401:O401"/>
    <mergeCell ref="S401:U401"/>
    <mergeCell ref="B401:I401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O258:P258"/>
    <mergeCell ref="Q258:R258"/>
    <mergeCell ref="I257:J257"/>
    <mergeCell ref="M257:N257"/>
    <mergeCell ref="O257:P257"/>
    <mergeCell ref="Q257:R257"/>
    <mergeCell ref="L120:M120"/>
    <mergeCell ref="L121:M121"/>
    <mergeCell ref="L122:M122"/>
    <mergeCell ref="L123:M123"/>
    <mergeCell ref="L124:M124"/>
    <mergeCell ref="L125:M125"/>
    <mergeCell ref="L126:M126"/>
    <mergeCell ref="K176:L176"/>
    <mergeCell ref="G177:J177"/>
    <mergeCell ref="K177:L177"/>
    <mergeCell ref="A165:U165"/>
    <mergeCell ref="K168:L168"/>
    <mergeCell ref="K169:L169"/>
    <mergeCell ref="D153:K153"/>
    <mergeCell ref="K172:L172"/>
    <mergeCell ref="K171:L171"/>
    <mergeCell ref="L127:M127"/>
    <mergeCell ref="C256:F256"/>
    <mergeCell ref="K286:L286"/>
    <mergeCell ref="I290:J290"/>
    <mergeCell ref="K290:L290"/>
    <mergeCell ref="M290:N290"/>
    <mergeCell ref="O290:P290"/>
    <mergeCell ref="Q288:R288"/>
    <mergeCell ref="M284:N284"/>
    <mergeCell ref="G286:H286"/>
    <mergeCell ref="G287:H287"/>
    <mergeCell ref="G289:H289"/>
    <mergeCell ref="Q285:R285"/>
    <mergeCell ref="O286:P286"/>
    <mergeCell ref="Q286:R286"/>
    <mergeCell ref="O287:P287"/>
    <mergeCell ref="Q287:R287"/>
    <mergeCell ref="O289:P289"/>
    <mergeCell ref="Q289:R289"/>
    <mergeCell ref="O285:P285"/>
    <mergeCell ref="M287:N287"/>
    <mergeCell ref="A457:C457"/>
    <mergeCell ref="D234:F234"/>
    <mergeCell ref="G234:I234"/>
    <mergeCell ref="J234:L234"/>
    <mergeCell ref="D225:F225"/>
    <mergeCell ref="G225:I225"/>
    <mergeCell ref="J225:L225"/>
    <mergeCell ref="A238:Y241"/>
    <mergeCell ref="A435:Y448"/>
    <mergeCell ref="V401:X401"/>
    <mergeCell ref="P401:R401"/>
    <mergeCell ref="J397:L397"/>
    <mergeCell ref="M397:O397"/>
    <mergeCell ref="J363:L363"/>
    <mergeCell ref="M363:O363"/>
    <mergeCell ref="C375:F375"/>
    <mergeCell ref="G375:I375"/>
    <mergeCell ref="G376:I376"/>
    <mergeCell ref="C364:F364"/>
    <mergeCell ref="C368:F369"/>
    <mergeCell ref="P395:R395"/>
    <mergeCell ref="B400:I400"/>
    <mergeCell ref="M225:O225"/>
    <mergeCell ref="P225:R225"/>
    <mergeCell ref="K170:L170"/>
    <mergeCell ref="K167:L167"/>
    <mergeCell ref="C127:K127"/>
    <mergeCell ref="L153:M153"/>
    <mergeCell ref="Q154:S154"/>
    <mergeCell ref="G175:J175"/>
    <mergeCell ref="G174:J174"/>
    <mergeCell ref="G172:J172"/>
    <mergeCell ref="G171:J171"/>
    <mergeCell ref="G170:J170"/>
    <mergeCell ref="G169:J169"/>
    <mergeCell ref="K179:L179"/>
    <mergeCell ref="G176:J176"/>
    <mergeCell ref="V125:W125"/>
    <mergeCell ref="V126:W126"/>
    <mergeCell ref="P226:R226"/>
    <mergeCell ref="D230:F231"/>
    <mergeCell ref="G231:I231"/>
    <mergeCell ref="J231:L231"/>
    <mergeCell ref="H189:J189"/>
    <mergeCell ref="G178:J178"/>
    <mergeCell ref="D193:G193"/>
    <mergeCell ref="K193:M193"/>
    <mergeCell ref="H192:J192"/>
    <mergeCell ref="H193:J193"/>
    <mergeCell ref="D221:F222"/>
    <mergeCell ref="G221:R221"/>
    <mergeCell ref="G222:I222"/>
    <mergeCell ref="J222:L222"/>
    <mergeCell ref="M222:O222"/>
    <mergeCell ref="P222:R222"/>
    <mergeCell ref="D192:G192"/>
    <mergeCell ref="K192:M192"/>
    <mergeCell ref="A212:Y215"/>
    <mergeCell ref="G168:J168"/>
    <mergeCell ref="M26:N26"/>
    <mergeCell ref="M25:N25"/>
    <mergeCell ref="O25:P25"/>
    <mergeCell ref="G61:J61"/>
    <mergeCell ref="V119:W119"/>
    <mergeCell ref="V112:W112"/>
    <mergeCell ref="V113:W113"/>
    <mergeCell ref="V114:W114"/>
    <mergeCell ref="V115:W115"/>
    <mergeCell ref="V116:W116"/>
    <mergeCell ref="V117:W117"/>
    <mergeCell ref="V118:W118"/>
    <mergeCell ref="L119:M119"/>
    <mergeCell ref="L113:M113"/>
    <mergeCell ref="K27:L27"/>
    <mergeCell ref="M27:N27"/>
    <mergeCell ref="O27:P27"/>
    <mergeCell ref="Q27:R27"/>
    <mergeCell ref="G27:J27"/>
    <mergeCell ref="L116:M116"/>
    <mergeCell ref="L117:M117"/>
    <mergeCell ref="L118:M118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A379:Y387"/>
    <mergeCell ref="A426:Y430"/>
    <mergeCell ref="A91:Y99"/>
    <mergeCell ref="A156:Y161"/>
    <mergeCell ref="C126:K126"/>
    <mergeCell ref="L114:M114"/>
    <mergeCell ref="L115:M115"/>
    <mergeCell ref="V111:W111"/>
    <mergeCell ref="L111:M111"/>
    <mergeCell ref="L112:M112"/>
    <mergeCell ref="A108:U109"/>
    <mergeCell ref="V120:W120"/>
    <mergeCell ref="V121:W121"/>
    <mergeCell ref="V122:W122"/>
    <mergeCell ref="V123:W123"/>
    <mergeCell ref="C125:K125"/>
    <mergeCell ref="Q153:S153"/>
    <mergeCell ref="K175:L175"/>
    <mergeCell ref="K174:L174"/>
    <mergeCell ref="C124:K124"/>
    <mergeCell ref="V127:W127"/>
    <mergeCell ref="V124:W124"/>
    <mergeCell ref="A181:Y184"/>
    <mergeCell ref="G179:J179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3534</v>
      </c>
      <c r="B6" t="s">
        <v>51</v>
      </c>
      <c r="C6" t="s">
        <v>65</v>
      </c>
      <c r="D6">
        <v>1</v>
      </c>
    </row>
    <row r="7" spans="1:4" x14ac:dyDescent="0.25">
      <c r="A7">
        <v>7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152</v>
      </c>
      <c r="C2">
        <v>17</v>
      </c>
      <c r="D2">
        <v>235</v>
      </c>
      <c r="E2">
        <v>0</v>
      </c>
      <c r="F2">
        <v>7</v>
      </c>
      <c r="G2">
        <v>5</v>
      </c>
    </row>
    <row r="3" spans="1:7" x14ac:dyDescent="0.25">
      <c r="A3">
        <v>2</v>
      </c>
      <c r="B3" t="s">
        <v>123</v>
      </c>
      <c r="C3">
        <v>8</v>
      </c>
      <c r="D3">
        <v>3</v>
      </c>
      <c r="E3">
        <v>0</v>
      </c>
      <c r="F3">
        <v>95</v>
      </c>
      <c r="G3">
        <v>65</v>
      </c>
    </row>
    <row r="4" spans="1:7" x14ac:dyDescent="0.25">
      <c r="A4">
        <v>3</v>
      </c>
      <c r="B4" t="s">
        <v>122</v>
      </c>
      <c r="C4">
        <v>0</v>
      </c>
      <c r="D4">
        <v>82</v>
      </c>
      <c r="E4">
        <v>0</v>
      </c>
      <c r="F4">
        <v>12</v>
      </c>
      <c r="G4">
        <v>6</v>
      </c>
    </row>
    <row r="5" spans="1:7" x14ac:dyDescent="0.25">
      <c r="A5">
        <v>4</v>
      </c>
      <c r="B5" t="s">
        <v>154</v>
      </c>
      <c r="C5">
        <v>1</v>
      </c>
      <c r="D5">
        <v>0</v>
      </c>
      <c r="E5">
        <v>0</v>
      </c>
      <c r="F5">
        <v>2</v>
      </c>
      <c r="G5">
        <v>19</v>
      </c>
    </row>
    <row r="6" spans="1:7" x14ac:dyDescent="0.25">
      <c r="A6">
        <v>5</v>
      </c>
      <c r="B6" t="s">
        <v>155</v>
      </c>
      <c r="C6">
        <v>1</v>
      </c>
      <c r="D6">
        <v>7</v>
      </c>
      <c r="E6">
        <v>0</v>
      </c>
      <c r="F6">
        <v>0</v>
      </c>
      <c r="G6">
        <v>8</v>
      </c>
    </row>
    <row r="7" spans="1:7" x14ac:dyDescent="0.25">
      <c r="A7">
        <v>6</v>
      </c>
      <c r="B7" t="s">
        <v>102</v>
      </c>
      <c r="C7">
        <v>5</v>
      </c>
      <c r="D7">
        <v>14</v>
      </c>
      <c r="E7">
        <v>0</v>
      </c>
      <c r="F7">
        <v>78</v>
      </c>
      <c r="G7">
        <v>73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152</v>
      </c>
      <c r="C2">
        <v>116</v>
      </c>
      <c r="D2">
        <v>1500</v>
      </c>
      <c r="E2">
        <v>0</v>
      </c>
      <c r="F2">
        <v>31</v>
      </c>
      <c r="G2">
        <v>36</v>
      </c>
    </row>
    <row r="3" spans="1:7" x14ac:dyDescent="0.25">
      <c r="A3">
        <v>2</v>
      </c>
      <c r="B3" t="s">
        <v>123</v>
      </c>
      <c r="C3">
        <v>64</v>
      </c>
      <c r="D3">
        <v>46</v>
      </c>
      <c r="E3">
        <v>6</v>
      </c>
      <c r="F3">
        <v>582</v>
      </c>
      <c r="G3">
        <v>578</v>
      </c>
    </row>
    <row r="4" spans="1:7" x14ac:dyDescent="0.25">
      <c r="A4">
        <v>3</v>
      </c>
      <c r="B4" t="s">
        <v>122</v>
      </c>
      <c r="C4">
        <v>15</v>
      </c>
      <c r="D4">
        <v>719</v>
      </c>
      <c r="E4">
        <v>0</v>
      </c>
      <c r="F4">
        <v>69</v>
      </c>
      <c r="G4">
        <v>119</v>
      </c>
    </row>
    <row r="5" spans="1:7" x14ac:dyDescent="0.25">
      <c r="A5">
        <v>4</v>
      </c>
      <c r="B5" t="s">
        <v>155</v>
      </c>
      <c r="C5">
        <v>94</v>
      </c>
      <c r="D5">
        <v>43</v>
      </c>
      <c r="E5">
        <v>0</v>
      </c>
      <c r="F5">
        <v>0</v>
      </c>
      <c r="G5">
        <v>123</v>
      </c>
    </row>
    <row r="6" spans="1:7" x14ac:dyDescent="0.25">
      <c r="A6">
        <v>5</v>
      </c>
      <c r="B6" t="s">
        <v>154</v>
      </c>
      <c r="C6">
        <v>1</v>
      </c>
      <c r="D6">
        <v>0</v>
      </c>
      <c r="E6">
        <v>0</v>
      </c>
      <c r="F6">
        <v>110</v>
      </c>
      <c r="G6">
        <v>138</v>
      </c>
    </row>
    <row r="7" spans="1:7" x14ac:dyDescent="0.25">
      <c r="A7">
        <v>6</v>
      </c>
      <c r="B7" t="s">
        <v>102</v>
      </c>
      <c r="C7">
        <v>83</v>
      </c>
      <c r="D7">
        <v>60</v>
      </c>
      <c r="E7">
        <v>0</v>
      </c>
      <c r="F7">
        <v>490</v>
      </c>
      <c r="G7">
        <v>553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576</v>
      </c>
      <c r="B2" t="s">
        <v>108</v>
      </c>
      <c r="C2" t="s">
        <v>160</v>
      </c>
    </row>
    <row r="3" spans="1:3" x14ac:dyDescent="0.25">
      <c r="A3">
        <v>582</v>
      </c>
      <c r="B3" t="s">
        <v>108</v>
      </c>
      <c r="C3" t="s">
        <v>161</v>
      </c>
    </row>
    <row r="4" spans="1:3" x14ac:dyDescent="0.25">
      <c r="A4">
        <v>587</v>
      </c>
      <c r="B4" t="s">
        <v>108</v>
      </c>
      <c r="C4" t="s">
        <v>162</v>
      </c>
    </row>
    <row r="5" spans="1:3" x14ac:dyDescent="0.25">
      <c r="A5">
        <v>613</v>
      </c>
      <c r="B5" t="s">
        <v>108</v>
      </c>
      <c r="C5" t="s">
        <v>163</v>
      </c>
    </row>
    <row r="6" spans="1:3" x14ac:dyDescent="0.25">
      <c r="A6">
        <v>604</v>
      </c>
      <c r="B6" t="s">
        <v>108</v>
      </c>
      <c r="C6" t="s">
        <v>164</v>
      </c>
    </row>
    <row r="7" spans="1:3" x14ac:dyDescent="0.25">
      <c r="A7">
        <v>3337</v>
      </c>
      <c r="B7" t="s">
        <v>5</v>
      </c>
      <c r="C7" t="s">
        <v>160</v>
      </c>
    </row>
    <row r="8" spans="1:3" x14ac:dyDescent="0.25">
      <c r="A8">
        <v>3327</v>
      </c>
      <c r="B8" t="s">
        <v>5</v>
      </c>
      <c r="C8" t="s">
        <v>161</v>
      </c>
    </row>
    <row r="9" spans="1:3" x14ac:dyDescent="0.25">
      <c r="A9">
        <v>3288</v>
      </c>
      <c r="B9" t="s">
        <v>5</v>
      </c>
      <c r="C9" t="s">
        <v>162</v>
      </c>
    </row>
    <row r="10" spans="1:3" x14ac:dyDescent="0.25">
      <c r="A10">
        <v>3222</v>
      </c>
      <c r="B10" t="s">
        <v>5</v>
      </c>
      <c r="C10" t="s">
        <v>163</v>
      </c>
    </row>
    <row r="11" spans="1:3" x14ac:dyDescent="0.25">
      <c r="A11">
        <v>3217</v>
      </c>
      <c r="B11" t="s">
        <v>5</v>
      </c>
      <c r="C11" t="s">
        <v>164</v>
      </c>
    </row>
    <row r="12" spans="1:3" x14ac:dyDescent="0.25">
      <c r="A12">
        <v>174</v>
      </c>
      <c r="B12" t="s">
        <v>6</v>
      </c>
      <c r="C12" t="s">
        <v>160</v>
      </c>
    </row>
    <row r="13" spans="1:3" x14ac:dyDescent="0.25">
      <c r="A13">
        <v>112</v>
      </c>
      <c r="B13" t="s">
        <v>6</v>
      </c>
      <c r="C13" t="s">
        <v>161</v>
      </c>
    </row>
    <row r="14" spans="1:3" x14ac:dyDescent="0.25">
      <c r="A14">
        <v>94</v>
      </c>
      <c r="B14" t="s">
        <v>6</v>
      </c>
      <c r="C14" t="s">
        <v>162</v>
      </c>
    </row>
    <row r="15" spans="1:3" x14ac:dyDescent="0.25">
      <c r="A15">
        <v>137</v>
      </c>
      <c r="B15" t="s">
        <v>6</v>
      </c>
      <c r="C15" t="s">
        <v>163</v>
      </c>
    </row>
    <row r="16" spans="1:3" x14ac:dyDescent="0.25">
      <c r="A16">
        <v>138</v>
      </c>
      <c r="B16" t="s">
        <v>6</v>
      </c>
      <c r="C16" t="s">
        <v>164</v>
      </c>
    </row>
    <row r="17" spans="1:3" x14ac:dyDescent="0.25">
      <c r="A17">
        <v>129</v>
      </c>
      <c r="B17" t="s">
        <v>7</v>
      </c>
      <c r="C17" t="s">
        <v>160</v>
      </c>
    </row>
    <row r="18" spans="1:3" x14ac:dyDescent="0.25">
      <c r="A18">
        <v>142</v>
      </c>
      <c r="B18" t="s">
        <v>7</v>
      </c>
      <c r="C18" t="s">
        <v>161</v>
      </c>
    </row>
    <row r="19" spans="1:3" x14ac:dyDescent="0.25">
      <c r="A19">
        <v>148</v>
      </c>
      <c r="B19" t="s">
        <v>7</v>
      </c>
      <c r="C19" t="s">
        <v>162</v>
      </c>
    </row>
    <row r="20" spans="1:3" x14ac:dyDescent="0.25">
      <c r="A20">
        <v>136</v>
      </c>
      <c r="B20" t="s">
        <v>7</v>
      </c>
      <c r="C20" t="s">
        <v>163</v>
      </c>
    </row>
    <row r="21" spans="1:3" x14ac:dyDescent="0.25">
      <c r="A21" s="2">
        <v>140</v>
      </c>
      <c r="B21" s="2" t="s">
        <v>7</v>
      </c>
      <c r="C21" s="2" t="s">
        <v>164</v>
      </c>
    </row>
    <row r="22" spans="1:3" x14ac:dyDescent="0.25">
      <c r="A22" s="2">
        <v>0</v>
      </c>
      <c r="B22" s="2" t="s">
        <v>132</v>
      </c>
      <c r="C22" s="2" t="s">
        <v>160</v>
      </c>
    </row>
    <row r="23" spans="1:3" x14ac:dyDescent="0.25">
      <c r="A23" s="2">
        <v>0</v>
      </c>
      <c r="B23" s="2" t="s">
        <v>132</v>
      </c>
      <c r="C23" s="2" t="s">
        <v>161</v>
      </c>
    </row>
    <row r="24" spans="1:3" x14ac:dyDescent="0.25">
      <c r="A24" s="2">
        <v>0</v>
      </c>
      <c r="B24" s="2" t="s">
        <v>132</v>
      </c>
      <c r="C24" s="2" t="s">
        <v>162</v>
      </c>
    </row>
    <row r="25" spans="1:3" x14ac:dyDescent="0.25">
      <c r="A25" s="2">
        <v>0</v>
      </c>
      <c r="B25" s="2" t="s">
        <v>132</v>
      </c>
      <c r="C25" s="2" t="s">
        <v>163</v>
      </c>
    </row>
    <row r="26" spans="1:3" x14ac:dyDescent="0.25">
      <c r="A26" s="2">
        <v>0</v>
      </c>
      <c r="B26" s="2" t="s">
        <v>132</v>
      </c>
      <c r="C26" s="2" t="s">
        <v>164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1955</v>
      </c>
      <c r="C2" t="s">
        <v>34</v>
      </c>
    </row>
    <row r="3" spans="1:3" x14ac:dyDescent="0.25">
      <c r="A3" t="s">
        <v>112</v>
      </c>
      <c r="B3">
        <v>27208</v>
      </c>
      <c r="C3" t="s">
        <v>34</v>
      </c>
    </row>
    <row r="4" spans="1:3" x14ac:dyDescent="0.25">
      <c r="A4" t="s">
        <v>113</v>
      </c>
      <c r="B4">
        <v>866</v>
      </c>
      <c r="C4" t="s">
        <v>34</v>
      </c>
    </row>
    <row r="5" spans="1:3" x14ac:dyDescent="0.25">
      <c r="A5" t="s">
        <v>30</v>
      </c>
      <c r="B5">
        <v>49997</v>
      </c>
      <c r="C5" t="s">
        <v>34</v>
      </c>
    </row>
    <row r="6" spans="1:3" x14ac:dyDescent="0.25">
      <c r="A6" t="s">
        <v>111</v>
      </c>
      <c r="B6">
        <v>117</v>
      </c>
      <c r="C6" t="s">
        <v>24</v>
      </c>
    </row>
    <row r="7" spans="1:3" x14ac:dyDescent="0.25">
      <c r="A7" t="s">
        <v>112</v>
      </c>
      <c r="B7">
        <v>866</v>
      </c>
      <c r="C7" t="s">
        <v>24</v>
      </c>
    </row>
    <row r="8" spans="1:3" x14ac:dyDescent="0.25">
      <c r="A8" t="s">
        <v>113</v>
      </c>
      <c r="B8">
        <v>79</v>
      </c>
      <c r="C8" t="s">
        <v>24</v>
      </c>
    </row>
    <row r="9" spans="1:3" x14ac:dyDescent="0.25">
      <c r="A9" t="s">
        <v>30</v>
      </c>
      <c r="B9">
        <v>1992</v>
      </c>
      <c r="C9" t="s">
        <v>24</v>
      </c>
    </row>
    <row r="10" spans="1:3" x14ac:dyDescent="0.25">
      <c r="A10" t="s">
        <v>111</v>
      </c>
      <c r="B10">
        <v>298</v>
      </c>
      <c r="C10" t="s">
        <v>35</v>
      </c>
    </row>
    <row r="11" spans="1:3" x14ac:dyDescent="0.25">
      <c r="A11" t="s">
        <v>112</v>
      </c>
      <c r="B11">
        <v>2218</v>
      </c>
      <c r="C11" t="s">
        <v>35</v>
      </c>
    </row>
    <row r="12" spans="1:3" x14ac:dyDescent="0.25">
      <c r="A12" t="s">
        <v>113</v>
      </c>
      <c r="B12">
        <v>112</v>
      </c>
      <c r="C12" t="s">
        <v>35</v>
      </c>
    </row>
    <row r="13" spans="1:3" x14ac:dyDescent="0.25">
      <c r="A13" t="s">
        <v>30</v>
      </c>
      <c r="B13">
        <v>2566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297</v>
      </c>
      <c r="B2" t="s">
        <v>133</v>
      </c>
      <c r="C2" t="s">
        <v>3</v>
      </c>
      <c r="D2">
        <v>1</v>
      </c>
    </row>
    <row r="3" spans="1:4" x14ac:dyDescent="0.25">
      <c r="A3">
        <v>193</v>
      </c>
      <c r="B3" t="s">
        <v>133</v>
      </c>
      <c r="C3" t="s">
        <v>77</v>
      </c>
      <c r="D3">
        <v>1</v>
      </c>
    </row>
    <row r="4" spans="1:4" x14ac:dyDescent="0.25">
      <c r="A4">
        <v>37</v>
      </c>
      <c r="B4" t="s">
        <v>165</v>
      </c>
      <c r="C4" t="s">
        <v>3</v>
      </c>
      <c r="D4">
        <v>2</v>
      </c>
    </row>
    <row r="5" spans="1:4" x14ac:dyDescent="0.25">
      <c r="A5">
        <v>21</v>
      </c>
      <c r="B5" t="s">
        <v>165</v>
      </c>
      <c r="C5" t="s">
        <v>77</v>
      </c>
      <c r="D5">
        <v>2</v>
      </c>
    </row>
    <row r="6" spans="1:4" x14ac:dyDescent="0.25">
      <c r="A6">
        <v>0</v>
      </c>
      <c r="B6" t="s">
        <v>166</v>
      </c>
      <c r="C6" t="s">
        <v>3</v>
      </c>
      <c r="D6">
        <v>3</v>
      </c>
    </row>
    <row r="7" spans="1:4" x14ac:dyDescent="0.25">
      <c r="A7">
        <v>0</v>
      </c>
      <c r="B7" t="s">
        <v>166</v>
      </c>
      <c r="C7" t="s">
        <v>77</v>
      </c>
      <c r="D7">
        <v>3</v>
      </c>
    </row>
    <row r="8" spans="1:4" x14ac:dyDescent="0.25">
      <c r="A8">
        <v>6</v>
      </c>
      <c r="B8" t="s">
        <v>167</v>
      </c>
      <c r="C8" t="s">
        <v>3</v>
      </c>
      <c r="D8">
        <v>4</v>
      </c>
    </row>
    <row r="9" spans="1:4" x14ac:dyDescent="0.25">
      <c r="A9">
        <v>5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15405</v>
      </c>
      <c r="C2" t="s">
        <v>34</v>
      </c>
    </row>
    <row r="3" spans="1:3" x14ac:dyDescent="0.25">
      <c r="A3" t="s">
        <v>112</v>
      </c>
      <c r="B3">
        <v>195679</v>
      </c>
      <c r="C3" t="s">
        <v>34</v>
      </c>
    </row>
    <row r="4" spans="1:3" x14ac:dyDescent="0.25">
      <c r="A4" t="s">
        <v>113</v>
      </c>
      <c r="B4">
        <v>8298</v>
      </c>
      <c r="C4" t="s">
        <v>34</v>
      </c>
    </row>
    <row r="5" spans="1:3" x14ac:dyDescent="0.25">
      <c r="A5" t="s">
        <v>30</v>
      </c>
      <c r="B5">
        <v>312832</v>
      </c>
      <c r="C5" t="s">
        <v>34</v>
      </c>
    </row>
    <row r="6" spans="1:3" x14ac:dyDescent="0.25">
      <c r="A6" t="s">
        <v>111</v>
      </c>
      <c r="B6">
        <v>593</v>
      </c>
      <c r="C6" t="s">
        <v>24</v>
      </c>
    </row>
    <row r="7" spans="1:3" x14ac:dyDescent="0.25">
      <c r="A7" t="s">
        <v>112</v>
      </c>
      <c r="B7">
        <v>5534</v>
      </c>
      <c r="C7" t="s">
        <v>24</v>
      </c>
    </row>
    <row r="8" spans="1:3" x14ac:dyDescent="0.25">
      <c r="A8" t="s">
        <v>113</v>
      </c>
      <c r="B8">
        <v>568</v>
      </c>
      <c r="C8" t="s">
        <v>24</v>
      </c>
    </row>
    <row r="9" spans="1:3" x14ac:dyDescent="0.25">
      <c r="A9" t="s">
        <v>30</v>
      </c>
      <c r="B9">
        <v>12950</v>
      </c>
      <c r="C9" t="s">
        <v>24</v>
      </c>
    </row>
    <row r="10" spans="1:3" x14ac:dyDescent="0.25">
      <c r="A10" t="s">
        <v>111</v>
      </c>
      <c r="B10">
        <v>1664</v>
      </c>
      <c r="C10" t="s">
        <v>35</v>
      </c>
    </row>
    <row r="11" spans="1:3" x14ac:dyDescent="0.25">
      <c r="A11" t="s">
        <v>112</v>
      </c>
      <c r="B11">
        <v>15479</v>
      </c>
      <c r="C11" t="s">
        <v>35</v>
      </c>
    </row>
    <row r="12" spans="1:3" x14ac:dyDescent="0.25">
      <c r="A12" t="s">
        <v>113</v>
      </c>
      <c r="B12">
        <v>879</v>
      </c>
      <c r="C12" t="s">
        <v>35</v>
      </c>
    </row>
    <row r="13" spans="1:3" x14ac:dyDescent="0.25">
      <c r="A13" t="s">
        <v>30</v>
      </c>
      <c r="B13">
        <v>21600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2384</v>
      </c>
      <c r="B2" t="s">
        <v>133</v>
      </c>
      <c r="C2" t="s">
        <v>3</v>
      </c>
      <c r="D2">
        <v>1</v>
      </c>
    </row>
    <row r="3" spans="1:4" x14ac:dyDescent="0.25">
      <c r="A3">
        <v>1914</v>
      </c>
      <c r="B3" t="s">
        <v>133</v>
      </c>
      <c r="C3" t="s">
        <v>77</v>
      </c>
      <c r="D3">
        <v>1</v>
      </c>
    </row>
    <row r="4" spans="1:4" x14ac:dyDescent="0.25">
      <c r="A4">
        <v>296</v>
      </c>
      <c r="B4" t="s">
        <v>165</v>
      </c>
      <c r="C4" t="s">
        <v>3</v>
      </c>
      <c r="D4">
        <v>2</v>
      </c>
    </row>
    <row r="5" spans="1:4" x14ac:dyDescent="0.25">
      <c r="A5">
        <v>247</v>
      </c>
      <c r="B5" t="s">
        <v>165</v>
      </c>
      <c r="C5" t="s">
        <v>77</v>
      </c>
      <c r="D5">
        <v>2</v>
      </c>
    </row>
    <row r="6" spans="1:4" x14ac:dyDescent="0.25">
      <c r="A6">
        <v>0</v>
      </c>
      <c r="B6" t="s">
        <v>166</v>
      </c>
      <c r="C6" t="s">
        <v>3</v>
      </c>
      <c r="D6">
        <v>3</v>
      </c>
    </row>
    <row r="7" spans="1:4" x14ac:dyDescent="0.25">
      <c r="A7">
        <v>3</v>
      </c>
      <c r="B7" t="s">
        <v>166</v>
      </c>
      <c r="C7" t="s">
        <v>77</v>
      </c>
      <c r="D7">
        <v>3</v>
      </c>
    </row>
    <row r="8" spans="1:4" x14ac:dyDescent="0.25">
      <c r="A8">
        <v>38</v>
      </c>
      <c r="B8" t="s">
        <v>167</v>
      </c>
      <c r="C8" t="s">
        <v>3</v>
      </c>
      <c r="D8">
        <v>4</v>
      </c>
    </row>
    <row r="9" spans="1:4" x14ac:dyDescent="0.25">
      <c r="A9">
        <v>24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11603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616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260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15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0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3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16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6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560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13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4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2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3553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383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166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8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2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5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10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1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318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6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8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1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4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7265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171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61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2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2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1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2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2031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130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52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1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35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108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30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4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1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1035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2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20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92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14054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827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345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23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3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10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20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2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1884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12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18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6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10</v>
      </c>
      <c r="C2" t="s">
        <v>85</v>
      </c>
      <c r="D2" t="s">
        <v>3</v>
      </c>
    </row>
    <row r="3" spans="1:4" x14ac:dyDescent="0.25">
      <c r="A3">
        <v>2</v>
      </c>
      <c r="B3">
        <v>4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130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126</v>
      </c>
      <c r="C1" t="s">
        <v>30</v>
      </c>
      <c r="D1" t="s">
        <v>127</v>
      </c>
    </row>
    <row r="2" spans="1:4" x14ac:dyDescent="0.25">
      <c r="A2">
        <v>1</v>
      </c>
      <c r="B2" t="s">
        <v>128</v>
      </c>
      <c r="C2">
        <v>0</v>
      </c>
      <c r="D2">
        <v>0</v>
      </c>
    </row>
    <row r="3" spans="1:4" x14ac:dyDescent="0.25">
      <c r="A3">
        <v>2</v>
      </c>
      <c r="B3" t="s">
        <v>129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152</v>
      </c>
      <c r="C2" t="s">
        <v>31</v>
      </c>
      <c r="D2" t="s">
        <v>30</v>
      </c>
      <c r="E2">
        <v>1</v>
      </c>
      <c r="F2">
        <v>271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51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101</v>
      </c>
      <c r="G4">
        <v>1</v>
      </c>
    </row>
    <row r="5" spans="1:7" x14ac:dyDescent="0.25">
      <c r="A5">
        <v>4</v>
      </c>
      <c r="B5" t="s">
        <v>153</v>
      </c>
      <c r="C5" t="s">
        <v>31</v>
      </c>
      <c r="D5" t="s">
        <v>30</v>
      </c>
      <c r="E5">
        <v>1</v>
      </c>
      <c r="F5">
        <v>24</v>
      </c>
      <c r="G5">
        <v>1</v>
      </c>
    </row>
    <row r="6" spans="1:7" x14ac:dyDescent="0.25">
      <c r="A6">
        <v>5</v>
      </c>
      <c r="B6" t="s">
        <v>134</v>
      </c>
      <c r="C6" t="s">
        <v>31</v>
      </c>
      <c r="D6" t="s">
        <v>30</v>
      </c>
      <c r="E6">
        <v>1</v>
      </c>
      <c r="F6">
        <v>6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82</v>
      </c>
      <c r="G7">
        <v>1</v>
      </c>
    </row>
    <row r="8" spans="1:7" x14ac:dyDescent="0.25">
      <c r="A8">
        <v>1</v>
      </c>
      <c r="B8" t="s">
        <v>152</v>
      </c>
      <c r="C8" t="s">
        <v>31</v>
      </c>
      <c r="D8" t="s">
        <v>10</v>
      </c>
      <c r="E8">
        <v>2</v>
      </c>
      <c r="F8">
        <v>333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98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126</v>
      </c>
      <c r="G10">
        <v>1</v>
      </c>
    </row>
    <row r="11" spans="1:7" x14ac:dyDescent="0.2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24</v>
      </c>
      <c r="G11">
        <v>1</v>
      </c>
    </row>
    <row r="12" spans="1:7" x14ac:dyDescent="0.25">
      <c r="A12">
        <v>5</v>
      </c>
      <c r="B12" t="s">
        <v>134</v>
      </c>
      <c r="C12" t="s">
        <v>31</v>
      </c>
      <c r="D12" t="s">
        <v>10</v>
      </c>
      <c r="E12">
        <v>2</v>
      </c>
      <c r="F12">
        <v>16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90</v>
      </c>
      <c r="G13">
        <v>1</v>
      </c>
    </row>
    <row r="14" spans="1:7" x14ac:dyDescent="0.2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283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78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104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25</v>
      </c>
      <c r="G17">
        <v>2</v>
      </c>
    </row>
    <row r="18" spans="1:7" x14ac:dyDescent="0.25">
      <c r="A18">
        <v>5</v>
      </c>
      <c r="B18" t="s">
        <v>134</v>
      </c>
      <c r="C18" s="2" t="s">
        <v>55</v>
      </c>
      <c r="D18" t="s">
        <v>30</v>
      </c>
      <c r="E18">
        <v>1</v>
      </c>
      <c r="F18" s="2">
        <v>7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98</v>
      </c>
      <c r="G19">
        <v>2</v>
      </c>
    </row>
    <row r="20" spans="1:7" x14ac:dyDescent="0.2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350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161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135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25</v>
      </c>
      <c r="G23">
        <v>2</v>
      </c>
    </row>
    <row r="24" spans="1:7" x14ac:dyDescent="0.25">
      <c r="A24">
        <v>5</v>
      </c>
      <c r="B24" t="s">
        <v>134</v>
      </c>
      <c r="C24" s="2" t="s">
        <v>55</v>
      </c>
      <c r="D24" t="s">
        <v>10</v>
      </c>
      <c r="E24">
        <v>2</v>
      </c>
      <c r="F24" s="2">
        <v>18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118</v>
      </c>
      <c r="G25">
        <v>2</v>
      </c>
    </row>
    <row r="26" spans="1:7" x14ac:dyDescent="0.2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9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134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2</v>
      </c>
      <c r="G31">
        <v>3</v>
      </c>
    </row>
    <row r="32" spans="1:7" x14ac:dyDescent="0.2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3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16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134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152</v>
      </c>
      <c r="C2" t="s">
        <v>31</v>
      </c>
      <c r="D2" t="s">
        <v>30</v>
      </c>
      <c r="E2">
        <v>1</v>
      </c>
      <c r="F2">
        <v>1505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303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584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84</v>
      </c>
      <c r="G5">
        <v>1</v>
      </c>
    </row>
    <row r="6" spans="1:7" x14ac:dyDescent="0.25">
      <c r="A6">
        <v>5</v>
      </c>
      <c r="B6" t="s">
        <v>155</v>
      </c>
      <c r="C6" t="s">
        <v>31</v>
      </c>
      <c r="D6" t="s">
        <v>30</v>
      </c>
      <c r="E6">
        <v>1</v>
      </c>
      <c r="F6">
        <v>72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549</v>
      </c>
      <c r="G7">
        <v>1</v>
      </c>
    </row>
    <row r="8" spans="1:7" x14ac:dyDescent="0.25">
      <c r="A8">
        <v>1</v>
      </c>
      <c r="B8" t="s">
        <v>152</v>
      </c>
      <c r="C8" t="s">
        <v>31</v>
      </c>
      <c r="D8" t="s">
        <v>10</v>
      </c>
      <c r="E8">
        <v>2</v>
      </c>
      <c r="F8">
        <v>1907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572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791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10</v>
      </c>
      <c r="E11">
        <v>2</v>
      </c>
      <c r="F11">
        <v>120</v>
      </c>
      <c r="G11">
        <v>1</v>
      </c>
    </row>
    <row r="12" spans="1:7" x14ac:dyDescent="0.25">
      <c r="A12">
        <v>5</v>
      </c>
      <c r="B12" t="s">
        <v>155</v>
      </c>
      <c r="C12" t="s">
        <v>31</v>
      </c>
      <c r="D12" t="s">
        <v>10</v>
      </c>
      <c r="E12">
        <v>2</v>
      </c>
      <c r="F12">
        <v>88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661</v>
      </c>
      <c r="G13">
        <v>1</v>
      </c>
    </row>
    <row r="14" spans="1:7" x14ac:dyDescent="0.2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1542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473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611</v>
      </c>
      <c r="G16">
        <v>2</v>
      </c>
    </row>
    <row r="17" spans="1:7" x14ac:dyDescent="0.25">
      <c r="A17">
        <v>4</v>
      </c>
      <c r="B17" t="s">
        <v>154</v>
      </c>
      <c r="C17" s="2" t="s">
        <v>55</v>
      </c>
      <c r="D17" t="s">
        <v>30</v>
      </c>
      <c r="E17">
        <v>1</v>
      </c>
      <c r="F17" s="2">
        <v>96</v>
      </c>
      <c r="G17">
        <v>2</v>
      </c>
    </row>
    <row r="18" spans="1:7" x14ac:dyDescent="0.25">
      <c r="A18">
        <v>5</v>
      </c>
      <c r="B18" t="s">
        <v>155</v>
      </c>
      <c r="C18" s="2" t="s">
        <v>55</v>
      </c>
      <c r="D18" t="s">
        <v>30</v>
      </c>
      <c r="E18">
        <v>1</v>
      </c>
      <c r="F18" s="2">
        <v>78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707</v>
      </c>
      <c r="G19">
        <v>2</v>
      </c>
    </row>
    <row r="20" spans="1:7" x14ac:dyDescent="0.2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1978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940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853</v>
      </c>
      <c r="G22">
        <v>2</v>
      </c>
    </row>
    <row r="23" spans="1:7" x14ac:dyDescent="0.25">
      <c r="A23">
        <v>4</v>
      </c>
      <c r="B23" t="s">
        <v>154</v>
      </c>
      <c r="C23" s="2" t="s">
        <v>55</v>
      </c>
      <c r="D23" t="s">
        <v>10</v>
      </c>
      <c r="E23">
        <v>2</v>
      </c>
      <c r="F23" s="2">
        <v>134</v>
      </c>
      <c r="G23">
        <v>2</v>
      </c>
    </row>
    <row r="24" spans="1:7" x14ac:dyDescent="0.25">
      <c r="A24">
        <v>5</v>
      </c>
      <c r="B24" t="s">
        <v>155</v>
      </c>
      <c r="C24" s="2" t="s">
        <v>55</v>
      </c>
      <c r="D24" t="s">
        <v>10</v>
      </c>
      <c r="E24">
        <v>2</v>
      </c>
      <c r="F24" s="2">
        <v>96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924</v>
      </c>
      <c r="G25">
        <v>2</v>
      </c>
    </row>
    <row r="26" spans="1:7" x14ac:dyDescent="0.2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7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49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16</v>
      </c>
      <c r="G28">
        <v>3</v>
      </c>
    </row>
    <row r="29" spans="1:7" x14ac:dyDescent="0.25">
      <c r="A29">
        <v>4</v>
      </c>
      <c r="B29" t="s">
        <v>154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155</v>
      </c>
      <c r="C30" t="s">
        <v>103</v>
      </c>
      <c r="D30" t="s">
        <v>30</v>
      </c>
      <c r="E30">
        <v>1</v>
      </c>
      <c r="F30">
        <v>6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52</v>
      </c>
      <c r="G31">
        <v>3</v>
      </c>
    </row>
    <row r="32" spans="1:7" x14ac:dyDescent="0.2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10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116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20</v>
      </c>
      <c r="G34">
        <v>3</v>
      </c>
    </row>
    <row r="35" spans="1:7" x14ac:dyDescent="0.25">
      <c r="A35">
        <v>4</v>
      </c>
      <c r="B35" t="s">
        <v>154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155</v>
      </c>
      <c r="C36" t="s">
        <v>103</v>
      </c>
      <c r="D36" t="s">
        <v>10</v>
      </c>
      <c r="E36">
        <v>2</v>
      </c>
      <c r="F36">
        <v>6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75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1340</v>
      </c>
      <c r="D2">
        <v>1197</v>
      </c>
      <c r="E2">
        <v>220</v>
      </c>
    </row>
    <row r="3" spans="1:5" x14ac:dyDescent="0.25">
      <c r="A3">
        <v>2</v>
      </c>
      <c r="B3" t="s">
        <v>125</v>
      </c>
      <c r="C3">
        <v>444</v>
      </c>
      <c r="D3">
        <v>393</v>
      </c>
      <c r="E3">
        <v>9</v>
      </c>
    </row>
    <row r="4" spans="1:5" x14ac:dyDescent="0.25">
      <c r="A4">
        <v>3</v>
      </c>
      <c r="B4" t="s">
        <v>136</v>
      </c>
      <c r="C4">
        <v>173</v>
      </c>
      <c r="D4">
        <v>164</v>
      </c>
      <c r="E4">
        <v>9</v>
      </c>
    </row>
    <row r="5" spans="1:5" x14ac:dyDescent="0.25">
      <c r="A5" s="2">
        <v>4</v>
      </c>
      <c r="B5" s="2" t="s">
        <v>156</v>
      </c>
      <c r="C5" s="2">
        <v>144</v>
      </c>
      <c r="D5" s="2">
        <v>132</v>
      </c>
      <c r="E5" s="2">
        <v>67</v>
      </c>
    </row>
    <row r="6" spans="1:5" x14ac:dyDescent="0.25">
      <c r="A6" s="2">
        <v>5</v>
      </c>
      <c r="B6" s="2" t="s">
        <v>157</v>
      </c>
      <c r="C6" s="2">
        <v>116</v>
      </c>
      <c r="D6" s="2">
        <v>112</v>
      </c>
      <c r="E6" s="2">
        <v>5</v>
      </c>
    </row>
    <row r="7" spans="1:5" x14ac:dyDescent="0.25">
      <c r="A7" s="2">
        <v>6</v>
      </c>
      <c r="B7" s="2" t="s">
        <v>102</v>
      </c>
      <c r="C7" s="2">
        <v>372</v>
      </c>
      <c r="D7" s="2">
        <v>335</v>
      </c>
      <c r="E7" s="2">
        <v>102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52</v>
      </c>
      <c r="D2" s="2">
        <v>45</v>
      </c>
      <c r="E2" s="2">
        <v>32</v>
      </c>
    </row>
    <row r="3" spans="1:5" x14ac:dyDescent="0.25">
      <c r="A3" s="2">
        <v>2</v>
      </c>
      <c r="B3" s="2" t="s">
        <v>137</v>
      </c>
      <c r="C3" s="2">
        <v>19</v>
      </c>
      <c r="D3" s="2">
        <v>10</v>
      </c>
      <c r="E3" s="2">
        <v>0</v>
      </c>
    </row>
    <row r="4" spans="1:5" x14ac:dyDescent="0.25">
      <c r="A4" s="2">
        <v>3</v>
      </c>
      <c r="B4" s="2" t="s">
        <v>125</v>
      </c>
      <c r="C4" s="2">
        <v>13</v>
      </c>
      <c r="D4" s="2">
        <v>5</v>
      </c>
      <c r="E4" s="2">
        <v>1</v>
      </c>
    </row>
    <row r="5" spans="1:5" x14ac:dyDescent="0.25">
      <c r="A5" s="2">
        <v>4</v>
      </c>
      <c r="B5" s="2" t="s">
        <v>158</v>
      </c>
      <c r="C5" s="2">
        <v>8</v>
      </c>
      <c r="D5" s="2">
        <v>8</v>
      </c>
      <c r="E5" s="2">
        <v>4</v>
      </c>
    </row>
    <row r="6" spans="1:5" x14ac:dyDescent="0.25">
      <c r="A6" s="2">
        <v>5</v>
      </c>
      <c r="B6" s="2" t="s">
        <v>159</v>
      </c>
      <c r="C6" s="2">
        <v>8</v>
      </c>
      <c r="D6" s="2">
        <v>8</v>
      </c>
      <c r="E6" s="2">
        <v>2</v>
      </c>
    </row>
    <row r="7" spans="1:5" x14ac:dyDescent="0.25">
      <c r="A7" s="2">
        <v>6</v>
      </c>
      <c r="B7" s="2" t="s">
        <v>102</v>
      </c>
      <c r="C7" s="2">
        <v>60</v>
      </c>
      <c r="D7" s="2">
        <v>33</v>
      </c>
      <c r="E7" s="2">
        <v>17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149</v>
      </c>
      <c r="B2" s="1" t="s">
        <v>150</v>
      </c>
      <c r="C2" s="1" t="s">
        <v>151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412</v>
      </c>
      <c r="B6" t="s">
        <v>51</v>
      </c>
      <c r="C6" t="s">
        <v>65</v>
      </c>
      <c r="D6">
        <v>1</v>
      </c>
    </row>
    <row r="7" spans="1:4" x14ac:dyDescent="0.25">
      <c r="A7">
        <v>2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2023-08-14T12:24:28Z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