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snfskos01\udscnfs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88" i="1" l="1"/>
  <c r="H188" i="1"/>
  <c r="K175" i="1" l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391" i="1"/>
  <c r="V392" i="1" l="1"/>
  <c r="S392" i="1"/>
  <c r="P392" i="1"/>
  <c r="M392" i="1"/>
  <c r="J392" i="1"/>
  <c r="O251" i="1" l="1"/>
  <c r="S251" i="1" s="1"/>
  <c r="I249" i="1" l="1"/>
  <c r="M249" i="1" s="1"/>
  <c r="O248" i="1"/>
  <c r="S248" i="1" s="1"/>
  <c r="T332" i="1" l="1"/>
  <c r="T333" i="1"/>
  <c r="T334" i="1"/>
  <c r="T335" i="1"/>
  <c r="T336" i="1"/>
  <c r="T331" i="1"/>
  <c r="R332" i="1"/>
  <c r="R333" i="1"/>
  <c r="R334" i="1"/>
  <c r="R335" i="1"/>
  <c r="R336" i="1"/>
  <c r="R331" i="1"/>
  <c r="P332" i="1"/>
  <c r="P333" i="1"/>
  <c r="P334" i="1"/>
  <c r="P335" i="1"/>
  <c r="P336" i="1"/>
  <c r="P331" i="1"/>
  <c r="M332" i="1"/>
  <c r="M333" i="1"/>
  <c r="M334" i="1"/>
  <c r="M335" i="1"/>
  <c r="M336" i="1"/>
  <c r="M331" i="1"/>
  <c r="H332" i="1"/>
  <c r="H333" i="1"/>
  <c r="H334" i="1"/>
  <c r="H335" i="1"/>
  <c r="H336" i="1"/>
  <c r="F332" i="1"/>
  <c r="F333" i="1"/>
  <c r="F334" i="1"/>
  <c r="F335" i="1"/>
  <c r="F336" i="1"/>
  <c r="D332" i="1"/>
  <c r="D333" i="1"/>
  <c r="D334" i="1"/>
  <c r="D335" i="1"/>
  <c r="D336" i="1"/>
  <c r="A332" i="1"/>
  <c r="A333" i="1"/>
  <c r="A334" i="1"/>
  <c r="A335" i="1"/>
  <c r="A336" i="1"/>
  <c r="R337" i="1" l="1"/>
  <c r="T337" i="1"/>
  <c r="P337" i="1"/>
  <c r="G227" i="1"/>
  <c r="G218" i="1"/>
  <c r="M56" i="1"/>
  <c r="L106" i="1"/>
  <c r="M22" i="1"/>
  <c r="G350" i="1"/>
  <c r="G245" i="1"/>
  <c r="G362" i="1"/>
  <c r="M328" i="1"/>
  <c r="A328" i="1"/>
  <c r="G277" i="1"/>
  <c r="E9" i="1"/>
  <c r="P231" i="1"/>
  <c r="M231" i="1"/>
  <c r="J231" i="1"/>
  <c r="G231" i="1"/>
  <c r="P230" i="1"/>
  <c r="M230" i="1"/>
  <c r="J230" i="1"/>
  <c r="G230" i="1"/>
  <c r="P229" i="1"/>
  <c r="M229" i="1"/>
  <c r="J229" i="1"/>
  <c r="G229" i="1"/>
  <c r="P222" i="1"/>
  <c r="M222" i="1"/>
  <c r="J222" i="1"/>
  <c r="G222" i="1"/>
  <c r="J221" i="1"/>
  <c r="M221" i="1"/>
  <c r="P221" i="1"/>
  <c r="G221" i="1"/>
  <c r="P220" i="1"/>
  <c r="M220" i="1"/>
  <c r="J220" i="1"/>
  <c r="G220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1" i="1"/>
  <c r="S391" i="1"/>
  <c r="P391" i="1"/>
  <c r="M391" i="1"/>
  <c r="V390" i="1"/>
  <c r="S390" i="1"/>
  <c r="P390" i="1"/>
  <c r="M390" i="1"/>
  <c r="J390" i="1"/>
  <c r="V389" i="1"/>
  <c r="S389" i="1"/>
  <c r="P389" i="1"/>
  <c r="M389" i="1"/>
  <c r="J389" i="1"/>
  <c r="V388" i="1"/>
  <c r="S388" i="1"/>
  <c r="P388" i="1"/>
  <c r="M388" i="1"/>
  <c r="J388" i="1"/>
  <c r="V387" i="1"/>
  <c r="S387" i="1"/>
  <c r="P387" i="1"/>
  <c r="M387" i="1"/>
  <c r="J387" i="1"/>
  <c r="S365" i="1"/>
  <c r="S366" i="1"/>
  <c r="S367" i="1"/>
  <c r="S368" i="1"/>
  <c r="S369" i="1"/>
  <c r="S364" i="1"/>
  <c r="P365" i="1"/>
  <c r="P366" i="1"/>
  <c r="P367" i="1"/>
  <c r="P368" i="1"/>
  <c r="P369" i="1"/>
  <c r="P364" i="1"/>
  <c r="M365" i="1"/>
  <c r="M366" i="1"/>
  <c r="M367" i="1"/>
  <c r="M368" i="1"/>
  <c r="M369" i="1"/>
  <c r="M364" i="1"/>
  <c r="J366" i="1"/>
  <c r="J367" i="1"/>
  <c r="J368" i="1"/>
  <c r="J369" i="1"/>
  <c r="G365" i="1"/>
  <c r="G366" i="1"/>
  <c r="G367" i="1"/>
  <c r="G368" i="1"/>
  <c r="G369" i="1"/>
  <c r="G364" i="1"/>
  <c r="C365" i="1"/>
  <c r="C366" i="1"/>
  <c r="C367" i="1"/>
  <c r="C368" i="1"/>
  <c r="C369" i="1"/>
  <c r="C364" i="1"/>
  <c r="S353" i="1"/>
  <c r="S354" i="1"/>
  <c r="S355" i="1"/>
  <c r="S356" i="1"/>
  <c r="S357" i="1"/>
  <c r="S352" i="1"/>
  <c r="P353" i="1"/>
  <c r="P354" i="1"/>
  <c r="P355" i="1"/>
  <c r="P356" i="1"/>
  <c r="P357" i="1"/>
  <c r="P352" i="1"/>
  <c r="M353" i="1"/>
  <c r="M354" i="1"/>
  <c r="M355" i="1"/>
  <c r="M356" i="1"/>
  <c r="M357" i="1"/>
  <c r="M352" i="1"/>
  <c r="J353" i="1"/>
  <c r="J354" i="1"/>
  <c r="J355" i="1"/>
  <c r="J356" i="1"/>
  <c r="J357" i="1"/>
  <c r="J352" i="1"/>
  <c r="G353" i="1"/>
  <c r="G354" i="1"/>
  <c r="G355" i="1"/>
  <c r="G356" i="1"/>
  <c r="G357" i="1"/>
  <c r="G352" i="1"/>
  <c r="C353" i="1"/>
  <c r="C354" i="1"/>
  <c r="C355" i="1"/>
  <c r="C356" i="1"/>
  <c r="C357" i="1"/>
  <c r="C352" i="1"/>
  <c r="H331" i="1"/>
  <c r="F331" i="1"/>
  <c r="D331" i="1"/>
  <c r="A331" i="1"/>
  <c r="Q281" i="1"/>
  <c r="Q282" i="1"/>
  <c r="U282" i="1" s="1"/>
  <c r="Q283" i="1"/>
  <c r="Q284" i="1"/>
  <c r="Q285" i="1"/>
  <c r="Q280" i="1"/>
  <c r="O281" i="1"/>
  <c r="S281" i="1" s="1"/>
  <c r="O282" i="1"/>
  <c r="S282" i="1" s="1"/>
  <c r="O283" i="1"/>
  <c r="S283" i="1" s="1"/>
  <c r="O284" i="1"/>
  <c r="S284" i="1" s="1"/>
  <c r="O285" i="1"/>
  <c r="S285" i="1" s="1"/>
  <c r="O280" i="1"/>
  <c r="S280" i="1" s="1"/>
  <c r="M281" i="1"/>
  <c r="I282" i="1"/>
  <c r="M282" i="1" s="1"/>
  <c r="M283" i="1"/>
  <c r="M284" i="1"/>
  <c r="M285" i="1"/>
  <c r="M280" i="1"/>
  <c r="G280" i="1"/>
  <c r="K280" i="1" s="1"/>
  <c r="G281" i="1"/>
  <c r="K281" i="1" s="1"/>
  <c r="G282" i="1"/>
  <c r="K282" i="1" s="1"/>
  <c r="G283" i="1"/>
  <c r="K283" i="1" s="1"/>
  <c r="G284" i="1"/>
  <c r="K284" i="1" s="1"/>
  <c r="G285" i="1"/>
  <c r="K285" i="1" s="1"/>
  <c r="C281" i="1"/>
  <c r="C282" i="1"/>
  <c r="C283" i="1"/>
  <c r="C284" i="1"/>
  <c r="C285" i="1"/>
  <c r="C280" i="1"/>
  <c r="Q249" i="1"/>
  <c r="U249" i="1" s="1"/>
  <c r="Q250" i="1"/>
  <c r="U250" i="1" s="1"/>
  <c r="Q251" i="1"/>
  <c r="U251" i="1" s="1"/>
  <c r="Q252" i="1"/>
  <c r="U252" i="1" s="1"/>
  <c r="Q253" i="1"/>
  <c r="U253" i="1" s="1"/>
  <c r="Q248" i="1"/>
  <c r="U248" i="1" s="1"/>
  <c r="O249" i="1"/>
  <c r="S249" i="1" s="1"/>
  <c r="O250" i="1"/>
  <c r="S250" i="1" s="1"/>
  <c r="O252" i="1"/>
  <c r="S252" i="1" s="1"/>
  <c r="O253" i="1"/>
  <c r="S253" i="1" s="1"/>
  <c r="C249" i="1"/>
  <c r="C250" i="1"/>
  <c r="C251" i="1"/>
  <c r="C252" i="1"/>
  <c r="C253" i="1"/>
  <c r="I250" i="1"/>
  <c r="M250" i="1" s="1"/>
  <c r="I251" i="1"/>
  <c r="M251" i="1" s="1"/>
  <c r="I252" i="1"/>
  <c r="M252" i="1" s="1"/>
  <c r="I253" i="1"/>
  <c r="M253" i="1" s="1"/>
  <c r="I248" i="1"/>
  <c r="M248" i="1" s="1"/>
  <c r="G249" i="1"/>
  <c r="K249" i="1" s="1"/>
  <c r="G250" i="1"/>
  <c r="K250" i="1" s="1"/>
  <c r="G251" i="1"/>
  <c r="K251" i="1" s="1"/>
  <c r="G252" i="1"/>
  <c r="K252" i="1" s="1"/>
  <c r="G253" i="1"/>
  <c r="K253" i="1" s="1"/>
  <c r="G248" i="1"/>
  <c r="K248" i="1" s="1"/>
  <c r="C248" i="1"/>
  <c r="M61" i="1" l="1"/>
  <c r="M223" i="1"/>
  <c r="Q61" i="1"/>
  <c r="G232" i="1"/>
  <c r="J232" i="1"/>
  <c r="M232" i="1"/>
  <c r="P232" i="1"/>
  <c r="M254" i="1"/>
  <c r="K61" i="1"/>
  <c r="J393" i="1"/>
  <c r="V393" i="1"/>
  <c r="S393" i="1"/>
  <c r="V108" i="1"/>
  <c r="P393" i="1"/>
  <c r="M393" i="1"/>
  <c r="O61" i="1"/>
  <c r="G223" i="1"/>
  <c r="J223" i="1"/>
  <c r="Q88" i="1"/>
  <c r="S370" i="1"/>
  <c r="P223" i="1"/>
  <c r="G358" i="1"/>
  <c r="M358" i="1"/>
  <c r="S358" i="1"/>
  <c r="F337" i="1"/>
  <c r="O88" i="1"/>
  <c r="J370" i="1"/>
  <c r="P370" i="1"/>
  <c r="G370" i="1"/>
  <c r="M370" i="1"/>
  <c r="P358" i="1"/>
  <c r="J358" i="1"/>
  <c r="D337" i="1"/>
  <c r="H337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86" i="1"/>
  <c r="O286" i="1"/>
  <c r="M286" i="1"/>
  <c r="K286" i="1"/>
  <c r="I286" i="1"/>
  <c r="G286" i="1"/>
  <c r="Q254" i="1"/>
  <c r="O254" i="1"/>
  <c r="I254" i="1"/>
  <c r="G254" i="1"/>
  <c r="U123" i="1" l="1"/>
  <c r="V123" i="1"/>
  <c r="S254" i="1"/>
  <c r="U254" i="1"/>
  <c r="S286" i="1"/>
  <c r="U286" i="1"/>
  <c r="K254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<sst xmlns="http://schemas.openxmlformats.org/spreadsheetml/2006/main" count="1001" uniqueCount="180">
  <si>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</si>
  <si>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</si>
  <si>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</si>
  <si>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</si>
  <si>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</si>
  <si>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</si>
  <si>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</si>
  <si>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</si>
  <si>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</si>
  <si>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</si>
  <si>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</si>
  <si>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</si>
  <si>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</si>
  <si>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</si>
  <si>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</si>
  <si>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</si>
  <si>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</si>
  <si>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</si>
  <si>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</si>
  <si>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</si>
  <si>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</si>
  <si>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</si>
  <si>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</si>
  <si>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</si>
  <si>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</si>
  <si>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</si>
  <si>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</si>
  <si>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</si>
  <si>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</si>
  <si>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</si>
  <si>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</si>
  <si>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</si>
  <si>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</si>
  <si>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</si>
  <si>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</si>
  <si>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</si>
  <si>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</si>
  <si>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</si>
  <si>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</si>
  <si>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</si>
  <si>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</si>
  <si>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</si>
  <si>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</si>
  <si>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</si>
  <si>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</si>
  <si>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</si>
  <si>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</si>
  <si>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</si>
  <si>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</si>
  <si>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</si>
  <si>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</si>
  <si>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</si>
  <si>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</si>
  <si>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</si>
  <si>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</si>
  <si>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</si>
  <si>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</si>
  <si>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</si>
  <si>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</si>
  <si>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</si>
  <si>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</si>
  <si>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</si>
  <si>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</si>
  <si>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</si>
  <si>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</si>
  <si>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</si>
  <si>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</si>
  <si>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</si>
  <si>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</si>
  <si>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</si>
  <si>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</si>
  <si>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</si>
  <si>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</si>
  <si>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</si>
  <si>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</si>
  <si>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</si>
  <si>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</si>
  <si>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</si>
  <si>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</si>
  <si>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</si>
  <si>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</si>
  <si>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</si>
  <si>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</si>
  <si>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</si>
  <si>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</si>
  <si>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</si>
  <si>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</si>
  <si>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</si>
  <si>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</si>
  <si>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</si>
  <si>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</si>
  <si>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</si>
  <si>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</si>
  <si>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</si>
  <si>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</si>
  <si>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</si>
  <si>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</si>
  <si>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</si>
  <si>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</si>
  <si>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</si>
  <si>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</si>
  <si>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</si>
  <si>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</si>
  <si>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</si>
  <si>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</si>
  <si>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</si>
  <si>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</si>
  <si>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</si>
  <si>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</si>
  <si>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</si>
  <si>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</si>
  <si>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</si>
  <si>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</si>
  <si>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</si>
  <si>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</si>
  <si>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</si>
  <si>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</si>
  <si>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</si>
  <si>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</si>
  <si>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</si>
  <si>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</si>
  <si>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</si>
  <si>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</si>
  <si>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</si>
  <si>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</si>
  <si>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</si>
  <si>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</si>
  <si>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</si>
  <si>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</si>
  <si>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</si>
  <si>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</si>
  <si>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</si>
  <si>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</si>
  <si>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</si>
  <si>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</si>
  <si>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</si>
  <si>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</si>
  <si>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</si>
  <si>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</si>
  <si>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</si>
  <si>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</si>
  <si>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</si>
  <si>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</si>
  <si>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</si>
  <si>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</si>
  <si>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</si>
  <si>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</si>
  <si>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</si>
  <si>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01.05.2024</t>
  </si>
  <si>
    <t>31.05.2024</t>
  </si>
  <si>
    <t>01.01.2024</t>
  </si>
  <si>
    <t>BIAŁORUŚ</t>
  </si>
  <si>
    <t>SOMALIA</t>
  </si>
  <si>
    <t>SYRIA</t>
  </si>
  <si>
    <t>ERYTREA</t>
  </si>
  <si>
    <t>NORWEGIA</t>
  </si>
  <si>
    <t>NIDERLANDY</t>
  </si>
  <si>
    <t>RUMUNIA</t>
  </si>
  <si>
    <t>ŁOTWA</t>
  </si>
  <si>
    <t>LITWA</t>
  </si>
  <si>
    <t>AFGANISTAN</t>
  </si>
  <si>
    <t>25.05.2024 - 31.05.2024</t>
  </si>
  <si>
    <t>18.05.2024 - 24.05.2024</t>
  </si>
  <si>
    <t>11.05.2024 - 17.05.2024</t>
  </si>
  <si>
    <t>04.05.2024 - 10.05.2024</t>
  </si>
  <si>
    <t>27.04.2024 - 03.05.2024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</si>
  <si>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</si>
  <si>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</si>
  <si>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</si>
  <si>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 xml:space="preserve">Warszawa, </t>
  </si>
  <si>
    <r>
      <rPr>
        <b/>
        <sz val="10"/>
        <rFont val="Roboto"/>
        <charset val="238"/>
      </rPr>
      <t>W pierwszych pięciu miesiącach 2024 r. cudzoziemcy złożyli blisko 249 tys. wniosków w sprawach o udzielenie zezwoleń na pobyt</t>
    </r>
    <r>
      <rPr>
        <sz val="10"/>
        <rFont val="Roboto"/>
        <charset val="238"/>
      </rPr>
      <t xml:space="preserve">, o ponad 13,5  tys. więcej niż przez pierwsze pięć  miesięcy 2023 r. (+6%) </t>
    </r>
    <r>
      <rPr>
        <sz val="10"/>
        <color theme="1"/>
        <rFont val="Roboto"/>
        <charset val="238"/>
      </rPr>
      <t xml:space="preserve">
</t>
    </r>
    <r>
      <rPr>
        <sz val="10"/>
        <rFont val="Roboto"/>
        <charset val="238"/>
      </rPr>
      <t>Najwięcej osób (91%) zainteresowanych było zezwoleniem na pobyt czasowy (prawie 226 tys.), natomiast 5% zezwoleniem na pobyt stały (11,9 tys.),  a 4% zezwoleniem na pobyt rezydenta długoterminowego UE (około  11,1 tys.). Dominującym państwem pochodzenia była Ukraina (156 tys.). Bardzo licznie wnioski również składali: Białorusini (25,8 tys.), Gruzini (8 tys.), Hindusi (6,5 tys.), Kolumbijczycy (5 tys.) i Turcy (4,2 tys.). Blisko połowa wnioskodawców to osoby w wieku 18-34 (112,5 tys.), a kolejne 44% (108,5 tys.) to 35-64 latkowie. Wśród osób małoletnich bardzo liczną grupę stanowią dzieci z przedziału wiekowego 0-13 (24,5 tys.). Pod względem płci dominują mężczyźni (59%).</t>
    </r>
    <r>
      <rPr>
        <sz val="10"/>
        <color theme="1"/>
        <rFont val="Roboto"/>
        <charset val="238"/>
      </rPr>
      <t xml:space="preserve">
</t>
    </r>
    <r>
      <rPr>
        <sz val="10"/>
        <rFont val="Roboto"/>
        <charset val="238"/>
      </rPr>
      <t>Zwyczajowo wnioskodawcy koncentrowali się w województwach z dużymi ośrodkami miejskimi. Najwięcej cudzoziemców złożyło swoje wnioski w Mazowieckim Urzędzie Wojewódzkim (65,7 tys.), Wielkopolskim UW (31,2 tys.), Dolnośląskim UW (23,1 tys.) i Małopolskim UW (21,6 tys.). W tym samym czasie urzędy wojewódzkie wydały ponad 166 tys. decyzji, z czego 88% stanowiły zgody na pobyt, dalsze 8% odmowy, a 4% - umorzenia postępowania.</t>
    </r>
  </si>
  <si>
    <r>
      <t xml:space="preserve">Najwięcej odwołań od decyzji wydanych w I instancji (92%) odnosiło się do decyzji dotyczących pobytu czasowego (10 206), pobytu stałego (5%  - 567) i rezydenta długoterminowego (3% - 275).  Należy przy tym pamiętać, że w sprawie o zobowiązanie do powrotu organem właściwym do rozpatrywania odwołań od 6 kwietnia 2023 r. jest Komendant Główny Straży Granicznej. Decyzje Szefa UdSC dotyczą odwołań złożonych przed tą datą. </t>
    </r>
    <r>
      <rPr>
        <b/>
        <sz val="10"/>
        <rFont val="Roboto"/>
        <charset val="238"/>
      </rPr>
      <t>W sumie złożono 11,7 tys. odwołań, o blisko 2 tys. więcej niż przez pierwsze pięć miesiący 2023 r. (+19%).</t>
    </r>
    <r>
      <rPr>
        <sz val="10"/>
        <rFont val="Roboto"/>
        <charset val="238"/>
      </rPr>
      <t xml:space="preserve"> Najczęściej dotyczyły one obywateli: Białorusi oraz Ukrainy po 20%, Turcji (8%), Gruzji (7%) oraz Indii i Wietnamu po 5%. Zdecydowana większość odwołań dotyczy spraw prowadzonych przez Wojewodę Mazowieckiego (86%).
Szef UdSC wydał w sumie ponad 10 tys. decyzji w drugiej instancji, z czego 3 764 (38%) spraw zakończyło się utrzymaniem decyzji, 2 914 (29%) pozytywną decyzją, 238 (2%) uchyleniem decyzji i umorzeniem postępowania, a 1 801 (18%) uchyleniem decyzji i przekazaniem sprawy do ponownego rozpoznania.
W przypadku odwołań dotyczących postępowań o udzielenie zezwolenia na pobyt czasowy w 2 668 przypadkach zapadła decyzja pozytywna, w 3 260 utrzymano decyzje, a w 1 659 sprawach zdecydowano o uchyleniu decyzji i przekazaniu sprawy do ponownego rozpoznania.</t>
    </r>
  </si>
  <si>
    <r>
      <rPr>
        <b/>
        <sz val="10"/>
        <rFont val="Roboto"/>
        <charset val="238"/>
      </rPr>
      <t>W maju b</t>
    </r>
    <r>
      <rPr>
        <b/>
        <sz val="10"/>
        <color theme="1"/>
        <rFont val="Roboto"/>
        <charset val="238"/>
      </rPr>
      <t>r. Szef UdSC zrealizował 3 695 spraw dotyczących Wykazu</t>
    </r>
    <r>
      <rPr>
        <sz val="10"/>
        <color theme="1"/>
        <rFont val="Roboto"/>
        <charset val="238"/>
      </rPr>
      <t>, spośród których do najliczniejszych zaliczały się wpisy do Wykazu (36%), alerty pobytowe (21%), wpisy SIS (19%) i korekty wpisów (13%).</t>
    </r>
  </si>
  <si>
    <r>
      <rPr>
        <b/>
        <sz val="10"/>
        <rFont val="Roboto"/>
        <charset val="238"/>
      </rPr>
      <t>W maju br. wpłynęło do Urzędu ponad 96 tys. wniosków w ramach konsultacji wizowyc</t>
    </r>
    <r>
      <rPr>
        <sz val="10"/>
        <rFont val="Roboto"/>
        <charset val="238"/>
      </rPr>
      <t>h - 86 tys. pochodziło z innych państw członkowskich, a 6,5 tys. od konsulów. Liczba wydanych decyzji utrzymuje się na zbliżonych poziomie do liczby wniosków. Ogółem wydano ponad 90 tys. decyzji, przy czym ponad 80  tys. dotyczyło wniosków przesłanych z innych państw, a 6,1 tys. w sprawach dotyczących wniosków od konsulów. Zauważalny jest duży wzrost liczby spraw nadsyłanych od Partnerów Schengen -  jest to prawdopodobnie związane z wysokim sezonem turystycznym. Z tego samego powodu zwiększyła się także liczba spraw obligatoryjnych nadesłanych od konsulów RP.</t>
    </r>
  </si>
  <si>
    <r>
      <t xml:space="preserve">W maju 2024 r. wydano 166 zezwolenia dotyczące Małego Ruchu Granicznego. Natomiast  </t>
    </r>
    <r>
      <rPr>
        <b/>
        <sz val="10"/>
        <rFont val="Roboto"/>
        <charset val="238"/>
      </rPr>
      <t>w pierwszych pięciu miesiącach 2024 r. wydano łącznie 1 433 zezwoleń</t>
    </r>
    <r>
      <rPr>
        <sz val="10"/>
        <rFont val="Roboto"/>
        <charset val="238"/>
      </rPr>
      <t xml:space="preserve"> - wszystkie wydane przez placówkę we Lwowie.</t>
    </r>
  </si>
  <si>
    <r>
      <rPr>
        <b/>
        <sz val="10"/>
        <color theme="1"/>
        <rFont val="Roboto"/>
        <charset val="238"/>
      </rPr>
      <t>W pierwszych pięciu miesiącach 2024 r. - w ramach procedur dublińskich - wnioskami IN objętych było 1 349 cudzoziemców.</t>
    </r>
    <r>
      <rPr>
        <sz val="10"/>
        <color theme="1"/>
        <rFont val="Roboto"/>
        <charset val="238"/>
      </rPr>
      <t xml:space="preserve"> Z kolei Polska wystąpiła z takim wnioskiem do innych krajów europejskich (OUT) w przypadku 114 os., z czego 81% wniosków IN oraz 84% wniosków OUT zostało rozpatrzonych pozytywnie. 52% wniosków IN dotyczyło współpracy z Niemcami, 10% - z Francją, a 8% z Belgią i Norwegią. Procedury OUT kierowane były głównie do Niemiec (34%) i Rumunii (12%). 
</t>
    </r>
    <r>
      <rPr>
        <sz val="10"/>
        <rFont val="Roboto"/>
        <charset val="238"/>
      </rPr>
      <t>W podziale na obywatelstwo cudzoziemców, wnioski IN dotyczyły najczęściej ob. Rosji (18%), a także Ukrainy (14%) i Białorusi (6%).</t>
    </r>
  </si>
  <si>
    <r>
      <rPr>
        <b/>
        <sz val="10"/>
        <rFont val="Roboto"/>
        <charset val="238"/>
      </rPr>
      <t>Według stanu na 31 maja br. pod opieką Szefa UdSC znajdowało się 5 854 os</t>
    </r>
    <r>
      <rPr>
        <sz val="10"/>
        <rFont val="Roboto"/>
        <charset val="238"/>
      </rPr>
      <t>., z czego 852 zamieszkiwało w jednym z dziewięciu ośrodków dla cudzoziemców, a pozostałe 5 001 osób pobierało świadczenie pieniężne na samodzielne funkcjonowanie poza ośrodkiem.</t>
    </r>
  </si>
  <si>
    <r>
      <rPr>
        <sz val="10"/>
        <rFont val="Roboto"/>
        <charset val="238"/>
      </rPr>
      <t xml:space="preserve">Sytuację migracyjną w Polsce determinują konsekwencje wojny w Ukrainie. Według stanu na 1 czerwca 2024 r. z ochrony czasowej w Polsce korzystało 953,2 tys. cudzoziemców, w tym 948,7 tys. obywateli Ukrainy.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Roboto"/>
        <charset val="238"/>
      </rPr>
      <t>Ważne zezwolenia na pobyt posiada 1,895 mln osób, o 113 tys. osób więcej niż 14 czerwca 2023 r. (+6%)</t>
    </r>
    <r>
      <rPr>
        <sz val="10"/>
        <rFont val="Roboto"/>
        <charset val="238"/>
      </rPr>
      <t>. Dominują obywatele Ukrainy (1,478 mln). Poza tym licznie reprezentowani są w Polsce: Białorusini (131 tys.), Gruzini (27,3 tys.),  Rosjanie i Hindusi (po 22 tys.), Niemcy (16 tys.), Wietnamczycy (14 tys)., Turcy (12 tys.), Uzbecy (10 tys.) i Mołdawianie (9 tys.).                                                                                                                                                                                                                                                            W porównaniu z danymi sprzed roku największe zmiany w zakresie top10 dotyczą:                                                                                                                                                                          Ukraina - wzrost o 2%, +33,4tys.                                                                                                                                                                                                                                                   Białoruś - wzrost o 33%,  +43 tys.                                                                                                                                                                                                                                                 Gruzja - wzrost o 19%, +5,1 tys.                                                                                                                                                                                                                                                         Indie - wzrost o 28%, + 6,3 tys.                                                                                                                                                                                                                                                         Rosja - wzrost o 9%, +2tys.                                                                                                                                                                                                                                                        Niemcy - spadek o 8%, -1,3tys.                                                                                                                                                                                                                                               Wietnam - wzrost o 8%, +1 tys.                                                                                                                                                                                                                                                  Turcja - wzrost o 34%, + 4,1 tys.                                                                                                                                                                                                                                              Uzbekistan - wzrost o 32%, +3,1 tys.                                                                                                                                                                                                                                           Mołdawia - wzróst o 12%, +1 tys.</t>
    </r>
    <r>
      <rPr>
        <sz val="11"/>
        <rFont val="Roboto"/>
        <charset val="238"/>
      </rPr>
      <t xml:space="preserve">                                                                                                                                       </t>
    </r>
  </si>
  <si>
    <r>
      <rPr>
        <b/>
        <sz val="10"/>
        <rFont val="Roboto"/>
        <charset val="238"/>
      </rPr>
      <t>Przez pierwsze pięc miesięcy  br. cudzoziemcy złożyli 4 464 wnioski o udzielenie ochrony międzynarodowej na terytorium RP, które objęły 5 878 osób,</t>
    </r>
    <r>
      <rPr>
        <sz val="10"/>
        <rFont val="Roboto"/>
        <charset val="238"/>
      </rPr>
      <t xml:space="preserve"> co oznacza wzrost o 66% w porównaniu z tym samym okresem w 2023 r. (+2 335 osób). Najliczniej o ochronę ubiegali się obywatele: Ukrainy (2 058), Białorusi (1 601), Rosji (466), Somalii (258) i Syrii (217). Obywatele tych pięciu najliczniejszych państw pochodzenia złożyli w sumie 85% wniosków o ochronę. 
W  2024 roku dominują wnioski pierwsze (4 081, które dotyczyły 5 143 osób). Wnioski kolejne (383) dotyczyły 758 osób. Najwięcej wniosków złożyli mężczyźni (3 820), głównie w przedziale wiekowym 18-34. Natomiast kobiety stanowią mniej liczbą grupę (2 058) - 34%, ale również tutaj dominował ten sam przedział wiekowy. Liczba dzieci (18% wszystkich osób objętych wnioskami) obydwu płci w wieku do lat 13 wynosiła - 813, a w wieku 14-17 - 223.</t>
    </r>
  </si>
  <si>
    <r>
      <rPr>
        <b/>
        <sz val="10"/>
        <rFont val="Roboto"/>
        <charset val="238"/>
      </rPr>
      <t>W  2024 r. Szef UdSC wydał 3 862 decyzji w sprawach o udzielenie ochrony międzynarodowe</t>
    </r>
    <r>
      <rPr>
        <sz val="10"/>
        <rFont val="Roboto"/>
        <charset val="238"/>
      </rPr>
      <t>j, w tym 2 521 pozytywnych: 231 – status uchodźcy, 2 290 - ochrona uzupełniająca. Poza tym 642 negatywne i 699 umorzeń. Status uchodźcy nadano głównie obywatelom Białorusi (106), Rosji (51), Afganistanu (21), Iranu (17) oraz Syrii (9). Ochronę uzupełniającą udzielano najczęściej obywatelom Białorusi (1 188) i Ukrainy (989), ale także Rosji (38), Afganistanu (18) i Etiopii (12). Decyzję negatywną otrzymało 642 cudzoziemców – głównie z Rosji (281), Białorusi (45), Indii (45), Egipt (37) i Ukrainy (25). Postępowania 699 osób (w tym 198 obywateli Rosji,  59 obywateli Afganistanu, 54 obywatelii Syrii, 52 obywateli Ukrainy oraz 47 obywateli Tadżykistanu) zostały umorzone. Wskaźnik uznawalności w 2024 r. wynosi 80%, przy czym dla Somalii i Etiopii – 100%, dla Ukrainy, Afganistanu – 98%, dla Białorusi - 97%, dla Syrii– 89%, a dla Rosji - 24%.
Średni czas trwania postępowania to 136 dni. Liczba spraw w toku wg stanu na 31 maja 2024 r. wynosi 5,3 tys.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</si>
</sst>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b/>
      <sz val="1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9" fontId="21" fillId="0" borderId="0" xfId="46" applyFont="1" applyProtection="1">
      <protection locked="0"/>
    </xf>
    <xf numFmtId="3" fontId="4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7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30" fillId="33" borderId="0" xfId="0" applyFont="1" applyFill="1" applyAlignment="1" applyProtection="1">
      <alignment horizontal="left" vertical="top" wrapText="1"/>
      <protection locked="0"/>
    </xf>
    <xf numFmtId="0" fontId="26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6" fillId="33" borderId="0" xfId="0" applyFont="1" applyFill="1" applyAlignment="1" applyProtection="1">
      <alignment horizontal="left" vertical="top"/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tygodniowy'!$G$278:$J$279,'Meldunek tygodniowy'!$K$278:$N$279,'Meldunek tygodniowy'!$O$278:$R$279)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tygodniowy'!$G$280:$R$280</c:f>
              <c:numCache>
                <c:formatCode>General</c:formatCode>
                <c:ptCount val="12"/>
                <c:pt idx="0">
                  <c:v>1334</c:v>
                </c:pt>
                <c:pt idx="2">
                  <c:v>1882</c:v>
                </c:pt>
                <c:pt idx="4">
                  <c:v>41</c:v>
                </c:pt>
                <c:pt idx="6">
                  <c:v>182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tygodniowy'!$G$278:$J$279,'Meldunek tygodniowy'!$K$278:$N$279,'Meldunek tygodniowy'!$O$278:$R$279)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General</c:formatCode>
                <c:ptCount val="12"/>
                <c:pt idx="0">
                  <c:v>1217</c:v>
                </c:pt>
                <c:pt idx="2">
                  <c:v>1523</c:v>
                </c:pt>
                <c:pt idx="4">
                  <c:v>22</c:v>
                </c:pt>
                <c:pt idx="6">
                  <c:v>82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tygodniowy'!$G$278:$J$279,'Meldunek tygodniowy'!$K$278:$N$279,'Meldunek tygodniowy'!$O$278:$R$279)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150</c:v>
                </c:pt>
                <c:pt idx="2">
                  <c:v>242</c:v>
                </c:pt>
                <c:pt idx="4">
                  <c:v>131</c:v>
                </c:pt>
                <c:pt idx="6">
                  <c:v>191</c:v>
                </c:pt>
                <c:pt idx="8">
                  <c:v>13</c:v>
                </c:pt>
                <c:pt idx="1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tygodniowy'!$C$283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tygodniowy'!$G$278:$J$279,'Meldunek tygodniowy'!$K$278:$N$279,'Meldunek tygodniowy'!$O$278:$R$279)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237</c:v>
                </c:pt>
                <c:pt idx="2">
                  <c:v>232</c:v>
                </c:pt>
                <c:pt idx="4">
                  <c:v>13</c:v>
                </c:pt>
                <c:pt idx="6">
                  <c:v>32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tygodniowy'!$C$284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tygodniowy'!$G$284:$R$284</c:f>
              <c:numCache>
                <c:formatCode>General</c:formatCode>
                <c:ptCount val="12"/>
                <c:pt idx="0">
                  <c:v>191</c:v>
                </c:pt>
                <c:pt idx="2">
                  <c:v>201</c:v>
                </c:pt>
                <c:pt idx="4">
                  <c:v>6</c:v>
                </c:pt>
                <c:pt idx="6">
                  <c:v>9</c:v>
                </c:pt>
                <c:pt idx="8">
                  <c:v>8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tygodniowy'!$G$278:$J$279,'Meldunek tygodniowy'!$K$278:$N$279,'Meldunek tygodniowy'!$O$278:$R$279)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952</c:v>
                </c:pt>
                <c:pt idx="2">
                  <c:v>1063</c:v>
                </c:pt>
                <c:pt idx="4">
                  <c:v>120</c:v>
                </c:pt>
                <c:pt idx="6">
                  <c:v>188</c:v>
                </c:pt>
                <c:pt idx="8">
                  <c:v>24</c:v>
                </c:pt>
                <c:pt idx="10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63636920"/>
        <c:axId val="363635744"/>
        <c:axId val="0"/>
      </c:bar3DChart>
      <c:catAx>
        <c:axId val="36363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363635744"/>
        <c:crosses val="autoZero"/>
        <c:auto val="1"/>
        <c:lblAlgn val="ctr"/>
        <c:lblOffset val="100"/>
        <c:noMultiLvlLbl val="0"/>
      </c:catAx>
      <c:valAx>
        <c:axId val="363635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63636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tygodniowy'!$B$388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tygodniowy'!$J$387,'Meldunek tygodniowy'!$M$387,'Meldunek tygodniowy'!$P$387,'Meldunek tygodniowy'!$S$387,'Meldunek tygodniowy'!$V$387)</c:f>
              <c:strCache>
                <c:ptCount val="5"/>
                <c:pt idx="0">
                  <c:v>27.04.2024 - 03.05.2024</c:v>
                </c:pt>
                <c:pt idx="1">
                  <c:v>04.05.2024 - 10.05.2024</c:v>
                </c:pt>
                <c:pt idx="2">
                  <c:v>11.05.2024 - 17.05.2024</c:v>
                </c:pt>
                <c:pt idx="3">
                  <c:v>18.05.2024 - 24.05.2024</c:v>
                </c:pt>
                <c:pt idx="4">
                  <c:v>25.05.2024 - 31.05.2024</c:v>
                </c:pt>
              </c:strCache>
            </c:strRef>
          </c:cat>
          <c:val>
            <c:numRef>
              <c:f>('Meldunek tygodniowy'!$J$388,'Meldunek tygodniowy'!$M$388,'Meldunek tygodniowy'!$P$388,'Meldunek tygodniowy'!$S$388,'Meldunek tygodniowy'!$V$388)</c:f>
              <c:numCache>
                <c:formatCode>#,##0</c:formatCode>
                <c:ptCount val="5"/>
                <c:pt idx="0">
                  <c:v>712</c:v>
                </c:pt>
                <c:pt idx="1">
                  <c:v>712</c:v>
                </c:pt>
                <c:pt idx="2">
                  <c:v>800</c:v>
                </c:pt>
                <c:pt idx="3">
                  <c:v>829</c:v>
                </c:pt>
                <c:pt idx="4">
                  <c:v>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tygodniowy'!$B$389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tygodniowy'!$J$387,'Meldunek tygodniowy'!$M$387,'Meldunek tygodniowy'!$P$387,'Meldunek tygodniowy'!$S$387,'Meldunek tygodniowy'!$V$387)</c:f>
              <c:strCache>
                <c:ptCount val="5"/>
                <c:pt idx="0">
                  <c:v>27.04.2024 - 03.05.2024</c:v>
                </c:pt>
                <c:pt idx="1">
                  <c:v>04.05.2024 - 10.05.2024</c:v>
                </c:pt>
                <c:pt idx="2">
                  <c:v>11.05.2024 - 17.05.2024</c:v>
                </c:pt>
                <c:pt idx="3">
                  <c:v>18.05.2024 - 24.05.2024</c:v>
                </c:pt>
                <c:pt idx="4">
                  <c:v>25.05.2024 - 31.05.2024</c:v>
                </c:pt>
              </c:strCache>
            </c:strRef>
          </c:cat>
          <c:val>
            <c:numRef>
              <c:f>('Meldunek tygodniowy'!$J$389,'Meldunek tygodniowy'!$M$389,'Meldunek tygodniowy'!$P$389,'Meldunek tygodniowy'!$S$389,'Meldunek tygodniowy'!$V$389)</c:f>
              <c:numCache>
                <c:formatCode>#,##0</c:formatCode>
                <c:ptCount val="5"/>
                <c:pt idx="0">
                  <c:v>4757</c:v>
                </c:pt>
                <c:pt idx="1">
                  <c:v>4856</c:v>
                </c:pt>
                <c:pt idx="2">
                  <c:v>4938</c:v>
                </c:pt>
                <c:pt idx="3">
                  <c:v>4989</c:v>
                </c:pt>
                <c:pt idx="4">
                  <c:v>5001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tygodniowy'!$B$392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tygodniowy'!$J$387,'Meldunek tygodniowy'!$M$387,'Meldunek tygodniowy'!$P$387,'Meldunek tygodniowy'!$S$387,'Meldunek tygodniowy'!$V$387)</c:f>
              <c:strCache>
                <c:ptCount val="5"/>
                <c:pt idx="0">
                  <c:v>27.04.2024 - 03.05.2024</c:v>
                </c:pt>
                <c:pt idx="1">
                  <c:v>04.05.2024 - 10.05.2024</c:v>
                </c:pt>
                <c:pt idx="2">
                  <c:v>11.05.2024 - 17.05.2024</c:v>
                </c:pt>
                <c:pt idx="3">
                  <c:v>18.05.2024 - 24.05.2024</c:v>
                </c:pt>
                <c:pt idx="4">
                  <c:v>25.05.2024 - 31.05.2024</c:v>
                </c:pt>
              </c:strCache>
            </c:strRef>
          </c:cat>
          <c:val>
            <c:numRef>
              <c:f>('Meldunek tygodniowy'!$J$392,'Meldunek tygodniowy'!$M$392,'Meldunek tygodniowy'!$P$392,'Meldunek tygodniowy'!$S$392,'Meldunek tygodniowy'!$V$392)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63637312"/>
        <c:axId val="363638096"/>
        <c:axId val="0"/>
      </c:bar3DChart>
      <c:catAx>
        <c:axId val="3636373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3638096"/>
        <c:crosses val="autoZero"/>
        <c:auto val="1"/>
        <c:lblAlgn val="ctr"/>
        <c:lblOffset val="100"/>
        <c:noMultiLvlLbl val="0"/>
      </c:catAx>
      <c:valAx>
        <c:axId val="3636380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63637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10206</c:v>
                </c:pt>
                <c:pt idx="2">
                  <c:v>3260</c:v>
                </c:pt>
                <c:pt idx="3">
                  <c:v>2668</c:v>
                </c:pt>
                <c:pt idx="4">
                  <c:v>1659</c:v>
                </c:pt>
                <c:pt idx="5">
                  <c:v>128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567</c:v>
                </c:pt>
                <c:pt idx="2">
                  <c:v>202</c:v>
                </c:pt>
                <c:pt idx="3">
                  <c:v>198</c:v>
                </c:pt>
                <c:pt idx="4">
                  <c:v>103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275</c:v>
                </c:pt>
                <c:pt idx="2">
                  <c:v>128</c:v>
                </c:pt>
                <c:pt idx="3">
                  <c:v>43</c:v>
                </c:pt>
                <c:pt idx="4">
                  <c:v>30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19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19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584</c:v>
                </c:pt>
                <c:pt idx="2">
                  <c:v>152</c:v>
                </c:pt>
                <c:pt idx="3">
                  <c:v>0</c:v>
                </c:pt>
                <c:pt idx="4">
                  <c:v>5</c:v>
                </c:pt>
                <c:pt idx="5">
                  <c:v>59</c:v>
                </c:pt>
                <c:pt idx="6">
                  <c:v>14</c:v>
                </c:pt>
                <c:pt idx="7">
                  <c:v>0</c:v>
                </c:pt>
                <c:pt idx="8">
                  <c:v>65</c:v>
                </c:pt>
                <c:pt idx="9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17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63634176"/>
        <c:axId val="363632608"/>
        <c:axId val="0"/>
      </c:bar3DChart>
      <c:catAx>
        <c:axId val="3636341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3632608"/>
        <c:crosses val="autoZero"/>
        <c:auto val="1"/>
        <c:lblAlgn val="ctr"/>
        <c:lblOffset val="100"/>
        <c:noMultiLvlLbl val="0"/>
      </c:catAx>
      <c:valAx>
        <c:axId val="363632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3634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tygodniowy'!$G$246:$J$247,'Meldunek tygodniowy'!$K$246:$N$247,'Meldunek tygodniowy'!$O$246:$R$247)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tygodniowy'!$G$248:$R$248</c:f>
              <c:numCache>
                <c:formatCode>General</c:formatCode>
                <c:ptCount val="12"/>
                <c:pt idx="0">
                  <c:v>313</c:v>
                </c:pt>
                <c:pt idx="2">
                  <c:v>409</c:v>
                </c:pt>
                <c:pt idx="4">
                  <c:v>22</c:v>
                </c:pt>
                <c:pt idx="6">
                  <c:v>98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tygodniowy'!$G$246:$J$247,'Meldunek tygodniowy'!$K$246:$N$247,'Meldunek tygodniowy'!$O$246:$R$247)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192</c:v>
                </c:pt>
                <c:pt idx="2">
                  <c:v>232</c:v>
                </c:pt>
                <c:pt idx="4">
                  <c:v>11</c:v>
                </c:pt>
                <c:pt idx="6">
                  <c:v>40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tygodniowy'!$C$250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tygodniowy'!$G$246:$J$247,'Meldunek tygodniowy'!$K$246:$N$247,'Meldunek tygodniowy'!$O$246:$R$247)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164</c:v>
                </c:pt>
                <c:pt idx="2">
                  <c:v>164</c:v>
                </c:pt>
                <c:pt idx="4">
                  <c:v>5</c:v>
                </c:pt>
                <c:pt idx="6">
                  <c:v>12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tygodniowy'!$C$251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tygodniowy'!$G$246:$J$247,'Meldunek tygodniowy'!$K$246:$N$247,'Meldunek tygodniowy'!$O$246:$R$247)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144</c:v>
                </c:pt>
                <c:pt idx="2">
                  <c:v>147</c:v>
                </c:pt>
                <c:pt idx="4">
                  <c:v>5</c:v>
                </c:pt>
                <c:pt idx="6">
                  <c:v>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tygodniowy'!$C$252</c:f>
              <c:strCache>
                <c:ptCount val="1"/>
                <c:pt idx="0">
                  <c:v>ERYTREA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tygodniowy'!$G$252:$R$252</c:f>
              <c:numCache>
                <c:formatCode>General</c:formatCode>
                <c:ptCount val="12"/>
                <c:pt idx="0">
                  <c:v>83</c:v>
                </c:pt>
                <c:pt idx="2">
                  <c:v>83</c:v>
                </c:pt>
                <c:pt idx="4">
                  <c:v>1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tygodniowy'!$G$246:$J$247,'Meldunek tygodniowy'!$K$246:$N$247,'Meldunek tygodniowy'!$O$246:$R$247)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354</c:v>
                </c:pt>
                <c:pt idx="2">
                  <c:v>407</c:v>
                </c:pt>
                <c:pt idx="4">
                  <c:v>42</c:v>
                </c:pt>
                <c:pt idx="6">
                  <c:v>64</c:v>
                </c:pt>
                <c:pt idx="8">
                  <c:v>4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63636136"/>
        <c:axId val="363637704"/>
        <c:axId val="0"/>
      </c:bar3DChart>
      <c:catAx>
        <c:axId val="363636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63637704"/>
        <c:crosses val="autoZero"/>
        <c:auto val="1"/>
        <c:lblAlgn val="ctr"/>
        <c:lblOffset val="100"/>
        <c:noMultiLvlLbl val="0"/>
      </c:catAx>
      <c:valAx>
        <c:axId val="36363770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63636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01.05.2024 - 31.05.2024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41729</c:v>
                </c:pt>
                <c:pt idx="1">
                  <c:v>23569</c:v>
                </c:pt>
                <c:pt idx="2">
                  <c:v>1903</c:v>
                </c:pt>
                <c:pt idx="3">
                  <c:v>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01.05.2024 - 31.05.2024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2332</c:v>
                </c:pt>
                <c:pt idx="1">
                  <c:v>1528</c:v>
                </c:pt>
                <c:pt idx="2">
                  <c:v>247</c:v>
                </c:pt>
                <c:pt idx="3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01.05.2024 - 31.05.2024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2324</c:v>
                </c:pt>
                <c:pt idx="1">
                  <c:v>1124</c:v>
                </c:pt>
                <c:pt idx="2">
                  <c:v>111</c:v>
                </c:pt>
                <c:pt idx="3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25256"/>
        <c:axId val="374623296"/>
        <c:axId val="0"/>
      </c:bar3DChart>
      <c:catAx>
        <c:axId val="374625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4623296"/>
        <c:crosses val="autoZero"/>
        <c:auto val="1"/>
        <c:lblAlgn val="ctr"/>
        <c:lblOffset val="100"/>
        <c:noMultiLvlLbl val="0"/>
      </c:catAx>
      <c:valAx>
        <c:axId val="374623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74625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tygodniowy'!$D$185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tygodniowy'!$H$185:$K$185</c:f>
              <c:numCache>
                <c:formatCode>#,##0</c:formatCode>
                <c:ptCount val="4"/>
                <c:pt idx="0">
                  <c:v>86046</c:v>
                </c:pt>
                <c:pt idx="3">
                  <c:v>80274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tygodniowy'!$D$186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tygodniowy'!$H$186:$K$186</c:f>
              <c:numCache>
                <c:formatCode>#,##0</c:formatCode>
                <c:ptCount val="4"/>
                <c:pt idx="0">
                  <c:v>6539</c:v>
                </c:pt>
                <c:pt idx="3">
                  <c:v>6105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tygodniowy'!$D$187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tygodniowy'!$H$187:$K$187</c:f>
              <c:numCache>
                <c:formatCode>#,##0</c:formatCode>
                <c:ptCount val="4"/>
                <c:pt idx="0">
                  <c:v>4019</c:v>
                </c:pt>
                <c:pt idx="3">
                  <c:v>3986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20552"/>
        <c:axId val="374627216"/>
        <c:axId val="374440600"/>
      </c:bar3DChart>
      <c:catAx>
        <c:axId val="37462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4627216"/>
        <c:crosses val="autoZero"/>
        <c:auto val="1"/>
        <c:lblAlgn val="ctr"/>
        <c:lblOffset val="100"/>
        <c:noMultiLvlLbl val="0"/>
      </c:catAx>
      <c:valAx>
        <c:axId val="3746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4620552"/>
        <c:crosses val="autoZero"/>
        <c:crossBetween val="between"/>
      </c:valAx>
      <c:serAx>
        <c:axId val="374440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462721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01.01.2024 - 31.05.2024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225980</c:v>
                </c:pt>
                <c:pt idx="1">
                  <c:v>129729</c:v>
                </c:pt>
                <c:pt idx="2">
                  <c:v>11955</c:v>
                </c:pt>
                <c:pt idx="3">
                  <c:v>4990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01.01.2024 - 31.05.2024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11846</c:v>
                </c:pt>
                <c:pt idx="1">
                  <c:v>9901</c:v>
                </c:pt>
                <c:pt idx="2">
                  <c:v>1271</c:v>
                </c:pt>
                <c:pt idx="3">
                  <c:v>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01.01.2024 - 31.05.2024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11136</c:v>
                </c:pt>
                <c:pt idx="1">
                  <c:v>6390</c:v>
                </c:pt>
                <c:pt idx="2">
                  <c:v>651</c:v>
                </c:pt>
                <c:pt idx="3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20160"/>
        <c:axId val="374621728"/>
        <c:axId val="0"/>
      </c:bar3DChart>
      <c:catAx>
        <c:axId val="3746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4621728"/>
        <c:crosses val="autoZero"/>
        <c:auto val="1"/>
        <c:lblAlgn val="ctr"/>
        <c:lblOffset val="100"/>
        <c:noMultiLvlLbl val="0"/>
      </c:catAx>
      <c:valAx>
        <c:axId val="37462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74620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289</xdr:row>
      <xdr:rowOff>52389</xdr:rowOff>
    </xdr:from>
    <xdr:to>
      <xdr:col>24</xdr:col>
      <xdr:colOff>19051</xdr:colOff>
      <xdr:row>310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399</xdr:row>
      <xdr:rowOff>65086</xdr:rowOff>
    </xdr:from>
    <xdr:to>
      <xdr:col>23</xdr:col>
      <xdr:colOff>9525</xdr:colOff>
      <xdr:row>413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254</xdr:row>
      <xdr:rowOff>142193</xdr:rowOff>
    </xdr:from>
    <xdr:to>
      <xdr:col>23</xdr:col>
      <xdr:colOff>238126</xdr:colOff>
      <xdr:row>273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189</xdr:row>
      <xdr:rowOff>1</xdr:rowOff>
    </xdr:from>
    <xdr:to>
      <xdr:col>21</xdr:col>
      <xdr:colOff>238125</xdr:colOff>
      <xdr:row>204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343</xdr:row>
      <xdr:rowOff>0</xdr:rowOff>
    </xdr:from>
    <xdr:to>
      <xdr:col>20</xdr:col>
      <xdr:colOff>234084</xdr:colOff>
      <xdr:row>343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282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312</xdr:row>
      <xdr:rowOff>31751</xdr:rowOff>
    </xdr:from>
    <xdr:to>
      <xdr:col>25</xdr:col>
      <xdr:colOff>21167</xdr:colOff>
      <xdr:row>319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337</xdr:row>
      <xdr:rowOff>114300</xdr:rowOff>
    </xdr:from>
    <xdr:to>
      <xdr:col>25</xdr:col>
      <xdr:colOff>10584</xdr:colOff>
      <xdr:row>343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73856850"/>
          <a:ext cx="888788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371</xdr:row>
      <xdr:rowOff>190499</xdr:rowOff>
    </xdr:from>
    <xdr:to>
      <xdr:col>25</xdr:col>
      <xdr:colOff>10584</xdr:colOff>
      <xdr:row>379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82496024"/>
          <a:ext cx="888788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417</xdr:row>
      <xdr:rowOff>0</xdr:rowOff>
    </xdr:from>
    <xdr:to>
      <xdr:col>25</xdr:col>
      <xdr:colOff>10584</xdr:colOff>
      <xdr:row>420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24</xdr:col>
      <xdr:colOff>209550</xdr:colOff>
      <xdr:row>99</xdr:row>
      <xdr:rowOff>66675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20164424"/>
          <a:ext cx="8829675" cy="178117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57150</xdr:colOff>
      <xdr:row>160</xdr:row>
      <xdr:rowOff>19050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4499550"/>
          <a:ext cx="8934450" cy="13525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000"/>
        </a:p>
      </xdr:txBody>
    </xdr:sp>
    <xdr:clientData/>
  </xdr:twoCellAnchor>
  <xdr:twoCellAnchor>
    <xdr:from>
      <xdr:col>0</xdr:col>
      <xdr:colOff>0</xdr:colOff>
      <xdr:row>176</xdr:row>
      <xdr:rowOff>0</xdr:rowOff>
    </xdr:from>
    <xdr:to>
      <xdr:col>25</xdr:col>
      <xdr:colOff>10584</xdr:colOff>
      <xdr:row>179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0"/>
        </a:p>
      </xdr:txBody>
    </xdr:sp>
    <xdr:clientData/>
  </xdr:twoCellAnchor>
  <xdr:twoCellAnchor>
    <xdr:from>
      <xdr:col>0</xdr:col>
      <xdr:colOff>0</xdr:colOff>
      <xdr:row>206</xdr:row>
      <xdr:rowOff>0</xdr:rowOff>
    </xdr:from>
    <xdr:to>
      <xdr:col>25</xdr:col>
      <xdr:colOff>10584</xdr:colOff>
      <xdr:row>212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234</xdr:row>
      <xdr:rowOff>0</xdr:rowOff>
    </xdr:from>
    <xdr:to>
      <xdr:col>25</xdr:col>
      <xdr:colOff>10584</xdr:colOff>
      <xdr:row>237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424</xdr:row>
      <xdr:rowOff>114299</xdr:rowOff>
    </xdr:from>
    <xdr:to>
      <xdr:col>25</xdr:col>
      <xdr:colOff>10584</xdr:colOff>
      <xdr:row>440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95021399"/>
          <a:ext cx="888788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52"/>
  <sheetViews>
    <sheetView showGridLines="0" tabSelected="1" zoomScaleNormal="100" zoomScalePageLayoutView="70" workbookViewId="0">
      <selection activeCell="A373" sqref="A373:Y379"/>
    </sheetView>
  </sheetViews>
  <sheetFormatPr defaultColWidth="4.140625" defaultRowHeight="15" x14ac:dyDescent="0.25"/>
  <cols>
    <col min="1" max="9" width="5" style="3" customWidth="1"/>
    <col min="10" max="10" width="6" style="3" bestFit="1" customWidth="1"/>
    <col min="11" max="11" width="10.5703125" style="3" bestFit="1" customWidth="1"/>
    <col min="12" max="12" width="5" style="3" customWidth="1"/>
    <col min="13" max="13" width="6" style="3" bestFit="1" customWidth="1"/>
    <col min="14" max="16" width="5.42578125" style="3" bestFit="1" customWidth="1"/>
    <col min="17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26" width="4.140625" style="3"/>
    <col min="27" max="27" width="5.140625" style="3" bestFit="1" customWidth="1"/>
    <col min="28" max="16384" width="4.140625" style="3"/>
  </cols>
  <sheetData>
    <row r="1" spans="1:29" x14ac:dyDescent="0.2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2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2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2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E5" s="299" t="s">
        <v>66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25"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25"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3">
      <c r="E9" s="300" t="str">
        <f>CONCATENATE("w okresie ",Arkusz18!A2," - ",Arkusz18!B2," r.")</f>
        <v>w okresie 01.05.2024 - 31.05.2024 r.</v>
      </c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2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2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2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2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25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.75" x14ac:dyDescent="0.25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.75" x14ac:dyDescent="0.25">
      <c r="A16" s="8"/>
    </row>
    <row r="18" spans="1:26" x14ac:dyDescent="0.25">
      <c r="A18" s="133" t="s">
        <v>139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1:26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</row>
    <row r="20" spans="1:26" x14ac:dyDescent="0.2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4" t="s">
        <v>2</v>
      </c>
      <c r="H22" s="85"/>
      <c r="I22" s="85"/>
      <c r="J22" s="85"/>
      <c r="K22" s="85" t="s">
        <v>3</v>
      </c>
      <c r="L22" s="85"/>
      <c r="M22" s="88" t="str">
        <f>CONCATENATE("decyzje ",Arkusz18!A2," - ",Arkusz18!B2," r.")</f>
        <v>decyzje 01.05.2024 - 31.05.2024 r.</v>
      </c>
      <c r="N22" s="88"/>
      <c r="O22" s="88"/>
      <c r="P22" s="88"/>
      <c r="Q22" s="88"/>
      <c r="R22" s="89"/>
    </row>
    <row r="23" spans="1:26" ht="60" customHeight="1" x14ac:dyDescent="0.25">
      <c r="G23" s="86"/>
      <c r="H23" s="87"/>
      <c r="I23" s="87"/>
      <c r="J23" s="87"/>
      <c r="K23" s="87"/>
      <c r="L23" s="87"/>
      <c r="M23" s="90" t="s">
        <v>25</v>
      </c>
      <c r="N23" s="90"/>
      <c r="O23" s="90" t="s">
        <v>26</v>
      </c>
      <c r="P23" s="90"/>
      <c r="Q23" s="90" t="s">
        <v>27</v>
      </c>
      <c r="R23" s="105"/>
    </row>
    <row r="24" spans="1:26" x14ac:dyDescent="0.25">
      <c r="G24" s="222" t="s">
        <v>34</v>
      </c>
      <c r="H24" s="223"/>
      <c r="I24" s="223"/>
      <c r="J24" s="223"/>
      <c r="K24" s="172">
        <f>Arkusz9!B5</f>
        <v>41729</v>
      </c>
      <c r="L24" s="172"/>
      <c r="M24" s="111">
        <f>Arkusz9!B3</f>
        <v>23569</v>
      </c>
      <c r="N24" s="111"/>
      <c r="O24" s="111">
        <f>Arkusz9!B2</f>
        <v>1903</v>
      </c>
      <c r="P24" s="111"/>
      <c r="Q24" s="111">
        <f>Arkusz9!B4</f>
        <v>952</v>
      </c>
      <c r="R24" s="112"/>
    </row>
    <row r="25" spans="1:26" x14ac:dyDescent="0.25">
      <c r="G25" s="261" t="s">
        <v>35</v>
      </c>
      <c r="H25" s="262"/>
      <c r="I25" s="262"/>
      <c r="J25" s="262"/>
      <c r="K25" s="260">
        <f>Arkusz9!B13</f>
        <v>2332</v>
      </c>
      <c r="L25" s="260"/>
      <c r="M25" s="265">
        <f>Arkusz9!B11</f>
        <v>1528</v>
      </c>
      <c r="N25" s="265"/>
      <c r="O25" s="265">
        <f>Arkusz9!B10</f>
        <v>247</v>
      </c>
      <c r="P25" s="265"/>
      <c r="Q25" s="265">
        <f>Arkusz9!B12</f>
        <v>127</v>
      </c>
      <c r="R25" s="266"/>
    </row>
    <row r="26" spans="1:26" ht="15.75" thickBot="1" x14ac:dyDescent="0.3">
      <c r="G26" s="98" t="s">
        <v>24</v>
      </c>
      <c r="H26" s="99"/>
      <c r="I26" s="99"/>
      <c r="J26" s="99"/>
      <c r="K26" s="221">
        <f>Arkusz9!B9</f>
        <v>2324</v>
      </c>
      <c r="L26" s="221"/>
      <c r="M26" s="219">
        <f>Arkusz9!B7</f>
        <v>1124</v>
      </c>
      <c r="N26" s="219"/>
      <c r="O26" s="219">
        <f>Arkusz9!B6</f>
        <v>111</v>
      </c>
      <c r="P26" s="219"/>
      <c r="Q26" s="219">
        <f>Arkusz9!B8</f>
        <v>117</v>
      </c>
      <c r="R26" s="220"/>
    </row>
    <row r="27" spans="1:26" ht="15.75" thickBot="1" x14ac:dyDescent="0.3">
      <c r="G27" s="297" t="s">
        <v>72</v>
      </c>
      <c r="H27" s="298"/>
      <c r="I27" s="298"/>
      <c r="J27" s="298"/>
      <c r="K27" s="263">
        <f>SUM(K24:K26)</f>
        <v>46385</v>
      </c>
      <c r="L27" s="263"/>
      <c r="M27" s="263">
        <f>SUM(M24:M26)</f>
        <v>26221</v>
      </c>
      <c r="N27" s="263"/>
      <c r="O27" s="263">
        <f>SUM(O24:O26)</f>
        <v>2261</v>
      </c>
      <c r="P27" s="263"/>
      <c r="Q27" s="263">
        <f>SUM(Q24:Q26)</f>
        <v>1196</v>
      </c>
      <c r="R27" s="264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72" t="s">
        <v>2</v>
      </c>
      <c r="H46" s="73"/>
      <c r="I46" s="73"/>
      <c r="J46" s="73"/>
      <c r="K46" s="73"/>
      <c r="L46" s="73"/>
      <c r="M46" s="73"/>
      <c r="N46" s="73"/>
      <c r="O46" s="76" t="s">
        <v>3</v>
      </c>
      <c r="P46" s="76"/>
      <c r="Q46" s="67" t="s">
        <v>77</v>
      </c>
      <c r="R46" s="68"/>
      <c r="U46" s="24"/>
      <c r="V46" s="24"/>
      <c r="W46" s="24"/>
      <c r="X46" s="24"/>
      <c r="Y46" s="26"/>
    </row>
    <row r="47" spans="7:26" x14ac:dyDescent="0.25">
      <c r="G47" s="74"/>
      <c r="H47" s="75"/>
      <c r="I47" s="75"/>
      <c r="J47" s="75"/>
      <c r="K47" s="75"/>
      <c r="L47" s="75"/>
      <c r="M47" s="75"/>
      <c r="N47" s="75"/>
      <c r="O47" s="77"/>
      <c r="P47" s="77"/>
      <c r="Q47" s="69"/>
      <c r="R47" s="70"/>
      <c r="U47" s="24"/>
      <c r="V47" s="24"/>
      <c r="W47" s="24"/>
      <c r="X47" s="24"/>
      <c r="Y47" s="26"/>
    </row>
    <row r="48" spans="7:26" x14ac:dyDescent="0.25">
      <c r="G48" s="78" t="s">
        <v>73</v>
      </c>
      <c r="H48" s="79"/>
      <c r="I48" s="79"/>
      <c r="J48" s="79"/>
      <c r="K48" s="79"/>
      <c r="L48" s="79"/>
      <c r="M48" s="79"/>
      <c r="N48" s="79"/>
      <c r="O48" s="80">
        <f>Arkusz10!A2</f>
        <v>310</v>
      </c>
      <c r="P48" s="80"/>
      <c r="Q48" s="57">
        <f>Arkusz10!A3</f>
        <v>310</v>
      </c>
      <c r="R48" s="58"/>
      <c r="U48" s="24"/>
      <c r="V48" s="24"/>
      <c r="W48" s="24"/>
      <c r="X48" s="24"/>
      <c r="Y48" s="26"/>
    </row>
    <row r="49" spans="7:26" x14ac:dyDescent="0.25">
      <c r="G49" s="81" t="s">
        <v>74</v>
      </c>
      <c r="H49" s="82"/>
      <c r="I49" s="82"/>
      <c r="J49" s="82"/>
      <c r="K49" s="82"/>
      <c r="L49" s="82"/>
      <c r="M49" s="82"/>
      <c r="N49" s="82"/>
      <c r="O49" s="83">
        <f>Arkusz10!A4</f>
        <v>40</v>
      </c>
      <c r="P49" s="83"/>
      <c r="Q49" s="63">
        <f>Arkusz10!A5</f>
        <v>51</v>
      </c>
      <c r="R49" s="64"/>
      <c r="U49" s="24"/>
      <c r="V49" s="24"/>
      <c r="W49" s="24"/>
      <c r="X49" s="24"/>
      <c r="Y49" s="26"/>
    </row>
    <row r="50" spans="7:26" x14ac:dyDescent="0.25">
      <c r="G50" s="78" t="s">
        <v>75</v>
      </c>
      <c r="H50" s="79"/>
      <c r="I50" s="79"/>
      <c r="J50" s="79"/>
      <c r="K50" s="79"/>
      <c r="L50" s="79"/>
      <c r="M50" s="79"/>
      <c r="N50" s="79"/>
      <c r="O50" s="80">
        <f>Arkusz10!A6</f>
        <v>0</v>
      </c>
      <c r="P50" s="80"/>
      <c r="Q50" s="57">
        <f>Arkusz10!A7</f>
        <v>1</v>
      </c>
      <c r="R50" s="58"/>
      <c r="U50" s="24"/>
      <c r="V50" s="24"/>
      <c r="W50" s="24"/>
      <c r="X50" s="24"/>
      <c r="Y50" s="26"/>
    </row>
    <row r="51" spans="7:26" ht="15.75" thickBot="1" x14ac:dyDescent="0.3">
      <c r="G51" s="101" t="s">
        <v>76</v>
      </c>
      <c r="H51" s="102"/>
      <c r="I51" s="102"/>
      <c r="J51" s="102"/>
      <c r="K51" s="102"/>
      <c r="L51" s="102"/>
      <c r="M51" s="102"/>
      <c r="N51" s="102"/>
      <c r="O51" s="100">
        <f>Arkusz10!A8</f>
        <v>11</v>
      </c>
      <c r="P51" s="100"/>
      <c r="Q51" s="59">
        <f>Arkusz10!A9</f>
        <v>4</v>
      </c>
      <c r="R51" s="60"/>
      <c r="U51" s="24"/>
      <c r="V51" s="24"/>
      <c r="W51" s="24"/>
      <c r="X51" s="24"/>
      <c r="Y51" s="26"/>
    </row>
    <row r="52" spans="7:26" ht="15.75" thickBot="1" x14ac:dyDescent="0.3">
      <c r="G52" s="103" t="s">
        <v>72</v>
      </c>
      <c r="H52" s="104"/>
      <c r="I52" s="104"/>
      <c r="J52" s="104"/>
      <c r="K52" s="104"/>
      <c r="L52" s="104"/>
      <c r="M52" s="104"/>
      <c r="N52" s="104"/>
      <c r="O52" s="65">
        <f>SUM(O48:O51)</f>
        <v>361</v>
      </c>
      <c r="P52" s="65"/>
      <c r="Q52" s="61">
        <f>SUM(Q48:Q51)</f>
        <v>366</v>
      </c>
      <c r="R52" s="62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4" t="s">
        <v>2</v>
      </c>
      <c r="H56" s="85"/>
      <c r="I56" s="85"/>
      <c r="J56" s="85"/>
      <c r="K56" s="85" t="s">
        <v>3</v>
      </c>
      <c r="L56" s="85"/>
      <c r="M56" s="88" t="str">
        <f>CONCATENATE("decyzje ",Arkusz18!C2," - ",Arkusz18!B2," r.")</f>
        <v>decyzje 01.01.2024 - 31.05.2024 r.</v>
      </c>
      <c r="N56" s="88"/>
      <c r="O56" s="88"/>
      <c r="P56" s="88"/>
      <c r="Q56" s="88"/>
      <c r="R56" s="89"/>
      <c r="V56" s="24"/>
      <c r="W56" s="24"/>
      <c r="X56" s="24"/>
      <c r="Y56" s="26"/>
      <c r="Z56" s="24"/>
    </row>
    <row r="57" spans="7:26" ht="63.75" customHeight="1" x14ac:dyDescent="0.25">
      <c r="G57" s="86"/>
      <c r="H57" s="87"/>
      <c r="I57" s="87"/>
      <c r="J57" s="87"/>
      <c r="K57" s="87"/>
      <c r="L57" s="87"/>
      <c r="M57" s="90" t="s">
        <v>25</v>
      </c>
      <c r="N57" s="90"/>
      <c r="O57" s="90" t="s">
        <v>26</v>
      </c>
      <c r="P57" s="90"/>
      <c r="Q57" s="90" t="s">
        <v>27</v>
      </c>
      <c r="R57" s="105"/>
      <c r="V57" s="24"/>
      <c r="W57" s="24"/>
      <c r="X57" s="24"/>
      <c r="Y57" s="26"/>
      <c r="Z57" s="24"/>
    </row>
    <row r="58" spans="7:26" x14ac:dyDescent="0.25">
      <c r="G58" s="222" t="s">
        <v>34</v>
      </c>
      <c r="H58" s="223"/>
      <c r="I58" s="223"/>
      <c r="J58" s="223"/>
      <c r="K58" s="172">
        <f>Arkusz11!B5</f>
        <v>225980</v>
      </c>
      <c r="L58" s="172"/>
      <c r="M58" s="111">
        <f>Arkusz11!B3</f>
        <v>129729</v>
      </c>
      <c r="N58" s="111"/>
      <c r="O58" s="111">
        <f>Arkusz11!B2</f>
        <v>11955</v>
      </c>
      <c r="P58" s="111"/>
      <c r="Q58" s="111">
        <f>Arkusz11!B4</f>
        <v>4990</v>
      </c>
      <c r="R58" s="112"/>
      <c r="V58" s="24"/>
      <c r="W58" s="24"/>
      <c r="X58" s="24"/>
      <c r="Y58" s="26"/>
      <c r="Z58" s="24"/>
    </row>
    <row r="59" spans="7:26" x14ac:dyDescent="0.25">
      <c r="G59" s="261" t="s">
        <v>35</v>
      </c>
      <c r="H59" s="262"/>
      <c r="I59" s="262"/>
      <c r="J59" s="262"/>
      <c r="K59" s="260">
        <f>Arkusz11!B13</f>
        <v>11846</v>
      </c>
      <c r="L59" s="260"/>
      <c r="M59" s="265">
        <f>Arkusz11!B11</f>
        <v>9901</v>
      </c>
      <c r="N59" s="265"/>
      <c r="O59" s="265">
        <f>Arkusz11!B10</f>
        <v>1271</v>
      </c>
      <c r="P59" s="265"/>
      <c r="Q59" s="265">
        <f>Arkusz11!B12</f>
        <v>640</v>
      </c>
      <c r="R59" s="266"/>
      <c r="V59" s="24"/>
      <c r="W59" s="24"/>
      <c r="X59" s="24"/>
      <c r="Y59" s="26"/>
      <c r="Z59" s="24"/>
    </row>
    <row r="60" spans="7:26" ht="15.75" thickBot="1" x14ac:dyDescent="0.3">
      <c r="G60" s="98" t="s">
        <v>24</v>
      </c>
      <c r="H60" s="99"/>
      <c r="I60" s="99"/>
      <c r="J60" s="99"/>
      <c r="K60" s="221">
        <f>Arkusz11!B9</f>
        <v>11136</v>
      </c>
      <c r="L60" s="221"/>
      <c r="M60" s="219">
        <f>Arkusz11!B7</f>
        <v>6390</v>
      </c>
      <c r="N60" s="219"/>
      <c r="O60" s="219">
        <f>Arkusz11!B6</f>
        <v>651</v>
      </c>
      <c r="P60" s="219"/>
      <c r="Q60" s="219">
        <f>Arkusz11!B8</f>
        <v>606</v>
      </c>
      <c r="R60" s="220"/>
      <c r="V60" s="24"/>
      <c r="W60" s="24"/>
      <c r="X60" s="24"/>
      <c r="Y60" s="26"/>
      <c r="Z60" s="24"/>
    </row>
    <row r="61" spans="7:26" ht="15.75" thickBot="1" x14ac:dyDescent="0.3">
      <c r="G61" s="297" t="s">
        <v>72</v>
      </c>
      <c r="H61" s="298"/>
      <c r="I61" s="298"/>
      <c r="J61" s="298"/>
      <c r="K61" s="263">
        <f>SUM(K58:L60)</f>
        <v>248962</v>
      </c>
      <c r="L61" s="263"/>
      <c r="M61" s="263">
        <f t="shared" ref="M61" si="0">SUM(M58:N60)</f>
        <v>146020</v>
      </c>
      <c r="N61" s="263"/>
      <c r="O61" s="263">
        <f t="shared" ref="O61" si="1">SUM(O58:P60)</f>
        <v>13877</v>
      </c>
      <c r="P61" s="263"/>
      <c r="Q61" s="263">
        <f t="shared" ref="Q61" si="2">SUM(Q58:R60)</f>
        <v>6236</v>
      </c>
      <c r="R61" s="264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72" t="s">
        <v>2</v>
      </c>
      <c r="H82" s="73"/>
      <c r="I82" s="73"/>
      <c r="J82" s="73"/>
      <c r="K82" s="73"/>
      <c r="L82" s="73"/>
      <c r="M82" s="73"/>
      <c r="N82" s="73"/>
      <c r="O82" s="76" t="s">
        <v>3</v>
      </c>
      <c r="P82" s="76"/>
      <c r="Q82" s="67" t="s">
        <v>77</v>
      </c>
      <c r="R82" s="68"/>
    </row>
    <row r="83" spans="1:25" x14ac:dyDescent="0.25">
      <c r="G83" s="74"/>
      <c r="H83" s="75"/>
      <c r="I83" s="75"/>
      <c r="J83" s="75"/>
      <c r="K83" s="75"/>
      <c r="L83" s="75"/>
      <c r="M83" s="75"/>
      <c r="N83" s="75"/>
      <c r="O83" s="77"/>
      <c r="P83" s="77"/>
      <c r="Q83" s="69"/>
      <c r="R83" s="70"/>
    </row>
    <row r="84" spans="1:25" x14ac:dyDescent="0.25">
      <c r="G84" s="78" t="s">
        <v>73</v>
      </c>
      <c r="H84" s="79"/>
      <c r="I84" s="79"/>
      <c r="J84" s="79"/>
      <c r="K84" s="79"/>
      <c r="L84" s="79"/>
      <c r="M84" s="79"/>
      <c r="N84" s="79"/>
      <c r="O84" s="80">
        <f>Arkusz12!A2</f>
        <v>1911</v>
      </c>
      <c r="P84" s="80"/>
      <c r="Q84" s="57">
        <f>Arkusz12!A3</f>
        <v>1663</v>
      </c>
      <c r="R84" s="58"/>
    </row>
    <row r="85" spans="1:25" x14ac:dyDescent="0.25">
      <c r="G85" s="81" t="s">
        <v>74</v>
      </c>
      <c r="H85" s="82"/>
      <c r="I85" s="82"/>
      <c r="J85" s="82"/>
      <c r="K85" s="82"/>
      <c r="L85" s="82"/>
      <c r="M85" s="82"/>
      <c r="N85" s="82"/>
      <c r="O85" s="83">
        <f>Arkusz12!A4</f>
        <v>230</v>
      </c>
      <c r="P85" s="83"/>
      <c r="Q85" s="63">
        <f>Arkusz12!A5</f>
        <v>206</v>
      </c>
      <c r="R85" s="64"/>
    </row>
    <row r="86" spans="1:25" x14ac:dyDescent="0.25">
      <c r="G86" s="78" t="s">
        <v>75</v>
      </c>
      <c r="H86" s="79"/>
      <c r="I86" s="79"/>
      <c r="J86" s="79"/>
      <c r="K86" s="79"/>
      <c r="L86" s="79"/>
      <c r="M86" s="79"/>
      <c r="N86" s="79"/>
      <c r="O86" s="80">
        <f>Arkusz12!A6</f>
        <v>0</v>
      </c>
      <c r="P86" s="80"/>
      <c r="Q86" s="57">
        <f>Arkusz12!A7</f>
        <v>5</v>
      </c>
      <c r="R86" s="58"/>
    </row>
    <row r="87" spans="1:25" ht="15.75" thickBot="1" x14ac:dyDescent="0.3">
      <c r="G87" s="101" t="s">
        <v>76</v>
      </c>
      <c r="H87" s="102"/>
      <c r="I87" s="102"/>
      <c r="J87" s="102"/>
      <c r="K87" s="102"/>
      <c r="L87" s="102"/>
      <c r="M87" s="102"/>
      <c r="N87" s="102"/>
      <c r="O87" s="100">
        <f>Arkusz12!A8</f>
        <v>36</v>
      </c>
      <c r="P87" s="100"/>
      <c r="Q87" s="59">
        <f>Arkusz12!A9</f>
        <v>17</v>
      </c>
      <c r="R87" s="60"/>
    </row>
    <row r="88" spans="1:25" ht="15.75" thickBot="1" x14ac:dyDescent="0.3">
      <c r="G88" s="103" t="s">
        <v>72</v>
      </c>
      <c r="H88" s="104"/>
      <c r="I88" s="104"/>
      <c r="J88" s="104"/>
      <c r="K88" s="104"/>
      <c r="L88" s="104"/>
      <c r="M88" s="104"/>
      <c r="N88" s="104"/>
      <c r="O88" s="65">
        <f>SUM(O84:P87)</f>
        <v>2177</v>
      </c>
      <c r="P88" s="65"/>
      <c r="Q88" s="65">
        <f>SUM(Q84:R87)</f>
        <v>1891</v>
      </c>
      <c r="R88" s="66"/>
    </row>
    <row r="91" spans="1:25" x14ac:dyDescent="0.25">
      <c r="A91" s="131" t="s">
        <v>170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</row>
    <row r="92" spans="1:25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</row>
    <row r="93" spans="1:25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</row>
    <row r="94" spans="1:25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</row>
    <row r="95" spans="1:25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</row>
    <row r="96" spans="1:25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</row>
    <row r="97" spans="1:26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</row>
    <row r="98" spans="1:26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</row>
    <row r="99" spans="1:26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</row>
    <row r="104" spans="1:26" ht="36" customHeight="1" x14ac:dyDescent="0.25">
      <c r="A104" s="133" t="s">
        <v>140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6" x14ac:dyDescent="0.25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71" t="str">
        <f>CONCATENATE(Arkusz18!C2," - ",Arkusz18!B2," r.")</f>
        <v>01.01.2024 - 31.05.2024 r.</v>
      </c>
      <c r="M106" s="71"/>
      <c r="N106" s="71"/>
      <c r="O106" s="71"/>
      <c r="P106" s="71"/>
      <c r="Q106" s="71"/>
      <c r="R106" s="71"/>
      <c r="S106" s="71"/>
      <c r="T106" s="71"/>
      <c r="U106" s="71"/>
      <c r="V106" s="71"/>
    </row>
    <row r="107" spans="1:26" ht="164.25" x14ac:dyDescent="0.25">
      <c r="C107" s="217" t="s">
        <v>2</v>
      </c>
      <c r="D107" s="218"/>
      <c r="E107" s="218"/>
      <c r="F107" s="218"/>
      <c r="G107" s="218"/>
      <c r="H107" s="218"/>
      <c r="I107" s="218"/>
      <c r="J107" s="218"/>
      <c r="K107" s="218"/>
      <c r="L107" s="305" t="s">
        <v>79</v>
      </c>
      <c r="M107" s="305"/>
      <c r="N107" s="31" t="s">
        <v>12</v>
      </c>
      <c r="O107" s="31" t="s">
        <v>94</v>
      </c>
      <c r="P107" s="31" t="s">
        <v>84</v>
      </c>
      <c r="Q107" s="31" t="s">
        <v>53</v>
      </c>
      <c r="R107" s="31" t="s">
        <v>39</v>
      </c>
      <c r="S107" s="31" t="s">
        <v>4</v>
      </c>
      <c r="T107" s="31" t="s">
        <v>42</v>
      </c>
      <c r="U107" s="31" t="s">
        <v>83</v>
      </c>
      <c r="V107" s="305" t="s">
        <v>78</v>
      </c>
      <c r="W107" s="306"/>
      <c r="Y107" s="3"/>
      <c r="Z107" s="6"/>
    </row>
    <row r="108" spans="1:26" x14ac:dyDescent="0.25">
      <c r="C108" s="176" t="s">
        <v>34</v>
      </c>
      <c r="D108" s="177"/>
      <c r="E108" s="177"/>
      <c r="F108" s="177"/>
      <c r="G108" s="177"/>
      <c r="H108" s="177"/>
      <c r="I108" s="177"/>
      <c r="J108" s="177"/>
      <c r="K108" s="177"/>
      <c r="L108" s="111">
        <f>Arkusz13!C2</f>
        <v>10206</v>
      </c>
      <c r="M108" s="111"/>
      <c r="N108" s="32">
        <f>Arkusz13!C18</f>
        <v>3260</v>
      </c>
      <c r="O108" s="32">
        <v>2668</v>
      </c>
      <c r="P108" s="32">
        <f>Arkusz13!C50</f>
        <v>1659</v>
      </c>
      <c r="Q108" s="32">
        <f>Arkusz13!C66</f>
        <v>128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1003</v>
      </c>
      <c r="V108" s="172">
        <f t="shared" ref="V108:V122" si="3">SUM(N108:U108)</f>
        <v>8718</v>
      </c>
      <c r="W108" s="173"/>
      <c r="Y108" s="3"/>
      <c r="Z108" s="6"/>
    </row>
    <row r="109" spans="1:26" x14ac:dyDescent="0.25">
      <c r="C109" s="174" t="s">
        <v>35</v>
      </c>
      <c r="D109" s="175"/>
      <c r="E109" s="175"/>
      <c r="F109" s="175"/>
      <c r="G109" s="175"/>
      <c r="H109" s="175"/>
      <c r="I109" s="175"/>
      <c r="J109" s="175"/>
      <c r="K109" s="175"/>
      <c r="L109" s="111">
        <f>Arkusz13!C3</f>
        <v>567</v>
      </c>
      <c r="M109" s="111"/>
      <c r="N109" s="32">
        <f>Arkusz13!C19</f>
        <v>202</v>
      </c>
      <c r="O109" s="32">
        <f>Arkusz13!C35</f>
        <v>198</v>
      </c>
      <c r="P109" s="32">
        <f>Arkusz13!C51</f>
        <v>103</v>
      </c>
      <c r="Q109" s="32">
        <f>Arkusz13!C67</f>
        <v>26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55</v>
      </c>
      <c r="V109" s="172">
        <f t="shared" si="3"/>
        <v>584</v>
      </c>
      <c r="W109" s="173"/>
      <c r="Y109" s="3"/>
      <c r="Z109" s="6"/>
    </row>
    <row r="110" spans="1:26" x14ac:dyDescent="0.25">
      <c r="C110" s="176" t="s">
        <v>36</v>
      </c>
      <c r="D110" s="177"/>
      <c r="E110" s="177"/>
      <c r="F110" s="177"/>
      <c r="G110" s="177"/>
      <c r="H110" s="177"/>
      <c r="I110" s="177"/>
      <c r="J110" s="177"/>
      <c r="K110" s="177"/>
      <c r="L110" s="111">
        <f>Arkusz13!C4</f>
        <v>275</v>
      </c>
      <c r="M110" s="111"/>
      <c r="N110" s="32">
        <f>Arkusz13!C20</f>
        <v>128</v>
      </c>
      <c r="O110" s="32">
        <f>Arkusz13!C36</f>
        <v>43</v>
      </c>
      <c r="P110" s="32">
        <f>Arkusz13!C52</f>
        <v>30</v>
      </c>
      <c r="Q110" s="32">
        <f>Arkusz13!C68</f>
        <v>20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49</v>
      </c>
      <c r="V110" s="172">
        <f t="shared" si="3"/>
        <v>270</v>
      </c>
      <c r="W110" s="173"/>
      <c r="Y110" s="3"/>
      <c r="Z110" s="6"/>
    </row>
    <row r="111" spans="1:26" x14ac:dyDescent="0.25">
      <c r="C111" s="174" t="s">
        <v>37</v>
      </c>
      <c r="D111" s="175"/>
      <c r="E111" s="175"/>
      <c r="F111" s="175"/>
      <c r="G111" s="175"/>
      <c r="H111" s="175"/>
      <c r="I111" s="175"/>
      <c r="J111" s="175"/>
      <c r="K111" s="175"/>
      <c r="L111" s="111">
        <f>Arkusz13!C5</f>
        <v>19</v>
      </c>
      <c r="M111" s="111"/>
      <c r="N111" s="32">
        <f>Arkusz13!C21</f>
        <v>0</v>
      </c>
      <c r="O111" s="32">
        <f>Arkusz13!C37</f>
        <v>1</v>
      </c>
      <c r="P111" s="32">
        <f>Arkusz13!C53</f>
        <v>1</v>
      </c>
      <c r="Q111" s="32">
        <f>Arkusz13!C69</f>
        <v>2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2</v>
      </c>
      <c r="V111" s="172">
        <f t="shared" si="3"/>
        <v>6</v>
      </c>
      <c r="W111" s="173"/>
      <c r="Y111" s="3"/>
      <c r="Z111" s="6"/>
    </row>
    <row r="112" spans="1:26" x14ac:dyDescent="0.25">
      <c r="C112" s="176" t="s">
        <v>38</v>
      </c>
      <c r="D112" s="177"/>
      <c r="E112" s="177"/>
      <c r="F112" s="177"/>
      <c r="G112" s="177"/>
      <c r="H112" s="177"/>
      <c r="I112" s="177"/>
      <c r="J112" s="177"/>
      <c r="K112" s="177"/>
      <c r="L112" s="111">
        <f>Arkusz13!C6</f>
        <v>0</v>
      </c>
      <c r="M112" s="111"/>
      <c r="N112" s="32">
        <f>Arkusz13!C22</f>
        <v>0</v>
      </c>
      <c r="O112" s="32">
        <f>Arkusz13!C38</f>
        <v>3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172">
        <f t="shared" si="3"/>
        <v>3</v>
      </c>
      <c r="W112" s="173"/>
      <c r="Y112" s="3"/>
      <c r="Z112" s="6"/>
    </row>
    <row r="113" spans="1:26" x14ac:dyDescent="0.25">
      <c r="C113" s="174" t="s">
        <v>46</v>
      </c>
      <c r="D113" s="175"/>
      <c r="E113" s="175"/>
      <c r="F113" s="175"/>
      <c r="G113" s="175"/>
      <c r="H113" s="175"/>
      <c r="I113" s="175"/>
      <c r="J113" s="175"/>
      <c r="K113" s="175"/>
      <c r="L113" s="111">
        <f>Arkusz13!C7</f>
        <v>6</v>
      </c>
      <c r="M113" s="111"/>
      <c r="N113" s="32">
        <f>Arkusz13!C23</f>
        <v>2</v>
      </c>
      <c r="O113" s="32">
        <f>Arkusz13!C39</f>
        <v>1</v>
      </c>
      <c r="P113" s="32">
        <f>Arkusz13!C55</f>
        <v>0</v>
      </c>
      <c r="Q113" s="32">
        <f>Arkusz13!C71</f>
        <v>2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2</v>
      </c>
      <c r="V113" s="172">
        <f t="shared" si="3"/>
        <v>7</v>
      </c>
      <c r="W113" s="173"/>
      <c r="Y113" s="3"/>
      <c r="Z113" s="6"/>
    </row>
    <row r="114" spans="1:26" x14ac:dyDescent="0.25">
      <c r="C114" s="176" t="s">
        <v>47</v>
      </c>
      <c r="D114" s="177"/>
      <c r="E114" s="177"/>
      <c r="F114" s="177"/>
      <c r="G114" s="177"/>
      <c r="H114" s="177"/>
      <c r="I114" s="177"/>
      <c r="J114" s="177"/>
      <c r="K114" s="177"/>
      <c r="L114" s="111">
        <f>Arkusz13!C8</f>
        <v>4</v>
      </c>
      <c r="M114" s="111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1</v>
      </c>
      <c r="V114" s="172">
        <f t="shared" si="3"/>
        <v>1</v>
      </c>
      <c r="W114" s="173"/>
      <c r="Y114" s="3"/>
      <c r="Z114" s="6"/>
    </row>
    <row r="115" spans="1:26" x14ac:dyDescent="0.25">
      <c r="C115" s="174" t="s">
        <v>4</v>
      </c>
      <c r="D115" s="175"/>
      <c r="E115" s="175"/>
      <c r="F115" s="175"/>
      <c r="G115" s="175"/>
      <c r="H115" s="175"/>
      <c r="I115" s="175"/>
      <c r="J115" s="175"/>
      <c r="K115" s="175"/>
      <c r="L115" s="111">
        <f>Arkusz13!C9</f>
        <v>0</v>
      </c>
      <c r="M115" s="111"/>
      <c r="N115" s="32">
        <f>Arkusz13!C25</f>
        <v>1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72">
        <f t="shared" si="3"/>
        <v>1</v>
      </c>
      <c r="W115" s="173"/>
      <c r="Y115" s="3"/>
      <c r="Z115" s="6"/>
    </row>
    <row r="116" spans="1:26" x14ac:dyDescent="0.25">
      <c r="C116" s="176" t="s">
        <v>39</v>
      </c>
      <c r="D116" s="177"/>
      <c r="E116" s="177"/>
      <c r="F116" s="177"/>
      <c r="G116" s="177"/>
      <c r="H116" s="177"/>
      <c r="I116" s="177"/>
      <c r="J116" s="177"/>
      <c r="K116" s="177"/>
      <c r="L116" s="111">
        <f>Arkusz13!C10</f>
        <v>19</v>
      </c>
      <c r="M116" s="111"/>
      <c r="N116" s="32">
        <f>Arkusz13!C26</f>
        <v>4</v>
      </c>
      <c r="O116" s="32">
        <f>Arkusz13!C42</f>
        <v>0</v>
      </c>
      <c r="P116" s="32">
        <f>Arkusz13!C58</f>
        <v>2</v>
      </c>
      <c r="Q116" s="32">
        <f>Arkusz13!C74</f>
        <v>0</v>
      </c>
      <c r="R116" s="32">
        <f>Arkusz13!C90</f>
        <v>0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72">
        <f t="shared" si="3"/>
        <v>6</v>
      </c>
      <c r="W116" s="173"/>
      <c r="Y116" s="3"/>
      <c r="Z116" s="6"/>
    </row>
    <row r="117" spans="1:26" x14ac:dyDescent="0.25">
      <c r="C117" s="174" t="s">
        <v>40</v>
      </c>
      <c r="D117" s="175"/>
      <c r="E117" s="175"/>
      <c r="F117" s="175"/>
      <c r="G117" s="175"/>
      <c r="H117" s="175"/>
      <c r="I117" s="175"/>
      <c r="J117" s="175"/>
      <c r="K117" s="175"/>
      <c r="L117" s="111">
        <f>Arkusz13!C11</f>
        <v>0</v>
      </c>
      <c r="M117" s="111"/>
      <c r="N117" s="32">
        <f>Arkusz13!C27</f>
        <v>1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1</v>
      </c>
      <c r="V117" s="172">
        <f t="shared" si="3"/>
        <v>2</v>
      </c>
      <c r="W117" s="173"/>
      <c r="Y117" s="3"/>
      <c r="Z117" s="6"/>
    </row>
    <row r="118" spans="1:26" x14ac:dyDescent="0.25">
      <c r="C118" s="176" t="s">
        <v>41</v>
      </c>
      <c r="D118" s="177"/>
      <c r="E118" s="177"/>
      <c r="F118" s="177"/>
      <c r="G118" s="177"/>
      <c r="H118" s="177"/>
      <c r="I118" s="177"/>
      <c r="J118" s="177"/>
      <c r="K118" s="177"/>
      <c r="L118" s="111">
        <f>Arkusz13!C12</f>
        <v>584</v>
      </c>
      <c r="M118" s="111"/>
      <c r="N118" s="32">
        <f>Arkusz13!C28</f>
        <v>152</v>
      </c>
      <c r="O118" s="32">
        <f>Arkusz13!C44</f>
        <v>0</v>
      </c>
      <c r="P118" s="32">
        <f>Arkusz13!C60</f>
        <v>5</v>
      </c>
      <c r="Q118" s="32">
        <f>Arkusz13!C76</f>
        <v>59</v>
      </c>
      <c r="R118" s="32">
        <f>Arkusz13!C92</f>
        <v>14</v>
      </c>
      <c r="S118" s="32">
        <f>Arkusz13!C108</f>
        <v>0</v>
      </c>
      <c r="T118" s="32">
        <f>Arkusz13!C124</f>
        <v>65</v>
      </c>
      <c r="U118" s="32">
        <f>Arkusz13!C140-SUM(N118:T118)</f>
        <v>86</v>
      </c>
      <c r="V118" s="172">
        <f t="shared" si="3"/>
        <v>381</v>
      </c>
      <c r="W118" s="173"/>
      <c r="Y118" s="3"/>
      <c r="Z118" s="6"/>
    </row>
    <row r="119" spans="1:26" x14ac:dyDescent="0.25">
      <c r="C119" s="176" t="s">
        <v>11</v>
      </c>
      <c r="D119" s="177"/>
      <c r="E119" s="177"/>
      <c r="F119" s="177"/>
      <c r="G119" s="177"/>
      <c r="H119" s="177"/>
      <c r="I119" s="177"/>
      <c r="J119" s="177"/>
      <c r="K119" s="177"/>
      <c r="L119" s="111">
        <f>Arkusz13!C14</f>
        <v>17</v>
      </c>
      <c r="M119" s="111"/>
      <c r="N119" s="32">
        <f>Arkusz13!C30</f>
        <v>13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3</v>
      </c>
      <c r="V119" s="172">
        <f t="shared" si="3"/>
        <v>16</v>
      </c>
      <c r="W119" s="173"/>
      <c r="Y119" s="3"/>
      <c r="Z119" s="6"/>
    </row>
    <row r="120" spans="1:26" x14ac:dyDescent="0.25">
      <c r="C120" s="174" t="s">
        <v>43</v>
      </c>
      <c r="D120" s="175"/>
      <c r="E120" s="175"/>
      <c r="F120" s="175"/>
      <c r="G120" s="175"/>
      <c r="H120" s="175"/>
      <c r="I120" s="175"/>
      <c r="J120" s="175"/>
      <c r="K120" s="175"/>
      <c r="L120" s="111">
        <f>Arkusz13!C15</f>
        <v>18</v>
      </c>
      <c r="M120" s="111"/>
      <c r="N120" s="32">
        <f>Arkusz13!C31</f>
        <v>1</v>
      </c>
      <c r="O120" s="32">
        <f>Arkusz13!C47</f>
        <v>0</v>
      </c>
      <c r="P120" s="32">
        <f>Arkusz13!C63</f>
        <v>1</v>
      </c>
      <c r="Q120" s="32">
        <f>Arkusz13!C79</f>
        <v>1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2</v>
      </c>
      <c r="V120" s="172">
        <f t="shared" si="3"/>
        <v>5</v>
      </c>
      <c r="W120" s="173"/>
      <c r="Y120" s="3"/>
      <c r="Z120" s="6"/>
    </row>
    <row r="121" spans="1:26" x14ac:dyDescent="0.25">
      <c r="C121" s="176" t="s">
        <v>44</v>
      </c>
      <c r="D121" s="177"/>
      <c r="E121" s="177"/>
      <c r="F121" s="177"/>
      <c r="G121" s="177"/>
      <c r="H121" s="177"/>
      <c r="I121" s="177"/>
      <c r="J121" s="177"/>
      <c r="K121" s="177"/>
      <c r="L121" s="111">
        <f>Arkusz13!C16</f>
        <v>1</v>
      </c>
      <c r="M121" s="111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1</v>
      </c>
      <c r="V121" s="172">
        <f t="shared" si="3"/>
        <v>1</v>
      </c>
      <c r="W121" s="173"/>
      <c r="Y121" s="3"/>
      <c r="Z121" s="6"/>
    </row>
    <row r="122" spans="1:26" ht="15.75" thickBot="1" x14ac:dyDescent="0.3">
      <c r="C122" s="303" t="s">
        <v>45</v>
      </c>
      <c r="D122" s="304"/>
      <c r="E122" s="304"/>
      <c r="F122" s="304"/>
      <c r="G122" s="304"/>
      <c r="H122" s="304"/>
      <c r="I122" s="304"/>
      <c r="J122" s="304"/>
      <c r="K122" s="304"/>
      <c r="L122" s="111">
        <f>Arkusz13!C17</f>
        <v>3</v>
      </c>
      <c r="M122" s="111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4</v>
      </c>
      <c r="V122" s="172">
        <f t="shared" si="3"/>
        <v>4</v>
      </c>
      <c r="W122" s="173"/>
      <c r="Y122" s="3"/>
      <c r="Z122" s="6"/>
    </row>
    <row r="123" spans="1:26" ht="15.75" thickBot="1" x14ac:dyDescent="0.3">
      <c r="C123" s="276" t="s">
        <v>1</v>
      </c>
      <c r="D123" s="277"/>
      <c r="E123" s="277"/>
      <c r="F123" s="277"/>
      <c r="G123" s="277"/>
      <c r="H123" s="277"/>
      <c r="I123" s="277"/>
      <c r="J123" s="277"/>
      <c r="K123" s="277"/>
      <c r="L123" s="269">
        <f>SUM(L108:L122)</f>
        <v>11719</v>
      </c>
      <c r="M123" s="269"/>
      <c r="N123" s="33">
        <f t="shared" ref="N123:V123" si="4">SUM(N108:N122)</f>
        <v>3764</v>
      </c>
      <c r="O123" s="33">
        <f t="shared" si="4"/>
        <v>2914</v>
      </c>
      <c r="P123" s="33">
        <f t="shared" si="4"/>
        <v>1801</v>
      </c>
      <c r="Q123" s="33">
        <f t="shared" si="4"/>
        <v>238</v>
      </c>
      <c r="R123" s="33">
        <f t="shared" si="4"/>
        <v>14</v>
      </c>
      <c r="S123" s="33">
        <f t="shared" si="4"/>
        <v>0</v>
      </c>
      <c r="T123" s="33">
        <f t="shared" si="4"/>
        <v>65</v>
      </c>
      <c r="U123" s="33">
        <f t="shared" si="4"/>
        <v>1209</v>
      </c>
      <c r="V123" s="269">
        <f t="shared" si="4"/>
        <v>10005</v>
      </c>
      <c r="W123" s="310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267" t="s">
        <v>2</v>
      </c>
      <c r="E149" s="268"/>
      <c r="F149" s="268"/>
      <c r="G149" s="268"/>
      <c r="H149" s="268"/>
      <c r="I149" s="268"/>
      <c r="J149" s="268"/>
      <c r="K149" s="268"/>
      <c r="L149" s="268" t="s">
        <v>3</v>
      </c>
      <c r="M149" s="268"/>
      <c r="N149" s="126" t="s">
        <v>86</v>
      </c>
      <c r="O149" s="126"/>
      <c r="P149" s="126"/>
      <c r="Q149" s="307" t="s">
        <v>87</v>
      </c>
      <c r="R149" s="308"/>
      <c r="S149" s="309"/>
    </row>
    <row r="150" spans="1:25" ht="15.75" thickBot="1" x14ac:dyDescent="0.3">
      <c r="D150" s="227" t="s">
        <v>85</v>
      </c>
      <c r="E150" s="228"/>
      <c r="F150" s="228"/>
      <c r="G150" s="228"/>
      <c r="H150" s="228"/>
      <c r="I150" s="228"/>
      <c r="J150" s="228"/>
      <c r="K150" s="228"/>
      <c r="L150" s="226">
        <f>Arkusz14!B2</f>
        <v>5</v>
      </c>
      <c r="M150" s="226"/>
      <c r="N150" s="226">
        <f>Arkusz14!B3</f>
        <v>3</v>
      </c>
      <c r="O150" s="226"/>
      <c r="P150" s="226"/>
      <c r="Q150" s="278">
        <f>Arkusz14!B4</f>
        <v>0</v>
      </c>
      <c r="R150" s="279"/>
      <c r="S150" s="280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242" t="s">
        <v>171</v>
      </c>
      <c r="B152" s="302"/>
      <c r="C152" s="302"/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</row>
    <row r="153" spans="1:25" x14ac:dyDescent="0.25">
      <c r="A153" s="302"/>
      <c r="B153" s="302"/>
      <c r="C153" s="302"/>
      <c r="D153" s="302"/>
      <c r="E153" s="302"/>
      <c r="F153" s="302"/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</row>
    <row r="154" spans="1:25" x14ac:dyDescent="0.25">
      <c r="A154" s="302"/>
      <c r="B154" s="302"/>
      <c r="C154" s="302"/>
      <c r="D154" s="302"/>
      <c r="E154" s="302"/>
      <c r="F154" s="302"/>
      <c r="G154" s="302"/>
      <c r="H154" s="302"/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</row>
    <row r="155" spans="1:25" x14ac:dyDescent="0.25">
      <c r="A155" s="302"/>
      <c r="B155" s="302"/>
      <c r="C155" s="302"/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</row>
    <row r="156" spans="1:25" x14ac:dyDescent="0.25">
      <c r="A156" s="302"/>
      <c r="B156" s="302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</row>
    <row r="157" spans="1:25" s="53" customFormat="1" x14ac:dyDescent="0.25">
      <c r="A157" s="302"/>
      <c r="B157" s="302"/>
      <c r="C157" s="302"/>
      <c r="D157" s="302"/>
      <c r="E157" s="302"/>
      <c r="F157" s="302"/>
      <c r="G157" s="302"/>
      <c r="H157" s="302"/>
      <c r="I157" s="302"/>
      <c r="J157" s="302"/>
      <c r="K157" s="302"/>
      <c r="L157" s="302"/>
      <c r="M157" s="302"/>
      <c r="N157" s="302"/>
      <c r="O157" s="302"/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</row>
    <row r="158" spans="1:25" s="53" customFormat="1" x14ac:dyDescent="0.25">
      <c r="A158" s="302"/>
      <c r="B158" s="302"/>
      <c r="C158" s="302"/>
      <c r="D158" s="302"/>
      <c r="E158" s="302"/>
      <c r="F158" s="302"/>
      <c r="G158" s="302"/>
      <c r="H158" s="302"/>
      <c r="I158" s="302"/>
      <c r="J158" s="302"/>
      <c r="K158" s="302"/>
      <c r="L158" s="302"/>
      <c r="M158" s="302"/>
      <c r="N158" s="302"/>
      <c r="O158" s="302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</row>
    <row r="159" spans="1:25" s="53" customFormat="1" x14ac:dyDescent="0.25">
      <c r="A159" s="302"/>
      <c r="B159" s="302"/>
      <c r="C159" s="302"/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2"/>
      <c r="S159" s="302"/>
      <c r="T159" s="302"/>
      <c r="U159" s="302"/>
      <c r="V159" s="302"/>
      <c r="W159" s="302"/>
      <c r="X159" s="302"/>
      <c r="Y159" s="302"/>
    </row>
    <row r="160" spans="1:25" s="53" customFormat="1" x14ac:dyDescent="0.25">
      <c r="A160" s="302"/>
      <c r="B160" s="302"/>
      <c r="C160" s="302"/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</row>
    <row r="161" spans="1:21" x14ac:dyDescent="0.25">
      <c r="A161" s="133" t="s">
        <v>141</v>
      </c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</row>
    <row r="162" spans="1:21" ht="15.75" thickBot="1" x14ac:dyDescent="0.3"/>
    <row r="163" spans="1:21" x14ac:dyDescent="0.25">
      <c r="G163" s="217" t="s">
        <v>23</v>
      </c>
      <c r="H163" s="218"/>
      <c r="I163" s="218"/>
      <c r="J163" s="218"/>
      <c r="K163" s="85" t="s">
        <v>8</v>
      </c>
      <c r="L163" s="180"/>
    </row>
    <row r="164" spans="1:21" x14ac:dyDescent="0.25">
      <c r="G164" s="283" t="s">
        <v>13</v>
      </c>
      <c r="H164" s="284"/>
      <c r="I164" s="284"/>
      <c r="J164" s="284"/>
      <c r="K164" s="172">
        <v>1341</v>
      </c>
      <c r="L164" s="173"/>
      <c r="M164" s="54"/>
    </row>
    <row r="165" spans="1:21" x14ac:dyDescent="0.25">
      <c r="G165" s="285" t="s">
        <v>14</v>
      </c>
      <c r="H165" s="286"/>
      <c r="I165" s="286"/>
      <c r="J165" s="286"/>
      <c r="K165" s="172">
        <v>710</v>
      </c>
      <c r="L165" s="173"/>
      <c r="M165" s="54"/>
    </row>
    <row r="166" spans="1:21" x14ac:dyDescent="0.25">
      <c r="G166" s="283" t="s">
        <v>15</v>
      </c>
      <c r="H166" s="284"/>
      <c r="I166" s="284"/>
      <c r="J166" s="284"/>
      <c r="K166" s="172">
        <v>98</v>
      </c>
      <c r="L166" s="173"/>
      <c r="M166" s="54"/>
    </row>
    <row r="167" spans="1:21" x14ac:dyDescent="0.25">
      <c r="G167" s="285" t="s">
        <v>80</v>
      </c>
      <c r="H167" s="286"/>
      <c r="I167" s="286"/>
      <c r="J167" s="286"/>
      <c r="K167" s="172">
        <v>468</v>
      </c>
      <c r="L167" s="173"/>
      <c r="M167" s="54"/>
    </row>
    <row r="168" spans="1:21" x14ac:dyDescent="0.25">
      <c r="G168" s="283" t="s">
        <v>81</v>
      </c>
      <c r="H168" s="284"/>
      <c r="I168" s="284"/>
      <c r="J168" s="284"/>
      <c r="K168" s="172">
        <v>0</v>
      </c>
      <c r="L168" s="173"/>
      <c r="M168" s="54"/>
    </row>
    <row r="169" spans="1:21" x14ac:dyDescent="0.25">
      <c r="G169" s="224" t="s">
        <v>91</v>
      </c>
      <c r="H169" s="225"/>
      <c r="I169" s="225"/>
      <c r="J169" s="225"/>
      <c r="K169" s="172">
        <v>16</v>
      </c>
      <c r="L169" s="173"/>
      <c r="M169" s="54"/>
    </row>
    <row r="170" spans="1:21" x14ac:dyDescent="0.25">
      <c r="G170" s="281" t="s">
        <v>16</v>
      </c>
      <c r="H170" s="282"/>
      <c r="I170" s="282"/>
      <c r="J170" s="282"/>
      <c r="K170" s="172">
        <v>56</v>
      </c>
      <c r="L170" s="173"/>
      <c r="M170" s="54"/>
    </row>
    <row r="171" spans="1:21" x14ac:dyDescent="0.25">
      <c r="G171" s="224" t="s">
        <v>17</v>
      </c>
      <c r="H171" s="225"/>
      <c r="I171" s="225"/>
      <c r="J171" s="225"/>
      <c r="K171" s="172">
        <v>76</v>
      </c>
      <c r="L171" s="173"/>
      <c r="M171" s="54"/>
    </row>
    <row r="172" spans="1:21" x14ac:dyDescent="0.25">
      <c r="G172" s="281" t="s">
        <v>18</v>
      </c>
      <c r="H172" s="282"/>
      <c r="I172" s="282"/>
      <c r="J172" s="282"/>
      <c r="K172" s="172">
        <v>132</v>
      </c>
      <c r="L172" s="173"/>
      <c r="M172" s="54"/>
    </row>
    <row r="173" spans="1:21" x14ac:dyDescent="0.25">
      <c r="G173" s="224" t="s">
        <v>19</v>
      </c>
      <c r="H173" s="225"/>
      <c r="I173" s="225"/>
      <c r="J173" s="225"/>
      <c r="K173" s="172">
        <v>38</v>
      </c>
      <c r="L173" s="173"/>
      <c r="M173" s="54"/>
    </row>
    <row r="174" spans="1:21" ht="15.75" thickBot="1" x14ac:dyDescent="0.3">
      <c r="G174" s="291" t="s">
        <v>82</v>
      </c>
      <c r="H174" s="292"/>
      <c r="I174" s="292"/>
      <c r="J174" s="292"/>
      <c r="K174" s="172">
        <v>760</v>
      </c>
      <c r="L174" s="173"/>
      <c r="M174" s="54"/>
    </row>
    <row r="175" spans="1:21" ht="15.75" thickBot="1" x14ac:dyDescent="0.3">
      <c r="G175" s="311" t="s">
        <v>1</v>
      </c>
      <c r="H175" s="312"/>
      <c r="I175" s="312"/>
      <c r="J175" s="312"/>
      <c r="K175" s="93">
        <f>SUM(K164:L174)</f>
        <v>3695</v>
      </c>
      <c r="L175" s="94"/>
    </row>
    <row r="177" spans="1:25" x14ac:dyDescent="0.25">
      <c r="A177" s="131" t="s">
        <v>172</v>
      </c>
      <c r="B177" s="302"/>
      <c r="C177" s="302"/>
      <c r="D177" s="302"/>
      <c r="E177" s="302"/>
      <c r="F177" s="302"/>
      <c r="G177" s="302"/>
      <c r="H177" s="302"/>
      <c r="I177" s="302"/>
      <c r="J177" s="302"/>
      <c r="K177" s="302"/>
      <c r="L177" s="302"/>
      <c r="M177" s="302"/>
      <c r="N177" s="302"/>
      <c r="O177" s="302"/>
      <c r="P177" s="302"/>
      <c r="Q177" s="302"/>
      <c r="R177" s="302"/>
      <c r="S177" s="302"/>
      <c r="T177" s="302"/>
      <c r="U177" s="302"/>
      <c r="V177" s="302"/>
      <c r="W177" s="302"/>
      <c r="X177" s="302"/>
      <c r="Y177" s="302"/>
    </row>
    <row r="178" spans="1:25" x14ac:dyDescent="0.25">
      <c r="A178" s="302"/>
      <c r="B178" s="302"/>
      <c r="C178" s="302"/>
      <c r="D178" s="302"/>
      <c r="E178" s="302"/>
      <c r="F178" s="302"/>
      <c r="G178" s="302"/>
      <c r="H178" s="302"/>
      <c r="I178" s="302"/>
      <c r="J178" s="302"/>
      <c r="K178" s="302"/>
      <c r="L178" s="302"/>
      <c r="M178" s="302"/>
      <c r="N178" s="302"/>
      <c r="O178" s="302"/>
      <c r="P178" s="302"/>
      <c r="Q178" s="302"/>
      <c r="R178" s="302"/>
      <c r="S178" s="302"/>
      <c r="T178" s="302"/>
      <c r="U178" s="302"/>
      <c r="V178" s="302"/>
      <c r="W178" s="302"/>
      <c r="X178" s="302"/>
      <c r="Y178" s="302"/>
    </row>
    <row r="179" spans="1:25" x14ac:dyDescent="0.25">
      <c r="A179" s="302"/>
      <c r="B179" s="302"/>
      <c r="C179" s="302"/>
      <c r="D179" s="302"/>
      <c r="E179" s="302"/>
      <c r="F179" s="302"/>
      <c r="G179" s="302"/>
      <c r="H179" s="302"/>
      <c r="I179" s="30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302"/>
      <c r="U179" s="302"/>
      <c r="V179" s="302"/>
      <c r="W179" s="302"/>
      <c r="X179" s="302"/>
      <c r="Y179" s="302"/>
    </row>
    <row r="182" spans="1:25" x14ac:dyDescent="0.25">
      <c r="A182" s="10" t="s">
        <v>142</v>
      </c>
      <c r="B182" s="10"/>
      <c r="C182" s="10"/>
      <c r="D182" s="10"/>
      <c r="E182" s="10"/>
      <c r="F182" s="10"/>
    </row>
    <row r="183" spans="1:25" ht="15.75" thickBot="1" x14ac:dyDescent="0.3"/>
    <row r="184" spans="1:25" x14ac:dyDescent="0.25">
      <c r="D184" s="84" t="s">
        <v>28</v>
      </c>
      <c r="E184" s="85"/>
      <c r="F184" s="85"/>
      <c r="G184" s="85"/>
      <c r="H184" s="85" t="s">
        <v>3</v>
      </c>
      <c r="I184" s="85"/>
      <c r="J184" s="85"/>
      <c r="K184" s="85" t="s">
        <v>22</v>
      </c>
      <c r="L184" s="85"/>
      <c r="M184" s="180"/>
    </row>
    <row r="185" spans="1:25" x14ac:dyDescent="0.25">
      <c r="D185" s="181" t="s">
        <v>20</v>
      </c>
      <c r="E185" s="182"/>
      <c r="F185" s="182"/>
      <c r="G185" s="182"/>
      <c r="H185" s="172">
        <v>86046</v>
      </c>
      <c r="I185" s="172"/>
      <c r="J185" s="172"/>
      <c r="K185" s="172">
        <v>80274</v>
      </c>
      <c r="L185" s="172"/>
      <c r="M185" s="173"/>
    </row>
    <row r="186" spans="1:25" x14ac:dyDescent="0.25">
      <c r="D186" s="183" t="s">
        <v>138</v>
      </c>
      <c r="E186" s="184"/>
      <c r="F186" s="184"/>
      <c r="G186" s="184"/>
      <c r="H186" s="172">
        <v>6539</v>
      </c>
      <c r="I186" s="172"/>
      <c r="J186" s="172"/>
      <c r="K186" s="172">
        <v>6105</v>
      </c>
      <c r="L186" s="172"/>
      <c r="M186" s="173"/>
    </row>
    <row r="187" spans="1:25" ht="15.75" thickBot="1" x14ac:dyDescent="0.3">
      <c r="D187" s="295" t="s">
        <v>21</v>
      </c>
      <c r="E187" s="296"/>
      <c r="F187" s="296"/>
      <c r="G187" s="296"/>
      <c r="H187" s="172">
        <v>4019</v>
      </c>
      <c r="I187" s="172"/>
      <c r="J187" s="172"/>
      <c r="K187" s="172">
        <v>3986</v>
      </c>
      <c r="L187" s="172"/>
      <c r="M187" s="173"/>
    </row>
    <row r="188" spans="1:25" ht="15.75" thickBot="1" x14ac:dyDescent="0.3">
      <c r="D188" s="293" t="s">
        <v>1</v>
      </c>
      <c r="E188" s="294"/>
      <c r="F188" s="294"/>
      <c r="G188" s="294"/>
      <c r="H188" s="93">
        <f>SUM(H185:J187)</f>
        <v>96604</v>
      </c>
      <c r="I188" s="93"/>
      <c r="J188" s="93"/>
      <c r="K188" s="93">
        <f>SUM(K185:M187)</f>
        <v>90365</v>
      </c>
      <c r="L188" s="93"/>
      <c r="M188" s="93"/>
    </row>
    <row r="189" spans="1:25" x14ac:dyDescent="0.25">
      <c r="D189" s="36"/>
      <c r="E189" s="36"/>
      <c r="F189" s="36"/>
      <c r="G189" s="36"/>
      <c r="H189" s="37"/>
      <c r="I189" s="37"/>
      <c r="J189" s="37"/>
      <c r="K189" s="37"/>
      <c r="L189" s="37"/>
      <c r="M189" s="37"/>
    </row>
    <row r="190" spans="1:25" x14ac:dyDescent="0.25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25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25"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29" x14ac:dyDescent="0.25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25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AC201" s="25"/>
    </row>
    <row r="202" spans="1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1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7" spans="1:29" x14ac:dyDescent="0.25">
      <c r="A207" s="242" t="s">
        <v>173</v>
      </c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  <c r="L207" s="243"/>
      <c r="M207" s="243"/>
      <c r="N207" s="243"/>
      <c r="O207" s="243"/>
      <c r="P207" s="243"/>
      <c r="Q207" s="243"/>
      <c r="R207" s="243"/>
      <c r="S207" s="243"/>
      <c r="T207" s="243"/>
      <c r="U207" s="243"/>
      <c r="V207" s="243"/>
      <c r="W207" s="243"/>
      <c r="X207" s="243"/>
      <c r="Y207" s="243"/>
    </row>
    <row r="208" spans="1:29" x14ac:dyDescent="0.25">
      <c r="A208" s="243"/>
      <c r="B208" s="243"/>
      <c r="C208" s="243"/>
      <c r="D208" s="243"/>
      <c r="E208" s="243"/>
      <c r="F208" s="243"/>
      <c r="G208" s="243"/>
      <c r="H208" s="243"/>
      <c r="I208" s="243"/>
      <c r="J208" s="243"/>
      <c r="K208" s="243"/>
      <c r="L208" s="243"/>
      <c r="M208" s="243"/>
      <c r="N208" s="243"/>
      <c r="O208" s="243"/>
      <c r="P208" s="243"/>
      <c r="Q208" s="243"/>
      <c r="R208" s="243"/>
      <c r="S208" s="243"/>
      <c r="T208" s="243"/>
      <c r="U208" s="243"/>
      <c r="V208" s="243"/>
      <c r="W208" s="243"/>
      <c r="X208" s="243"/>
      <c r="Y208" s="243"/>
    </row>
    <row r="209" spans="1:25" x14ac:dyDescent="0.25">
      <c r="A209" s="243"/>
      <c r="B209" s="243"/>
      <c r="C209" s="243"/>
      <c r="D209" s="243"/>
      <c r="E209" s="243"/>
      <c r="F209" s="243"/>
      <c r="G209" s="243"/>
      <c r="H209" s="243"/>
      <c r="I209" s="243"/>
      <c r="J209" s="243"/>
      <c r="K209" s="243"/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</row>
    <row r="210" spans="1:25" x14ac:dyDescent="0.25">
      <c r="A210" s="243"/>
      <c r="B210" s="243"/>
      <c r="C210" s="243"/>
      <c r="D210" s="243"/>
      <c r="E210" s="243"/>
      <c r="F210" s="243"/>
      <c r="G210" s="243"/>
      <c r="H210" s="243"/>
      <c r="I210" s="243"/>
      <c r="J210" s="243"/>
      <c r="K210" s="243"/>
      <c r="L210" s="243"/>
      <c r="M210" s="243"/>
      <c r="N210" s="243"/>
      <c r="O210" s="243"/>
      <c r="P210" s="243"/>
      <c r="Q210" s="243"/>
      <c r="R210" s="243"/>
      <c r="S210" s="243"/>
      <c r="T210" s="243"/>
      <c r="U210" s="243"/>
      <c r="V210" s="243"/>
      <c r="W210" s="243"/>
      <c r="X210" s="243"/>
      <c r="Y210" s="243"/>
    </row>
    <row r="211" spans="1:25" x14ac:dyDescent="0.25">
      <c r="A211" s="243"/>
      <c r="B211" s="243"/>
      <c r="C211" s="243"/>
      <c r="D211" s="243"/>
      <c r="E211" s="243"/>
      <c r="F211" s="243"/>
      <c r="G211" s="243"/>
      <c r="H211" s="243"/>
      <c r="I211" s="243"/>
      <c r="J211" s="243"/>
      <c r="K211" s="243"/>
      <c r="L211" s="243"/>
      <c r="M211" s="243"/>
      <c r="N211" s="243"/>
      <c r="O211" s="243"/>
      <c r="P211" s="243"/>
      <c r="Q211" s="243"/>
      <c r="R211" s="243"/>
      <c r="S211" s="243"/>
      <c r="T211" s="243"/>
      <c r="U211" s="243"/>
      <c r="V211" s="243"/>
      <c r="W211" s="243"/>
      <c r="X211" s="243"/>
      <c r="Y211" s="243"/>
    </row>
    <row r="212" spans="1:25" x14ac:dyDescent="0.25">
      <c r="A212" s="243"/>
      <c r="B212" s="243"/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  <c r="Q212" s="243"/>
      <c r="R212" s="243"/>
      <c r="S212" s="243"/>
      <c r="T212" s="243"/>
      <c r="U212" s="243"/>
      <c r="V212" s="243"/>
      <c r="W212" s="243"/>
      <c r="X212" s="243"/>
      <c r="Y212" s="243"/>
    </row>
    <row r="215" spans="1:25" x14ac:dyDescent="0.25">
      <c r="A215" s="10" t="s">
        <v>143</v>
      </c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25" ht="15.75" thickBo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25" x14ac:dyDescent="0.25">
      <c r="D218" s="287" t="s">
        <v>49</v>
      </c>
      <c r="E218" s="288"/>
      <c r="F218" s="288"/>
      <c r="G218" s="148" t="str">
        <f>CONCATENATE(Arkusz18!A2," - ",Arkusz18!B2," r.")</f>
        <v>01.05.2024 - 31.05.2024 r.</v>
      </c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9"/>
    </row>
    <row r="219" spans="1:25" ht="31.5" customHeight="1" x14ac:dyDescent="0.25">
      <c r="D219" s="289"/>
      <c r="E219" s="290"/>
      <c r="F219" s="290"/>
      <c r="G219" s="153" t="s">
        <v>65</v>
      </c>
      <c r="H219" s="153"/>
      <c r="I219" s="153"/>
      <c r="J219" s="153" t="s">
        <v>90</v>
      </c>
      <c r="K219" s="153"/>
      <c r="L219" s="153"/>
      <c r="M219" s="153" t="s">
        <v>64</v>
      </c>
      <c r="N219" s="153"/>
      <c r="O219" s="153"/>
      <c r="P219" s="153" t="s">
        <v>89</v>
      </c>
      <c r="Q219" s="153"/>
      <c r="R219" s="165"/>
    </row>
    <row r="220" spans="1:25" x14ac:dyDescent="0.25">
      <c r="D220" s="150" t="s">
        <v>88</v>
      </c>
      <c r="E220" s="151"/>
      <c r="F220" s="151"/>
      <c r="G220" s="152">
        <f>Arkusz16!A2</f>
        <v>0</v>
      </c>
      <c r="H220" s="152"/>
      <c r="I220" s="152"/>
      <c r="J220" s="152">
        <f>Arkusz16!A3</f>
        <v>0</v>
      </c>
      <c r="K220" s="152"/>
      <c r="L220" s="152"/>
      <c r="M220" s="152">
        <f>Arkusz16!A4</f>
        <v>0</v>
      </c>
      <c r="N220" s="152"/>
      <c r="O220" s="152"/>
      <c r="P220" s="152">
        <f>Arkusz16!A5</f>
        <v>0</v>
      </c>
      <c r="Q220" s="152"/>
      <c r="R220" s="152"/>
    </row>
    <row r="221" spans="1:25" x14ac:dyDescent="0.25">
      <c r="D221" s="139" t="s">
        <v>51</v>
      </c>
      <c r="E221" s="140"/>
      <c r="F221" s="140"/>
      <c r="G221" s="141">
        <f>Arkusz16!A6</f>
        <v>166</v>
      </c>
      <c r="H221" s="141"/>
      <c r="I221" s="141"/>
      <c r="J221" s="142">
        <f>Arkusz16!A7</f>
        <v>1</v>
      </c>
      <c r="K221" s="143"/>
      <c r="L221" s="144"/>
      <c r="M221" s="142">
        <f>Arkusz16!A8</f>
        <v>0</v>
      </c>
      <c r="N221" s="143"/>
      <c r="O221" s="144"/>
      <c r="P221" s="142">
        <f>Arkusz16!A9</f>
        <v>0</v>
      </c>
      <c r="Q221" s="143"/>
      <c r="R221" s="144"/>
    </row>
    <row r="222" spans="1:25" ht="15.75" thickBot="1" x14ac:dyDescent="0.3">
      <c r="D222" s="271" t="s">
        <v>52</v>
      </c>
      <c r="E222" s="272"/>
      <c r="F222" s="272"/>
      <c r="G222" s="167">
        <f>Arkusz16!A10</f>
        <v>0</v>
      </c>
      <c r="H222" s="167"/>
      <c r="I222" s="167"/>
      <c r="J222" s="167">
        <f>Arkusz16!A11</f>
        <v>0</v>
      </c>
      <c r="K222" s="167"/>
      <c r="L222" s="167"/>
      <c r="M222" s="167">
        <f>Arkusz16!A12</f>
        <v>0</v>
      </c>
      <c r="N222" s="167"/>
      <c r="O222" s="167"/>
      <c r="P222" s="167">
        <f>Arkusz16!A13</f>
        <v>0</v>
      </c>
      <c r="Q222" s="167"/>
      <c r="R222" s="167"/>
    </row>
    <row r="223" spans="1:25" ht="15.75" thickBot="1" x14ac:dyDescent="0.3">
      <c r="D223" s="154" t="s">
        <v>50</v>
      </c>
      <c r="E223" s="155"/>
      <c r="F223" s="155"/>
      <c r="G223" s="147">
        <f>SUM(G220:I222)</f>
        <v>166</v>
      </c>
      <c r="H223" s="147"/>
      <c r="I223" s="147"/>
      <c r="J223" s="147">
        <f t="shared" ref="J223" si="5">SUM(J220:L222)</f>
        <v>1</v>
      </c>
      <c r="K223" s="147"/>
      <c r="L223" s="147"/>
      <c r="M223" s="147">
        <f t="shared" ref="M223" si="6">SUM(M220:O222)</f>
        <v>0</v>
      </c>
      <c r="N223" s="147"/>
      <c r="O223" s="147"/>
      <c r="P223" s="147">
        <f t="shared" ref="P223" si="7">SUM(P220:R222)</f>
        <v>0</v>
      </c>
      <c r="Q223" s="147"/>
      <c r="R223" s="166"/>
    </row>
    <row r="224" spans="1:25" x14ac:dyDescent="0.25">
      <c r="A224" s="39"/>
      <c r="B224" s="39"/>
      <c r="C224" s="39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6" spans="1:25" ht="15.75" thickBot="1" x14ac:dyDescent="0.3"/>
    <row r="227" spans="1:25" x14ac:dyDescent="0.25">
      <c r="D227" s="287" t="s">
        <v>49</v>
      </c>
      <c r="E227" s="288"/>
      <c r="F227" s="288"/>
      <c r="G227" s="148" t="str">
        <f>CONCATENATE(Arkusz18!C2," - ",Arkusz18!B2," r.")</f>
        <v>01.01.2024 - 31.05.2024 r.</v>
      </c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9"/>
    </row>
    <row r="228" spans="1:25" ht="32.25" customHeight="1" x14ac:dyDescent="0.25">
      <c r="D228" s="289"/>
      <c r="E228" s="290"/>
      <c r="F228" s="290"/>
      <c r="G228" s="153" t="s">
        <v>65</v>
      </c>
      <c r="H228" s="153"/>
      <c r="I228" s="153"/>
      <c r="J228" s="153" t="s">
        <v>90</v>
      </c>
      <c r="K228" s="153"/>
      <c r="L228" s="153"/>
      <c r="M228" s="153" t="s">
        <v>64</v>
      </c>
      <c r="N228" s="153"/>
      <c r="O228" s="153"/>
      <c r="P228" s="153" t="s">
        <v>89</v>
      </c>
      <c r="Q228" s="153"/>
      <c r="R228" s="165"/>
    </row>
    <row r="229" spans="1:25" x14ac:dyDescent="0.25">
      <c r="D229" s="150" t="s">
        <v>88</v>
      </c>
      <c r="E229" s="151"/>
      <c r="F229" s="151"/>
      <c r="G229" s="152">
        <f>Arkusz17!A2</f>
        <v>0</v>
      </c>
      <c r="H229" s="152"/>
      <c r="I229" s="152"/>
      <c r="J229" s="152">
        <f>Arkusz17!A3</f>
        <v>0</v>
      </c>
      <c r="K229" s="152"/>
      <c r="L229" s="152"/>
      <c r="M229" s="152">
        <f>Arkusz17!A4</f>
        <v>0</v>
      </c>
      <c r="N229" s="152"/>
      <c r="O229" s="152"/>
      <c r="P229" s="152">
        <f>Arkusz17!A5</f>
        <v>0</v>
      </c>
      <c r="Q229" s="152"/>
      <c r="R229" s="152"/>
    </row>
    <row r="230" spans="1:25" x14ac:dyDescent="0.25">
      <c r="D230" s="139" t="s">
        <v>51</v>
      </c>
      <c r="E230" s="140"/>
      <c r="F230" s="140"/>
      <c r="G230" s="141">
        <f>Arkusz17!A6</f>
        <v>1433</v>
      </c>
      <c r="H230" s="141"/>
      <c r="I230" s="141"/>
      <c r="J230" s="141">
        <f>Arkusz17!A7</f>
        <v>5</v>
      </c>
      <c r="K230" s="141"/>
      <c r="L230" s="141"/>
      <c r="M230" s="141">
        <f>Arkusz17!A8</f>
        <v>0</v>
      </c>
      <c r="N230" s="141"/>
      <c r="O230" s="141"/>
      <c r="P230" s="141">
        <f>Arkusz17!A9</f>
        <v>0</v>
      </c>
      <c r="Q230" s="141"/>
      <c r="R230" s="141"/>
    </row>
    <row r="231" spans="1:25" ht="15.75" thickBot="1" x14ac:dyDescent="0.3">
      <c r="D231" s="271" t="s">
        <v>52</v>
      </c>
      <c r="E231" s="272"/>
      <c r="F231" s="272"/>
      <c r="G231" s="167">
        <f>Arkusz17!A10</f>
        <v>0</v>
      </c>
      <c r="H231" s="167"/>
      <c r="I231" s="167"/>
      <c r="J231" s="167">
        <f>Arkusz17!A11</f>
        <v>0</v>
      </c>
      <c r="K231" s="167"/>
      <c r="L231" s="167"/>
      <c r="M231" s="167">
        <f>Arkusz17!A12</f>
        <v>0</v>
      </c>
      <c r="N231" s="167"/>
      <c r="O231" s="167"/>
      <c r="P231" s="167">
        <f>Arkusz17!A13</f>
        <v>0</v>
      </c>
      <c r="Q231" s="167"/>
      <c r="R231" s="167"/>
    </row>
    <row r="232" spans="1:25" ht="15.75" thickBot="1" x14ac:dyDescent="0.3">
      <c r="D232" s="154" t="s">
        <v>50</v>
      </c>
      <c r="E232" s="155"/>
      <c r="F232" s="155"/>
      <c r="G232" s="147">
        <f>SUM(G229:I231)</f>
        <v>1433</v>
      </c>
      <c r="H232" s="147"/>
      <c r="I232" s="147"/>
      <c r="J232" s="147">
        <f t="shared" ref="J232" si="8">SUM(J229:L231)</f>
        <v>5</v>
      </c>
      <c r="K232" s="147"/>
      <c r="L232" s="147"/>
      <c r="M232" s="147">
        <f t="shared" ref="M232" si="9">SUM(M229:O231)</f>
        <v>0</v>
      </c>
      <c r="N232" s="147"/>
      <c r="O232" s="147"/>
      <c r="P232" s="147">
        <f t="shared" ref="P232" si="10">SUM(P229:R231)</f>
        <v>0</v>
      </c>
      <c r="Q232" s="147"/>
      <c r="R232" s="166"/>
    </row>
    <row r="235" spans="1:25" x14ac:dyDescent="0.25">
      <c r="A235" s="242" t="s">
        <v>174</v>
      </c>
      <c r="B235" s="243"/>
      <c r="C235" s="243"/>
      <c r="D235" s="243"/>
      <c r="E235" s="243"/>
      <c r="F235" s="243"/>
      <c r="G235" s="243"/>
      <c r="H235" s="243"/>
      <c r="I235" s="243"/>
      <c r="J235" s="243"/>
      <c r="K235" s="243"/>
      <c r="L235" s="243"/>
      <c r="M235" s="243"/>
      <c r="N235" s="243"/>
      <c r="O235" s="243"/>
      <c r="P235" s="243"/>
      <c r="Q235" s="243"/>
      <c r="R235" s="243"/>
      <c r="S235" s="243"/>
      <c r="T235" s="243"/>
      <c r="U235" s="243"/>
      <c r="V235" s="243"/>
      <c r="W235" s="243"/>
      <c r="X235" s="243"/>
      <c r="Y235" s="243"/>
    </row>
    <row r="236" spans="1:25" x14ac:dyDescent="0.25">
      <c r="A236" s="243"/>
      <c r="B236" s="243"/>
      <c r="C236" s="243"/>
      <c r="D236" s="243"/>
      <c r="E236" s="243"/>
      <c r="F236" s="243"/>
      <c r="G236" s="243"/>
      <c r="H236" s="243"/>
      <c r="I236" s="243"/>
      <c r="J236" s="243"/>
      <c r="K236" s="243"/>
      <c r="L236" s="243"/>
      <c r="M236" s="243"/>
      <c r="N236" s="243"/>
      <c r="O236" s="243"/>
      <c r="P236" s="243"/>
      <c r="Q236" s="243"/>
      <c r="R236" s="243"/>
      <c r="S236" s="243"/>
      <c r="T236" s="243"/>
      <c r="U236" s="243"/>
      <c r="V236" s="243"/>
      <c r="W236" s="243"/>
      <c r="X236" s="243"/>
      <c r="Y236" s="243"/>
    </row>
    <row r="237" spans="1:25" x14ac:dyDescent="0.25">
      <c r="A237" s="243"/>
      <c r="B237" s="243"/>
      <c r="C237" s="243"/>
      <c r="D237" s="243"/>
      <c r="E237" s="243"/>
      <c r="F237" s="243"/>
      <c r="G237" s="243"/>
      <c r="H237" s="243"/>
      <c r="I237" s="243"/>
      <c r="J237" s="243"/>
      <c r="K237" s="243"/>
      <c r="L237" s="243"/>
      <c r="M237" s="243"/>
      <c r="N237" s="243"/>
      <c r="O237" s="243"/>
      <c r="P237" s="243"/>
      <c r="Q237" s="243"/>
      <c r="R237" s="243"/>
      <c r="S237" s="243"/>
      <c r="T237" s="243"/>
      <c r="U237" s="243"/>
      <c r="V237" s="243"/>
      <c r="W237" s="243"/>
      <c r="X237" s="243"/>
      <c r="Y237" s="243"/>
    </row>
    <row r="240" spans="1:25" ht="18.75" x14ac:dyDescent="0.25">
      <c r="A240" s="8" t="s">
        <v>67</v>
      </c>
      <c r="F240" s="9"/>
    </row>
    <row r="241" spans="1:22" x14ac:dyDescent="0.25">
      <c r="F241" s="9"/>
    </row>
    <row r="242" spans="1:22" x14ac:dyDescent="0.25">
      <c r="A242" s="244" t="s">
        <v>144</v>
      </c>
      <c r="B242" s="244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44"/>
      <c r="N242" s="244"/>
      <c r="O242" s="244"/>
      <c r="P242" s="244"/>
      <c r="Q242" s="244"/>
      <c r="R242" s="244"/>
      <c r="S242" s="244"/>
      <c r="T242" s="244"/>
      <c r="U242" s="244"/>
    </row>
    <row r="243" spans="1:22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2" ht="15.75" thickBo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2" x14ac:dyDescent="0.25">
      <c r="C245" s="161" t="s">
        <v>0</v>
      </c>
      <c r="D245" s="162"/>
      <c r="E245" s="162"/>
      <c r="F245" s="162"/>
      <c r="G245" s="157" t="str">
        <f>CONCATENATE(Arkusz18!A2," - ",Arkusz18!B2," r.")</f>
        <v>01.05.2024 - 31.05.2024 r.</v>
      </c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9"/>
    </row>
    <row r="246" spans="1:22" x14ac:dyDescent="0.25">
      <c r="C246" s="163"/>
      <c r="D246" s="164"/>
      <c r="E246" s="164"/>
      <c r="F246" s="164"/>
      <c r="G246" s="113" t="s">
        <v>31</v>
      </c>
      <c r="H246" s="117"/>
      <c r="I246" s="117"/>
      <c r="J246" s="156"/>
      <c r="K246" s="113" t="s">
        <v>32</v>
      </c>
      <c r="L246" s="117"/>
      <c r="M246" s="117"/>
      <c r="N246" s="156"/>
      <c r="O246" s="113" t="s">
        <v>103</v>
      </c>
      <c r="P246" s="117"/>
      <c r="Q246" s="117"/>
      <c r="R246" s="156"/>
      <c r="S246" s="113" t="s">
        <v>55</v>
      </c>
      <c r="T246" s="117"/>
      <c r="U246" s="117"/>
      <c r="V246" s="114"/>
    </row>
    <row r="247" spans="1:22" x14ac:dyDescent="0.25">
      <c r="C247" s="163"/>
      <c r="D247" s="164"/>
      <c r="E247" s="164"/>
      <c r="F247" s="164"/>
      <c r="G247" s="115" t="s">
        <v>30</v>
      </c>
      <c r="H247" s="116"/>
      <c r="I247" s="113" t="s">
        <v>10</v>
      </c>
      <c r="J247" s="156"/>
      <c r="K247" s="115" t="s">
        <v>33</v>
      </c>
      <c r="L247" s="116"/>
      <c r="M247" s="113" t="s">
        <v>10</v>
      </c>
      <c r="N247" s="156"/>
      <c r="O247" s="115" t="s">
        <v>30</v>
      </c>
      <c r="P247" s="116"/>
      <c r="Q247" s="113" t="s">
        <v>10</v>
      </c>
      <c r="R247" s="156"/>
      <c r="S247" s="115" t="s">
        <v>30</v>
      </c>
      <c r="T247" s="116"/>
      <c r="U247" s="113" t="s">
        <v>10</v>
      </c>
      <c r="V247" s="114"/>
    </row>
    <row r="248" spans="1:22" x14ac:dyDescent="0.25">
      <c r="C248" s="145" t="str">
        <f>Arkusz2!B2</f>
        <v>UKRAINA</v>
      </c>
      <c r="D248" s="146"/>
      <c r="E248" s="146"/>
      <c r="F248" s="146"/>
      <c r="G248" s="91">
        <f>Arkusz2!F2</f>
        <v>313</v>
      </c>
      <c r="H248" s="92"/>
      <c r="I248" s="91">
        <f>Arkusz2!F8</f>
        <v>409</v>
      </c>
      <c r="J248" s="92"/>
      <c r="K248" s="91">
        <f>SUM(Arkusz2!F14,-G248)</f>
        <v>22</v>
      </c>
      <c r="L248" s="92"/>
      <c r="M248" s="91">
        <f>SUM(Arkusz2!F20,-I248)</f>
        <v>98</v>
      </c>
      <c r="N248" s="92"/>
      <c r="O248" s="91">
        <f>Arkusz2!F26</f>
        <v>0</v>
      </c>
      <c r="P248" s="92"/>
      <c r="Q248" s="91">
        <f>Arkusz2!F32</f>
        <v>0</v>
      </c>
      <c r="R248" s="92"/>
      <c r="S248" s="91">
        <f>SUM(Arkusz2!F14,O248)</f>
        <v>335</v>
      </c>
      <c r="T248" s="92"/>
      <c r="U248" s="91">
        <f>SUM(Arkusz2!F20,Q248)</f>
        <v>507</v>
      </c>
      <c r="V248" s="118"/>
    </row>
    <row r="249" spans="1:22" x14ac:dyDescent="0.25">
      <c r="C249" s="78" t="str">
        <f>Arkusz2!B3</f>
        <v>BIAŁORUŚ</v>
      </c>
      <c r="D249" s="79"/>
      <c r="E249" s="79"/>
      <c r="F249" s="79"/>
      <c r="G249" s="107">
        <f>Arkusz2!F3</f>
        <v>192</v>
      </c>
      <c r="H249" s="108"/>
      <c r="I249" s="107">
        <f>Arkusz2!F9</f>
        <v>232</v>
      </c>
      <c r="J249" s="108"/>
      <c r="K249" s="107">
        <f>SUM(Arkusz2!F15,-G249)</f>
        <v>11</v>
      </c>
      <c r="L249" s="108"/>
      <c r="M249" s="107">
        <f>SUM(Arkusz2!F21,-I249)</f>
        <v>40</v>
      </c>
      <c r="N249" s="108"/>
      <c r="O249" s="107">
        <f>Arkusz2!F27</f>
        <v>0</v>
      </c>
      <c r="P249" s="108"/>
      <c r="Q249" s="107">
        <f>Arkusz2!F33</f>
        <v>0</v>
      </c>
      <c r="R249" s="108"/>
      <c r="S249" s="107">
        <f>SUM(Arkusz2!F15,O249)</f>
        <v>203</v>
      </c>
      <c r="T249" s="108"/>
      <c r="U249" s="107">
        <f>SUM(Arkusz2!F21,Q249)</f>
        <v>272</v>
      </c>
      <c r="V249" s="160"/>
    </row>
    <row r="250" spans="1:22" x14ac:dyDescent="0.25">
      <c r="C250" s="145" t="str">
        <f>Arkusz2!B4</f>
        <v>SOMALIA</v>
      </c>
      <c r="D250" s="146"/>
      <c r="E250" s="146"/>
      <c r="F250" s="146"/>
      <c r="G250" s="91">
        <f>Arkusz2!F4</f>
        <v>164</v>
      </c>
      <c r="H250" s="92"/>
      <c r="I250" s="91">
        <f>Arkusz2!F10</f>
        <v>164</v>
      </c>
      <c r="J250" s="92"/>
      <c r="K250" s="91">
        <f>SUM(Arkusz2!F16,-G250)</f>
        <v>5</v>
      </c>
      <c r="L250" s="92"/>
      <c r="M250" s="91">
        <f>SUM(Arkusz2!F22,-I250)</f>
        <v>12</v>
      </c>
      <c r="N250" s="92"/>
      <c r="O250" s="91">
        <f>Arkusz2!F28</f>
        <v>0</v>
      </c>
      <c r="P250" s="92"/>
      <c r="Q250" s="91">
        <f>Arkusz2!F34</f>
        <v>0</v>
      </c>
      <c r="R250" s="92"/>
      <c r="S250" s="91">
        <f>SUM(Arkusz2!F16,O250)</f>
        <v>169</v>
      </c>
      <c r="T250" s="92"/>
      <c r="U250" s="91">
        <f>SUM(Arkusz2!F22,Q250)</f>
        <v>176</v>
      </c>
      <c r="V250" s="118"/>
    </row>
    <row r="251" spans="1:22" x14ac:dyDescent="0.25">
      <c r="C251" s="78" t="str">
        <f>Arkusz2!B5</f>
        <v>SYRIA</v>
      </c>
      <c r="D251" s="79"/>
      <c r="E251" s="79"/>
      <c r="F251" s="79"/>
      <c r="G251" s="107">
        <f>Arkusz2!F5</f>
        <v>144</v>
      </c>
      <c r="H251" s="108"/>
      <c r="I251" s="107">
        <f>Arkusz2!F11</f>
        <v>147</v>
      </c>
      <c r="J251" s="108"/>
      <c r="K251" s="107">
        <f>SUM(Arkusz2!F17,-G251)</f>
        <v>5</v>
      </c>
      <c r="L251" s="108"/>
      <c r="M251" s="107">
        <f>SUM(Arkusz2!F23,-I251)</f>
        <v>6</v>
      </c>
      <c r="N251" s="108"/>
      <c r="O251" s="107">
        <f>Arkusz2!F29</f>
        <v>1</v>
      </c>
      <c r="P251" s="108"/>
      <c r="Q251" s="107">
        <f>Arkusz2!F35</f>
        <v>1</v>
      </c>
      <c r="R251" s="108"/>
      <c r="S251" s="107">
        <f>SUM(Arkusz2!F17,O251)</f>
        <v>150</v>
      </c>
      <c r="T251" s="108"/>
      <c r="U251" s="107">
        <f>SUM(Arkusz2!F23,Q251)</f>
        <v>154</v>
      </c>
      <c r="V251" s="160"/>
    </row>
    <row r="252" spans="1:22" x14ac:dyDescent="0.25">
      <c r="C252" s="145" t="str">
        <f>Arkusz2!B6</f>
        <v>ERYTREA</v>
      </c>
      <c r="D252" s="146"/>
      <c r="E252" s="146"/>
      <c r="F252" s="146"/>
      <c r="G252" s="91">
        <f>Arkusz2!F6</f>
        <v>83</v>
      </c>
      <c r="H252" s="92"/>
      <c r="I252" s="91">
        <f>Arkusz2!F12</f>
        <v>83</v>
      </c>
      <c r="J252" s="92"/>
      <c r="K252" s="91">
        <f>SUM(Arkusz2!F18,-G252)</f>
        <v>1</v>
      </c>
      <c r="L252" s="92"/>
      <c r="M252" s="91">
        <f>SUM(Arkusz2!F24,-I252)</f>
        <v>5</v>
      </c>
      <c r="N252" s="92"/>
      <c r="O252" s="91">
        <f>Arkusz2!F30</f>
        <v>1</v>
      </c>
      <c r="P252" s="92"/>
      <c r="Q252" s="91">
        <f>Arkusz2!F36</f>
        <v>1</v>
      </c>
      <c r="R252" s="92"/>
      <c r="S252" s="91">
        <f>SUM(Arkusz2!F18,O252)</f>
        <v>85</v>
      </c>
      <c r="T252" s="92"/>
      <c r="U252" s="91">
        <f>SUM(Arkusz2!F24,Q252)</f>
        <v>89</v>
      </c>
      <c r="V252" s="118"/>
    </row>
    <row r="253" spans="1:22" ht="15.75" thickBot="1" x14ac:dyDescent="0.3">
      <c r="C253" s="170" t="str">
        <f>Arkusz2!B7</f>
        <v>Pozostałe</v>
      </c>
      <c r="D253" s="171"/>
      <c r="E253" s="171"/>
      <c r="F253" s="171"/>
      <c r="G253" s="198">
        <f>Arkusz2!F7</f>
        <v>354</v>
      </c>
      <c r="H253" s="199"/>
      <c r="I253" s="198">
        <f>Arkusz2!F13</f>
        <v>407</v>
      </c>
      <c r="J253" s="199"/>
      <c r="K253" s="198">
        <f>SUM(Arkusz2!F19,-G253)</f>
        <v>42</v>
      </c>
      <c r="L253" s="199"/>
      <c r="M253" s="198">
        <f>SUM(Arkusz2!F25,-I253)</f>
        <v>64</v>
      </c>
      <c r="N253" s="199"/>
      <c r="O253" s="198">
        <f>Arkusz2!F31</f>
        <v>4</v>
      </c>
      <c r="P253" s="199"/>
      <c r="Q253" s="198">
        <f>Arkusz2!F37</f>
        <v>5</v>
      </c>
      <c r="R253" s="199"/>
      <c r="S253" s="198">
        <f>SUM(Arkusz2!F19,O253)</f>
        <v>400</v>
      </c>
      <c r="T253" s="199"/>
      <c r="U253" s="198">
        <f>SUM(Arkusz2!F25,Q253)</f>
        <v>476</v>
      </c>
      <c r="V253" s="247"/>
    </row>
    <row r="254" spans="1:22" ht="15.75" thickBot="1" x14ac:dyDescent="0.3">
      <c r="C254" s="168" t="s">
        <v>1</v>
      </c>
      <c r="D254" s="169"/>
      <c r="E254" s="169"/>
      <c r="F254" s="169"/>
      <c r="G254" s="178">
        <f>SUM(G248:G253)</f>
        <v>1250</v>
      </c>
      <c r="H254" s="179"/>
      <c r="I254" s="178">
        <f>SUM(I248:I253)</f>
        <v>1442</v>
      </c>
      <c r="J254" s="179"/>
      <c r="K254" s="178">
        <f>SUM(K248:K253)</f>
        <v>86</v>
      </c>
      <c r="L254" s="179"/>
      <c r="M254" s="178">
        <f>SUM(M248:M253)</f>
        <v>225</v>
      </c>
      <c r="N254" s="179"/>
      <c r="O254" s="178">
        <f>SUM(O248:O253)</f>
        <v>6</v>
      </c>
      <c r="P254" s="179"/>
      <c r="Q254" s="178">
        <f>SUM(Q248:Q253)</f>
        <v>7</v>
      </c>
      <c r="R254" s="179"/>
      <c r="S254" s="178">
        <f>SUM(S248:S253)</f>
        <v>1342</v>
      </c>
      <c r="T254" s="179"/>
      <c r="U254" s="178">
        <f>SUM(U248:U253)</f>
        <v>1674</v>
      </c>
      <c r="V254" s="246"/>
    </row>
    <row r="258" spans="1:19" x14ac:dyDescent="0.25">
      <c r="M258" s="11"/>
      <c r="N258" s="11"/>
      <c r="O258" s="11"/>
      <c r="P258" s="11"/>
      <c r="Q258" s="11"/>
      <c r="R258" s="11"/>
      <c r="S258" s="11"/>
    </row>
    <row r="259" spans="1:19" x14ac:dyDescent="0.25">
      <c r="M259" s="11"/>
      <c r="N259" s="11"/>
      <c r="O259" s="11"/>
      <c r="P259" s="11"/>
      <c r="Q259" s="11"/>
      <c r="R259" s="11"/>
      <c r="S259" s="11"/>
    </row>
    <row r="260" spans="1:19" x14ac:dyDescent="0.25">
      <c r="M260" s="11"/>
      <c r="N260" s="11"/>
      <c r="O260" s="11"/>
      <c r="P260" s="11"/>
      <c r="Q260" s="11"/>
      <c r="R260" s="11"/>
      <c r="S260" s="11"/>
    </row>
    <row r="261" spans="1:19" x14ac:dyDescent="0.25">
      <c r="M261" s="11"/>
      <c r="N261" s="11"/>
      <c r="O261" s="11"/>
      <c r="P261" s="11"/>
      <c r="Q261" s="11"/>
      <c r="R261" s="11"/>
      <c r="S261" s="11"/>
    </row>
    <row r="262" spans="1:19" x14ac:dyDescent="0.25">
      <c r="M262" s="11"/>
      <c r="N262" s="11"/>
      <c r="O262" s="11"/>
      <c r="P262" s="11"/>
      <c r="Q262" s="11"/>
      <c r="R262" s="11"/>
      <c r="S262" s="11"/>
    </row>
    <row r="263" spans="1:19" x14ac:dyDescent="0.25">
      <c r="M263" s="11"/>
      <c r="N263" s="11"/>
      <c r="O263" s="11"/>
      <c r="P263" s="11"/>
      <c r="Q263" s="11"/>
      <c r="R263" s="11"/>
      <c r="S263" s="11"/>
    </row>
    <row r="264" spans="1:19" x14ac:dyDescent="0.25">
      <c r="M264" s="11"/>
      <c r="N264" s="11"/>
      <c r="O264" s="11"/>
      <c r="P264" s="11"/>
      <c r="Q264" s="11"/>
      <c r="R264" s="11"/>
      <c r="S264" s="11"/>
    </row>
    <row r="265" spans="1:19" x14ac:dyDescent="0.25">
      <c r="M265" s="11"/>
      <c r="N265" s="11"/>
      <c r="O265" s="11"/>
      <c r="P265" s="11"/>
      <c r="Q265" s="11"/>
      <c r="R265" s="11"/>
      <c r="S265" s="11"/>
    </row>
    <row r="266" spans="1:19" x14ac:dyDescent="0.25">
      <c r="D266" s="200"/>
      <c r="E266" s="200"/>
    </row>
    <row r="270" spans="1:19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6" spans="1:26" ht="15.75" thickBot="1" x14ac:dyDescent="0.3"/>
    <row r="277" spans="1:26" x14ac:dyDescent="0.25">
      <c r="C277" s="161" t="s">
        <v>0</v>
      </c>
      <c r="D277" s="162"/>
      <c r="E277" s="162"/>
      <c r="F277" s="162"/>
      <c r="G277" s="211" t="str">
        <f>CONCATENATE(Arkusz18!C2," - ",Arkusz18!B2," r.")</f>
        <v>01.01.2024 - 31.05.2024 r.</v>
      </c>
      <c r="H277" s="211"/>
      <c r="I277" s="211"/>
      <c r="J277" s="211"/>
      <c r="K277" s="211"/>
      <c r="L277" s="211"/>
      <c r="M277" s="211"/>
      <c r="N277" s="211"/>
      <c r="O277" s="211"/>
      <c r="P277" s="211"/>
      <c r="Q277" s="211"/>
      <c r="R277" s="211"/>
      <c r="S277" s="211"/>
      <c r="T277" s="211"/>
      <c r="U277" s="211"/>
      <c r="V277" s="212"/>
    </row>
    <row r="278" spans="1:26" x14ac:dyDescent="0.25">
      <c r="C278" s="163"/>
      <c r="D278" s="164"/>
      <c r="E278" s="164"/>
      <c r="F278" s="164"/>
      <c r="G278" s="164" t="s">
        <v>31</v>
      </c>
      <c r="H278" s="164"/>
      <c r="I278" s="164"/>
      <c r="J278" s="164"/>
      <c r="K278" s="164" t="s">
        <v>32</v>
      </c>
      <c r="L278" s="164"/>
      <c r="M278" s="164"/>
      <c r="N278" s="164"/>
      <c r="O278" s="164" t="s">
        <v>135</v>
      </c>
      <c r="P278" s="164"/>
      <c r="Q278" s="164"/>
      <c r="R278" s="164"/>
      <c r="S278" s="164" t="s">
        <v>55</v>
      </c>
      <c r="T278" s="164"/>
      <c r="U278" s="164"/>
      <c r="V278" s="245"/>
    </row>
    <row r="279" spans="1:26" x14ac:dyDescent="0.25">
      <c r="C279" s="163"/>
      <c r="D279" s="164"/>
      <c r="E279" s="164"/>
      <c r="F279" s="164"/>
      <c r="G279" s="229" t="s">
        <v>30</v>
      </c>
      <c r="H279" s="229"/>
      <c r="I279" s="164" t="s">
        <v>10</v>
      </c>
      <c r="J279" s="164"/>
      <c r="K279" s="229" t="s">
        <v>33</v>
      </c>
      <c r="L279" s="229"/>
      <c r="M279" s="164" t="s">
        <v>10</v>
      </c>
      <c r="N279" s="164"/>
      <c r="O279" s="229" t="s">
        <v>30</v>
      </c>
      <c r="P279" s="229"/>
      <c r="Q279" s="164" t="s">
        <v>10</v>
      </c>
      <c r="R279" s="164"/>
      <c r="S279" s="229" t="s">
        <v>30</v>
      </c>
      <c r="T279" s="229"/>
      <c r="U279" s="164" t="s">
        <v>10</v>
      </c>
      <c r="V279" s="245"/>
    </row>
    <row r="280" spans="1:26" x14ac:dyDescent="0.25">
      <c r="C280" s="145" t="str">
        <f>Arkusz3!B2</f>
        <v>UKRAINA</v>
      </c>
      <c r="D280" s="146"/>
      <c r="E280" s="146"/>
      <c r="F280" s="146"/>
      <c r="G280" s="127">
        <f>Arkusz3!F2</f>
        <v>1334</v>
      </c>
      <c r="H280" s="127"/>
      <c r="I280" s="127">
        <v>1882</v>
      </c>
      <c r="J280" s="127"/>
      <c r="K280" s="127">
        <f>SUM(Arkusz3!F14,-G280)</f>
        <v>41</v>
      </c>
      <c r="L280" s="127"/>
      <c r="M280" s="127">
        <f>SUM(Arkusz3!F20,-I280)</f>
        <v>182</v>
      </c>
      <c r="N280" s="127"/>
      <c r="O280" s="127">
        <f>Arkusz3!F26</f>
        <v>1</v>
      </c>
      <c r="P280" s="127"/>
      <c r="Q280" s="127">
        <f>Arkusz3!F32</f>
        <v>1</v>
      </c>
      <c r="R280" s="127"/>
      <c r="S280" s="127">
        <f>SUM(Arkusz3!F14,O280)</f>
        <v>1376</v>
      </c>
      <c r="T280" s="127"/>
      <c r="U280" s="127">
        <v>2058</v>
      </c>
      <c r="V280" s="241"/>
    </row>
    <row r="281" spans="1:26" x14ac:dyDescent="0.25">
      <c r="C281" s="78" t="str">
        <f>Arkusz3!B3</f>
        <v>BIAŁORUŚ</v>
      </c>
      <c r="D281" s="79"/>
      <c r="E281" s="79"/>
      <c r="F281" s="79"/>
      <c r="G281" s="240">
        <f>Arkusz3!F3</f>
        <v>1217</v>
      </c>
      <c r="H281" s="240"/>
      <c r="I281" s="240">
        <v>1523</v>
      </c>
      <c r="J281" s="240"/>
      <c r="K281" s="240">
        <f>SUM(Arkusz3!F15,-G281)</f>
        <v>22</v>
      </c>
      <c r="L281" s="240"/>
      <c r="M281" s="240">
        <f>SUM(Arkusz3!F21,-I281)</f>
        <v>82</v>
      </c>
      <c r="N281" s="240"/>
      <c r="O281" s="240">
        <f>Arkusz3!F27</f>
        <v>4</v>
      </c>
      <c r="P281" s="240"/>
      <c r="Q281" s="240">
        <f>Arkusz3!F33</f>
        <v>4</v>
      </c>
      <c r="R281" s="240"/>
      <c r="S281" s="240">
        <f>SUM(Arkusz3!F15,O281)</f>
        <v>1243</v>
      </c>
      <c r="T281" s="240"/>
      <c r="U281" s="240">
        <v>1601</v>
      </c>
      <c r="V281" s="248"/>
    </row>
    <row r="282" spans="1:26" x14ac:dyDescent="0.25">
      <c r="C282" s="145" t="str">
        <f>Arkusz3!B4</f>
        <v>ROSJA</v>
      </c>
      <c r="D282" s="146"/>
      <c r="E282" s="146"/>
      <c r="F282" s="146"/>
      <c r="G282" s="127">
        <f>Arkusz3!F4</f>
        <v>150</v>
      </c>
      <c r="H282" s="127"/>
      <c r="I282" s="127">
        <f>Arkusz3!F10</f>
        <v>242</v>
      </c>
      <c r="J282" s="127"/>
      <c r="K282" s="127">
        <f>SUM(Arkusz3!F16,-G282)</f>
        <v>131</v>
      </c>
      <c r="L282" s="127"/>
      <c r="M282" s="127">
        <f>SUM(Arkusz3!F22,-I282)</f>
        <v>191</v>
      </c>
      <c r="N282" s="127"/>
      <c r="O282" s="127">
        <f>Arkusz3!F28</f>
        <v>13</v>
      </c>
      <c r="P282" s="127"/>
      <c r="Q282" s="127">
        <f>Arkusz3!F34</f>
        <v>33</v>
      </c>
      <c r="R282" s="127"/>
      <c r="S282" s="127">
        <f>SUM(Arkusz3!F16,O282)</f>
        <v>294</v>
      </c>
      <c r="T282" s="127"/>
      <c r="U282" s="127">
        <f>SUM(Arkusz3!F22,Q282)</f>
        <v>466</v>
      </c>
      <c r="V282" s="241"/>
    </row>
    <row r="283" spans="1:26" x14ac:dyDescent="0.25">
      <c r="C283" s="78" t="str">
        <f>Arkusz3!B5</f>
        <v>SOMALIA</v>
      </c>
      <c r="D283" s="79"/>
      <c r="E283" s="79"/>
      <c r="F283" s="79"/>
      <c r="G283" s="240">
        <f>Arkusz3!F5</f>
        <v>237</v>
      </c>
      <c r="H283" s="240"/>
      <c r="I283" s="240">
        <v>232</v>
      </c>
      <c r="J283" s="240"/>
      <c r="K283" s="240">
        <f>SUM(Arkusz3!F17,-G283)</f>
        <v>13</v>
      </c>
      <c r="L283" s="240"/>
      <c r="M283" s="240">
        <f>SUM(Arkusz3!F23,-I283)</f>
        <v>32</v>
      </c>
      <c r="N283" s="240"/>
      <c r="O283" s="240">
        <f>Arkusz3!F29</f>
        <v>0</v>
      </c>
      <c r="P283" s="240"/>
      <c r="Q283" s="240">
        <f>Arkusz3!F35</f>
        <v>0</v>
      </c>
      <c r="R283" s="240"/>
      <c r="S283" s="240">
        <f>SUM(Arkusz3!F17,O283)</f>
        <v>250</v>
      </c>
      <c r="T283" s="240"/>
      <c r="U283" s="240">
        <v>258</v>
      </c>
      <c r="V283" s="248"/>
    </row>
    <row r="284" spans="1:26" x14ac:dyDescent="0.25">
      <c r="C284" s="145" t="str">
        <f>Arkusz3!B6</f>
        <v>SYRIA</v>
      </c>
      <c r="D284" s="146"/>
      <c r="E284" s="146"/>
      <c r="F284" s="146"/>
      <c r="G284" s="127">
        <f>Arkusz3!F6</f>
        <v>191</v>
      </c>
      <c r="H284" s="127"/>
      <c r="I284" s="127">
        <v>201</v>
      </c>
      <c r="J284" s="127"/>
      <c r="K284" s="127">
        <f>SUM(Arkusz3!F18,-G284)</f>
        <v>6</v>
      </c>
      <c r="L284" s="127"/>
      <c r="M284" s="127">
        <f>SUM(Arkusz3!F24,-I284)</f>
        <v>9</v>
      </c>
      <c r="N284" s="127"/>
      <c r="O284" s="127">
        <f>Arkusz3!F30</f>
        <v>8</v>
      </c>
      <c r="P284" s="127"/>
      <c r="Q284" s="127">
        <f>Arkusz3!F36</f>
        <v>8</v>
      </c>
      <c r="R284" s="127"/>
      <c r="S284" s="127">
        <f>SUM(Arkusz3!F18,O284)</f>
        <v>205</v>
      </c>
      <c r="T284" s="127"/>
      <c r="U284" s="127">
        <v>217</v>
      </c>
      <c r="V284" s="241"/>
    </row>
    <row r="285" spans="1:26" ht="15.75" thickBot="1" x14ac:dyDescent="0.3">
      <c r="C285" s="170" t="str">
        <f>Arkusz3!B7</f>
        <v>Pozostałe</v>
      </c>
      <c r="D285" s="171"/>
      <c r="E285" s="171"/>
      <c r="F285" s="171"/>
      <c r="G285" s="239">
        <f>Arkusz3!F7</f>
        <v>952</v>
      </c>
      <c r="H285" s="239"/>
      <c r="I285" s="239">
        <v>1063</v>
      </c>
      <c r="J285" s="239"/>
      <c r="K285" s="239">
        <f>SUM(Arkusz3!F19,-G285)</f>
        <v>120</v>
      </c>
      <c r="L285" s="239"/>
      <c r="M285" s="239">
        <f>SUM(Arkusz3!F25,-I285)</f>
        <v>188</v>
      </c>
      <c r="N285" s="239"/>
      <c r="O285" s="239">
        <f>Arkusz3!F31</f>
        <v>24</v>
      </c>
      <c r="P285" s="239"/>
      <c r="Q285" s="239">
        <f>Arkusz3!F37</f>
        <v>28</v>
      </c>
      <c r="R285" s="239"/>
      <c r="S285" s="239">
        <f>SUM(Arkusz3!F19,O285)</f>
        <v>1096</v>
      </c>
      <c r="T285" s="239"/>
      <c r="U285" s="239">
        <v>1278</v>
      </c>
      <c r="V285" s="251"/>
    </row>
    <row r="286" spans="1:26" x14ac:dyDescent="0.25">
      <c r="C286" s="201" t="s">
        <v>1</v>
      </c>
      <c r="D286" s="202"/>
      <c r="E286" s="202"/>
      <c r="F286" s="202"/>
      <c r="G286" s="128">
        <f>SUM(G280:G285)</f>
        <v>4081</v>
      </c>
      <c r="H286" s="128"/>
      <c r="I286" s="128">
        <f>SUM(I280:I285)</f>
        <v>5143</v>
      </c>
      <c r="J286" s="128"/>
      <c r="K286" s="128">
        <f>SUM(K280:K285)</f>
        <v>333</v>
      </c>
      <c r="L286" s="128"/>
      <c r="M286" s="128">
        <f>SUM(M280:M285)</f>
        <v>684</v>
      </c>
      <c r="N286" s="128"/>
      <c r="O286" s="128">
        <f>SUM(O280:O285)</f>
        <v>50</v>
      </c>
      <c r="P286" s="128"/>
      <c r="Q286" s="128">
        <f>SUM(Q280:Q285)</f>
        <v>74</v>
      </c>
      <c r="R286" s="128"/>
      <c r="S286" s="128">
        <f>SUM(S280:S285)</f>
        <v>4464</v>
      </c>
      <c r="T286" s="128"/>
      <c r="U286" s="128">
        <f>SUM(U280:U285)</f>
        <v>5878</v>
      </c>
      <c r="V286" s="129"/>
    </row>
    <row r="287" spans="1:26" x14ac:dyDescent="0.25">
      <c r="A287" s="4"/>
      <c r="B287" s="12"/>
      <c r="C287" s="13"/>
      <c r="D287" s="13"/>
      <c r="E287" s="13"/>
      <c r="F287" s="13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2"/>
    </row>
    <row r="288" spans="1:26" x14ac:dyDescent="0.25">
      <c r="A288" s="203" t="s">
        <v>137</v>
      </c>
      <c r="B288" s="203"/>
      <c r="C288" s="203"/>
      <c r="D288" s="203"/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  <c r="U288" s="203"/>
      <c r="V288" s="203"/>
      <c r="W288" s="203"/>
      <c r="X288" s="203"/>
      <c r="Y288" s="203"/>
      <c r="Z288" s="203"/>
    </row>
    <row r="289" spans="1:26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6"/>
      <c r="Z289" s="15"/>
    </row>
    <row r="293" spans="1:26" x14ac:dyDescent="0.25">
      <c r="M293" s="11"/>
      <c r="N293" s="11"/>
      <c r="O293" s="11"/>
      <c r="P293" s="11"/>
      <c r="Q293" s="11"/>
      <c r="R293" s="11"/>
      <c r="S293" s="11"/>
    </row>
    <row r="294" spans="1:26" x14ac:dyDescent="0.25">
      <c r="M294" s="11"/>
      <c r="N294" s="11"/>
      <c r="O294" s="11"/>
      <c r="P294" s="11"/>
      <c r="Q294" s="11"/>
      <c r="R294" s="11"/>
      <c r="S294" s="11"/>
    </row>
    <row r="295" spans="1:26" x14ac:dyDescent="0.25">
      <c r="M295" s="11"/>
      <c r="N295" s="11"/>
      <c r="O295" s="11"/>
      <c r="P295" s="11"/>
      <c r="Q295" s="11"/>
      <c r="R295" s="11"/>
      <c r="S295" s="11"/>
    </row>
    <row r="296" spans="1:26" x14ac:dyDescent="0.25">
      <c r="M296" s="11"/>
      <c r="N296" s="11"/>
      <c r="O296" s="11"/>
      <c r="P296" s="11"/>
      <c r="Q296" s="11"/>
      <c r="R296" s="11"/>
      <c r="S296" s="11"/>
    </row>
    <row r="297" spans="1:26" x14ac:dyDescent="0.25">
      <c r="M297" s="11"/>
      <c r="N297" s="11"/>
      <c r="O297" s="11"/>
      <c r="P297" s="11"/>
      <c r="Q297" s="11"/>
      <c r="R297" s="11"/>
      <c r="S297" s="11"/>
    </row>
    <row r="298" spans="1:26" x14ac:dyDescent="0.25">
      <c r="M298" s="11"/>
      <c r="N298" s="11"/>
      <c r="O298" s="11"/>
      <c r="P298" s="11"/>
      <c r="Q298" s="11"/>
      <c r="R298" s="11"/>
      <c r="S298" s="11"/>
    </row>
    <row r="299" spans="1:26" x14ac:dyDescent="0.25">
      <c r="M299" s="11"/>
      <c r="N299" s="11"/>
      <c r="O299" s="11"/>
      <c r="P299" s="11"/>
      <c r="Q299" s="11"/>
      <c r="R299" s="11"/>
      <c r="S299" s="11"/>
    </row>
    <row r="300" spans="1:26" x14ac:dyDescent="0.25">
      <c r="M300" s="11"/>
      <c r="N300" s="11"/>
      <c r="O300" s="11"/>
      <c r="P300" s="11"/>
      <c r="Q300" s="11"/>
      <c r="R300" s="11"/>
      <c r="S300" s="11"/>
    </row>
    <row r="301" spans="1:26" x14ac:dyDescent="0.25">
      <c r="D301" s="200"/>
      <c r="E301" s="200"/>
    </row>
    <row r="306" spans="1:26" x14ac:dyDescent="0.25">
      <c r="V306" s="17"/>
      <c r="W306" s="17"/>
      <c r="X306" s="17"/>
      <c r="Y306" s="18"/>
      <c r="Z306" s="17"/>
    </row>
    <row r="307" spans="1:26" x14ac:dyDescent="0.25">
      <c r="V307" s="17"/>
      <c r="W307" s="17"/>
      <c r="X307" s="17"/>
      <c r="Y307" s="18"/>
      <c r="Z307" s="17"/>
    </row>
    <row r="308" spans="1:2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7"/>
      <c r="W308" s="17"/>
      <c r="X308" s="17"/>
      <c r="Y308" s="18"/>
      <c r="Z308" s="17"/>
    </row>
    <row r="309" spans="1:26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7"/>
      <c r="W309" s="17"/>
      <c r="X309" s="17"/>
      <c r="Y309" s="18"/>
      <c r="Z309" s="17"/>
    </row>
    <row r="310" spans="1:2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25">
      <c r="A313" s="242" t="s">
        <v>178</v>
      </c>
      <c r="B313" s="243"/>
      <c r="C313" s="243"/>
      <c r="D313" s="243"/>
      <c r="E313" s="243"/>
      <c r="F313" s="243"/>
      <c r="G313" s="243"/>
      <c r="H313" s="243"/>
      <c r="I313" s="243"/>
      <c r="J313" s="243"/>
      <c r="K313" s="243"/>
      <c r="L313" s="243"/>
      <c r="M313" s="243"/>
      <c r="N313" s="243"/>
      <c r="O313" s="243"/>
      <c r="P313" s="243"/>
      <c r="Q313" s="243"/>
      <c r="R313" s="243"/>
      <c r="S313" s="243"/>
      <c r="T313" s="243"/>
      <c r="U313" s="243"/>
      <c r="V313" s="243"/>
      <c r="W313" s="243"/>
      <c r="X313" s="243"/>
      <c r="Y313" s="243"/>
    </row>
    <row r="314" spans="1:26" x14ac:dyDescent="0.25">
      <c r="A314" s="243"/>
      <c r="B314" s="243"/>
      <c r="C314" s="243"/>
      <c r="D314" s="243"/>
      <c r="E314" s="243"/>
      <c r="F314" s="243"/>
      <c r="G314" s="243"/>
      <c r="H314" s="243"/>
      <c r="I314" s="243"/>
      <c r="J314" s="243"/>
      <c r="K314" s="243"/>
      <c r="L314" s="243"/>
      <c r="M314" s="243"/>
      <c r="N314" s="243"/>
      <c r="O314" s="243"/>
      <c r="P314" s="243"/>
      <c r="Q314" s="243"/>
      <c r="R314" s="243"/>
      <c r="S314" s="243"/>
      <c r="T314" s="243"/>
      <c r="U314" s="243"/>
      <c r="V314" s="243"/>
      <c r="W314" s="243"/>
      <c r="X314" s="243"/>
      <c r="Y314" s="243"/>
    </row>
    <row r="315" spans="1:26" x14ac:dyDescent="0.25">
      <c r="A315" s="243"/>
      <c r="B315" s="243"/>
      <c r="C315" s="243"/>
      <c r="D315" s="243"/>
      <c r="E315" s="243"/>
      <c r="F315" s="243"/>
      <c r="G315" s="243"/>
      <c r="H315" s="243"/>
      <c r="I315" s="243"/>
      <c r="J315" s="243"/>
      <c r="K315" s="243"/>
      <c r="L315" s="243"/>
      <c r="M315" s="243"/>
      <c r="N315" s="243"/>
      <c r="O315" s="243"/>
      <c r="P315" s="243"/>
      <c r="Q315" s="243"/>
      <c r="R315" s="243"/>
      <c r="S315" s="243"/>
      <c r="T315" s="243"/>
      <c r="U315" s="243"/>
      <c r="V315" s="243"/>
      <c r="W315" s="243"/>
      <c r="X315" s="243"/>
      <c r="Y315" s="243"/>
    </row>
    <row r="316" spans="1:26" x14ac:dyDescent="0.25">
      <c r="A316" s="243"/>
      <c r="B316" s="243"/>
      <c r="C316" s="243"/>
      <c r="D316" s="243"/>
      <c r="E316" s="243"/>
      <c r="F316" s="243"/>
      <c r="G316" s="243"/>
      <c r="H316" s="243"/>
      <c r="I316" s="243"/>
      <c r="J316" s="243"/>
      <c r="K316" s="243"/>
      <c r="L316" s="243"/>
      <c r="M316" s="243"/>
      <c r="N316" s="243"/>
      <c r="O316" s="243"/>
      <c r="P316" s="243"/>
      <c r="Q316" s="243"/>
      <c r="R316" s="243"/>
      <c r="S316" s="243"/>
      <c r="T316" s="243"/>
      <c r="U316" s="243"/>
      <c r="V316" s="243"/>
      <c r="W316" s="243"/>
      <c r="X316" s="243"/>
      <c r="Y316" s="243"/>
    </row>
    <row r="317" spans="1:26" x14ac:dyDescent="0.25">
      <c r="A317" s="243"/>
      <c r="B317" s="243"/>
      <c r="C317" s="243"/>
      <c r="D317" s="243"/>
      <c r="E317" s="243"/>
      <c r="F317" s="243"/>
      <c r="G317" s="243"/>
      <c r="H317" s="243"/>
      <c r="I317" s="243"/>
      <c r="J317" s="243"/>
      <c r="K317" s="243"/>
      <c r="L317" s="243"/>
      <c r="M317" s="243"/>
      <c r="N317" s="243"/>
      <c r="O317" s="243"/>
      <c r="P317" s="243"/>
      <c r="Q317" s="243"/>
      <c r="R317" s="243"/>
      <c r="S317" s="243"/>
      <c r="T317" s="243"/>
      <c r="U317" s="243"/>
      <c r="V317" s="243"/>
      <c r="W317" s="243"/>
      <c r="X317" s="243"/>
      <c r="Y317" s="243"/>
    </row>
    <row r="318" spans="1:26" x14ac:dyDescent="0.25">
      <c r="A318" s="243"/>
      <c r="B318" s="243"/>
      <c r="C318" s="243"/>
      <c r="D318" s="243"/>
      <c r="E318" s="243"/>
      <c r="F318" s="243"/>
      <c r="G318" s="243"/>
      <c r="H318" s="243"/>
      <c r="I318" s="243"/>
      <c r="J318" s="243"/>
      <c r="K318" s="243"/>
      <c r="L318" s="243"/>
      <c r="M318" s="243"/>
      <c r="N318" s="243"/>
      <c r="O318" s="243"/>
      <c r="P318" s="243"/>
      <c r="Q318" s="243"/>
      <c r="R318" s="243"/>
      <c r="S318" s="243"/>
      <c r="T318" s="243"/>
      <c r="U318" s="243"/>
      <c r="V318" s="243"/>
      <c r="W318" s="243"/>
      <c r="X318" s="243"/>
      <c r="Y318" s="243"/>
    </row>
    <row r="319" spans="1:26" x14ac:dyDescent="0.25">
      <c r="A319" s="243"/>
      <c r="B319" s="243"/>
      <c r="C319" s="243"/>
      <c r="D319" s="243"/>
      <c r="E319" s="243"/>
      <c r="F319" s="243"/>
      <c r="G319" s="243"/>
      <c r="H319" s="243"/>
      <c r="I319" s="243"/>
      <c r="J319" s="243"/>
      <c r="K319" s="243"/>
      <c r="L319" s="243"/>
      <c r="M319" s="243"/>
      <c r="N319" s="243"/>
      <c r="O319" s="243"/>
      <c r="P319" s="243"/>
      <c r="Q319" s="243"/>
      <c r="R319" s="243"/>
      <c r="S319" s="243"/>
      <c r="T319" s="243"/>
      <c r="U319" s="243"/>
      <c r="V319" s="243"/>
      <c r="W319" s="243"/>
      <c r="X319" s="243"/>
      <c r="Y319" s="243"/>
    </row>
    <row r="324" spans="1:23" x14ac:dyDescent="0.25">
      <c r="A324" s="133" t="s">
        <v>145</v>
      </c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</row>
    <row r="325" spans="1:23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7" spans="1:23" ht="15.75" thickBot="1" x14ac:dyDescent="0.3"/>
    <row r="328" spans="1:23" x14ac:dyDescent="0.25">
      <c r="A328" s="236" t="str">
        <f>CONCATENATE(Arkusz18!C2," - ",Arkusz18!B2," r.")</f>
        <v>01.01.2024 - 31.05.2024 r.</v>
      </c>
      <c r="B328" s="237"/>
      <c r="C328" s="237"/>
      <c r="D328" s="237"/>
      <c r="E328" s="237"/>
      <c r="F328" s="237"/>
      <c r="G328" s="237"/>
      <c r="H328" s="237"/>
      <c r="I328" s="238"/>
      <c r="M328" s="236" t="str">
        <f>CONCATENATE(Arkusz18!C2," - ",Arkusz18!B2," r.")</f>
        <v>01.01.2024 - 31.05.2024 r.</v>
      </c>
      <c r="N328" s="237"/>
      <c r="O328" s="237"/>
      <c r="P328" s="237"/>
      <c r="Q328" s="237"/>
      <c r="R328" s="237"/>
      <c r="S328" s="237"/>
      <c r="T328" s="237"/>
      <c r="U328" s="238"/>
    </row>
    <row r="329" spans="1:23" ht="52.5" customHeight="1" x14ac:dyDescent="0.25">
      <c r="A329" s="230" t="s">
        <v>56</v>
      </c>
      <c r="B329" s="231"/>
      <c r="C329" s="232"/>
      <c r="D329" s="194" t="s">
        <v>57</v>
      </c>
      <c r="E329" s="195"/>
      <c r="F329" s="194" t="s">
        <v>58</v>
      </c>
      <c r="G329" s="195"/>
      <c r="H329" s="194" t="s">
        <v>54</v>
      </c>
      <c r="I329" s="252"/>
      <c r="M329" s="230" t="s">
        <v>56</v>
      </c>
      <c r="N329" s="231"/>
      <c r="O329" s="232"/>
      <c r="P329" s="194" t="s">
        <v>59</v>
      </c>
      <c r="Q329" s="195"/>
      <c r="R329" s="194" t="s">
        <v>58</v>
      </c>
      <c r="S329" s="195"/>
      <c r="T329" s="194" t="s">
        <v>54</v>
      </c>
      <c r="U329" s="252"/>
    </row>
    <row r="330" spans="1:23" x14ac:dyDescent="0.25">
      <c r="A330" s="233"/>
      <c r="B330" s="234"/>
      <c r="C330" s="235"/>
      <c r="D330" s="196"/>
      <c r="E330" s="197"/>
      <c r="F330" s="196"/>
      <c r="G330" s="197"/>
      <c r="H330" s="196"/>
      <c r="I330" s="253"/>
      <c r="M330" s="233"/>
      <c r="N330" s="234"/>
      <c r="O330" s="235"/>
      <c r="P330" s="196"/>
      <c r="Q330" s="197"/>
      <c r="R330" s="196"/>
      <c r="S330" s="197"/>
      <c r="T330" s="196"/>
      <c r="U330" s="253"/>
    </row>
    <row r="331" spans="1:23" x14ac:dyDescent="0.25">
      <c r="A331" s="120" t="str">
        <f>Arkusz4!B2</f>
        <v>NIEMCY</v>
      </c>
      <c r="B331" s="121"/>
      <c r="C331" s="121"/>
      <c r="D331" s="122">
        <f>Arkusz4!C2</f>
        <v>703</v>
      </c>
      <c r="E331" s="122"/>
      <c r="F331" s="122">
        <f>Arkusz4!D2</f>
        <v>561</v>
      </c>
      <c r="G331" s="122"/>
      <c r="H331" s="122">
        <f>Arkusz4!E2</f>
        <v>113</v>
      </c>
      <c r="I331" s="122"/>
      <c r="J331" s="54"/>
      <c r="K331" s="54"/>
      <c r="M331" s="120" t="str">
        <f>Arkusz5!B2</f>
        <v>NIEMCY</v>
      </c>
      <c r="N331" s="121"/>
      <c r="O331" s="121"/>
      <c r="P331" s="122">
        <f>Arkusz5!C2</f>
        <v>39</v>
      </c>
      <c r="Q331" s="122"/>
      <c r="R331" s="122">
        <f>Arkusz5!D2</f>
        <v>31</v>
      </c>
      <c r="S331" s="122"/>
      <c r="T331" s="122">
        <f>Arkusz5!E2</f>
        <v>10</v>
      </c>
      <c r="U331" s="204"/>
      <c r="W331" s="54"/>
    </row>
    <row r="332" spans="1:23" x14ac:dyDescent="0.25">
      <c r="A332" s="135" t="str">
        <f>Arkusz4!B3</f>
        <v>FRANCJA</v>
      </c>
      <c r="B332" s="136"/>
      <c r="C332" s="136"/>
      <c r="D332" s="119">
        <f>Arkusz4!C3</f>
        <v>131</v>
      </c>
      <c r="E332" s="119"/>
      <c r="F332" s="119">
        <f>Arkusz4!D3</f>
        <v>100</v>
      </c>
      <c r="G332" s="119"/>
      <c r="H332" s="119">
        <f>Arkusz4!E3</f>
        <v>15</v>
      </c>
      <c r="I332" s="119"/>
      <c r="K332" s="54"/>
      <c r="M332" s="135" t="str">
        <f>Arkusz5!B3</f>
        <v>RUMUNIA</v>
      </c>
      <c r="N332" s="136"/>
      <c r="O332" s="136"/>
      <c r="P332" s="119">
        <f>Arkusz5!C3</f>
        <v>14</v>
      </c>
      <c r="Q332" s="119"/>
      <c r="R332" s="119">
        <f>Arkusz5!D3</f>
        <v>13</v>
      </c>
      <c r="S332" s="119"/>
      <c r="T332" s="119">
        <f>Arkusz5!E3</f>
        <v>10</v>
      </c>
      <c r="U332" s="205"/>
      <c r="W332" s="54"/>
    </row>
    <row r="333" spans="1:23" x14ac:dyDescent="0.25">
      <c r="A333" s="120" t="str">
        <f>Arkusz4!B4</f>
        <v>NORWEGIA</v>
      </c>
      <c r="B333" s="121"/>
      <c r="C333" s="121"/>
      <c r="D333" s="122">
        <f>Arkusz4!C4</f>
        <v>111</v>
      </c>
      <c r="E333" s="122"/>
      <c r="F333" s="122">
        <f>Arkusz4!D4</f>
        <v>100</v>
      </c>
      <c r="G333" s="122"/>
      <c r="H333" s="122">
        <f>Arkusz4!E4</f>
        <v>107</v>
      </c>
      <c r="I333" s="122"/>
      <c r="K333" s="54"/>
      <c r="M333" s="120" t="str">
        <f>Arkusz5!B4</f>
        <v>ŁOTWA</v>
      </c>
      <c r="N333" s="121"/>
      <c r="O333" s="121"/>
      <c r="P333" s="122">
        <f>Arkusz5!C4</f>
        <v>12</v>
      </c>
      <c r="Q333" s="122"/>
      <c r="R333" s="122">
        <f>Arkusz5!D4</f>
        <v>15</v>
      </c>
      <c r="S333" s="122"/>
      <c r="T333" s="122">
        <f>Arkusz5!E4</f>
        <v>10</v>
      </c>
      <c r="U333" s="204"/>
      <c r="V333" s="54"/>
      <c r="W333" s="54"/>
    </row>
    <row r="334" spans="1:23" x14ac:dyDescent="0.25">
      <c r="A334" s="135" t="str">
        <f>Arkusz4!B5</f>
        <v>BELGIA</v>
      </c>
      <c r="B334" s="136"/>
      <c r="C334" s="136"/>
      <c r="D334" s="119">
        <f>Arkusz4!C5</f>
        <v>109</v>
      </c>
      <c r="E334" s="119"/>
      <c r="F334" s="119">
        <f>Arkusz4!D5</f>
        <v>86</v>
      </c>
      <c r="G334" s="119"/>
      <c r="H334" s="119">
        <f>Arkusz4!E5</f>
        <v>5</v>
      </c>
      <c r="I334" s="119"/>
      <c r="K334" s="54"/>
      <c r="M334" s="135" t="str">
        <f>Arkusz5!B5</f>
        <v>AUSTRIA</v>
      </c>
      <c r="N334" s="136"/>
      <c r="O334" s="136"/>
      <c r="P334" s="119">
        <f>Arkusz5!C5</f>
        <v>7</v>
      </c>
      <c r="Q334" s="119"/>
      <c r="R334" s="119">
        <f>Arkusz5!D5</f>
        <v>7</v>
      </c>
      <c r="S334" s="119"/>
      <c r="T334" s="119">
        <f>Arkusz5!E5</f>
        <v>4</v>
      </c>
      <c r="U334" s="205"/>
      <c r="W334" s="54"/>
    </row>
    <row r="335" spans="1:23" x14ac:dyDescent="0.25">
      <c r="A335" s="120" t="str">
        <f>Arkusz4!B6</f>
        <v>NIDERLANDY</v>
      </c>
      <c r="B335" s="121"/>
      <c r="C335" s="121"/>
      <c r="D335" s="122">
        <f>Arkusz4!C6</f>
        <v>60</v>
      </c>
      <c r="E335" s="122"/>
      <c r="F335" s="122">
        <f>Arkusz4!D6</f>
        <v>53</v>
      </c>
      <c r="G335" s="122"/>
      <c r="H335" s="122">
        <f>Arkusz4!E6</f>
        <v>3</v>
      </c>
      <c r="I335" s="122"/>
      <c r="K335" s="54"/>
      <c r="M335" s="120" t="str">
        <f>Arkusz5!B6</f>
        <v>LITWA</v>
      </c>
      <c r="N335" s="121"/>
      <c r="O335" s="121"/>
      <c r="P335" s="122">
        <f>Arkusz5!C6</f>
        <v>6</v>
      </c>
      <c r="Q335" s="122"/>
      <c r="R335" s="122">
        <f>Arkusz5!D6</f>
        <v>3</v>
      </c>
      <c r="S335" s="122"/>
      <c r="T335" s="122">
        <f>Arkusz5!E6</f>
        <v>1</v>
      </c>
      <c r="U335" s="204"/>
      <c r="W335" s="54"/>
    </row>
    <row r="336" spans="1:23" ht="15.75" thickBot="1" x14ac:dyDescent="0.3">
      <c r="A336" s="213" t="str">
        <f>Arkusz4!B7</f>
        <v>Pozostałe</v>
      </c>
      <c r="B336" s="214"/>
      <c r="C336" s="214"/>
      <c r="D336" s="130">
        <f>Arkusz4!C7</f>
        <v>235</v>
      </c>
      <c r="E336" s="130"/>
      <c r="F336" s="130">
        <f>Arkusz4!D7</f>
        <v>192</v>
      </c>
      <c r="G336" s="130"/>
      <c r="H336" s="130">
        <f>Arkusz4!E7</f>
        <v>69</v>
      </c>
      <c r="I336" s="130"/>
      <c r="K336" s="54"/>
      <c r="M336" s="213" t="str">
        <f>Arkusz5!B7</f>
        <v>Pozostałe</v>
      </c>
      <c r="N336" s="214"/>
      <c r="O336" s="214"/>
      <c r="P336" s="130">
        <f>Arkusz5!C7</f>
        <v>36</v>
      </c>
      <c r="Q336" s="130"/>
      <c r="R336" s="130">
        <f>Arkusz5!D7</f>
        <v>27</v>
      </c>
      <c r="S336" s="130"/>
      <c r="T336" s="130">
        <f>Arkusz5!E7</f>
        <v>11</v>
      </c>
      <c r="U336" s="134"/>
      <c r="W336" s="54"/>
    </row>
    <row r="337" spans="1:26" ht="15.75" thickBot="1" x14ac:dyDescent="0.3">
      <c r="A337" s="215" t="s">
        <v>69</v>
      </c>
      <c r="B337" s="216"/>
      <c r="C337" s="216"/>
      <c r="D337" s="209">
        <f>SUM(D331:E336)</f>
        <v>1349</v>
      </c>
      <c r="E337" s="209"/>
      <c r="F337" s="209">
        <f>SUM(F331:G336)</f>
        <v>1092</v>
      </c>
      <c r="G337" s="209"/>
      <c r="H337" s="209">
        <f>SUM(H331:I336)</f>
        <v>312</v>
      </c>
      <c r="I337" s="210"/>
      <c r="K337" s="54"/>
      <c r="M337" s="215" t="s">
        <v>69</v>
      </c>
      <c r="N337" s="216"/>
      <c r="O337" s="216"/>
      <c r="P337" s="209">
        <f>SUM(P331:Q336)</f>
        <v>114</v>
      </c>
      <c r="Q337" s="209"/>
      <c r="R337" s="209">
        <f t="shared" ref="R337" si="11">SUM(R331:S336)</f>
        <v>96</v>
      </c>
      <c r="S337" s="209"/>
      <c r="T337" s="209">
        <f>SUM(T331:U336)</f>
        <v>46</v>
      </c>
      <c r="U337" s="210"/>
      <c r="W337" s="54"/>
    </row>
    <row r="339" spans="1:26" x14ac:dyDescent="0.25">
      <c r="A339" s="131" t="s">
        <v>175</v>
      </c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</row>
    <row r="340" spans="1:26" x14ac:dyDescent="0.25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</row>
    <row r="341" spans="1:26" x14ac:dyDescent="0.25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</row>
    <row r="342" spans="1:26" x14ac:dyDescent="0.25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</row>
    <row r="343" spans="1:26" x14ac:dyDescent="0.25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</row>
    <row r="345" spans="1:26" x14ac:dyDescent="0.25">
      <c r="A345" s="203" t="s">
        <v>68</v>
      </c>
      <c r="B345" s="203"/>
      <c r="C345" s="203"/>
      <c r="D345" s="203"/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  <c r="U345" s="203"/>
      <c r="V345" s="203"/>
      <c r="W345" s="203"/>
      <c r="X345" s="203"/>
      <c r="Y345" s="203"/>
      <c r="Z345" s="203"/>
    </row>
    <row r="346" spans="1:26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spans="1:26" x14ac:dyDescent="0.25">
      <c r="A347" s="133" t="s">
        <v>146</v>
      </c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</row>
    <row r="348" spans="1:26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spans="1:26" ht="15.75" thickBo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 spans="1:26" x14ac:dyDescent="0.25">
      <c r="C350" s="125" t="s">
        <v>0</v>
      </c>
      <c r="D350" s="126"/>
      <c r="E350" s="126"/>
      <c r="F350" s="126"/>
      <c r="G350" s="211" t="str">
        <f>CONCATENATE(Arkusz18!A2," - ",Arkusz18!B2," r.")</f>
        <v>01.05.2024 - 31.05.2024 r.</v>
      </c>
      <c r="H350" s="211"/>
      <c r="I350" s="211"/>
      <c r="J350" s="211"/>
      <c r="K350" s="211"/>
      <c r="L350" s="211"/>
      <c r="M350" s="211"/>
      <c r="N350" s="211"/>
      <c r="O350" s="211"/>
      <c r="P350" s="211"/>
      <c r="Q350" s="211"/>
      <c r="R350" s="211"/>
      <c r="S350" s="211"/>
      <c r="T350" s="211"/>
      <c r="U350" s="212"/>
    </row>
    <row r="351" spans="1:26" ht="73.5" customHeight="1" x14ac:dyDescent="0.25">
      <c r="C351" s="192"/>
      <c r="D351" s="193"/>
      <c r="E351" s="193"/>
      <c r="F351" s="193"/>
      <c r="G351" s="95" t="s">
        <v>60</v>
      </c>
      <c r="H351" s="96"/>
      <c r="I351" s="97"/>
      <c r="J351" s="95" t="s">
        <v>61</v>
      </c>
      <c r="K351" s="96"/>
      <c r="L351" s="97"/>
      <c r="M351" s="95" t="s">
        <v>62</v>
      </c>
      <c r="N351" s="96"/>
      <c r="O351" s="97"/>
      <c r="P351" s="95" t="s">
        <v>71</v>
      </c>
      <c r="Q351" s="96"/>
      <c r="R351" s="97"/>
      <c r="S351" s="95" t="s">
        <v>63</v>
      </c>
      <c r="T351" s="96"/>
      <c r="U351" s="208"/>
    </row>
    <row r="352" spans="1:26" x14ac:dyDescent="0.25">
      <c r="C352" s="187" t="str">
        <f>Arkusz6!B2</f>
        <v>UKRAINA</v>
      </c>
      <c r="D352" s="188"/>
      <c r="E352" s="188"/>
      <c r="F352" s="188"/>
      <c r="G352" s="110">
        <f>Arkusz6!C2</f>
        <v>0</v>
      </c>
      <c r="H352" s="110"/>
      <c r="I352" s="110"/>
      <c r="J352" s="110">
        <f>Arkusz6!D2</f>
        <v>246</v>
      </c>
      <c r="K352" s="110"/>
      <c r="L352" s="110"/>
      <c r="M352" s="110">
        <f>Arkusz6!E2</f>
        <v>0</v>
      </c>
      <c r="N352" s="110"/>
      <c r="O352" s="110"/>
      <c r="P352" s="110">
        <f>Arkusz6!F2</f>
        <v>5</v>
      </c>
      <c r="Q352" s="110"/>
      <c r="R352" s="110"/>
      <c r="S352" s="110">
        <f>Arkusz6!G2</f>
        <v>16</v>
      </c>
      <c r="T352" s="110"/>
      <c r="U352" s="110"/>
    </row>
    <row r="353" spans="3:21" x14ac:dyDescent="0.25">
      <c r="C353" s="137" t="str">
        <f>Arkusz6!B3</f>
        <v>BIAŁORUŚ</v>
      </c>
      <c r="D353" s="138"/>
      <c r="E353" s="138"/>
      <c r="F353" s="138"/>
      <c r="G353" s="106">
        <f>Arkusz6!C3</f>
        <v>13</v>
      </c>
      <c r="H353" s="106"/>
      <c r="I353" s="106"/>
      <c r="J353" s="106">
        <f>Arkusz6!D3</f>
        <v>211</v>
      </c>
      <c r="K353" s="106"/>
      <c r="L353" s="106"/>
      <c r="M353" s="106">
        <f>Arkusz6!E3</f>
        <v>0</v>
      </c>
      <c r="N353" s="106"/>
      <c r="O353" s="106"/>
      <c r="P353" s="106">
        <f>Arkusz6!F3</f>
        <v>9</v>
      </c>
      <c r="Q353" s="106"/>
      <c r="R353" s="106"/>
      <c r="S353" s="106">
        <f>Arkusz6!G3</f>
        <v>5</v>
      </c>
      <c r="T353" s="106"/>
      <c r="U353" s="106"/>
    </row>
    <row r="354" spans="3:21" x14ac:dyDescent="0.25">
      <c r="C354" s="187" t="str">
        <f>Arkusz6!B4</f>
        <v>ROSJA</v>
      </c>
      <c r="D354" s="188"/>
      <c r="E354" s="188"/>
      <c r="F354" s="188"/>
      <c r="G354" s="110">
        <f>Arkusz6!C4</f>
        <v>15</v>
      </c>
      <c r="H354" s="110"/>
      <c r="I354" s="110"/>
      <c r="J354" s="110">
        <f>Arkusz6!D4</f>
        <v>7</v>
      </c>
      <c r="K354" s="110"/>
      <c r="L354" s="110"/>
      <c r="M354" s="110">
        <f>Arkusz6!E4</f>
        <v>0</v>
      </c>
      <c r="N354" s="110"/>
      <c r="O354" s="110"/>
      <c r="P354" s="110">
        <f>Arkusz6!F4</f>
        <v>50</v>
      </c>
      <c r="Q354" s="110"/>
      <c r="R354" s="110"/>
      <c r="S354" s="110">
        <f>Arkusz6!G4</f>
        <v>10</v>
      </c>
      <c r="T354" s="110"/>
      <c r="U354" s="110"/>
    </row>
    <row r="355" spans="3:21" x14ac:dyDescent="0.25">
      <c r="C355" s="137" t="str">
        <f>Arkusz6!B5</f>
        <v>SYRIA</v>
      </c>
      <c r="D355" s="138"/>
      <c r="E355" s="138"/>
      <c r="F355" s="138"/>
      <c r="G355" s="106">
        <f>Arkusz6!C5</f>
        <v>4</v>
      </c>
      <c r="H355" s="106"/>
      <c r="I355" s="106"/>
      <c r="J355" s="106">
        <f>Arkusz6!D5</f>
        <v>0</v>
      </c>
      <c r="K355" s="106"/>
      <c r="L355" s="106"/>
      <c r="M355" s="106">
        <f>Arkusz6!E5</f>
        <v>0</v>
      </c>
      <c r="N355" s="106"/>
      <c r="O355" s="106"/>
      <c r="P355" s="106">
        <f>Arkusz6!F5</f>
        <v>0</v>
      </c>
      <c r="Q355" s="106"/>
      <c r="R355" s="106"/>
      <c r="S355" s="106">
        <f>Arkusz6!G5</f>
        <v>23</v>
      </c>
      <c r="T355" s="106"/>
      <c r="U355" s="106"/>
    </row>
    <row r="356" spans="3:21" x14ac:dyDescent="0.25">
      <c r="C356" s="187" t="str">
        <f>Arkusz6!B6</f>
        <v>AFGANISTAN</v>
      </c>
      <c r="D356" s="188"/>
      <c r="E356" s="188"/>
      <c r="F356" s="188"/>
      <c r="G356" s="110">
        <f>Arkusz6!C6</f>
        <v>5</v>
      </c>
      <c r="H356" s="110"/>
      <c r="I356" s="110"/>
      <c r="J356" s="110">
        <f>Arkusz6!D6</f>
        <v>0</v>
      </c>
      <c r="K356" s="110"/>
      <c r="L356" s="110"/>
      <c r="M356" s="110">
        <f>Arkusz6!E6</f>
        <v>0</v>
      </c>
      <c r="N356" s="110"/>
      <c r="O356" s="110"/>
      <c r="P356" s="110">
        <f>Arkusz6!F6</f>
        <v>0</v>
      </c>
      <c r="Q356" s="110"/>
      <c r="R356" s="110"/>
      <c r="S356" s="110">
        <f>Arkusz6!G6</f>
        <v>20</v>
      </c>
      <c r="T356" s="110"/>
      <c r="U356" s="110"/>
    </row>
    <row r="357" spans="3:21" ht="15.75" thickBot="1" x14ac:dyDescent="0.3">
      <c r="C357" s="206" t="str">
        <f>Arkusz6!B7</f>
        <v>Pozostałe</v>
      </c>
      <c r="D357" s="207"/>
      <c r="E357" s="207"/>
      <c r="F357" s="207"/>
      <c r="G357" s="109">
        <f>Arkusz6!C7</f>
        <v>11</v>
      </c>
      <c r="H357" s="109"/>
      <c r="I357" s="109"/>
      <c r="J357" s="109">
        <f>Arkusz6!D7</f>
        <v>16</v>
      </c>
      <c r="K357" s="109"/>
      <c r="L357" s="109"/>
      <c r="M357" s="109">
        <f>Arkusz6!E7</f>
        <v>0</v>
      </c>
      <c r="N357" s="109"/>
      <c r="O357" s="109"/>
      <c r="P357" s="109">
        <f>Arkusz6!F7</f>
        <v>55</v>
      </c>
      <c r="Q357" s="109"/>
      <c r="R357" s="109"/>
      <c r="S357" s="109">
        <f>Arkusz6!G7</f>
        <v>60</v>
      </c>
      <c r="T357" s="109"/>
      <c r="U357" s="109"/>
    </row>
    <row r="358" spans="3:21" ht="15.75" thickBot="1" x14ac:dyDescent="0.3">
      <c r="C358" s="190" t="s">
        <v>1</v>
      </c>
      <c r="D358" s="191"/>
      <c r="E358" s="191"/>
      <c r="F358" s="191"/>
      <c r="G358" s="93">
        <f>SUM(G352:I357)</f>
        <v>48</v>
      </c>
      <c r="H358" s="93"/>
      <c r="I358" s="93"/>
      <c r="J358" s="93">
        <f t="shared" ref="J358" si="12">SUM(J352:L357)</f>
        <v>480</v>
      </c>
      <c r="K358" s="93"/>
      <c r="L358" s="93"/>
      <c r="M358" s="93">
        <f t="shared" ref="M358" si="13">SUM(M352:O357)</f>
        <v>0</v>
      </c>
      <c r="N358" s="93"/>
      <c r="O358" s="93"/>
      <c r="P358" s="93">
        <f t="shared" ref="P358" si="14">SUM(P352:R357)</f>
        <v>119</v>
      </c>
      <c r="Q358" s="93"/>
      <c r="R358" s="93"/>
      <c r="S358" s="93">
        <f>SUM(S352:U357)</f>
        <v>134</v>
      </c>
      <c r="T358" s="93"/>
      <c r="U358" s="94"/>
    </row>
    <row r="361" spans="3:21" ht="15.75" thickBot="1" x14ac:dyDescent="0.3"/>
    <row r="362" spans="3:21" x14ac:dyDescent="0.25">
      <c r="C362" s="125" t="s">
        <v>0</v>
      </c>
      <c r="D362" s="126"/>
      <c r="E362" s="126"/>
      <c r="F362" s="126"/>
      <c r="G362" s="211" t="str">
        <f>CONCATENATE(Arkusz18!C2," - ",Arkusz18!B2," r.")</f>
        <v>01.01.2024 - 31.05.2024 r.</v>
      </c>
      <c r="H362" s="211"/>
      <c r="I362" s="211"/>
      <c r="J362" s="211"/>
      <c r="K362" s="211"/>
      <c r="L362" s="211"/>
      <c r="M362" s="211"/>
      <c r="N362" s="211"/>
      <c r="O362" s="211"/>
      <c r="P362" s="211"/>
      <c r="Q362" s="211"/>
      <c r="R362" s="211"/>
      <c r="S362" s="211"/>
      <c r="T362" s="211"/>
      <c r="U362" s="212"/>
    </row>
    <row r="363" spans="3:21" ht="71.25" customHeight="1" x14ac:dyDescent="0.25">
      <c r="C363" s="192"/>
      <c r="D363" s="193"/>
      <c r="E363" s="193"/>
      <c r="F363" s="193"/>
      <c r="G363" s="95" t="s">
        <v>60</v>
      </c>
      <c r="H363" s="96"/>
      <c r="I363" s="97"/>
      <c r="J363" s="95" t="s">
        <v>61</v>
      </c>
      <c r="K363" s="96"/>
      <c r="L363" s="97"/>
      <c r="M363" s="95" t="s">
        <v>62</v>
      </c>
      <c r="N363" s="96"/>
      <c r="O363" s="97"/>
      <c r="P363" s="95" t="s">
        <v>71</v>
      </c>
      <c r="Q363" s="96"/>
      <c r="R363" s="97"/>
      <c r="S363" s="95" t="s">
        <v>63</v>
      </c>
      <c r="T363" s="96"/>
      <c r="U363" s="208"/>
    </row>
    <row r="364" spans="3:21" x14ac:dyDescent="0.25">
      <c r="C364" s="187" t="str">
        <f>Arkusz7!B2</f>
        <v>BIAŁORUŚ</v>
      </c>
      <c r="D364" s="188"/>
      <c r="E364" s="188"/>
      <c r="F364" s="188"/>
      <c r="G364" s="110">
        <f>Arkusz7!C2</f>
        <v>106</v>
      </c>
      <c r="H364" s="110"/>
      <c r="I364" s="110"/>
      <c r="J364" s="110">
        <v>1188</v>
      </c>
      <c r="K364" s="110"/>
      <c r="L364" s="110"/>
      <c r="M364" s="110">
        <f>Arkusz7!E2</f>
        <v>0</v>
      </c>
      <c r="N364" s="110"/>
      <c r="O364" s="110"/>
      <c r="P364" s="110">
        <f>Arkusz7!F2</f>
        <v>45</v>
      </c>
      <c r="Q364" s="110"/>
      <c r="R364" s="110"/>
      <c r="S364" s="110">
        <f>Arkusz7!G2</f>
        <v>24</v>
      </c>
      <c r="T364" s="110"/>
      <c r="U364" s="110"/>
    </row>
    <row r="365" spans="3:21" x14ac:dyDescent="0.25">
      <c r="C365" s="137" t="str">
        <f>Arkusz7!B3</f>
        <v>UKRAINA</v>
      </c>
      <c r="D365" s="138"/>
      <c r="E365" s="138"/>
      <c r="F365" s="138"/>
      <c r="G365" s="106">
        <f>Arkusz7!C3</f>
        <v>2</v>
      </c>
      <c r="H365" s="106"/>
      <c r="I365" s="106"/>
      <c r="J365" s="106">
        <v>989</v>
      </c>
      <c r="K365" s="106"/>
      <c r="L365" s="106"/>
      <c r="M365" s="106">
        <f>Arkusz7!E3</f>
        <v>0</v>
      </c>
      <c r="N365" s="106"/>
      <c r="O365" s="106"/>
      <c r="P365" s="106">
        <f>Arkusz7!F3</f>
        <v>25</v>
      </c>
      <c r="Q365" s="106"/>
      <c r="R365" s="106"/>
      <c r="S365" s="106">
        <f>Arkusz7!G3</f>
        <v>52</v>
      </c>
      <c r="T365" s="106"/>
      <c r="U365" s="106"/>
    </row>
    <row r="366" spans="3:21" x14ac:dyDescent="0.25">
      <c r="C366" s="187" t="str">
        <f>Arkusz7!B4</f>
        <v>ROSJA</v>
      </c>
      <c r="D366" s="188"/>
      <c r="E366" s="188"/>
      <c r="F366" s="188"/>
      <c r="G366" s="110">
        <f>Arkusz7!C4</f>
        <v>51</v>
      </c>
      <c r="H366" s="110"/>
      <c r="I366" s="110"/>
      <c r="J366" s="110">
        <f>Arkusz7!D4</f>
        <v>38</v>
      </c>
      <c r="K366" s="110"/>
      <c r="L366" s="110"/>
      <c r="M366" s="110">
        <f>Arkusz7!E4</f>
        <v>0</v>
      </c>
      <c r="N366" s="110"/>
      <c r="O366" s="110"/>
      <c r="P366" s="110">
        <f>Arkusz7!F4</f>
        <v>281</v>
      </c>
      <c r="Q366" s="110"/>
      <c r="R366" s="110"/>
      <c r="S366" s="110">
        <f>Arkusz7!G4</f>
        <v>198</v>
      </c>
      <c r="T366" s="110"/>
      <c r="U366" s="110"/>
    </row>
    <row r="367" spans="3:21" x14ac:dyDescent="0.25">
      <c r="C367" s="137" t="str">
        <f>Arkusz7!B5</f>
        <v>AFGANISTAN</v>
      </c>
      <c r="D367" s="138"/>
      <c r="E367" s="138"/>
      <c r="F367" s="138"/>
      <c r="G367" s="106">
        <f>Arkusz7!C5</f>
        <v>21</v>
      </c>
      <c r="H367" s="106"/>
      <c r="I367" s="106"/>
      <c r="J367" s="106">
        <f>Arkusz7!D5</f>
        <v>18</v>
      </c>
      <c r="K367" s="106"/>
      <c r="L367" s="106"/>
      <c r="M367" s="106">
        <f>Arkusz7!E5</f>
        <v>0</v>
      </c>
      <c r="N367" s="106"/>
      <c r="O367" s="106"/>
      <c r="P367" s="106">
        <f>Arkusz7!F5</f>
        <v>1</v>
      </c>
      <c r="Q367" s="106"/>
      <c r="R367" s="106"/>
      <c r="S367" s="106">
        <f>Arkusz7!G5</f>
        <v>59</v>
      </c>
      <c r="T367" s="106"/>
      <c r="U367" s="106"/>
    </row>
    <row r="368" spans="3:21" x14ac:dyDescent="0.25">
      <c r="C368" s="187" t="str">
        <f>Arkusz7!B6</f>
        <v>SYRIA</v>
      </c>
      <c r="D368" s="188"/>
      <c r="E368" s="188"/>
      <c r="F368" s="188"/>
      <c r="G368" s="110">
        <f>Arkusz7!C6</f>
        <v>9</v>
      </c>
      <c r="H368" s="110"/>
      <c r="I368" s="110"/>
      <c r="J368" s="110">
        <f>Arkusz7!D6</f>
        <v>7</v>
      </c>
      <c r="K368" s="110"/>
      <c r="L368" s="110"/>
      <c r="M368" s="110">
        <f>Arkusz7!E6</f>
        <v>0</v>
      </c>
      <c r="N368" s="110"/>
      <c r="O368" s="110"/>
      <c r="P368" s="110">
        <f>Arkusz7!F6</f>
        <v>2</v>
      </c>
      <c r="Q368" s="110"/>
      <c r="R368" s="110"/>
      <c r="S368" s="110">
        <f>Arkusz7!G6</f>
        <v>54</v>
      </c>
      <c r="T368" s="110"/>
      <c r="U368" s="110"/>
    </row>
    <row r="369" spans="1:25" ht="15.75" thickBot="1" x14ac:dyDescent="0.3">
      <c r="C369" s="206" t="str">
        <f>Arkusz7!B7</f>
        <v>Pozostałe</v>
      </c>
      <c r="D369" s="207"/>
      <c r="E369" s="207"/>
      <c r="F369" s="207"/>
      <c r="G369" s="109">
        <f>Arkusz7!C7</f>
        <v>42</v>
      </c>
      <c r="H369" s="109"/>
      <c r="I369" s="109"/>
      <c r="J369" s="109">
        <f>Arkusz7!D7</f>
        <v>50</v>
      </c>
      <c r="K369" s="109"/>
      <c r="L369" s="109"/>
      <c r="M369" s="109">
        <f>Arkusz7!E7</f>
        <v>0</v>
      </c>
      <c r="N369" s="109"/>
      <c r="O369" s="109"/>
      <c r="P369" s="109">
        <f>Arkusz7!F7</f>
        <v>288</v>
      </c>
      <c r="Q369" s="109"/>
      <c r="R369" s="109"/>
      <c r="S369" s="109">
        <f>Arkusz7!G7</f>
        <v>312</v>
      </c>
      <c r="T369" s="109"/>
      <c r="U369" s="109"/>
    </row>
    <row r="370" spans="1:25" ht="15.75" thickBot="1" x14ac:dyDescent="0.3">
      <c r="C370" s="190" t="s">
        <v>1</v>
      </c>
      <c r="D370" s="191"/>
      <c r="E370" s="191"/>
      <c r="F370" s="191"/>
      <c r="G370" s="93">
        <f>SUM(G364:I369)</f>
        <v>231</v>
      </c>
      <c r="H370" s="93"/>
      <c r="I370" s="93"/>
      <c r="J370" s="93">
        <f t="shared" ref="J370" si="15">SUM(J364:L369)</f>
        <v>2290</v>
      </c>
      <c r="K370" s="93"/>
      <c r="L370" s="93"/>
      <c r="M370" s="93">
        <f t="shared" ref="M370" si="16">SUM(M364:O369)</f>
        <v>0</v>
      </c>
      <c r="N370" s="93"/>
      <c r="O370" s="93"/>
      <c r="P370" s="93">
        <f t="shared" ref="P370" si="17">SUM(P364:R369)</f>
        <v>642</v>
      </c>
      <c r="Q370" s="93"/>
      <c r="R370" s="93"/>
      <c r="S370" s="93">
        <f>SUM(S364:U369)</f>
        <v>699</v>
      </c>
      <c r="T370" s="93"/>
      <c r="U370" s="94"/>
      <c r="W370" s="55"/>
    </row>
    <row r="373" spans="1:25" x14ac:dyDescent="0.25">
      <c r="A373" s="242" t="s">
        <v>179</v>
      </c>
      <c r="B373" s="301"/>
      <c r="C373" s="301"/>
      <c r="D373" s="301"/>
      <c r="E373" s="301"/>
      <c r="F373" s="301"/>
      <c r="G373" s="301"/>
      <c r="H373" s="301"/>
      <c r="I373" s="301"/>
      <c r="J373" s="301"/>
      <c r="K373" s="301"/>
      <c r="L373" s="301"/>
      <c r="M373" s="301"/>
      <c r="N373" s="301"/>
      <c r="O373" s="301"/>
      <c r="P373" s="301"/>
      <c r="Q373" s="301"/>
      <c r="R373" s="301"/>
      <c r="S373" s="301"/>
      <c r="T373" s="301"/>
      <c r="U373" s="301"/>
      <c r="V373" s="301"/>
      <c r="W373" s="301"/>
      <c r="X373" s="301"/>
      <c r="Y373" s="301"/>
    </row>
    <row r="374" spans="1:25" x14ac:dyDescent="0.25">
      <c r="A374" s="301"/>
      <c r="B374" s="301"/>
      <c r="C374" s="301"/>
      <c r="D374" s="301"/>
      <c r="E374" s="301"/>
      <c r="F374" s="301"/>
      <c r="G374" s="301"/>
      <c r="H374" s="301"/>
      <c r="I374" s="301"/>
      <c r="J374" s="301"/>
      <c r="K374" s="301"/>
      <c r="L374" s="301"/>
      <c r="M374" s="301"/>
      <c r="N374" s="301"/>
      <c r="O374" s="301"/>
      <c r="P374" s="301"/>
      <c r="Q374" s="301"/>
      <c r="R374" s="301"/>
      <c r="S374" s="301"/>
      <c r="T374" s="301"/>
      <c r="U374" s="301"/>
      <c r="V374" s="301"/>
      <c r="W374" s="301"/>
      <c r="X374" s="301"/>
      <c r="Y374" s="301"/>
    </row>
    <row r="375" spans="1:25" x14ac:dyDescent="0.25">
      <c r="A375" s="301"/>
      <c r="B375" s="301"/>
      <c r="C375" s="301"/>
      <c r="D375" s="301"/>
      <c r="E375" s="301"/>
      <c r="F375" s="301"/>
      <c r="G375" s="301"/>
      <c r="H375" s="301"/>
      <c r="I375" s="301"/>
      <c r="J375" s="301"/>
      <c r="K375" s="301"/>
      <c r="L375" s="301"/>
      <c r="M375" s="301"/>
      <c r="N375" s="301"/>
      <c r="O375" s="301"/>
      <c r="P375" s="301"/>
      <c r="Q375" s="301"/>
      <c r="R375" s="301"/>
      <c r="S375" s="301"/>
      <c r="T375" s="301"/>
      <c r="U375" s="301"/>
      <c r="V375" s="301"/>
      <c r="W375" s="301"/>
      <c r="X375" s="301"/>
      <c r="Y375" s="301"/>
    </row>
    <row r="376" spans="1:25" x14ac:dyDescent="0.25">
      <c r="A376" s="301"/>
      <c r="B376" s="301"/>
      <c r="C376" s="301"/>
      <c r="D376" s="301"/>
      <c r="E376" s="301"/>
      <c r="F376" s="301"/>
      <c r="G376" s="301"/>
      <c r="H376" s="301"/>
      <c r="I376" s="301"/>
      <c r="J376" s="301"/>
      <c r="K376" s="301"/>
      <c r="L376" s="301"/>
      <c r="M376" s="301"/>
      <c r="N376" s="301"/>
      <c r="O376" s="301"/>
      <c r="P376" s="301"/>
      <c r="Q376" s="301"/>
      <c r="R376" s="301"/>
      <c r="S376" s="301"/>
      <c r="T376" s="301"/>
      <c r="U376" s="301"/>
      <c r="V376" s="301"/>
      <c r="W376" s="301"/>
      <c r="X376" s="301"/>
      <c r="Y376" s="301"/>
    </row>
    <row r="377" spans="1:25" x14ac:dyDescent="0.25">
      <c r="A377" s="301"/>
      <c r="B377" s="301"/>
      <c r="C377" s="301"/>
      <c r="D377" s="301"/>
      <c r="E377" s="301"/>
      <c r="F377" s="301"/>
      <c r="G377" s="301"/>
      <c r="H377" s="301"/>
      <c r="I377" s="301"/>
      <c r="J377" s="301"/>
      <c r="K377" s="301"/>
      <c r="L377" s="301"/>
      <c r="M377" s="301"/>
      <c r="N377" s="301"/>
      <c r="O377" s="301"/>
      <c r="P377" s="301"/>
      <c r="Q377" s="301"/>
      <c r="R377" s="301"/>
      <c r="S377" s="301"/>
      <c r="T377" s="301"/>
      <c r="U377" s="301"/>
      <c r="V377" s="301"/>
      <c r="W377" s="301"/>
      <c r="X377" s="301"/>
      <c r="Y377" s="301"/>
    </row>
    <row r="378" spans="1:25" x14ac:dyDescent="0.25">
      <c r="A378" s="301"/>
      <c r="B378" s="301"/>
      <c r="C378" s="301"/>
      <c r="D378" s="301"/>
      <c r="E378" s="301"/>
      <c r="F378" s="301"/>
      <c r="G378" s="301"/>
      <c r="H378" s="301"/>
      <c r="I378" s="301"/>
      <c r="J378" s="301"/>
      <c r="K378" s="301"/>
      <c r="L378" s="301"/>
      <c r="M378" s="301"/>
      <c r="N378" s="301"/>
      <c r="O378" s="301"/>
      <c r="P378" s="301"/>
      <c r="Q378" s="301"/>
      <c r="R378" s="301"/>
      <c r="S378" s="301"/>
      <c r="T378" s="301"/>
      <c r="U378" s="301"/>
      <c r="V378" s="301"/>
      <c r="W378" s="301"/>
      <c r="X378" s="301"/>
      <c r="Y378" s="301"/>
    </row>
    <row r="379" spans="1:25" x14ac:dyDescent="0.25">
      <c r="A379" s="301"/>
      <c r="B379" s="301"/>
      <c r="C379" s="301"/>
      <c r="D379" s="301"/>
      <c r="E379" s="301"/>
      <c r="F379" s="301"/>
      <c r="G379" s="301"/>
      <c r="H379" s="301"/>
      <c r="I379" s="301"/>
      <c r="J379" s="301"/>
      <c r="K379" s="301"/>
      <c r="L379" s="301"/>
      <c r="M379" s="301"/>
      <c r="N379" s="301"/>
      <c r="O379" s="301"/>
      <c r="P379" s="301"/>
      <c r="Q379" s="301"/>
      <c r="R379" s="301"/>
      <c r="S379" s="301"/>
      <c r="T379" s="301"/>
      <c r="U379" s="301"/>
      <c r="V379" s="301"/>
      <c r="W379" s="301"/>
      <c r="X379" s="301"/>
      <c r="Y379" s="301"/>
    </row>
    <row r="383" spans="1:25" x14ac:dyDescent="0.25">
      <c r="A383" s="133" t="s">
        <v>147</v>
      </c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</row>
    <row r="384" spans="1:25" x14ac:dyDescent="0.25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</row>
    <row r="385" spans="1:24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4" ht="15.75" thickBot="1" x14ac:dyDescent="0.3"/>
    <row r="387" spans="1:24" ht="30" customHeight="1" x14ac:dyDescent="0.25">
      <c r="B387" s="125" t="s">
        <v>9</v>
      </c>
      <c r="C387" s="126"/>
      <c r="D387" s="126"/>
      <c r="E387" s="126"/>
      <c r="F387" s="126"/>
      <c r="G387" s="126"/>
      <c r="H387" s="126"/>
      <c r="I387" s="126"/>
      <c r="J387" s="255" t="str">
        <f>Arkusz8!C6</f>
        <v>27.04.2024 - 03.05.2024</v>
      </c>
      <c r="K387" s="255"/>
      <c r="L387" s="255"/>
      <c r="M387" s="255" t="str">
        <f>Arkusz8!C10</f>
        <v>04.05.2024 - 10.05.2024</v>
      </c>
      <c r="N387" s="255"/>
      <c r="O387" s="255"/>
      <c r="P387" s="255" t="str">
        <f>Arkusz8!C9</f>
        <v>11.05.2024 - 17.05.2024</v>
      </c>
      <c r="Q387" s="255"/>
      <c r="R387" s="255"/>
      <c r="S387" s="255" t="str">
        <f>Arkusz8!C8</f>
        <v>18.05.2024 - 24.05.2024</v>
      </c>
      <c r="T387" s="255"/>
      <c r="U387" s="255"/>
      <c r="V387" s="255" t="str">
        <f>Arkusz8!C7</f>
        <v>25.05.2024 - 31.05.2024</v>
      </c>
      <c r="W387" s="255"/>
      <c r="X387" s="256"/>
    </row>
    <row r="388" spans="1:24" x14ac:dyDescent="0.25">
      <c r="B388" s="123" t="s">
        <v>29</v>
      </c>
      <c r="C388" s="124"/>
      <c r="D388" s="124"/>
      <c r="E388" s="124"/>
      <c r="F388" s="124"/>
      <c r="G388" s="124"/>
      <c r="H388" s="124"/>
      <c r="I388" s="124"/>
      <c r="J388" s="189">
        <f>Arkusz8!A6</f>
        <v>712</v>
      </c>
      <c r="K388" s="189"/>
      <c r="L388" s="189"/>
      <c r="M388" s="189">
        <f>Arkusz8!A5</f>
        <v>712</v>
      </c>
      <c r="N388" s="189"/>
      <c r="O388" s="189"/>
      <c r="P388" s="189">
        <f>Arkusz8!A4</f>
        <v>800</v>
      </c>
      <c r="Q388" s="189"/>
      <c r="R388" s="189"/>
      <c r="S388" s="189">
        <f>Arkusz8!A3</f>
        <v>829</v>
      </c>
      <c r="T388" s="189"/>
      <c r="U388" s="189"/>
      <c r="V388" s="189">
        <f>Arkusz8!A2</f>
        <v>852</v>
      </c>
      <c r="W388" s="189"/>
      <c r="X388" s="189"/>
    </row>
    <row r="389" spans="1:24" x14ac:dyDescent="0.25">
      <c r="B389" s="185" t="s">
        <v>5</v>
      </c>
      <c r="C389" s="186"/>
      <c r="D389" s="186"/>
      <c r="E389" s="186"/>
      <c r="F389" s="186"/>
      <c r="G389" s="186"/>
      <c r="H389" s="186"/>
      <c r="I389" s="186"/>
      <c r="J389" s="110">
        <f>Arkusz8!A11</f>
        <v>4757</v>
      </c>
      <c r="K389" s="110"/>
      <c r="L389" s="110"/>
      <c r="M389" s="110">
        <f>Arkusz8!A10</f>
        <v>4856</v>
      </c>
      <c r="N389" s="110"/>
      <c r="O389" s="110"/>
      <c r="P389" s="110">
        <f>Arkusz8!A9</f>
        <v>4938</v>
      </c>
      <c r="Q389" s="110"/>
      <c r="R389" s="110"/>
      <c r="S389" s="110">
        <f>Arkusz8!A8</f>
        <v>4989</v>
      </c>
      <c r="T389" s="110"/>
      <c r="U389" s="110"/>
      <c r="V389" s="110">
        <f>Arkusz8!A7</f>
        <v>5001</v>
      </c>
      <c r="W389" s="110"/>
      <c r="X389" s="110"/>
    </row>
    <row r="390" spans="1:24" x14ac:dyDescent="0.25">
      <c r="B390" s="123" t="s">
        <v>6</v>
      </c>
      <c r="C390" s="124"/>
      <c r="D390" s="124"/>
      <c r="E390" s="124"/>
      <c r="F390" s="124"/>
      <c r="G390" s="124"/>
      <c r="H390" s="124"/>
      <c r="I390" s="124"/>
      <c r="J390" s="189">
        <f>Arkusz8!A16</f>
        <v>76</v>
      </c>
      <c r="K390" s="189"/>
      <c r="L390" s="189"/>
      <c r="M390" s="189">
        <f>Arkusz8!A15</f>
        <v>85</v>
      </c>
      <c r="N390" s="189"/>
      <c r="O390" s="189"/>
      <c r="P390" s="189">
        <f>Arkusz8!A14</f>
        <v>117</v>
      </c>
      <c r="Q390" s="189"/>
      <c r="R390" s="189"/>
      <c r="S390" s="189">
        <f>Arkusz8!A13</f>
        <v>244</v>
      </c>
      <c r="T390" s="189"/>
      <c r="U390" s="189"/>
      <c r="V390" s="189">
        <f>Arkusz8!A12</f>
        <v>191</v>
      </c>
      <c r="W390" s="189"/>
      <c r="X390" s="189"/>
    </row>
    <row r="391" spans="1:24" x14ac:dyDescent="0.25">
      <c r="B391" s="249" t="s">
        <v>7</v>
      </c>
      <c r="C391" s="250"/>
      <c r="D391" s="250"/>
      <c r="E391" s="250"/>
      <c r="F391" s="250"/>
      <c r="G391" s="250"/>
      <c r="H391" s="250"/>
      <c r="I391" s="250"/>
      <c r="J391" s="110">
        <f>Arkusz8!A21</f>
        <v>147</v>
      </c>
      <c r="K391" s="110"/>
      <c r="L391" s="110"/>
      <c r="M391" s="110">
        <f>Arkusz8!A20</f>
        <v>182</v>
      </c>
      <c r="N391" s="110"/>
      <c r="O391" s="110"/>
      <c r="P391" s="110">
        <f>Arkusz8!A19</f>
        <v>276</v>
      </c>
      <c r="Q391" s="110"/>
      <c r="R391" s="110"/>
      <c r="S391" s="110">
        <f>Arkusz8!A18</f>
        <v>299</v>
      </c>
      <c r="T391" s="110"/>
      <c r="U391" s="110"/>
      <c r="V391" s="110">
        <f>Arkusz8!A17</f>
        <v>230</v>
      </c>
      <c r="W391" s="110"/>
      <c r="X391" s="110"/>
    </row>
    <row r="392" spans="1:24" ht="15.75" thickBot="1" x14ac:dyDescent="0.3">
      <c r="B392" s="274" t="s">
        <v>92</v>
      </c>
      <c r="C392" s="275"/>
      <c r="D392" s="275"/>
      <c r="E392" s="275"/>
      <c r="F392" s="275"/>
      <c r="G392" s="275"/>
      <c r="H392" s="275"/>
      <c r="I392" s="275"/>
      <c r="J392" s="254">
        <f>Arkusz8!A26</f>
        <v>1</v>
      </c>
      <c r="K392" s="254"/>
      <c r="L392" s="254"/>
      <c r="M392" s="254">
        <f>Arkusz8!A25</f>
        <v>1</v>
      </c>
      <c r="N392" s="254"/>
      <c r="O392" s="254"/>
      <c r="P392" s="254">
        <f>Arkusz8!A24</f>
        <v>1</v>
      </c>
      <c r="Q392" s="254"/>
      <c r="R392" s="254"/>
      <c r="S392" s="254">
        <f>Arkusz8!A23</f>
        <v>1</v>
      </c>
      <c r="T392" s="254"/>
      <c r="U392" s="254"/>
      <c r="V392" s="254">
        <f>Arkusz8!A22</f>
        <v>1</v>
      </c>
      <c r="W392" s="254"/>
      <c r="X392" s="254"/>
    </row>
    <row r="393" spans="1:24" ht="15.75" thickBot="1" x14ac:dyDescent="0.3">
      <c r="B393" s="258" t="s">
        <v>93</v>
      </c>
      <c r="C393" s="259"/>
      <c r="D393" s="259"/>
      <c r="E393" s="259"/>
      <c r="F393" s="259"/>
      <c r="G393" s="259"/>
      <c r="H393" s="259"/>
      <c r="I393" s="259"/>
      <c r="J393" s="257">
        <f>SUM(J388,J389,J392)</f>
        <v>5470</v>
      </c>
      <c r="K393" s="257"/>
      <c r="L393" s="257"/>
      <c r="M393" s="257">
        <f>SUM(M388,M389,M392)</f>
        <v>5569</v>
      </c>
      <c r="N393" s="257"/>
      <c r="O393" s="257"/>
      <c r="P393" s="257">
        <f>SUM(P388,P389,P392)</f>
        <v>5739</v>
      </c>
      <c r="Q393" s="257"/>
      <c r="R393" s="257"/>
      <c r="S393" s="257">
        <f>SUM(S388,S389,S392)</f>
        <v>5819</v>
      </c>
      <c r="T393" s="257"/>
      <c r="U393" s="257"/>
      <c r="V393" s="257">
        <f>SUM(V388,V389,V392)</f>
        <v>5854</v>
      </c>
      <c r="W393" s="257"/>
      <c r="X393" s="273"/>
    </row>
    <row r="394" spans="1:24" x14ac:dyDescent="0.25">
      <c r="B394" s="22"/>
      <c r="C394" s="22"/>
      <c r="D394" s="22"/>
      <c r="E394" s="22"/>
      <c r="F394" s="22"/>
      <c r="G394" s="22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x14ac:dyDescent="0.25"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x14ac:dyDescent="0.25"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x14ac:dyDescent="0.25">
      <c r="B397" s="22"/>
      <c r="C397" s="22"/>
      <c r="D397" s="22"/>
      <c r="E397" s="22"/>
      <c r="F397" s="22"/>
      <c r="G397" s="22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x14ac:dyDescent="0.25"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x14ac:dyDescent="0.25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14" spans="1:2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5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</row>
    <row r="418" spans="1:25" x14ac:dyDescent="0.25">
      <c r="A418" s="242" t="s">
        <v>176</v>
      </c>
      <c r="B418" s="243"/>
      <c r="C418" s="243"/>
      <c r="D418" s="243"/>
      <c r="E418" s="243"/>
      <c r="F418" s="243"/>
      <c r="G418" s="243"/>
      <c r="H418" s="243"/>
      <c r="I418" s="243"/>
      <c r="J418" s="243"/>
      <c r="K418" s="243"/>
      <c r="L418" s="243"/>
      <c r="M418" s="243"/>
      <c r="N418" s="243"/>
      <c r="O418" s="243"/>
      <c r="P418" s="243"/>
      <c r="Q418" s="243"/>
      <c r="R418" s="243"/>
      <c r="S418" s="243"/>
      <c r="T418" s="243"/>
      <c r="U418" s="243"/>
      <c r="V418" s="243"/>
      <c r="W418" s="243"/>
      <c r="X418" s="243"/>
      <c r="Y418" s="243"/>
    </row>
    <row r="419" spans="1:25" x14ac:dyDescent="0.25">
      <c r="A419" s="243"/>
      <c r="B419" s="243"/>
      <c r="C419" s="243"/>
      <c r="D419" s="243"/>
      <c r="E419" s="243"/>
      <c r="F419" s="243"/>
      <c r="G419" s="243"/>
      <c r="H419" s="243"/>
      <c r="I419" s="243"/>
      <c r="J419" s="243"/>
      <c r="K419" s="243"/>
      <c r="L419" s="243"/>
      <c r="M419" s="243"/>
      <c r="N419" s="243"/>
      <c r="O419" s="243"/>
      <c r="P419" s="243"/>
      <c r="Q419" s="243"/>
      <c r="R419" s="243"/>
      <c r="S419" s="243"/>
      <c r="T419" s="243"/>
      <c r="U419" s="243"/>
      <c r="V419" s="243"/>
      <c r="W419" s="243"/>
      <c r="X419" s="243"/>
      <c r="Y419" s="243"/>
    </row>
    <row r="420" spans="1:25" x14ac:dyDescent="0.25">
      <c r="A420" s="243"/>
      <c r="B420" s="243"/>
      <c r="C420" s="243"/>
      <c r="D420" s="243"/>
      <c r="E420" s="243"/>
      <c r="F420" s="243"/>
      <c r="G420" s="243"/>
      <c r="H420" s="243"/>
      <c r="I420" s="243"/>
      <c r="J420" s="243"/>
      <c r="K420" s="243"/>
      <c r="L420" s="243"/>
      <c r="M420" s="243"/>
      <c r="N420" s="243"/>
      <c r="O420" s="243"/>
      <c r="P420" s="243"/>
      <c r="Q420" s="243"/>
      <c r="R420" s="243"/>
      <c r="S420" s="243"/>
      <c r="T420" s="243"/>
      <c r="U420" s="243"/>
      <c r="V420" s="243"/>
      <c r="W420" s="243"/>
      <c r="X420" s="243"/>
      <c r="Y420" s="243"/>
    </row>
    <row r="423" spans="1:25" x14ac:dyDescent="0.25">
      <c r="A423" s="40" t="s">
        <v>48</v>
      </c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R423" s="41"/>
      <c r="S423" s="41"/>
      <c r="T423" s="41"/>
    </row>
    <row r="424" spans="1:25" x14ac:dyDescent="0.25">
      <c r="P424" s="42"/>
      <c r="Q424" s="42"/>
      <c r="R424" s="41"/>
      <c r="S424" s="41"/>
      <c r="T424" s="41"/>
      <c r="U424" s="42"/>
    </row>
    <row r="425" spans="1:25" x14ac:dyDescent="0.25"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5" x14ac:dyDescent="0.25">
      <c r="A426" s="243" t="s">
        <v>177</v>
      </c>
      <c r="B426" s="243"/>
      <c r="C426" s="243"/>
      <c r="D426" s="243"/>
      <c r="E426" s="243"/>
      <c r="F426" s="243"/>
      <c r="G426" s="243"/>
      <c r="H426" s="243"/>
      <c r="I426" s="243"/>
      <c r="J426" s="243"/>
      <c r="K426" s="243"/>
      <c r="L426" s="243"/>
      <c r="M426" s="243"/>
      <c r="N426" s="243"/>
      <c r="O426" s="243"/>
      <c r="P426" s="243"/>
      <c r="Q426" s="243"/>
      <c r="R426" s="243"/>
      <c r="S426" s="243"/>
      <c r="T426" s="243"/>
      <c r="U426" s="243"/>
      <c r="V426" s="243"/>
      <c r="W426" s="243"/>
      <c r="X426" s="243"/>
      <c r="Y426" s="243"/>
    </row>
    <row r="427" spans="1:25" x14ac:dyDescent="0.25">
      <c r="A427" s="243"/>
      <c r="B427" s="243"/>
      <c r="C427" s="243"/>
      <c r="D427" s="243"/>
      <c r="E427" s="243"/>
      <c r="F427" s="243"/>
      <c r="G427" s="243"/>
      <c r="H427" s="243"/>
      <c r="I427" s="243"/>
      <c r="J427" s="243"/>
      <c r="K427" s="243"/>
      <c r="L427" s="243"/>
      <c r="M427" s="243"/>
      <c r="N427" s="243"/>
      <c r="O427" s="243"/>
      <c r="P427" s="243"/>
      <c r="Q427" s="243"/>
      <c r="R427" s="243"/>
      <c r="S427" s="243"/>
      <c r="T427" s="243"/>
      <c r="U427" s="243"/>
      <c r="V427" s="243"/>
      <c r="W427" s="243"/>
      <c r="X427" s="243"/>
      <c r="Y427" s="243"/>
    </row>
    <row r="428" spans="1:25" x14ac:dyDescent="0.25">
      <c r="A428" s="243"/>
      <c r="B428" s="243"/>
      <c r="C428" s="243"/>
      <c r="D428" s="243"/>
      <c r="E428" s="243"/>
      <c r="F428" s="243"/>
      <c r="G428" s="243"/>
      <c r="H428" s="243"/>
      <c r="I428" s="243"/>
      <c r="J428" s="243"/>
      <c r="K428" s="243"/>
      <c r="L428" s="243"/>
      <c r="M428" s="243"/>
      <c r="N428" s="243"/>
      <c r="O428" s="243"/>
      <c r="P428" s="243"/>
      <c r="Q428" s="243"/>
      <c r="R428" s="243"/>
      <c r="S428" s="243"/>
      <c r="T428" s="243"/>
      <c r="U428" s="243"/>
      <c r="V428" s="243"/>
      <c r="W428" s="243"/>
      <c r="X428" s="243"/>
      <c r="Y428" s="243"/>
    </row>
    <row r="429" spans="1:25" x14ac:dyDescent="0.25">
      <c r="A429" s="243"/>
      <c r="B429" s="243"/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Q429" s="243"/>
      <c r="R429" s="243"/>
      <c r="S429" s="243"/>
      <c r="T429" s="243"/>
      <c r="U429" s="243"/>
      <c r="V429" s="243"/>
      <c r="W429" s="243"/>
      <c r="X429" s="243"/>
      <c r="Y429" s="243"/>
    </row>
    <row r="430" spans="1:25" x14ac:dyDescent="0.25">
      <c r="A430" s="243"/>
      <c r="B430" s="243"/>
      <c r="C430" s="243"/>
      <c r="D430" s="243"/>
      <c r="E430" s="243"/>
      <c r="F430" s="243"/>
      <c r="G430" s="243"/>
      <c r="H430" s="243"/>
      <c r="I430" s="243"/>
      <c r="J430" s="243"/>
      <c r="K430" s="243"/>
      <c r="L430" s="243"/>
      <c r="M430" s="243"/>
      <c r="N430" s="243"/>
      <c r="O430" s="243"/>
      <c r="P430" s="243"/>
      <c r="Q430" s="243"/>
      <c r="R430" s="243"/>
      <c r="S430" s="243"/>
      <c r="T430" s="243"/>
      <c r="U430" s="243"/>
      <c r="V430" s="243"/>
      <c r="W430" s="243"/>
      <c r="X430" s="243"/>
      <c r="Y430" s="243"/>
    </row>
    <row r="431" spans="1:25" x14ac:dyDescent="0.25">
      <c r="A431" s="243"/>
      <c r="B431" s="243"/>
      <c r="C431" s="243"/>
      <c r="D431" s="243"/>
      <c r="E431" s="243"/>
      <c r="F431" s="243"/>
      <c r="G431" s="243"/>
      <c r="H431" s="243"/>
      <c r="I431" s="243"/>
      <c r="J431" s="243"/>
      <c r="K431" s="243"/>
      <c r="L431" s="243"/>
      <c r="M431" s="243"/>
      <c r="N431" s="243"/>
      <c r="O431" s="243"/>
      <c r="P431" s="243"/>
      <c r="Q431" s="243"/>
      <c r="R431" s="243"/>
      <c r="S431" s="243"/>
      <c r="T431" s="243"/>
      <c r="U431" s="243"/>
      <c r="V431" s="243"/>
      <c r="W431" s="243"/>
      <c r="X431" s="243"/>
      <c r="Y431" s="243"/>
    </row>
    <row r="432" spans="1:25" x14ac:dyDescent="0.25">
      <c r="A432" s="243"/>
      <c r="B432" s="243"/>
      <c r="C432" s="243"/>
      <c r="D432" s="243"/>
      <c r="E432" s="243"/>
      <c r="F432" s="243"/>
      <c r="G432" s="243"/>
      <c r="H432" s="243"/>
      <c r="I432" s="243"/>
      <c r="J432" s="243"/>
      <c r="K432" s="243"/>
      <c r="L432" s="243"/>
      <c r="M432" s="243"/>
      <c r="N432" s="243"/>
      <c r="O432" s="243"/>
      <c r="P432" s="243"/>
      <c r="Q432" s="243"/>
      <c r="R432" s="243"/>
      <c r="S432" s="243"/>
      <c r="T432" s="243"/>
      <c r="U432" s="243"/>
      <c r="V432" s="243"/>
      <c r="W432" s="243"/>
      <c r="X432" s="243"/>
      <c r="Y432" s="243"/>
    </row>
    <row r="433" spans="1:25" x14ac:dyDescent="0.25">
      <c r="A433" s="243"/>
      <c r="B433" s="243"/>
      <c r="C433" s="243"/>
      <c r="D433" s="243"/>
      <c r="E433" s="243"/>
      <c r="F433" s="243"/>
      <c r="G433" s="243"/>
      <c r="H433" s="243"/>
      <c r="I433" s="243"/>
      <c r="J433" s="243"/>
      <c r="K433" s="243"/>
      <c r="L433" s="243"/>
      <c r="M433" s="243"/>
      <c r="N433" s="243"/>
      <c r="O433" s="243"/>
      <c r="P433" s="243"/>
      <c r="Q433" s="243"/>
      <c r="R433" s="243"/>
      <c r="S433" s="243"/>
      <c r="T433" s="243"/>
      <c r="U433" s="243"/>
      <c r="V433" s="243"/>
      <c r="W433" s="243"/>
      <c r="X433" s="243"/>
      <c r="Y433" s="243"/>
    </row>
    <row r="434" spans="1:25" x14ac:dyDescent="0.25">
      <c r="A434" s="243"/>
      <c r="B434" s="243"/>
      <c r="C434" s="243"/>
      <c r="D434" s="243"/>
      <c r="E434" s="243"/>
      <c r="F434" s="243"/>
      <c r="G434" s="243"/>
      <c r="H434" s="243"/>
      <c r="I434" s="243"/>
      <c r="J434" s="243"/>
      <c r="K434" s="243"/>
      <c r="L434" s="243"/>
      <c r="M434" s="243"/>
      <c r="N434" s="243"/>
      <c r="O434" s="243"/>
      <c r="P434" s="243"/>
      <c r="Q434" s="243"/>
      <c r="R434" s="243"/>
      <c r="S434" s="243"/>
      <c r="T434" s="243"/>
      <c r="U434" s="243"/>
      <c r="V434" s="243"/>
      <c r="W434" s="243"/>
      <c r="X434" s="243"/>
      <c r="Y434" s="243"/>
    </row>
    <row r="435" spans="1:25" x14ac:dyDescent="0.25">
      <c r="A435" s="243"/>
      <c r="B435" s="243"/>
      <c r="C435" s="243"/>
      <c r="D435" s="243"/>
      <c r="E435" s="243"/>
      <c r="F435" s="243"/>
      <c r="G435" s="243"/>
      <c r="H435" s="243"/>
      <c r="I435" s="243"/>
      <c r="J435" s="243"/>
      <c r="K435" s="243"/>
      <c r="L435" s="243"/>
      <c r="M435" s="243"/>
      <c r="N435" s="243"/>
      <c r="O435" s="243"/>
      <c r="P435" s="243"/>
      <c r="Q435" s="243"/>
      <c r="R435" s="243"/>
      <c r="S435" s="243"/>
      <c r="T435" s="243"/>
      <c r="U435" s="243"/>
      <c r="V435" s="243"/>
      <c r="W435" s="243"/>
      <c r="X435" s="243"/>
      <c r="Y435" s="243"/>
    </row>
    <row r="436" spans="1:25" x14ac:dyDescent="0.25">
      <c r="A436" s="243"/>
      <c r="B436" s="243"/>
      <c r="C436" s="243"/>
      <c r="D436" s="243"/>
      <c r="E436" s="243"/>
      <c r="F436" s="243"/>
      <c r="G436" s="243"/>
      <c r="H436" s="243"/>
      <c r="I436" s="243"/>
      <c r="J436" s="243"/>
      <c r="K436" s="243"/>
      <c r="L436" s="243"/>
      <c r="M436" s="243"/>
      <c r="N436" s="243"/>
      <c r="O436" s="243"/>
      <c r="P436" s="243"/>
      <c r="Q436" s="243"/>
      <c r="R436" s="243"/>
      <c r="S436" s="243"/>
      <c r="T436" s="243"/>
      <c r="U436" s="243"/>
      <c r="V436" s="243"/>
      <c r="W436" s="243"/>
      <c r="X436" s="243"/>
      <c r="Y436" s="243"/>
    </row>
    <row r="437" spans="1:25" x14ac:dyDescent="0.25">
      <c r="A437" s="243"/>
      <c r="B437" s="243"/>
      <c r="C437" s="243"/>
      <c r="D437" s="243"/>
      <c r="E437" s="243"/>
      <c r="F437" s="243"/>
      <c r="G437" s="243"/>
      <c r="H437" s="243"/>
      <c r="I437" s="243"/>
      <c r="J437" s="243"/>
      <c r="K437" s="243"/>
      <c r="L437" s="243"/>
      <c r="M437" s="243"/>
      <c r="N437" s="243"/>
      <c r="O437" s="243"/>
      <c r="P437" s="243"/>
      <c r="Q437" s="243"/>
      <c r="R437" s="243"/>
      <c r="S437" s="243"/>
      <c r="T437" s="243"/>
      <c r="U437" s="243"/>
      <c r="V437" s="243"/>
      <c r="W437" s="243"/>
      <c r="X437" s="243"/>
      <c r="Y437" s="243"/>
    </row>
    <row r="438" spans="1:25" x14ac:dyDescent="0.25">
      <c r="A438" s="243"/>
      <c r="B438" s="243"/>
      <c r="C438" s="243"/>
      <c r="D438" s="243"/>
      <c r="E438" s="243"/>
      <c r="F438" s="243"/>
      <c r="G438" s="243"/>
      <c r="H438" s="243"/>
      <c r="I438" s="243"/>
      <c r="J438" s="243"/>
      <c r="K438" s="243"/>
      <c r="L438" s="243"/>
      <c r="M438" s="243"/>
      <c r="N438" s="243"/>
      <c r="O438" s="243"/>
      <c r="P438" s="243"/>
      <c r="Q438" s="243"/>
      <c r="R438" s="243"/>
      <c r="S438" s="243"/>
      <c r="T438" s="243"/>
      <c r="U438" s="243"/>
      <c r="V438" s="243"/>
      <c r="W438" s="243"/>
      <c r="X438" s="243"/>
      <c r="Y438" s="243"/>
    </row>
    <row r="439" spans="1:25" x14ac:dyDescent="0.25">
      <c r="A439" s="243"/>
      <c r="B439" s="243"/>
      <c r="C439" s="243"/>
      <c r="D439" s="243"/>
      <c r="E439" s="243"/>
      <c r="F439" s="243"/>
      <c r="G439" s="243"/>
      <c r="H439" s="243"/>
      <c r="I439" s="243"/>
      <c r="J439" s="243"/>
      <c r="K439" s="243"/>
      <c r="L439" s="243"/>
      <c r="M439" s="243"/>
      <c r="N439" s="243"/>
      <c r="O439" s="243"/>
      <c r="P439" s="243"/>
      <c r="Q439" s="243"/>
      <c r="R439" s="243"/>
      <c r="S439" s="243"/>
      <c r="T439" s="243"/>
      <c r="U439" s="243"/>
      <c r="V439" s="243"/>
      <c r="W439" s="243"/>
      <c r="X439" s="243"/>
      <c r="Y439" s="243"/>
    </row>
    <row r="440" spans="1:25" x14ac:dyDescent="0.25">
      <c r="A440" s="243"/>
      <c r="B440" s="243"/>
      <c r="C440" s="243"/>
      <c r="D440" s="243"/>
      <c r="E440" s="243"/>
      <c r="F440" s="243"/>
      <c r="G440" s="243"/>
      <c r="H440" s="243"/>
      <c r="I440" s="243"/>
      <c r="J440" s="243"/>
      <c r="K440" s="243"/>
      <c r="L440" s="243"/>
      <c r="M440" s="243"/>
      <c r="N440" s="243"/>
      <c r="O440" s="243"/>
      <c r="P440" s="243"/>
      <c r="Q440" s="243"/>
      <c r="R440" s="243"/>
      <c r="S440" s="243"/>
      <c r="T440" s="243"/>
      <c r="U440" s="243"/>
      <c r="V440" s="243"/>
      <c r="W440" s="243"/>
      <c r="X440" s="243"/>
      <c r="Y440" s="243"/>
    </row>
    <row r="441" spans="1:25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5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5" x14ac:dyDescent="0.25">
      <c r="P443" s="44"/>
      <c r="Q443" s="44"/>
      <c r="R443" s="43"/>
      <c r="S443" s="43"/>
      <c r="T443" s="43"/>
      <c r="U443" s="44"/>
    </row>
    <row r="444" spans="1:25" x14ac:dyDescent="0.25">
      <c r="A444" s="45" t="s">
        <v>169</v>
      </c>
      <c r="B444" s="45"/>
      <c r="C444" s="45"/>
      <c r="D444" s="45"/>
      <c r="E444" s="45"/>
      <c r="F444" s="45"/>
      <c r="G444" s="45"/>
      <c r="H444" s="45"/>
      <c r="I444" s="45"/>
      <c r="N444" s="44"/>
      <c r="O444" s="44"/>
      <c r="P444" s="46"/>
      <c r="Q444" s="46"/>
      <c r="R444" s="43"/>
      <c r="S444" s="43"/>
      <c r="T444" s="43"/>
    </row>
    <row r="445" spans="1:25" x14ac:dyDescent="0.25">
      <c r="M445" s="47"/>
      <c r="N445" s="47"/>
      <c r="R445" s="43"/>
      <c r="S445" s="43"/>
      <c r="T445" s="43"/>
    </row>
    <row r="446" spans="1:25" x14ac:dyDescent="0.25">
      <c r="R446" s="43"/>
      <c r="S446" s="43"/>
      <c r="T446" s="43"/>
    </row>
    <row r="447" spans="1:25" x14ac:dyDescent="0.25">
      <c r="D447" s="7"/>
      <c r="E447" s="7"/>
      <c r="P447" s="47"/>
      <c r="Q447" s="47"/>
      <c r="R447" s="43"/>
      <c r="S447" s="43"/>
      <c r="T447" s="43"/>
      <c r="U447" s="47"/>
    </row>
    <row r="448" spans="1:25" x14ac:dyDescent="0.25">
      <c r="A448" s="48"/>
      <c r="B448" s="48"/>
      <c r="C448" s="48"/>
      <c r="D448" s="49"/>
      <c r="E448" s="49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U448" s="47"/>
    </row>
    <row r="449" spans="1:24" ht="17.25" customHeight="1" x14ac:dyDescent="0.25">
      <c r="A449" s="270"/>
      <c r="B449" s="270"/>
      <c r="C449" s="270"/>
      <c r="D449" s="49"/>
      <c r="E449" s="49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3"/>
      <c r="Q449" s="43"/>
      <c r="R449" s="50"/>
      <c r="U449" s="43"/>
    </row>
    <row r="450" spans="1:24" x14ac:dyDescent="0.2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</row>
    <row r="451" spans="1:24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U451" s="43"/>
    </row>
    <row r="452" spans="1:24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U452" s="43"/>
    </row>
  </sheetData>
  <sheetProtection formatCells="0" insertColumns="0" insertRows="0" deleteColumns="0" deleteRows="0"/>
  <mergeCells count="626">
    <mergeCell ref="A373:Y379"/>
    <mergeCell ref="A418:Y420"/>
    <mergeCell ref="A91:Y99"/>
    <mergeCell ref="A152:Y160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71:L171"/>
    <mergeCell ref="K170:L170"/>
    <mergeCell ref="C120:K120"/>
    <mergeCell ref="V123:W123"/>
    <mergeCell ref="V120:W120"/>
    <mergeCell ref="A177:Y179"/>
    <mergeCell ref="G175:J175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K175:L175"/>
    <mergeCell ref="G172:J172"/>
    <mergeCell ref="V121:W121"/>
    <mergeCell ref="V122:W122"/>
    <mergeCell ref="P223:R223"/>
    <mergeCell ref="D227:F228"/>
    <mergeCell ref="G228:I228"/>
    <mergeCell ref="J228:L228"/>
    <mergeCell ref="H184:J184"/>
    <mergeCell ref="G174:J174"/>
    <mergeCell ref="D188:G188"/>
    <mergeCell ref="K188:M188"/>
    <mergeCell ref="H187:J187"/>
    <mergeCell ref="H188:J188"/>
    <mergeCell ref="D218:F219"/>
    <mergeCell ref="G218:R218"/>
    <mergeCell ref="G219:I219"/>
    <mergeCell ref="J219:L219"/>
    <mergeCell ref="M219:O219"/>
    <mergeCell ref="P219:R219"/>
    <mergeCell ref="D187:G187"/>
    <mergeCell ref="K187:M187"/>
    <mergeCell ref="A207:Y212"/>
    <mergeCell ref="G164:J164"/>
    <mergeCell ref="K166:L166"/>
    <mergeCell ref="K163:L163"/>
    <mergeCell ref="C123:K123"/>
    <mergeCell ref="L149:M149"/>
    <mergeCell ref="Q150:S150"/>
    <mergeCell ref="G171:J171"/>
    <mergeCell ref="G170:J170"/>
    <mergeCell ref="G168:J168"/>
    <mergeCell ref="G167:J167"/>
    <mergeCell ref="G166:J166"/>
    <mergeCell ref="G165:J165"/>
    <mergeCell ref="A449:C449"/>
    <mergeCell ref="D231:F231"/>
    <mergeCell ref="G231:I231"/>
    <mergeCell ref="J231:L231"/>
    <mergeCell ref="D222:F222"/>
    <mergeCell ref="G222:I222"/>
    <mergeCell ref="J222:L222"/>
    <mergeCell ref="A235:Y237"/>
    <mergeCell ref="A426:Y440"/>
    <mergeCell ref="V393:X393"/>
    <mergeCell ref="P393:R393"/>
    <mergeCell ref="J389:L389"/>
    <mergeCell ref="M389:O389"/>
    <mergeCell ref="J357:L357"/>
    <mergeCell ref="M357:O357"/>
    <mergeCell ref="C369:F369"/>
    <mergeCell ref="G369:I369"/>
    <mergeCell ref="G370:I370"/>
    <mergeCell ref="C358:F358"/>
    <mergeCell ref="C362:F363"/>
    <mergeCell ref="P387:R387"/>
    <mergeCell ref="B392:I392"/>
    <mergeCell ref="M222:O222"/>
    <mergeCell ref="P222:R222"/>
    <mergeCell ref="K282:L282"/>
    <mergeCell ref="I286:J286"/>
    <mergeCell ref="K286:L286"/>
    <mergeCell ref="M286:N286"/>
    <mergeCell ref="O286:P286"/>
    <mergeCell ref="Q284:R284"/>
    <mergeCell ref="M280:N280"/>
    <mergeCell ref="G282:H282"/>
    <mergeCell ref="G283:H283"/>
    <mergeCell ref="G285:H285"/>
    <mergeCell ref="Q281:R281"/>
    <mergeCell ref="O282:P282"/>
    <mergeCell ref="Q282:R282"/>
    <mergeCell ref="O283:P283"/>
    <mergeCell ref="Q283:R283"/>
    <mergeCell ref="O285:P285"/>
    <mergeCell ref="Q285:R285"/>
    <mergeCell ref="O281:P281"/>
    <mergeCell ref="M283:N283"/>
    <mergeCell ref="O254:P254"/>
    <mergeCell ref="Q254:R254"/>
    <mergeCell ref="I253:J253"/>
    <mergeCell ref="M253:N253"/>
    <mergeCell ref="O253:P253"/>
    <mergeCell ref="Q253:R253"/>
    <mergeCell ref="L116:M116"/>
    <mergeCell ref="L117:M117"/>
    <mergeCell ref="L118:M118"/>
    <mergeCell ref="L119:M119"/>
    <mergeCell ref="L120:M120"/>
    <mergeCell ref="L121:M121"/>
    <mergeCell ref="L122:M122"/>
    <mergeCell ref="K172:L172"/>
    <mergeCell ref="G173:J173"/>
    <mergeCell ref="K173:L173"/>
    <mergeCell ref="A161:U161"/>
    <mergeCell ref="K164:L164"/>
    <mergeCell ref="K165:L165"/>
    <mergeCell ref="D149:K149"/>
    <mergeCell ref="K168:L168"/>
    <mergeCell ref="K167:L167"/>
    <mergeCell ref="L123:M123"/>
    <mergeCell ref="C252:F252"/>
    <mergeCell ref="J393:L393"/>
    <mergeCell ref="M393:O393"/>
    <mergeCell ref="S393:U393"/>
    <mergeCell ref="B393:I393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92:O392"/>
    <mergeCell ref="P392:R392"/>
    <mergeCell ref="J387:L387"/>
    <mergeCell ref="V389:X389"/>
    <mergeCell ref="J390:L390"/>
    <mergeCell ref="S390:U390"/>
    <mergeCell ref="V392:X392"/>
    <mergeCell ref="J391:L391"/>
    <mergeCell ref="M391:O391"/>
    <mergeCell ref="P391:R391"/>
    <mergeCell ref="S391:U391"/>
    <mergeCell ref="M387:O387"/>
    <mergeCell ref="P389:R389"/>
    <mergeCell ref="M390:O390"/>
    <mergeCell ref="P390:R390"/>
    <mergeCell ref="V390:X390"/>
    <mergeCell ref="V387:X387"/>
    <mergeCell ref="J388:L388"/>
    <mergeCell ref="S387:U387"/>
    <mergeCell ref="V388:X388"/>
    <mergeCell ref="S392:U392"/>
    <mergeCell ref="J392:L392"/>
    <mergeCell ref="U281:V281"/>
    <mergeCell ref="S282:T282"/>
    <mergeCell ref="U282:V282"/>
    <mergeCell ref="U284:V284"/>
    <mergeCell ref="S284:T284"/>
    <mergeCell ref="U283:V283"/>
    <mergeCell ref="S283:T283"/>
    <mergeCell ref="V391:X391"/>
    <mergeCell ref="B391:I391"/>
    <mergeCell ref="S366:U366"/>
    <mergeCell ref="S388:U388"/>
    <mergeCell ref="U285:V285"/>
    <mergeCell ref="S285:T285"/>
    <mergeCell ref="Q286:R286"/>
    <mergeCell ref="G286:H286"/>
    <mergeCell ref="M328:U328"/>
    <mergeCell ref="T329:U330"/>
    <mergeCell ref="P329:Q330"/>
    <mergeCell ref="R329:S330"/>
    <mergeCell ref="D331:E331"/>
    <mergeCell ref="F331:G331"/>
    <mergeCell ref="H329:I330"/>
    <mergeCell ref="H331:I331"/>
    <mergeCell ref="G281:H281"/>
    <mergeCell ref="O278:R278"/>
    <mergeCell ref="O280:P280"/>
    <mergeCell ref="Q280:R280"/>
    <mergeCell ref="K285:L285"/>
    <mergeCell ref="A242:U242"/>
    <mergeCell ref="M285:N285"/>
    <mergeCell ref="G277:V277"/>
    <mergeCell ref="S278:V278"/>
    <mergeCell ref="S279:T279"/>
    <mergeCell ref="U279:V279"/>
    <mergeCell ref="K246:N246"/>
    <mergeCell ref="M279:N279"/>
    <mergeCell ref="U254:V254"/>
    <mergeCell ref="S254:T254"/>
    <mergeCell ref="D266:E266"/>
    <mergeCell ref="G254:H254"/>
    <mergeCell ref="M254:N254"/>
    <mergeCell ref="G284:H284"/>
    <mergeCell ref="I284:J284"/>
    <mergeCell ref="I280:J280"/>
    <mergeCell ref="I282:J282"/>
    <mergeCell ref="U253:V253"/>
    <mergeCell ref="S253:T253"/>
    <mergeCell ref="G253:H253"/>
    <mergeCell ref="C277:F279"/>
    <mergeCell ref="I248:J248"/>
    <mergeCell ref="K251:L251"/>
    <mergeCell ref="A324:U324"/>
    <mergeCell ref="G278:J278"/>
    <mergeCell ref="K278:N278"/>
    <mergeCell ref="I285:J285"/>
    <mergeCell ref="K279:L279"/>
    <mergeCell ref="K280:L280"/>
    <mergeCell ref="K281:L281"/>
    <mergeCell ref="K283:L283"/>
    <mergeCell ref="I279:J279"/>
    <mergeCell ref="I281:J281"/>
    <mergeCell ref="S280:T280"/>
    <mergeCell ref="U280:V280"/>
    <mergeCell ref="I283:J283"/>
    <mergeCell ref="G279:H279"/>
    <mergeCell ref="G280:H280"/>
    <mergeCell ref="K284:L284"/>
    <mergeCell ref="S286:T286"/>
    <mergeCell ref="S281:T281"/>
    <mergeCell ref="A313:Y319"/>
    <mergeCell ref="M281:N281"/>
    <mergeCell ref="M282:N282"/>
    <mergeCell ref="O279:P279"/>
    <mergeCell ref="Q279:R279"/>
    <mergeCell ref="M329:O330"/>
    <mergeCell ref="D337:E337"/>
    <mergeCell ref="F337:G337"/>
    <mergeCell ref="H337:I337"/>
    <mergeCell ref="M337:O337"/>
    <mergeCell ref="A329:C330"/>
    <mergeCell ref="G252:H252"/>
    <mergeCell ref="I252:J252"/>
    <mergeCell ref="K252:L252"/>
    <mergeCell ref="H332:I332"/>
    <mergeCell ref="H333:I333"/>
    <mergeCell ref="H334:I334"/>
    <mergeCell ref="H335:I335"/>
    <mergeCell ref="H336:I336"/>
    <mergeCell ref="A328:I328"/>
    <mergeCell ref="D334:E334"/>
    <mergeCell ref="D332:E332"/>
    <mergeCell ref="F332:G332"/>
    <mergeCell ref="D335:E335"/>
    <mergeCell ref="F335:G335"/>
    <mergeCell ref="F333:G333"/>
    <mergeCell ref="D336:E336"/>
    <mergeCell ref="F336:G336"/>
    <mergeCell ref="D333:E333"/>
    <mergeCell ref="G163:J163"/>
    <mergeCell ref="O26:P26"/>
    <mergeCell ref="Q26:R26"/>
    <mergeCell ref="K26:L26"/>
    <mergeCell ref="A18:U20"/>
    <mergeCell ref="G58:J58"/>
    <mergeCell ref="K58:L58"/>
    <mergeCell ref="G88:N88"/>
    <mergeCell ref="G169:J169"/>
    <mergeCell ref="K169:L169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C365:F365"/>
    <mergeCell ref="M335:O335"/>
    <mergeCell ref="M334:O334"/>
    <mergeCell ref="A336:C336"/>
    <mergeCell ref="A335:C335"/>
    <mergeCell ref="A334:C334"/>
    <mergeCell ref="A337:C337"/>
    <mergeCell ref="G352:I352"/>
    <mergeCell ref="G356:I356"/>
    <mergeCell ref="J353:L353"/>
    <mergeCell ref="M354:O354"/>
    <mergeCell ref="G358:I358"/>
    <mergeCell ref="J358:L358"/>
    <mergeCell ref="M358:O358"/>
    <mergeCell ref="G355:I355"/>
    <mergeCell ref="M336:O336"/>
    <mergeCell ref="C364:F364"/>
    <mergeCell ref="G362:U362"/>
    <mergeCell ref="G363:I363"/>
    <mergeCell ref="J363:L363"/>
    <mergeCell ref="M363:O363"/>
    <mergeCell ref="J354:L354"/>
    <mergeCell ref="C355:F355"/>
    <mergeCell ref="S363:U363"/>
    <mergeCell ref="T332:U332"/>
    <mergeCell ref="S351:U351"/>
    <mergeCell ref="S354:U354"/>
    <mergeCell ref="S358:U358"/>
    <mergeCell ref="J352:L352"/>
    <mergeCell ref="S357:U357"/>
    <mergeCell ref="P354:R354"/>
    <mergeCell ref="P335:Q335"/>
    <mergeCell ref="P331:Q331"/>
    <mergeCell ref="M331:O331"/>
    <mergeCell ref="T331:U331"/>
    <mergeCell ref="P337:Q337"/>
    <mergeCell ref="R337:S337"/>
    <mergeCell ref="T337:U337"/>
    <mergeCell ref="R331:S331"/>
    <mergeCell ref="G350:U350"/>
    <mergeCell ref="M352:O352"/>
    <mergeCell ref="P352:R352"/>
    <mergeCell ref="S352:U352"/>
    <mergeCell ref="G351:I351"/>
    <mergeCell ref="P334:Q334"/>
    <mergeCell ref="R334:S334"/>
    <mergeCell ref="M351:O351"/>
    <mergeCell ref="P358:R358"/>
    <mergeCell ref="P353:R353"/>
    <mergeCell ref="M364:O364"/>
    <mergeCell ref="J364:L364"/>
    <mergeCell ref="S364:U364"/>
    <mergeCell ref="C354:F354"/>
    <mergeCell ref="G354:I354"/>
    <mergeCell ref="P363:R363"/>
    <mergeCell ref="C356:F356"/>
    <mergeCell ref="C357:F357"/>
    <mergeCell ref="G357:I357"/>
    <mergeCell ref="G353:I353"/>
    <mergeCell ref="M355:O355"/>
    <mergeCell ref="M353:O353"/>
    <mergeCell ref="J356:L356"/>
    <mergeCell ref="M356:O356"/>
    <mergeCell ref="P364:R364"/>
    <mergeCell ref="P357:R357"/>
    <mergeCell ref="P356:R356"/>
    <mergeCell ref="P355:R355"/>
    <mergeCell ref="G364:I364"/>
    <mergeCell ref="C352:F352"/>
    <mergeCell ref="F334:G334"/>
    <mergeCell ref="A331:C331"/>
    <mergeCell ref="C350:F351"/>
    <mergeCell ref="D329:E330"/>
    <mergeCell ref="K253:L253"/>
    <mergeCell ref="D301:E301"/>
    <mergeCell ref="F329:G330"/>
    <mergeCell ref="A332:C332"/>
    <mergeCell ref="K254:L254"/>
    <mergeCell ref="C280:F280"/>
    <mergeCell ref="C281:F281"/>
    <mergeCell ref="C282:F282"/>
    <mergeCell ref="C283:F283"/>
    <mergeCell ref="C284:F284"/>
    <mergeCell ref="C285:F285"/>
    <mergeCell ref="C286:F286"/>
    <mergeCell ref="A288:Z288"/>
    <mergeCell ref="A345:Z345"/>
    <mergeCell ref="R333:S333"/>
    <mergeCell ref="T333:U333"/>
    <mergeCell ref="T334:U334"/>
    <mergeCell ref="T335:U335"/>
    <mergeCell ref="J351:L351"/>
    <mergeCell ref="M366:O366"/>
    <mergeCell ref="P366:R366"/>
    <mergeCell ref="B389:I389"/>
    <mergeCell ref="B390:I390"/>
    <mergeCell ref="C368:F368"/>
    <mergeCell ref="G368:I368"/>
    <mergeCell ref="J368:L368"/>
    <mergeCell ref="M388:O388"/>
    <mergeCell ref="P388:R388"/>
    <mergeCell ref="A383:Y384"/>
    <mergeCell ref="J370:L370"/>
    <mergeCell ref="J369:L369"/>
    <mergeCell ref="P367:R367"/>
    <mergeCell ref="G367:I367"/>
    <mergeCell ref="J367:L367"/>
    <mergeCell ref="M367:O367"/>
    <mergeCell ref="C370:F370"/>
    <mergeCell ref="C366:F366"/>
    <mergeCell ref="S368:U368"/>
    <mergeCell ref="S369:U369"/>
    <mergeCell ref="S389:U389"/>
    <mergeCell ref="C367:F367"/>
    <mergeCell ref="P370:R370"/>
    <mergeCell ref="M369:O369"/>
    <mergeCell ref="C254:F254"/>
    <mergeCell ref="C251:F251"/>
    <mergeCell ref="C253:F253"/>
    <mergeCell ref="K174:L174"/>
    <mergeCell ref="C113:K113"/>
    <mergeCell ref="C114:K114"/>
    <mergeCell ref="C115:K115"/>
    <mergeCell ref="C116:K116"/>
    <mergeCell ref="C117:K117"/>
    <mergeCell ref="C118:K118"/>
    <mergeCell ref="C119:K119"/>
    <mergeCell ref="I254:J254"/>
    <mergeCell ref="G247:H247"/>
    <mergeCell ref="I247:J247"/>
    <mergeCell ref="K247:L247"/>
    <mergeCell ref="D184:G184"/>
    <mergeCell ref="K184:M184"/>
    <mergeCell ref="D185:G185"/>
    <mergeCell ref="K185:M185"/>
    <mergeCell ref="D186:G186"/>
    <mergeCell ref="K186:M186"/>
    <mergeCell ref="H186:J186"/>
    <mergeCell ref="H185:J185"/>
    <mergeCell ref="D220:F220"/>
    <mergeCell ref="C245:F247"/>
    <mergeCell ref="C248:F248"/>
    <mergeCell ref="O246:R246"/>
    <mergeCell ref="M247:N247"/>
    <mergeCell ref="O247:P247"/>
    <mergeCell ref="Q247:R247"/>
    <mergeCell ref="P228:R228"/>
    <mergeCell ref="P232:R232"/>
    <mergeCell ref="D230:F230"/>
    <mergeCell ref="G230:I230"/>
    <mergeCell ref="J230:L230"/>
    <mergeCell ref="M232:O232"/>
    <mergeCell ref="M230:O230"/>
    <mergeCell ref="M231:O231"/>
    <mergeCell ref="P230:R230"/>
    <mergeCell ref="P231:R231"/>
    <mergeCell ref="D232:F232"/>
    <mergeCell ref="G248:H248"/>
    <mergeCell ref="P220:R220"/>
    <mergeCell ref="G220:I220"/>
    <mergeCell ref="J220:L220"/>
    <mergeCell ref="M220:O220"/>
    <mergeCell ref="G232:I232"/>
    <mergeCell ref="U251:V251"/>
    <mergeCell ref="S251:T251"/>
    <mergeCell ref="Q251:R251"/>
    <mergeCell ref="O251:P251"/>
    <mergeCell ref="M251:N251"/>
    <mergeCell ref="U249:V249"/>
    <mergeCell ref="S249:T249"/>
    <mergeCell ref="Q249:R249"/>
    <mergeCell ref="O249:P249"/>
    <mergeCell ref="M249:N249"/>
    <mergeCell ref="K249:L249"/>
    <mergeCell ref="I249:J249"/>
    <mergeCell ref="G249:H249"/>
    <mergeCell ref="U248:V248"/>
    <mergeCell ref="S248:T248"/>
    <mergeCell ref="Q248:R248"/>
    <mergeCell ref="O248:P248"/>
    <mergeCell ref="M248:N248"/>
    <mergeCell ref="K248:L248"/>
    <mergeCell ref="D221:F221"/>
    <mergeCell ref="G221:I221"/>
    <mergeCell ref="J221:L221"/>
    <mergeCell ref="M221:O221"/>
    <mergeCell ref="P221:R221"/>
    <mergeCell ref="C249:F249"/>
    <mergeCell ref="C250:F250"/>
    <mergeCell ref="J232:L232"/>
    <mergeCell ref="G227:R227"/>
    <mergeCell ref="D229:F229"/>
    <mergeCell ref="G229:I229"/>
    <mergeCell ref="J229:L229"/>
    <mergeCell ref="M229:O229"/>
    <mergeCell ref="P229:R229"/>
    <mergeCell ref="M228:O228"/>
    <mergeCell ref="D223:F223"/>
    <mergeCell ref="G223:I223"/>
    <mergeCell ref="J223:L223"/>
    <mergeCell ref="M223:O223"/>
    <mergeCell ref="K250:L250"/>
    <mergeCell ref="I250:J250"/>
    <mergeCell ref="G250:H250"/>
    <mergeCell ref="G246:J246"/>
    <mergeCell ref="G245:V245"/>
    <mergeCell ref="B388:I388"/>
    <mergeCell ref="B387:I387"/>
    <mergeCell ref="O284:P284"/>
    <mergeCell ref="M284:N284"/>
    <mergeCell ref="U286:V286"/>
    <mergeCell ref="S356:U356"/>
    <mergeCell ref="S353:U353"/>
    <mergeCell ref="R335:S335"/>
    <mergeCell ref="P336:Q336"/>
    <mergeCell ref="R336:S336"/>
    <mergeCell ref="A339:Y343"/>
    <mergeCell ref="S355:U355"/>
    <mergeCell ref="A333:C333"/>
    <mergeCell ref="A347:U347"/>
    <mergeCell ref="T336:U336"/>
    <mergeCell ref="M332:O332"/>
    <mergeCell ref="P332:Q332"/>
    <mergeCell ref="C353:F353"/>
    <mergeCell ref="J355:L355"/>
    <mergeCell ref="G366:I366"/>
    <mergeCell ref="J366:L366"/>
    <mergeCell ref="J365:L365"/>
    <mergeCell ref="M365:O365"/>
    <mergeCell ref="P368:R368"/>
    <mergeCell ref="I251:J251"/>
    <mergeCell ref="G251:H251"/>
    <mergeCell ref="P365:R365"/>
    <mergeCell ref="S365:U365"/>
    <mergeCell ref="S367:U367"/>
    <mergeCell ref="P369:R369"/>
    <mergeCell ref="M368:O368"/>
    <mergeCell ref="M58:N58"/>
    <mergeCell ref="O58:P58"/>
    <mergeCell ref="Q58:R58"/>
    <mergeCell ref="U247:V247"/>
    <mergeCell ref="S247:T247"/>
    <mergeCell ref="S246:V246"/>
    <mergeCell ref="U250:V250"/>
    <mergeCell ref="S250:T250"/>
    <mergeCell ref="Q250:R250"/>
    <mergeCell ref="O250:P250"/>
    <mergeCell ref="M250:N250"/>
    <mergeCell ref="R332:S332"/>
    <mergeCell ref="M333:O333"/>
    <mergeCell ref="P333:Q333"/>
    <mergeCell ref="U252:V252"/>
    <mergeCell ref="S252:T252"/>
    <mergeCell ref="Q252:R252"/>
    <mergeCell ref="O252:P252"/>
    <mergeCell ref="M252:N252"/>
    <mergeCell ref="S370:U370"/>
    <mergeCell ref="P351:R351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0:O370"/>
    <mergeCell ref="O57:P57"/>
    <mergeCell ref="Q57:R57"/>
    <mergeCell ref="G46:N47"/>
    <mergeCell ref="O46:P47"/>
    <mergeCell ref="G365:I365"/>
    <mergeCell ref="A450:X45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1433</v>
      </c>
      <c r="B6" t="s">
        <v>51</v>
      </c>
      <c r="C6" t="s">
        <v>65</v>
      </c>
      <c r="D6">
        <v>1</v>
      </c>
    </row>
    <row r="7" spans="1:4" x14ac:dyDescent="0.25">
      <c r="A7">
        <v>5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122</v>
      </c>
      <c r="C2">
        <v>0</v>
      </c>
      <c r="D2">
        <v>246</v>
      </c>
      <c r="E2">
        <v>0</v>
      </c>
      <c r="F2">
        <v>5</v>
      </c>
      <c r="G2">
        <v>16</v>
      </c>
    </row>
    <row r="3" spans="1:7" x14ac:dyDescent="0.25">
      <c r="A3">
        <v>2</v>
      </c>
      <c r="B3" t="s">
        <v>151</v>
      </c>
      <c r="C3">
        <v>13</v>
      </c>
      <c r="D3">
        <v>211</v>
      </c>
      <c r="E3">
        <v>0</v>
      </c>
      <c r="F3">
        <v>9</v>
      </c>
      <c r="G3">
        <v>5</v>
      </c>
    </row>
    <row r="4" spans="1:7" x14ac:dyDescent="0.25">
      <c r="A4">
        <v>3</v>
      </c>
      <c r="B4" t="s">
        <v>123</v>
      </c>
      <c r="C4">
        <v>15</v>
      </c>
      <c r="D4">
        <v>7</v>
      </c>
      <c r="E4">
        <v>0</v>
      </c>
      <c r="F4">
        <v>50</v>
      </c>
      <c r="G4">
        <v>10</v>
      </c>
    </row>
    <row r="5" spans="1:7" x14ac:dyDescent="0.25">
      <c r="A5">
        <v>4</v>
      </c>
      <c r="B5" t="s">
        <v>153</v>
      </c>
      <c r="C5">
        <v>4</v>
      </c>
      <c r="D5">
        <v>0</v>
      </c>
      <c r="E5">
        <v>0</v>
      </c>
      <c r="F5">
        <v>0</v>
      </c>
      <c r="G5">
        <v>23</v>
      </c>
    </row>
    <row r="6" spans="1:7" x14ac:dyDescent="0.25">
      <c r="A6">
        <v>5</v>
      </c>
      <c r="B6" t="s">
        <v>160</v>
      </c>
      <c r="C6">
        <v>5</v>
      </c>
      <c r="D6">
        <v>0</v>
      </c>
      <c r="E6">
        <v>0</v>
      </c>
      <c r="F6">
        <v>0</v>
      </c>
      <c r="G6">
        <v>20</v>
      </c>
    </row>
    <row r="7" spans="1:7" x14ac:dyDescent="0.25">
      <c r="A7">
        <v>6</v>
      </c>
      <c r="B7" t="s">
        <v>102</v>
      </c>
      <c r="C7">
        <v>11</v>
      </c>
      <c r="D7">
        <v>16</v>
      </c>
      <c r="E7">
        <v>0</v>
      </c>
      <c r="F7">
        <v>55</v>
      </c>
      <c r="G7">
        <v>60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106</v>
      </c>
      <c r="D2">
        <v>1189</v>
      </c>
      <c r="E2">
        <v>0</v>
      </c>
      <c r="F2">
        <v>45</v>
      </c>
      <c r="G2">
        <v>24</v>
      </c>
    </row>
    <row r="3" spans="1:7" x14ac:dyDescent="0.25">
      <c r="A3">
        <v>2</v>
      </c>
      <c r="B3" t="s">
        <v>122</v>
      </c>
      <c r="C3">
        <v>2</v>
      </c>
      <c r="D3">
        <v>991</v>
      </c>
      <c r="E3">
        <v>0</v>
      </c>
      <c r="F3">
        <v>25</v>
      </c>
      <c r="G3">
        <v>52</v>
      </c>
    </row>
    <row r="4" spans="1:7" x14ac:dyDescent="0.25">
      <c r="A4">
        <v>3</v>
      </c>
      <c r="B4" t="s">
        <v>123</v>
      </c>
      <c r="C4">
        <v>51</v>
      </c>
      <c r="D4">
        <v>38</v>
      </c>
      <c r="E4">
        <v>0</v>
      </c>
      <c r="F4">
        <v>281</v>
      </c>
      <c r="G4">
        <v>198</v>
      </c>
    </row>
    <row r="5" spans="1:7" x14ac:dyDescent="0.25">
      <c r="A5">
        <v>4</v>
      </c>
      <c r="B5" t="s">
        <v>160</v>
      </c>
      <c r="C5">
        <v>21</v>
      </c>
      <c r="D5">
        <v>18</v>
      </c>
      <c r="E5">
        <v>0</v>
      </c>
      <c r="F5">
        <v>1</v>
      </c>
      <c r="G5">
        <v>59</v>
      </c>
    </row>
    <row r="6" spans="1:7" x14ac:dyDescent="0.25">
      <c r="A6">
        <v>5</v>
      </c>
      <c r="B6" t="s">
        <v>153</v>
      </c>
      <c r="C6">
        <v>9</v>
      </c>
      <c r="D6">
        <v>7</v>
      </c>
      <c r="E6">
        <v>0</v>
      </c>
      <c r="F6">
        <v>2</v>
      </c>
      <c r="G6">
        <v>54</v>
      </c>
    </row>
    <row r="7" spans="1:7" x14ac:dyDescent="0.25">
      <c r="A7">
        <v>6</v>
      </c>
      <c r="B7" t="s">
        <v>102</v>
      </c>
      <c r="C7">
        <v>42</v>
      </c>
      <c r="D7">
        <v>50</v>
      </c>
      <c r="E7">
        <v>0</v>
      </c>
      <c r="F7">
        <v>288</v>
      </c>
      <c r="G7">
        <v>312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852</v>
      </c>
      <c r="B2" t="s">
        <v>108</v>
      </c>
      <c r="C2" t="s">
        <v>161</v>
      </c>
    </row>
    <row r="3" spans="1:3" x14ac:dyDescent="0.25">
      <c r="A3">
        <v>829</v>
      </c>
      <c r="B3" t="s">
        <v>108</v>
      </c>
      <c r="C3" t="s">
        <v>162</v>
      </c>
    </row>
    <row r="4" spans="1:3" x14ac:dyDescent="0.25">
      <c r="A4">
        <v>800</v>
      </c>
      <c r="B4" t="s">
        <v>108</v>
      </c>
      <c r="C4" t="s">
        <v>163</v>
      </c>
    </row>
    <row r="5" spans="1:3" x14ac:dyDescent="0.25">
      <c r="A5">
        <v>712</v>
      </c>
      <c r="B5" t="s">
        <v>108</v>
      </c>
      <c r="C5" t="s">
        <v>164</v>
      </c>
    </row>
    <row r="6" spans="1:3" x14ac:dyDescent="0.25">
      <c r="A6">
        <v>712</v>
      </c>
      <c r="B6" t="s">
        <v>108</v>
      </c>
      <c r="C6" t="s">
        <v>165</v>
      </c>
    </row>
    <row r="7" spans="1:3" x14ac:dyDescent="0.25">
      <c r="A7">
        <v>5001</v>
      </c>
      <c r="B7" t="s">
        <v>5</v>
      </c>
      <c r="C7" t="s">
        <v>161</v>
      </c>
    </row>
    <row r="8" spans="1:3" x14ac:dyDescent="0.25">
      <c r="A8">
        <v>4989</v>
      </c>
      <c r="B8" t="s">
        <v>5</v>
      </c>
      <c r="C8" t="s">
        <v>162</v>
      </c>
    </row>
    <row r="9" spans="1:3" x14ac:dyDescent="0.25">
      <c r="A9">
        <v>4938</v>
      </c>
      <c r="B9" t="s">
        <v>5</v>
      </c>
      <c r="C9" t="s">
        <v>163</v>
      </c>
    </row>
    <row r="10" spans="1:3" x14ac:dyDescent="0.25">
      <c r="A10">
        <v>4856</v>
      </c>
      <c r="B10" t="s">
        <v>5</v>
      </c>
      <c r="C10" t="s">
        <v>164</v>
      </c>
    </row>
    <row r="11" spans="1:3" x14ac:dyDescent="0.25">
      <c r="A11">
        <v>4757</v>
      </c>
      <c r="B11" t="s">
        <v>5</v>
      </c>
      <c r="C11" t="s">
        <v>165</v>
      </c>
    </row>
    <row r="12" spans="1:3" x14ac:dyDescent="0.25">
      <c r="A12">
        <v>191</v>
      </c>
      <c r="B12" t="s">
        <v>6</v>
      </c>
      <c r="C12" t="s">
        <v>161</v>
      </c>
    </row>
    <row r="13" spans="1:3" x14ac:dyDescent="0.25">
      <c r="A13">
        <v>244</v>
      </c>
      <c r="B13" t="s">
        <v>6</v>
      </c>
      <c r="C13" t="s">
        <v>162</v>
      </c>
    </row>
    <row r="14" spans="1:3" x14ac:dyDescent="0.25">
      <c r="A14">
        <v>117</v>
      </c>
      <c r="B14" t="s">
        <v>6</v>
      </c>
      <c r="C14" t="s">
        <v>163</v>
      </c>
    </row>
    <row r="15" spans="1:3" x14ac:dyDescent="0.25">
      <c r="A15">
        <v>85</v>
      </c>
      <c r="B15" t="s">
        <v>6</v>
      </c>
      <c r="C15" t="s">
        <v>164</v>
      </c>
    </row>
    <row r="16" spans="1:3" x14ac:dyDescent="0.25">
      <c r="A16">
        <v>76</v>
      </c>
      <c r="B16" t="s">
        <v>6</v>
      </c>
      <c r="C16" t="s">
        <v>165</v>
      </c>
    </row>
    <row r="17" spans="1:3" x14ac:dyDescent="0.25">
      <c r="A17">
        <v>230</v>
      </c>
      <c r="B17" t="s">
        <v>7</v>
      </c>
      <c r="C17" t="s">
        <v>161</v>
      </c>
    </row>
    <row r="18" spans="1:3" x14ac:dyDescent="0.25">
      <c r="A18">
        <v>299</v>
      </c>
      <c r="B18" t="s">
        <v>7</v>
      </c>
      <c r="C18" t="s">
        <v>162</v>
      </c>
    </row>
    <row r="19" spans="1:3" x14ac:dyDescent="0.25">
      <c r="A19">
        <v>276</v>
      </c>
      <c r="B19" t="s">
        <v>7</v>
      </c>
      <c r="C19" t="s">
        <v>163</v>
      </c>
    </row>
    <row r="20" spans="1:3" x14ac:dyDescent="0.25">
      <c r="A20">
        <v>182</v>
      </c>
      <c r="B20" t="s">
        <v>7</v>
      </c>
      <c r="C20" t="s">
        <v>164</v>
      </c>
    </row>
    <row r="21" spans="1:3" x14ac:dyDescent="0.25">
      <c r="A21" s="2">
        <v>147</v>
      </c>
      <c r="B21" s="2" t="s">
        <v>7</v>
      </c>
      <c r="C21" s="2" t="s">
        <v>165</v>
      </c>
    </row>
    <row r="22" spans="1:3" x14ac:dyDescent="0.25">
      <c r="A22" s="2">
        <v>1</v>
      </c>
      <c r="B22" s="2" t="s">
        <v>133</v>
      </c>
      <c r="C22" s="2" t="s">
        <v>161</v>
      </c>
    </row>
    <row r="23" spans="1:3" x14ac:dyDescent="0.25">
      <c r="A23" s="2">
        <v>1</v>
      </c>
      <c r="B23" s="2" t="s">
        <v>133</v>
      </c>
      <c r="C23" s="2" t="s">
        <v>162</v>
      </c>
    </row>
    <row r="24" spans="1:3" x14ac:dyDescent="0.25">
      <c r="A24" s="2">
        <v>1</v>
      </c>
      <c r="B24" s="2" t="s">
        <v>133</v>
      </c>
      <c r="C24" s="2" t="s">
        <v>163</v>
      </c>
    </row>
    <row r="25" spans="1:3" x14ac:dyDescent="0.25">
      <c r="A25" s="2">
        <v>1</v>
      </c>
      <c r="B25" s="2" t="s">
        <v>133</v>
      </c>
      <c r="C25" s="2" t="s">
        <v>164</v>
      </c>
    </row>
    <row r="26" spans="1:3" x14ac:dyDescent="0.25">
      <c r="A26" s="2">
        <v>1</v>
      </c>
      <c r="B26" s="2" t="s">
        <v>133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1903</v>
      </c>
      <c r="C2" t="s">
        <v>34</v>
      </c>
    </row>
    <row r="3" spans="1:3" x14ac:dyDescent="0.25">
      <c r="A3" t="s">
        <v>112</v>
      </c>
      <c r="B3">
        <v>23569</v>
      </c>
      <c r="C3" t="s">
        <v>34</v>
      </c>
    </row>
    <row r="4" spans="1:3" x14ac:dyDescent="0.25">
      <c r="A4" t="s">
        <v>113</v>
      </c>
      <c r="B4">
        <v>952</v>
      </c>
      <c r="C4" t="s">
        <v>34</v>
      </c>
    </row>
    <row r="5" spans="1:3" x14ac:dyDescent="0.25">
      <c r="A5" t="s">
        <v>30</v>
      </c>
      <c r="B5">
        <v>41729</v>
      </c>
      <c r="C5" t="s">
        <v>34</v>
      </c>
    </row>
    <row r="6" spans="1:3" x14ac:dyDescent="0.25">
      <c r="A6" t="s">
        <v>111</v>
      </c>
      <c r="B6">
        <v>111</v>
      </c>
      <c r="C6" t="s">
        <v>24</v>
      </c>
    </row>
    <row r="7" spans="1:3" x14ac:dyDescent="0.25">
      <c r="A7" t="s">
        <v>112</v>
      </c>
      <c r="B7">
        <v>1124</v>
      </c>
      <c r="C7" t="s">
        <v>24</v>
      </c>
    </row>
    <row r="8" spans="1:3" x14ac:dyDescent="0.25">
      <c r="A8" t="s">
        <v>113</v>
      </c>
      <c r="B8">
        <v>117</v>
      </c>
      <c r="C8" t="s">
        <v>24</v>
      </c>
    </row>
    <row r="9" spans="1:3" x14ac:dyDescent="0.25">
      <c r="A9" t="s">
        <v>30</v>
      </c>
      <c r="B9">
        <v>2324</v>
      </c>
      <c r="C9" t="s">
        <v>24</v>
      </c>
    </row>
    <row r="10" spans="1:3" x14ac:dyDescent="0.25">
      <c r="A10" t="s">
        <v>111</v>
      </c>
      <c r="B10">
        <v>247</v>
      </c>
      <c r="C10" t="s">
        <v>35</v>
      </c>
    </row>
    <row r="11" spans="1:3" x14ac:dyDescent="0.25">
      <c r="A11" t="s">
        <v>112</v>
      </c>
      <c r="B11">
        <v>1528</v>
      </c>
      <c r="C11" t="s">
        <v>35</v>
      </c>
    </row>
    <row r="12" spans="1:3" x14ac:dyDescent="0.25">
      <c r="A12" t="s">
        <v>113</v>
      </c>
      <c r="B12">
        <v>127</v>
      </c>
      <c r="C12" t="s">
        <v>35</v>
      </c>
    </row>
    <row r="13" spans="1:3" x14ac:dyDescent="0.25">
      <c r="A13" t="s">
        <v>30</v>
      </c>
      <c r="B13">
        <v>2332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310</v>
      </c>
      <c r="B2" t="s">
        <v>134</v>
      </c>
      <c r="C2" t="s">
        <v>3</v>
      </c>
      <c r="D2">
        <v>1</v>
      </c>
    </row>
    <row r="3" spans="1:4" x14ac:dyDescent="0.25">
      <c r="A3">
        <v>310</v>
      </c>
      <c r="B3" t="s">
        <v>134</v>
      </c>
      <c r="C3" t="s">
        <v>77</v>
      </c>
      <c r="D3">
        <v>1</v>
      </c>
    </row>
    <row r="4" spans="1:4" x14ac:dyDescent="0.25">
      <c r="A4">
        <v>40</v>
      </c>
      <c r="B4" t="s">
        <v>166</v>
      </c>
      <c r="C4" t="s">
        <v>3</v>
      </c>
      <c r="D4">
        <v>2</v>
      </c>
    </row>
    <row r="5" spans="1:4" x14ac:dyDescent="0.25">
      <c r="A5">
        <v>51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1</v>
      </c>
      <c r="B7" t="s">
        <v>167</v>
      </c>
      <c r="C7" t="s">
        <v>77</v>
      </c>
      <c r="D7">
        <v>3</v>
      </c>
    </row>
    <row r="8" spans="1:4" x14ac:dyDescent="0.25">
      <c r="A8">
        <v>11</v>
      </c>
      <c r="B8" t="s">
        <v>168</v>
      </c>
      <c r="C8" t="s">
        <v>3</v>
      </c>
      <c r="D8">
        <v>4</v>
      </c>
    </row>
    <row r="9" spans="1:4" x14ac:dyDescent="0.25">
      <c r="A9">
        <v>4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11955</v>
      </c>
      <c r="C2" t="s">
        <v>34</v>
      </c>
    </row>
    <row r="3" spans="1:3" x14ac:dyDescent="0.25">
      <c r="A3" t="s">
        <v>112</v>
      </c>
      <c r="B3">
        <v>129729</v>
      </c>
      <c r="C3" t="s">
        <v>34</v>
      </c>
    </row>
    <row r="4" spans="1:3" x14ac:dyDescent="0.25">
      <c r="A4" t="s">
        <v>113</v>
      </c>
      <c r="B4">
        <v>4990</v>
      </c>
      <c r="C4" t="s">
        <v>34</v>
      </c>
    </row>
    <row r="5" spans="1:3" x14ac:dyDescent="0.25">
      <c r="A5" t="s">
        <v>30</v>
      </c>
      <c r="B5">
        <v>225980</v>
      </c>
      <c r="C5" t="s">
        <v>34</v>
      </c>
    </row>
    <row r="6" spans="1:3" x14ac:dyDescent="0.25">
      <c r="A6" t="s">
        <v>111</v>
      </c>
      <c r="B6">
        <v>651</v>
      </c>
      <c r="C6" t="s">
        <v>24</v>
      </c>
    </row>
    <row r="7" spans="1:3" x14ac:dyDescent="0.25">
      <c r="A7" t="s">
        <v>112</v>
      </c>
      <c r="B7">
        <v>6390</v>
      </c>
      <c r="C7" t="s">
        <v>24</v>
      </c>
    </row>
    <row r="8" spans="1:3" x14ac:dyDescent="0.25">
      <c r="A8" t="s">
        <v>113</v>
      </c>
      <c r="B8">
        <v>606</v>
      </c>
      <c r="C8" t="s">
        <v>24</v>
      </c>
    </row>
    <row r="9" spans="1:3" x14ac:dyDescent="0.25">
      <c r="A9" t="s">
        <v>30</v>
      </c>
      <c r="B9">
        <v>11136</v>
      </c>
      <c r="C9" t="s">
        <v>24</v>
      </c>
    </row>
    <row r="10" spans="1:3" x14ac:dyDescent="0.25">
      <c r="A10" t="s">
        <v>111</v>
      </c>
      <c r="B10">
        <v>1271</v>
      </c>
      <c r="C10" t="s">
        <v>35</v>
      </c>
    </row>
    <row r="11" spans="1:3" x14ac:dyDescent="0.25">
      <c r="A11" t="s">
        <v>112</v>
      </c>
      <c r="B11">
        <v>9901</v>
      </c>
      <c r="C11" t="s">
        <v>35</v>
      </c>
    </row>
    <row r="12" spans="1:3" x14ac:dyDescent="0.25">
      <c r="A12" t="s">
        <v>113</v>
      </c>
      <c r="B12">
        <v>640</v>
      </c>
      <c r="C12" t="s">
        <v>35</v>
      </c>
    </row>
    <row r="13" spans="1:3" x14ac:dyDescent="0.25">
      <c r="A13" t="s">
        <v>30</v>
      </c>
      <c r="B13">
        <v>11846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1911</v>
      </c>
      <c r="B2" t="s">
        <v>134</v>
      </c>
      <c r="C2" t="s">
        <v>3</v>
      </c>
      <c r="D2">
        <v>1</v>
      </c>
    </row>
    <row r="3" spans="1:4" x14ac:dyDescent="0.25">
      <c r="A3">
        <v>1663</v>
      </c>
      <c r="B3" t="s">
        <v>134</v>
      </c>
      <c r="C3" t="s">
        <v>77</v>
      </c>
      <c r="D3">
        <v>1</v>
      </c>
    </row>
    <row r="4" spans="1:4" x14ac:dyDescent="0.25">
      <c r="A4">
        <v>230</v>
      </c>
      <c r="B4" t="s">
        <v>166</v>
      </c>
      <c r="C4" t="s">
        <v>3</v>
      </c>
      <c r="D4">
        <v>2</v>
      </c>
    </row>
    <row r="5" spans="1:4" x14ac:dyDescent="0.25">
      <c r="A5">
        <v>206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5</v>
      </c>
      <c r="B7" t="s">
        <v>167</v>
      </c>
      <c r="C7" t="s">
        <v>77</v>
      </c>
      <c r="D7">
        <v>3</v>
      </c>
    </row>
    <row r="8" spans="1:4" x14ac:dyDescent="0.25">
      <c r="A8">
        <v>36</v>
      </c>
      <c r="B8" t="s">
        <v>168</v>
      </c>
      <c r="C8" t="s">
        <v>3</v>
      </c>
      <c r="D8">
        <v>4</v>
      </c>
    </row>
    <row r="9" spans="1:4" x14ac:dyDescent="0.25">
      <c r="A9">
        <v>17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10206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567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275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19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4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19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584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17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18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3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3260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202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128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2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4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152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13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4248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198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43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1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3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1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1659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103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30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2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5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1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128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26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20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2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59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1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14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65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8718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584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270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6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7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1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1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2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381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16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5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4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5</v>
      </c>
      <c r="C2" t="s">
        <v>85</v>
      </c>
      <c r="D2" t="s">
        <v>3</v>
      </c>
    </row>
    <row r="3" spans="1:4" x14ac:dyDescent="0.25">
      <c r="A3">
        <v>2</v>
      </c>
      <c r="B3">
        <v>3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313</v>
      </c>
      <c r="G2">
        <v>1</v>
      </c>
    </row>
    <row r="3" spans="1:7" x14ac:dyDescent="0.25">
      <c r="A3">
        <v>2</v>
      </c>
      <c r="B3" t="s">
        <v>151</v>
      </c>
      <c r="C3" t="s">
        <v>31</v>
      </c>
      <c r="D3" t="s">
        <v>30</v>
      </c>
      <c r="E3">
        <v>1</v>
      </c>
      <c r="F3">
        <v>192</v>
      </c>
      <c r="G3">
        <v>1</v>
      </c>
    </row>
    <row r="4" spans="1:7" x14ac:dyDescent="0.25">
      <c r="A4">
        <v>3</v>
      </c>
      <c r="B4" t="s">
        <v>152</v>
      </c>
      <c r="C4" t="s">
        <v>31</v>
      </c>
      <c r="D4" t="s">
        <v>30</v>
      </c>
      <c r="E4">
        <v>1</v>
      </c>
      <c r="F4">
        <v>164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144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83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354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409</v>
      </c>
      <c r="G8">
        <v>1</v>
      </c>
    </row>
    <row r="9" spans="1:7" x14ac:dyDescent="0.25">
      <c r="A9">
        <v>2</v>
      </c>
      <c r="B9" t="s">
        <v>151</v>
      </c>
      <c r="C9" t="s">
        <v>31</v>
      </c>
      <c r="D9" t="s">
        <v>10</v>
      </c>
      <c r="E9">
        <v>2</v>
      </c>
      <c r="F9">
        <v>232</v>
      </c>
      <c r="G9">
        <v>1</v>
      </c>
    </row>
    <row r="10" spans="1:7" x14ac:dyDescent="0.25">
      <c r="A10">
        <v>3</v>
      </c>
      <c r="B10" t="s">
        <v>152</v>
      </c>
      <c r="C10" t="s">
        <v>31</v>
      </c>
      <c r="D10" t="s">
        <v>10</v>
      </c>
      <c r="E10">
        <v>2</v>
      </c>
      <c r="F10">
        <v>164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147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83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407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335</v>
      </c>
      <c r="G14">
        <v>2</v>
      </c>
    </row>
    <row r="15" spans="1:7" x14ac:dyDescent="0.25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203</v>
      </c>
      <c r="G15">
        <v>2</v>
      </c>
    </row>
    <row r="16" spans="1:7" x14ac:dyDescent="0.25">
      <c r="A16">
        <v>3</v>
      </c>
      <c r="B16" t="s">
        <v>152</v>
      </c>
      <c r="C16" s="2" t="s">
        <v>55</v>
      </c>
      <c r="D16" t="s">
        <v>30</v>
      </c>
      <c r="E16">
        <v>1</v>
      </c>
      <c r="F16" s="2">
        <v>169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149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84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396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507</v>
      </c>
      <c r="G20">
        <v>2</v>
      </c>
    </row>
    <row r="21" spans="1:7" x14ac:dyDescent="0.25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272</v>
      </c>
      <c r="G21">
        <v>2</v>
      </c>
    </row>
    <row r="22" spans="1:7" x14ac:dyDescent="0.25">
      <c r="A22">
        <v>3</v>
      </c>
      <c r="B22" t="s">
        <v>152</v>
      </c>
      <c r="C22" s="2" t="s">
        <v>55</v>
      </c>
      <c r="D22" t="s">
        <v>10</v>
      </c>
      <c r="E22">
        <v>2</v>
      </c>
      <c r="F22" s="2">
        <v>176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153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88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471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152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4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152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1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1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5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1334</v>
      </c>
      <c r="G2">
        <v>1</v>
      </c>
    </row>
    <row r="3" spans="1:7" x14ac:dyDescent="0.25">
      <c r="A3">
        <v>2</v>
      </c>
      <c r="B3" t="s">
        <v>151</v>
      </c>
      <c r="C3" t="s">
        <v>31</v>
      </c>
      <c r="D3" t="s">
        <v>30</v>
      </c>
      <c r="E3">
        <v>1</v>
      </c>
      <c r="F3">
        <v>1217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150</v>
      </c>
      <c r="G4">
        <v>1</v>
      </c>
    </row>
    <row r="5" spans="1:7" x14ac:dyDescent="0.25">
      <c r="A5">
        <v>4</v>
      </c>
      <c r="B5" t="s">
        <v>152</v>
      </c>
      <c r="C5" t="s">
        <v>31</v>
      </c>
      <c r="D5" t="s">
        <v>30</v>
      </c>
      <c r="E5">
        <v>1</v>
      </c>
      <c r="F5">
        <v>237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191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952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1889</v>
      </c>
      <c r="G8">
        <v>1</v>
      </c>
    </row>
    <row r="9" spans="1:7" x14ac:dyDescent="0.25">
      <c r="A9">
        <v>2</v>
      </c>
      <c r="B9" t="s">
        <v>151</v>
      </c>
      <c r="C9" t="s">
        <v>31</v>
      </c>
      <c r="D9" t="s">
        <v>10</v>
      </c>
      <c r="E9">
        <v>2</v>
      </c>
      <c r="F9">
        <v>1531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242</v>
      </c>
      <c r="G10">
        <v>1</v>
      </c>
    </row>
    <row r="11" spans="1:7" x14ac:dyDescent="0.25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238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202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1064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1375</v>
      </c>
      <c r="G14">
        <v>2</v>
      </c>
    </row>
    <row r="15" spans="1:7" x14ac:dyDescent="0.25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1239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281</v>
      </c>
      <c r="G16">
        <v>2</v>
      </c>
    </row>
    <row r="17" spans="1:7" x14ac:dyDescent="0.25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250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197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1072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2064</v>
      </c>
      <c r="G20">
        <v>2</v>
      </c>
    </row>
    <row r="21" spans="1:7" x14ac:dyDescent="0.25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1605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433</v>
      </c>
      <c r="G22">
        <v>2</v>
      </c>
    </row>
    <row r="23" spans="1:7" x14ac:dyDescent="0.25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264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210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1251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13</v>
      </c>
      <c r="G28">
        <v>3</v>
      </c>
    </row>
    <row r="29" spans="1:7" x14ac:dyDescent="0.25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8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24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33</v>
      </c>
      <c r="G34">
        <v>3</v>
      </c>
    </row>
    <row r="35" spans="1:7" x14ac:dyDescent="0.25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8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703</v>
      </c>
      <c r="D2">
        <v>561</v>
      </c>
      <c r="E2">
        <v>113</v>
      </c>
    </row>
    <row r="3" spans="1:5" x14ac:dyDescent="0.25">
      <c r="A3">
        <v>2</v>
      </c>
      <c r="B3" t="s">
        <v>125</v>
      </c>
      <c r="C3">
        <v>131</v>
      </c>
      <c r="D3">
        <v>100</v>
      </c>
      <c r="E3">
        <v>15</v>
      </c>
    </row>
    <row r="4" spans="1:5" x14ac:dyDescent="0.25">
      <c r="A4">
        <v>3</v>
      </c>
      <c r="B4" t="s">
        <v>155</v>
      </c>
      <c r="C4">
        <v>111</v>
      </c>
      <c r="D4">
        <v>100</v>
      </c>
      <c r="E4">
        <v>107</v>
      </c>
    </row>
    <row r="5" spans="1:5" x14ac:dyDescent="0.25">
      <c r="A5" s="2">
        <v>4</v>
      </c>
      <c r="B5" s="2" t="s">
        <v>136</v>
      </c>
      <c r="C5" s="2">
        <v>109</v>
      </c>
      <c r="D5" s="2">
        <v>86</v>
      </c>
      <c r="E5" s="2">
        <v>5</v>
      </c>
    </row>
    <row r="6" spans="1:5" x14ac:dyDescent="0.25">
      <c r="A6" s="2">
        <v>5</v>
      </c>
      <c r="B6" s="2" t="s">
        <v>156</v>
      </c>
      <c r="C6" s="2">
        <v>60</v>
      </c>
      <c r="D6" s="2">
        <v>53</v>
      </c>
      <c r="E6" s="2">
        <v>3</v>
      </c>
    </row>
    <row r="7" spans="1:5" x14ac:dyDescent="0.25">
      <c r="A7" s="2">
        <v>6</v>
      </c>
      <c r="B7" s="2" t="s">
        <v>102</v>
      </c>
      <c r="C7" s="2">
        <v>235</v>
      </c>
      <c r="D7" s="2">
        <v>192</v>
      </c>
      <c r="E7" s="2">
        <v>69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39</v>
      </c>
      <c r="D2" s="2">
        <v>31</v>
      </c>
      <c r="E2" s="2">
        <v>10</v>
      </c>
    </row>
    <row r="3" spans="1:5" x14ac:dyDescent="0.25">
      <c r="A3" s="2">
        <v>2</v>
      </c>
      <c r="B3" s="2" t="s">
        <v>157</v>
      </c>
      <c r="C3" s="2">
        <v>14</v>
      </c>
      <c r="D3" s="2">
        <v>13</v>
      </c>
      <c r="E3" s="2">
        <v>10</v>
      </c>
    </row>
    <row r="4" spans="1:5" x14ac:dyDescent="0.25">
      <c r="A4" s="2">
        <v>3</v>
      </c>
      <c r="B4" s="2" t="s">
        <v>158</v>
      </c>
      <c r="C4" s="2">
        <v>12</v>
      </c>
      <c r="D4" s="2">
        <v>15</v>
      </c>
      <c r="E4" s="2">
        <v>10</v>
      </c>
    </row>
    <row r="5" spans="1:5" x14ac:dyDescent="0.25">
      <c r="A5" s="2">
        <v>4</v>
      </c>
      <c r="B5" s="2" t="s">
        <v>126</v>
      </c>
      <c r="C5" s="2">
        <v>7</v>
      </c>
      <c r="D5" s="2">
        <v>7</v>
      </c>
      <c r="E5" s="2">
        <v>4</v>
      </c>
    </row>
    <row r="6" spans="1:5" x14ac:dyDescent="0.25">
      <c r="A6" s="2">
        <v>5</v>
      </c>
      <c r="B6" s="2" t="s">
        <v>159</v>
      </c>
      <c r="C6" s="2">
        <v>6</v>
      </c>
      <c r="D6" s="2">
        <v>3</v>
      </c>
      <c r="E6" s="2">
        <v>1</v>
      </c>
    </row>
    <row r="7" spans="1:5" x14ac:dyDescent="0.25">
      <c r="A7" s="2">
        <v>6</v>
      </c>
      <c r="B7" s="2" t="s">
        <v>102</v>
      </c>
      <c r="C7" s="2">
        <v>36</v>
      </c>
      <c r="D7" s="2">
        <v>27</v>
      </c>
      <c r="E7" s="2">
        <v>11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166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2024-06-11T07:45:36Z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