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chartsheets/sheet1.xml" ContentType="application/vnd.openxmlformats-officedocument.spreadsheetml.chartsheet+xml"/>
  <Override PartName="/xl/worksheets/sheet42.xml" ContentType="application/vnd.openxmlformats-officedocument.spreadsheetml.worksheet+xml"/>
  <Override PartName="/xl/chartsheets/sheet2.xml" ContentType="application/vnd.openxmlformats-officedocument.spreadsheetml.chart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6.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8_{462518DC-B5E3-4F5A-B84A-7DEEDDF25E80}" xr6:coauthVersionLast="36" xr6:coauthVersionMax="36" xr10:uidLastSave="{00000000-0000-0000-0000-000000000000}"/>
  <bookViews>
    <workbookView xWindow="0" yWindow="0" windowWidth="22260" windowHeight="12645" tabRatio="910" xr2:uid="{00000000-000D-0000-FFFF-FFFF00000000}"/>
  </bookViews>
  <sheets>
    <sheet name="Strona tytułowa" sheetId="52" r:id="rId1"/>
    <sheet name="Spis treści" sheetId="3" r:id="rId2"/>
    <sheet name="Uwagi Wstępne" sheetId="4" r:id="rId3"/>
    <sheet name="Tab 1" sheetId="5" r:id="rId4"/>
    <sheet name="Tab 2" sheetId="6" r:id="rId5"/>
    <sheet name="Tab 3" sheetId="7" r:id="rId6"/>
    <sheet name="Tab 4" sheetId="8" r:id="rId7"/>
    <sheet name="Tab 5" sheetId="9" r:id="rId8"/>
    <sheet name="Tab 6 i 7" sheetId="10" r:id="rId9"/>
    <sheet name="Tab 8" sheetId="61" r:id="rId10"/>
    <sheet name="Tab 9 i 10" sheetId="11" r:id="rId11"/>
    <sheet name="Tab 11 i 12" sheetId="12" r:id="rId12"/>
    <sheet name="Tab 13 i 14" sheetId="56" r:id="rId13"/>
    <sheet name="Tab 1 (15)" sheetId="13" r:id="rId14"/>
    <sheet name="Tab 1 (16)" sheetId="14" r:id="rId15"/>
    <sheet name="Tab 2 (17) i 3 (18)" sheetId="15" r:id="rId16"/>
    <sheet name="Tab 4 (19) i 5 (20)" sheetId="16" r:id="rId17"/>
    <sheet name="Tab 6 (21) i 7 (22)" sheetId="39" r:id="rId18"/>
    <sheet name="Tab 8 (23) i 9 (24)" sheetId="38" r:id="rId19"/>
    <sheet name="Tab 10 (25)" sheetId="37" r:id="rId20"/>
    <sheet name="Tab 11 (26)" sheetId="53" r:id="rId21"/>
    <sheet name="Tab 12 (27) i 13 (28)" sheetId="54" r:id="rId22"/>
    <sheet name="Tab 1 (29) i 2 (30)" sheetId="36" r:id="rId23"/>
    <sheet name="Tab 3 (31) i 4 (32)" sheetId="35" r:id="rId24"/>
    <sheet name="Tab 1 (33)" sheetId="34" r:id="rId25"/>
    <sheet name="Tab 2 (34)" sheetId="33" r:id="rId26"/>
    <sheet name="Tab 3 (35) i 4 (36)" sheetId="32" r:id="rId27"/>
    <sheet name="Tab 5 (37) i 6 (38)" sheetId="29" r:id="rId28"/>
    <sheet name="Tab 7 (39) i 8 (40)" sheetId="28" r:id="rId29"/>
    <sheet name="Tab 9 (41)" sheetId="55" r:id="rId30"/>
    <sheet name="Tab 1 (42) i 2 (43)" sheetId="31" r:id="rId31"/>
    <sheet name="Wykres 1" sheetId="41" r:id="rId32"/>
    <sheet name="Dane do wykresu 1" sheetId="40" r:id="rId33"/>
    <sheet name="Wykres 2" sheetId="43" r:id="rId34"/>
    <sheet name="Dane do wykresu 2" sheetId="42" r:id="rId35"/>
    <sheet name="Wykres 3" sheetId="46" r:id="rId36"/>
    <sheet name="Dane do wykresu 3" sheetId="44" r:id="rId37"/>
    <sheet name="Wykres 4" sheetId="48" r:id="rId38"/>
    <sheet name="Dane do wykresu 4" sheetId="47" r:id="rId39"/>
    <sheet name="Wykres 5" sheetId="50" r:id="rId40"/>
    <sheet name="Dane do wykresu 5" sheetId="49" r:id="rId41"/>
    <sheet name="Wykres 6" sheetId="57" r:id="rId42"/>
    <sheet name="Dane do wykresu 6" sheetId="58" r:id="rId43"/>
    <sheet name="Wykres 7" sheetId="59" r:id="rId44"/>
    <sheet name="Dane do wykresu 7" sheetId="60" r:id="rId45"/>
  </sheets>
  <definedNames>
    <definedName name="_xlnm.Print_Area" localSheetId="32">'Dane do wykresu 1'!$A$1:$C$22</definedName>
    <definedName name="_xlnm.Print_Area" localSheetId="34">'Dane do wykresu 2'!$A$1:$C$21</definedName>
    <definedName name="_xlnm.Print_Area" localSheetId="36">'Dane do wykresu 3'!$A$1:$G$4</definedName>
    <definedName name="_xlnm.Print_Area" localSheetId="38">'Dane do wykresu 4'!$A$1:$F$4</definedName>
    <definedName name="_xlnm.Print_Area" localSheetId="40">'Dane do wykresu 5'!$A$1:$D$4</definedName>
    <definedName name="_xlnm.Print_Area" localSheetId="42">'Dane do wykresu 6'!$A$1:$C$8</definedName>
    <definedName name="_xlnm.Print_Area" localSheetId="44">'Dane do wykresu 7'!$A$1:$C$9</definedName>
    <definedName name="_xlnm.Print_Area" localSheetId="1">'Spis treści'!$A$1:$B$67</definedName>
    <definedName name="_xlnm.Print_Area" localSheetId="0">'Strona tytułowa'!$A$1:$B$34</definedName>
    <definedName name="_xlnm.Print_Area" localSheetId="3">'Tab 1'!$A$1:$I$32</definedName>
    <definedName name="_xlnm.Print_Area" localSheetId="13">'Tab 1 (15)'!$A$1:$I$65</definedName>
    <definedName name="_xlnm.Print_Area" localSheetId="22">'Tab 1 (29) i 2 (30)'!$A$1:$I$38</definedName>
    <definedName name="_xlnm.Print_Area" localSheetId="20">'Tab 11 (26)'!$A$1:$B$21</definedName>
    <definedName name="_xlnm.Print_Area" localSheetId="12">'Tab 13 i 14'!$A$1:$E$29</definedName>
    <definedName name="_xlnm.Print_Area" localSheetId="4">'Tab 2'!$A$1:$H$31</definedName>
    <definedName name="_xlnm.Print_Area" localSheetId="5">'Tab 3'!$A$1:$I$35</definedName>
    <definedName name="_xlnm.Print_Area" localSheetId="7">'Tab 5'!$A$1:$I$34</definedName>
    <definedName name="_xlnm.Print_Area" localSheetId="8">'Tab 6 i 7'!$A$1:$H$42</definedName>
    <definedName name="_xlnm.Print_Area" localSheetId="9">'Tab 8'!$A$1:$E$26</definedName>
    <definedName name="_xlnm.Print_Area" localSheetId="29">'Tab 9 (41)'!$A$1:$D$16</definedName>
    <definedName name="_xlnm.Print_Area" localSheetId="33">'Wykres 2'!$A$1:$M$22</definedName>
    <definedName name="_xlnm.Print_Area" localSheetId="35">'Wykres 3'!$B$1:$N$21</definedName>
    <definedName name="Z_9B010675_AA94_491E_BD48_3F453A8E3599_.wvu.Rows" localSheetId="2" hidden="1">'Uwagi Wstępne'!#REF!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7" l="1"/>
  <c r="A1" i="29" l="1"/>
  <c r="A1" i="28" s="1"/>
  <c r="A1" i="15"/>
  <c r="A1" i="16" s="1"/>
  <c r="A1" i="39" s="1"/>
  <c r="A1" i="38" s="1"/>
  <c r="A1" i="37" s="1"/>
  <c r="G22" i="36"/>
  <c r="F22" i="36"/>
  <c r="E22" i="36"/>
  <c r="D22" i="36"/>
  <c r="C22" i="36"/>
  <c r="B22" i="36"/>
  <c r="B21" i="56" l="1"/>
  <c r="B20" i="56"/>
  <c r="B19" i="56"/>
  <c r="B18" i="56"/>
  <c r="B17" i="56"/>
  <c r="B16" i="56"/>
  <c r="B15" i="56"/>
  <c r="D14" i="56"/>
  <c r="B14" i="56" s="1"/>
  <c r="C14" i="56"/>
  <c r="B12" i="56"/>
  <c r="B11" i="56"/>
  <c r="B10" i="56"/>
  <c r="B9" i="56"/>
  <c r="B8" i="56"/>
  <c r="B7" i="56"/>
  <c r="D6" i="56"/>
  <c r="C6" i="56"/>
  <c r="B6" i="56" s="1"/>
  <c r="B30" i="54" l="1"/>
  <c r="B29" i="54"/>
  <c r="B28" i="54"/>
  <c r="B27" i="54"/>
  <c r="B26" i="54"/>
  <c r="B25" i="54"/>
  <c r="B24" i="54"/>
  <c r="B22" i="54"/>
  <c r="F20" i="54"/>
  <c r="E20" i="54"/>
  <c r="D20" i="54"/>
  <c r="C20" i="54"/>
  <c r="G5" i="54"/>
  <c r="F5" i="54"/>
  <c r="E5" i="54"/>
  <c r="D5" i="54"/>
  <c r="C5" i="54"/>
  <c r="B5" i="54"/>
  <c r="B20" i="54" l="1"/>
  <c r="B5" i="53"/>
  <c r="E22" i="28" l="1"/>
  <c r="E21" i="28"/>
  <c r="E20" i="28"/>
  <c r="E19" i="28"/>
  <c r="E18" i="28"/>
  <c r="E17" i="28"/>
  <c r="E16" i="28"/>
  <c r="E15" i="28"/>
  <c r="E14" i="28"/>
  <c r="E13" i="28"/>
  <c r="E12" i="28"/>
  <c r="E11" i="28"/>
  <c r="E10" i="28"/>
  <c r="E9" i="28"/>
  <c r="E8" i="28"/>
  <c r="E7" i="28"/>
  <c r="I17" i="13" l="1"/>
  <c r="I16" i="13"/>
  <c r="I15" i="13"/>
  <c r="H57" i="13"/>
  <c r="H56" i="13"/>
  <c r="H55" i="13"/>
  <c r="H21" i="13"/>
  <c r="H20" i="13"/>
  <c r="H19" i="13"/>
  <c r="G55" i="13" l="1"/>
  <c r="G56" i="13"/>
  <c r="G57" i="13"/>
  <c r="M5" i="31" l="1"/>
  <c r="L5" i="31"/>
  <c r="K5" i="31"/>
  <c r="J5" i="31"/>
  <c r="I5" i="31"/>
  <c r="H5" i="31"/>
  <c r="G5" i="31"/>
  <c r="F5" i="31"/>
  <c r="E5" i="31"/>
  <c r="D5" i="31"/>
  <c r="C5" i="31"/>
  <c r="B5" i="31"/>
  <c r="C29" i="31"/>
  <c r="D28" i="29"/>
  <c r="C28" i="29"/>
  <c r="I28" i="32"/>
  <c r="H28" i="32"/>
  <c r="G28" i="32"/>
  <c r="I27" i="32"/>
  <c r="H27" i="32"/>
  <c r="G27" i="32"/>
  <c r="I26" i="32"/>
  <c r="H26" i="32"/>
  <c r="G26" i="32"/>
  <c r="I24" i="32"/>
  <c r="H24" i="32"/>
  <c r="G24" i="32"/>
  <c r="I23" i="32"/>
  <c r="H23" i="32"/>
  <c r="G23" i="32"/>
  <c r="I22" i="32"/>
  <c r="H22" i="32"/>
  <c r="G22" i="32"/>
  <c r="A1" i="33"/>
  <c r="A1" i="32" s="1"/>
  <c r="J16" i="35"/>
  <c r="I16" i="35"/>
  <c r="H16" i="35"/>
  <c r="J14" i="35"/>
  <c r="I14" i="35"/>
  <c r="H14" i="35"/>
  <c r="J13" i="35"/>
  <c r="I13" i="35"/>
  <c r="H13" i="35"/>
  <c r="J11" i="35"/>
  <c r="I11" i="35"/>
  <c r="H11" i="35"/>
  <c r="J10" i="35"/>
  <c r="I10" i="35"/>
  <c r="H10" i="35"/>
  <c r="J9" i="35"/>
  <c r="I9" i="35"/>
  <c r="H9" i="35"/>
  <c r="J8" i="35"/>
  <c r="I8" i="35"/>
  <c r="H8" i="35"/>
  <c r="J7" i="35"/>
  <c r="I7" i="35"/>
  <c r="H7" i="35"/>
  <c r="A1" i="35"/>
  <c r="I16" i="36"/>
  <c r="H16" i="36"/>
  <c r="G16" i="36"/>
  <c r="I15" i="36"/>
  <c r="H15" i="36"/>
  <c r="G15" i="36"/>
  <c r="I14" i="36"/>
  <c r="H14" i="36"/>
  <c r="G14" i="36"/>
  <c r="I12" i="36"/>
  <c r="H12" i="36"/>
  <c r="G12" i="36"/>
  <c r="I11" i="36"/>
  <c r="H11" i="36"/>
  <c r="G11" i="36"/>
  <c r="I10" i="36"/>
  <c r="H10" i="36"/>
  <c r="G10" i="36"/>
  <c r="I9" i="36"/>
  <c r="H9" i="36"/>
  <c r="G9" i="36"/>
  <c r="I8" i="36"/>
  <c r="H8" i="36"/>
  <c r="G8" i="36"/>
  <c r="D11" i="9" l="1"/>
  <c r="C11" i="9"/>
  <c r="B11" i="9"/>
  <c r="D10" i="9"/>
  <c r="C10" i="9"/>
  <c r="B10" i="9"/>
  <c r="D3" i="49" l="1"/>
  <c r="D4" i="49" s="1"/>
  <c r="C4" i="49" l="1"/>
  <c r="B4" i="49"/>
  <c r="F3" i="47"/>
  <c r="D4" i="44"/>
  <c r="G3" i="44"/>
  <c r="G4" i="44" s="1"/>
  <c r="E4" i="44" l="1"/>
  <c r="B4" i="44"/>
  <c r="F4" i="44"/>
  <c r="C4" i="44"/>
  <c r="C22" i="40"/>
  <c r="G20" i="39"/>
  <c r="F20" i="39"/>
  <c r="E20" i="39"/>
  <c r="D20" i="39"/>
  <c r="C26" i="39"/>
  <c r="C25" i="39"/>
  <c r="B25" i="39" s="1"/>
  <c r="C24" i="39"/>
  <c r="B24" i="39" s="1"/>
  <c r="C23" i="39"/>
  <c r="B23" i="39" s="1"/>
  <c r="C22" i="39"/>
  <c r="C21" i="39"/>
  <c r="B21" i="39" s="1"/>
  <c r="B26" i="39"/>
  <c r="B22" i="39"/>
  <c r="C20" i="39" l="1"/>
  <c r="B20" i="39" s="1"/>
  <c r="H7" i="33"/>
  <c r="G7" i="33"/>
  <c r="F7" i="33"/>
  <c r="E7" i="33"/>
  <c r="D7" i="33"/>
  <c r="C7" i="33"/>
  <c r="B7" i="33"/>
  <c r="J21" i="35"/>
  <c r="I21" i="35"/>
  <c r="H21" i="35"/>
  <c r="G21" i="35"/>
  <c r="F21" i="35"/>
  <c r="E21" i="35"/>
  <c r="C21" i="35"/>
  <c r="B21" i="35"/>
  <c r="F18" i="38" l="1"/>
  <c r="E18" i="38"/>
  <c r="D18" i="38"/>
  <c r="C24" i="38"/>
  <c r="B24" i="38" s="1"/>
  <c r="C23" i="38"/>
  <c r="B23" i="38" s="1"/>
  <c r="C22" i="38"/>
  <c r="B22" i="38" s="1"/>
  <c r="C21" i="38"/>
  <c r="B21" i="38" s="1"/>
  <c r="C20" i="38"/>
  <c r="B20" i="38" s="1"/>
  <c r="C19" i="38"/>
  <c r="B19" i="38" s="1"/>
  <c r="C18" i="38" l="1"/>
  <c r="B18" i="38" s="1"/>
  <c r="I19" i="15"/>
  <c r="H19" i="15"/>
  <c r="G19" i="15"/>
  <c r="I18" i="15"/>
  <c r="H18" i="15"/>
  <c r="G18" i="15"/>
  <c r="I16" i="15"/>
  <c r="H16" i="15"/>
  <c r="G16" i="15"/>
  <c r="I15" i="15"/>
  <c r="H15" i="15"/>
  <c r="G15" i="15"/>
  <c r="I13" i="15"/>
  <c r="H13" i="15"/>
  <c r="G13" i="15"/>
  <c r="I12" i="15"/>
  <c r="H12" i="15"/>
  <c r="G12" i="15"/>
  <c r="I10" i="15"/>
  <c r="H10" i="15"/>
  <c r="G10" i="15"/>
  <c r="I9" i="15"/>
  <c r="D6" i="29" l="1"/>
  <c r="C6" i="29"/>
  <c r="B6" i="29"/>
  <c r="B28" i="29"/>
  <c r="C27" i="28" l="1"/>
  <c r="B27" i="28"/>
  <c r="B22" i="28"/>
  <c r="H22" i="28" s="1"/>
  <c r="B21" i="28"/>
  <c r="H21" i="28" s="1"/>
  <c r="B20" i="28"/>
  <c r="H20" i="28" s="1"/>
  <c r="B19" i="28"/>
  <c r="H19" i="28" s="1"/>
  <c r="B18" i="28"/>
  <c r="H18" i="28" s="1"/>
  <c r="B17" i="28"/>
  <c r="H17" i="28" s="1"/>
  <c r="B16" i="28"/>
  <c r="H16" i="28" s="1"/>
  <c r="B15" i="28"/>
  <c r="H15" i="28" s="1"/>
  <c r="B14" i="28"/>
  <c r="H14" i="28" s="1"/>
  <c r="B13" i="28"/>
  <c r="H13" i="28" s="1"/>
  <c r="B12" i="28"/>
  <c r="H12" i="28" s="1"/>
  <c r="B11" i="28"/>
  <c r="H11" i="28" s="1"/>
  <c r="B10" i="28"/>
  <c r="H10" i="28" s="1"/>
  <c r="B9" i="28"/>
  <c r="H9" i="28" s="1"/>
  <c r="B8" i="28"/>
  <c r="H8" i="28" s="1"/>
  <c r="B7" i="28"/>
  <c r="H7" i="28" s="1"/>
  <c r="I6" i="28"/>
  <c r="G6" i="28"/>
  <c r="F6" i="28"/>
  <c r="E6" i="28"/>
  <c r="D6" i="28"/>
  <c r="C6" i="28"/>
  <c r="B6" i="28" l="1"/>
  <c r="H6" i="28" s="1"/>
  <c r="I28" i="14" l="1"/>
  <c r="H28" i="14"/>
  <c r="G28" i="14"/>
  <c r="C34" i="16" l="1"/>
  <c r="B34" i="16" s="1"/>
  <c r="C33" i="16"/>
  <c r="B33" i="16" s="1"/>
  <c r="C32" i="16"/>
  <c r="F32" i="16" s="1"/>
  <c r="C31" i="16"/>
  <c r="B31" i="16" s="1"/>
  <c r="C30" i="16"/>
  <c r="B30" i="16" s="1"/>
  <c r="C29" i="16"/>
  <c r="B29" i="16" s="1"/>
  <c r="C28" i="16"/>
  <c r="F28" i="16" s="1"/>
  <c r="C27" i="16"/>
  <c r="F27" i="16" s="1"/>
  <c r="C26" i="16"/>
  <c r="B26" i="16" s="1"/>
  <c r="C25" i="16"/>
  <c r="B25" i="16" s="1"/>
  <c r="C24" i="16"/>
  <c r="F24" i="16" s="1"/>
  <c r="C23" i="16"/>
  <c r="F23" i="16" s="1"/>
  <c r="C22" i="16"/>
  <c r="B22" i="16" s="1"/>
  <c r="C21" i="16"/>
  <c r="B21" i="16" s="1"/>
  <c r="C20" i="16"/>
  <c r="F20" i="16" s="1"/>
  <c r="C19" i="16"/>
  <c r="F19" i="16" s="1"/>
  <c r="G18" i="16"/>
  <c r="E18" i="16"/>
  <c r="D18" i="16"/>
  <c r="C14" i="16"/>
  <c r="B14" i="16" s="1"/>
  <c r="C13" i="16"/>
  <c r="C12" i="16"/>
  <c r="C11" i="16"/>
  <c r="F11" i="16" s="1"/>
  <c r="C10" i="16"/>
  <c r="C9" i="16"/>
  <c r="C8" i="16"/>
  <c r="F8" i="16" s="1"/>
  <c r="G7" i="16"/>
  <c r="E7" i="16"/>
  <c r="D7" i="16"/>
  <c r="E25" i="15"/>
  <c r="B25" i="15"/>
  <c r="F25" i="15"/>
  <c r="D25" i="15"/>
  <c r="C25" i="15"/>
  <c r="H9" i="15"/>
  <c r="I26" i="14"/>
  <c r="H26" i="14"/>
  <c r="G26" i="14"/>
  <c r="I25" i="14"/>
  <c r="H25" i="14"/>
  <c r="G25" i="14"/>
  <c r="I24" i="14"/>
  <c r="H24" i="14"/>
  <c r="G24" i="14"/>
  <c r="I22" i="14"/>
  <c r="H22" i="14"/>
  <c r="G22" i="14"/>
  <c r="I21" i="14"/>
  <c r="H21" i="14"/>
  <c r="G21" i="14"/>
  <c r="I20" i="14"/>
  <c r="H20" i="14"/>
  <c r="G20" i="14"/>
  <c r="I19" i="14"/>
  <c r="H19" i="14"/>
  <c r="G19" i="14"/>
  <c r="I18" i="14"/>
  <c r="H18" i="14"/>
  <c r="G18" i="14"/>
  <c r="I16" i="14"/>
  <c r="H16" i="14"/>
  <c r="G16" i="14"/>
  <c r="I15" i="14"/>
  <c r="H15" i="14"/>
  <c r="G15" i="14"/>
  <c r="I14" i="14"/>
  <c r="H14" i="14"/>
  <c r="G14" i="14"/>
  <c r="I12" i="14"/>
  <c r="H12" i="14"/>
  <c r="G12" i="14"/>
  <c r="I11" i="14"/>
  <c r="H11" i="14"/>
  <c r="G11" i="14"/>
  <c r="I9" i="14"/>
  <c r="H9" i="14"/>
  <c r="G9" i="14"/>
  <c r="H8" i="14"/>
  <c r="I8" i="14"/>
  <c r="G8" i="14"/>
  <c r="G53" i="13"/>
  <c r="H53" i="13"/>
  <c r="I53" i="13"/>
  <c r="I52" i="13"/>
  <c r="H52" i="13"/>
  <c r="G52" i="13"/>
  <c r="I51" i="13"/>
  <c r="H51" i="13"/>
  <c r="G51" i="13"/>
  <c r="H49" i="13"/>
  <c r="G49" i="13"/>
  <c r="H48" i="13"/>
  <c r="G48" i="13"/>
  <c r="H47" i="13"/>
  <c r="G47" i="13"/>
  <c r="I45" i="13"/>
  <c r="H45" i="13"/>
  <c r="I44" i="13"/>
  <c r="H44" i="13"/>
  <c r="G44" i="13"/>
  <c r="I43" i="13"/>
  <c r="H43" i="13"/>
  <c r="G43" i="13"/>
  <c r="G41" i="13"/>
  <c r="I41" i="13"/>
  <c r="H41" i="13"/>
  <c r="I40" i="13"/>
  <c r="H40" i="13"/>
  <c r="G40" i="13"/>
  <c r="I39" i="13"/>
  <c r="H39" i="13"/>
  <c r="G39" i="13"/>
  <c r="I37" i="13"/>
  <c r="H37" i="13"/>
  <c r="I36" i="13"/>
  <c r="H36" i="13"/>
  <c r="G36" i="13"/>
  <c r="I35" i="13"/>
  <c r="H35" i="13"/>
  <c r="G35" i="13"/>
  <c r="I33" i="13"/>
  <c r="H33" i="13"/>
  <c r="I32" i="13"/>
  <c r="H32" i="13"/>
  <c r="G32" i="13"/>
  <c r="I31" i="13"/>
  <c r="H31" i="13"/>
  <c r="G31" i="13"/>
  <c r="G29" i="13"/>
  <c r="H29" i="13"/>
  <c r="I29" i="13"/>
  <c r="I28" i="13"/>
  <c r="H28" i="13"/>
  <c r="G28" i="13"/>
  <c r="I27" i="13"/>
  <c r="H27" i="13"/>
  <c r="G27" i="13"/>
  <c r="I25" i="13"/>
  <c r="H25" i="13"/>
  <c r="I24" i="13"/>
  <c r="H24" i="13"/>
  <c r="G24" i="13"/>
  <c r="I23" i="13"/>
  <c r="H23" i="13"/>
  <c r="G23" i="13"/>
  <c r="G21" i="13"/>
  <c r="G20" i="13"/>
  <c r="G19" i="13"/>
  <c r="H17" i="13"/>
  <c r="G17" i="13"/>
  <c r="H16" i="13"/>
  <c r="G16" i="13"/>
  <c r="H15" i="13"/>
  <c r="G15" i="13"/>
  <c r="H13" i="13"/>
  <c r="H12" i="13"/>
  <c r="G12" i="13"/>
  <c r="I12" i="13"/>
  <c r="H11" i="13"/>
  <c r="G11" i="13"/>
  <c r="I11" i="13"/>
  <c r="I9" i="13"/>
  <c r="H9" i="13"/>
  <c r="I8" i="13"/>
  <c r="H8" i="13"/>
  <c r="G8" i="13"/>
  <c r="I7" i="13"/>
  <c r="H7" i="13"/>
  <c r="G7" i="13"/>
  <c r="C47" i="12"/>
  <c r="B47" i="12"/>
  <c r="C46" i="12"/>
  <c r="B46" i="12"/>
  <c r="C45" i="12"/>
  <c r="B45" i="12"/>
  <c r="C44" i="12"/>
  <c r="B44" i="12"/>
  <c r="C43" i="12"/>
  <c r="B43" i="12"/>
  <c r="C42" i="12"/>
  <c r="B42" i="12"/>
  <c r="C41" i="12"/>
  <c r="B41" i="12"/>
  <c r="C40" i="12"/>
  <c r="B40" i="12"/>
  <c r="C39" i="12"/>
  <c r="B39" i="12"/>
  <c r="C38" i="12"/>
  <c r="B38" i="12"/>
  <c r="C37" i="12"/>
  <c r="B37" i="12"/>
  <c r="C36" i="12"/>
  <c r="B36" i="12"/>
  <c r="C35" i="12"/>
  <c r="B35" i="12"/>
  <c r="C34" i="12"/>
  <c r="B34" i="12"/>
  <c r="C33" i="12"/>
  <c r="B33" i="12"/>
  <c r="C32" i="12"/>
  <c r="B32" i="12"/>
  <c r="I31" i="12"/>
  <c r="H31" i="12"/>
  <c r="G31" i="12"/>
  <c r="F31" i="12"/>
  <c r="E31" i="12"/>
  <c r="D31" i="12"/>
  <c r="F22" i="12"/>
  <c r="E22" i="12"/>
  <c r="D22" i="12"/>
  <c r="C22" i="12"/>
  <c r="B22" i="12"/>
  <c r="I21" i="12"/>
  <c r="H21" i="12"/>
  <c r="G21" i="12"/>
  <c r="I20" i="12"/>
  <c r="H20" i="12"/>
  <c r="G20" i="12"/>
  <c r="F18" i="12"/>
  <c r="E18" i="12"/>
  <c r="G18" i="12" s="1"/>
  <c r="D18" i="12"/>
  <c r="C18" i="12"/>
  <c r="B18" i="12"/>
  <c r="I17" i="12"/>
  <c r="H17" i="12"/>
  <c r="G17" i="12"/>
  <c r="I16" i="12"/>
  <c r="H16" i="12"/>
  <c r="G16" i="12"/>
  <c r="F14" i="12"/>
  <c r="E14" i="12"/>
  <c r="D14" i="12"/>
  <c r="C14" i="12"/>
  <c r="B14" i="12"/>
  <c r="I13" i="12"/>
  <c r="H13" i="12"/>
  <c r="G13" i="12"/>
  <c r="I12" i="12"/>
  <c r="H12" i="12"/>
  <c r="G12" i="12"/>
  <c r="C10" i="12"/>
  <c r="I8" i="12"/>
  <c r="E32" i="11"/>
  <c r="E31" i="11"/>
  <c r="E30" i="11"/>
  <c r="E29" i="11"/>
  <c r="E28" i="11"/>
  <c r="E27" i="11"/>
  <c r="E26" i="11"/>
  <c r="E25" i="11"/>
  <c r="E24" i="11"/>
  <c r="E23" i="11"/>
  <c r="E22" i="11"/>
  <c r="E21" i="11"/>
  <c r="E20" i="11"/>
  <c r="E19" i="11"/>
  <c r="E18" i="11"/>
  <c r="E17" i="11"/>
  <c r="D16" i="11"/>
  <c r="B16" i="11"/>
  <c r="G8" i="11" s="1"/>
  <c r="F10" i="11"/>
  <c r="D10" i="11"/>
  <c r="C10" i="11"/>
  <c r="B10" i="11"/>
  <c r="I9" i="11"/>
  <c r="I8" i="11"/>
  <c r="B30" i="10"/>
  <c r="B29" i="10"/>
  <c r="B28" i="10"/>
  <c r="B27" i="10"/>
  <c r="A1" i="10"/>
  <c r="A1" i="11" s="1"/>
  <c r="A1" i="12" s="1"/>
  <c r="I32" i="9"/>
  <c r="H32" i="9"/>
  <c r="G32" i="9"/>
  <c r="I31" i="9"/>
  <c r="H31" i="9"/>
  <c r="G31" i="9"/>
  <c r="I30" i="9"/>
  <c r="H30" i="9"/>
  <c r="G30" i="9"/>
  <c r="I29" i="9"/>
  <c r="H29" i="9"/>
  <c r="G29" i="9"/>
  <c r="I28" i="9"/>
  <c r="H28" i="9"/>
  <c r="G28" i="9"/>
  <c r="I27" i="9"/>
  <c r="H27" i="9"/>
  <c r="G27" i="9"/>
  <c r="I26" i="9"/>
  <c r="H26" i="9"/>
  <c r="G26" i="9"/>
  <c r="I25" i="9"/>
  <c r="H25" i="9"/>
  <c r="G25" i="9"/>
  <c r="I24" i="9"/>
  <c r="H24" i="9"/>
  <c r="G24" i="9"/>
  <c r="I23" i="9"/>
  <c r="H23" i="9"/>
  <c r="G23" i="9"/>
  <c r="I22" i="9"/>
  <c r="H22" i="9"/>
  <c r="G22" i="9"/>
  <c r="I21" i="9"/>
  <c r="H21" i="9"/>
  <c r="G21" i="9"/>
  <c r="I20" i="9"/>
  <c r="H20" i="9"/>
  <c r="G20" i="9"/>
  <c r="I18" i="9"/>
  <c r="H18" i="9"/>
  <c r="G18" i="9"/>
  <c r="I17" i="9"/>
  <c r="H17" i="9"/>
  <c r="G17" i="9"/>
  <c r="I16" i="9"/>
  <c r="H16" i="9"/>
  <c r="G16" i="9"/>
  <c r="I15" i="9"/>
  <c r="H15" i="9"/>
  <c r="G15" i="9"/>
  <c r="I14" i="9"/>
  <c r="H14" i="9"/>
  <c r="G14" i="9"/>
  <c r="I13" i="9"/>
  <c r="H13" i="9"/>
  <c r="G13" i="9"/>
  <c r="F11" i="9"/>
  <c r="E11" i="9"/>
  <c r="G11" i="9" s="1"/>
  <c r="F10" i="9"/>
  <c r="I10" i="9" s="1"/>
  <c r="E10" i="9"/>
  <c r="H10" i="9" s="1"/>
  <c r="I9" i="9"/>
  <c r="H9" i="9"/>
  <c r="G9" i="9"/>
  <c r="A1" i="9"/>
  <c r="B30" i="8"/>
  <c r="B29" i="8"/>
  <c r="B28" i="8"/>
  <c r="C27" i="8"/>
  <c r="C10" i="8" s="1"/>
  <c r="D26" i="8"/>
  <c r="B26" i="8" s="1"/>
  <c r="D25" i="8"/>
  <c r="B25" i="8" s="1"/>
  <c r="D24" i="8"/>
  <c r="B24" i="8" s="1"/>
  <c r="D23" i="8"/>
  <c r="B23" i="8" s="1"/>
  <c r="D22" i="8"/>
  <c r="B22" i="8" s="1"/>
  <c r="D21" i="8"/>
  <c r="B21" i="8" s="1"/>
  <c r="D20" i="8"/>
  <c r="B20" i="8" s="1"/>
  <c r="D19" i="8"/>
  <c r="B19" i="8" s="1"/>
  <c r="D18" i="8"/>
  <c r="B18" i="8" s="1"/>
  <c r="D17" i="8"/>
  <c r="B17" i="8" s="1"/>
  <c r="D16" i="8"/>
  <c r="B16" i="8" s="1"/>
  <c r="D15" i="8"/>
  <c r="B15" i="8" s="1"/>
  <c r="D14" i="8"/>
  <c r="B14" i="8" s="1"/>
  <c r="D13" i="8"/>
  <c r="B13" i="8" s="1"/>
  <c r="D12" i="8"/>
  <c r="B12" i="8" s="1"/>
  <c r="D11" i="8"/>
  <c r="B11" i="8" s="1"/>
  <c r="H10" i="8"/>
  <c r="G10" i="8"/>
  <c r="F10" i="8"/>
  <c r="E10" i="8"/>
  <c r="A1" i="8"/>
  <c r="I33" i="7"/>
  <c r="H33" i="7"/>
  <c r="G33" i="7"/>
  <c r="I32" i="7"/>
  <c r="H32" i="7"/>
  <c r="G32" i="7"/>
  <c r="I31" i="7"/>
  <c r="H31" i="7"/>
  <c r="G31" i="7"/>
  <c r="I30" i="7"/>
  <c r="H30" i="7"/>
  <c r="G30" i="7"/>
  <c r="I29" i="7"/>
  <c r="H29" i="7"/>
  <c r="G29" i="7"/>
  <c r="F28" i="7"/>
  <c r="E28" i="7"/>
  <c r="D28" i="7"/>
  <c r="G28" i="7" s="1"/>
  <c r="C28" i="7"/>
  <c r="B28" i="7"/>
  <c r="I27" i="7"/>
  <c r="H27" i="7"/>
  <c r="G27" i="7"/>
  <c r="I26" i="7"/>
  <c r="H26" i="7"/>
  <c r="G26" i="7"/>
  <c r="I25" i="7"/>
  <c r="H25" i="7"/>
  <c r="G25" i="7"/>
  <c r="I24" i="7"/>
  <c r="H24" i="7"/>
  <c r="G24" i="7"/>
  <c r="I23" i="7"/>
  <c r="H23" i="7"/>
  <c r="G23" i="7"/>
  <c r="F22" i="7"/>
  <c r="E22" i="7"/>
  <c r="E21" i="7" s="1"/>
  <c r="D22" i="7"/>
  <c r="C22" i="7"/>
  <c r="B22" i="7"/>
  <c r="B21" i="7"/>
  <c r="B12" i="7" s="1"/>
  <c r="I19" i="7"/>
  <c r="H19" i="7"/>
  <c r="G19" i="7"/>
  <c r="I18" i="7"/>
  <c r="H18" i="7"/>
  <c r="G18" i="7"/>
  <c r="I17" i="7"/>
  <c r="H17" i="7"/>
  <c r="G17" i="7"/>
  <c r="I16" i="7"/>
  <c r="H16" i="7"/>
  <c r="G16" i="7"/>
  <c r="I15" i="7"/>
  <c r="H15" i="7"/>
  <c r="G15" i="7"/>
  <c r="F14" i="7"/>
  <c r="E14" i="7"/>
  <c r="E11" i="7" s="1"/>
  <c r="D14" i="7"/>
  <c r="D11" i="7" s="1"/>
  <c r="C14" i="7"/>
  <c r="B14" i="7"/>
  <c r="B11" i="7" s="1"/>
  <c r="F11" i="7"/>
  <c r="A1" i="7"/>
  <c r="B30" i="6"/>
  <c r="B29" i="6"/>
  <c r="B28" i="6"/>
  <c r="C27" i="6"/>
  <c r="B27" i="6" s="1"/>
  <c r="A1" i="6"/>
  <c r="I31" i="5"/>
  <c r="H31" i="5"/>
  <c r="G31" i="5"/>
  <c r="I30" i="5"/>
  <c r="H30" i="5"/>
  <c r="G30" i="5"/>
  <c r="I29" i="5"/>
  <c r="H29" i="5"/>
  <c r="G29" i="5"/>
  <c r="I28" i="5"/>
  <c r="H28" i="5"/>
  <c r="G28" i="5"/>
  <c r="I27" i="5"/>
  <c r="H27" i="5"/>
  <c r="G27" i="5"/>
  <c r="I26" i="5"/>
  <c r="H26" i="5"/>
  <c r="G26" i="5"/>
  <c r="I25" i="5"/>
  <c r="H25" i="5"/>
  <c r="G25" i="5"/>
  <c r="I24" i="5"/>
  <c r="H24" i="5"/>
  <c r="G24" i="5"/>
  <c r="I23" i="5"/>
  <c r="H23" i="5"/>
  <c r="G23" i="5"/>
  <c r="I22" i="5"/>
  <c r="H22" i="5"/>
  <c r="G22" i="5"/>
  <c r="I21" i="5"/>
  <c r="H21" i="5"/>
  <c r="G21" i="5"/>
  <c r="I20" i="5"/>
  <c r="H20" i="5"/>
  <c r="G20" i="5"/>
  <c r="I19" i="5"/>
  <c r="H19" i="5"/>
  <c r="G19" i="5"/>
  <c r="I17" i="5"/>
  <c r="H17" i="5"/>
  <c r="G17" i="5"/>
  <c r="I16" i="5"/>
  <c r="H16" i="5"/>
  <c r="G16" i="5"/>
  <c r="I15" i="5"/>
  <c r="H15" i="5"/>
  <c r="G15" i="5"/>
  <c r="I14" i="5"/>
  <c r="H14" i="5"/>
  <c r="G14" i="5"/>
  <c r="I13" i="5"/>
  <c r="H13" i="5"/>
  <c r="G13" i="5"/>
  <c r="I12" i="5"/>
  <c r="H12" i="5"/>
  <c r="G12" i="5"/>
  <c r="F10" i="5"/>
  <c r="E10" i="5"/>
  <c r="D10" i="5"/>
  <c r="C10" i="5"/>
  <c r="B10" i="5"/>
  <c r="F9" i="5"/>
  <c r="E9" i="5"/>
  <c r="D9" i="5"/>
  <c r="C9" i="5"/>
  <c r="B9" i="5"/>
  <c r="H8" i="5"/>
  <c r="G8" i="5"/>
  <c r="I8" i="5"/>
  <c r="C31" i="12" l="1"/>
  <c r="I14" i="12"/>
  <c r="B31" i="12"/>
  <c r="I22" i="12"/>
  <c r="F21" i="7"/>
  <c r="I9" i="5"/>
  <c r="F22" i="16"/>
  <c r="I18" i="12"/>
  <c r="H14" i="12"/>
  <c r="I28" i="7"/>
  <c r="H21" i="7"/>
  <c r="E12" i="7"/>
  <c r="E10" i="7" s="1"/>
  <c r="G10" i="7" s="1"/>
  <c r="D21" i="7"/>
  <c r="D12" i="7" s="1"/>
  <c r="D10" i="7"/>
  <c r="I14" i="7"/>
  <c r="C11" i="7"/>
  <c r="I11" i="7" s="1"/>
  <c r="H14" i="7"/>
  <c r="H11" i="7"/>
  <c r="B10" i="16"/>
  <c r="F10" i="16"/>
  <c r="B13" i="16"/>
  <c r="F13" i="16"/>
  <c r="E16" i="11"/>
  <c r="G8" i="12"/>
  <c r="D10" i="12"/>
  <c r="H18" i="12"/>
  <c r="B8" i="16"/>
  <c r="B11" i="16"/>
  <c r="B19" i="16"/>
  <c r="F31" i="16"/>
  <c r="I10" i="5"/>
  <c r="I11" i="9"/>
  <c r="H9" i="5"/>
  <c r="H22" i="7"/>
  <c r="H28" i="7"/>
  <c r="G9" i="11"/>
  <c r="G9" i="12"/>
  <c r="H10" i="5"/>
  <c r="B10" i="7"/>
  <c r="I22" i="7"/>
  <c r="B27" i="8"/>
  <c r="B10" i="8" s="1"/>
  <c r="G10" i="9"/>
  <c r="H11" i="9"/>
  <c r="I10" i="11"/>
  <c r="B10" i="12"/>
  <c r="F10" i="12"/>
  <c r="I10" i="12" s="1"/>
  <c r="H22" i="12"/>
  <c r="B9" i="16"/>
  <c r="F9" i="16"/>
  <c r="B12" i="16"/>
  <c r="F12" i="16"/>
  <c r="B27" i="16"/>
  <c r="B20" i="16"/>
  <c r="B23" i="16"/>
  <c r="C18" i="16"/>
  <c r="F18" i="16" s="1"/>
  <c r="B24" i="16"/>
  <c r="F26" i="16"/>
  <c r="B28" i="16"/>
  <c r="F30" i="16"/>
  <c r="B32" i="16"/>
  <c r="F34" i="16"/>
  <c r="C7" i="16"/>
  <c r="B7" i="16" s="1"/>
  <c r="I10" i="14"/>
  <c r="H10" i="14"/>
  <c r="I13" i="13"/>
  <c r="F7" i="16"/>
  <c r="G33" i="13"/>
  <c r="G45" i="13"/>
  <c r="F21" i="16"/>
  <c r="F25" i="16"/>
  <c r="F29" i="16"/>
  <c r="F33" i="16"/>
  <c r="G9" i="13"/>
  <c r="G13" i="13"/>
  <c r="G25" i="13"/>
  <c r="G37" i="13"/>
  <c r="G10" i="14"/>
  <c r="G9" i="15"/>
  <c r="H8" i="11"/>
  <c r="H9" i="11"/>
  <c r="H8" i="12"/>
  <c r="H9" i="12"/>
  <c r="F12" i="7"/>
  <c r="C21" i="7"/>
  <c r="C12" i="7" s="1"/>
  <c r="C10" i="7" s="1"/>
  <c r="G21" i="7"/>
  <c r="G22" i="7"/>
  <c r="D10" i="8"/>
  <c r="E10" i="11"/>
  <c r="I9" i="12"/>
  <c r="E10" i="12"/>
  <c r="G14" i="12"/>
  <c r="G22" i="12"/>
  <c r="G9" i="5"/>
  <c r="G10" i="5"/>
  <c r="G11" i="7"/>
  <c r="G12" i="7"/>
  <c r="G14" i="7"/>
  <c r="B18" i="16" l="1"/>
  <c r="H10" i="7"/>
  <c r="H12" i="7"/>
  <c r="G10" i="11"/>
  <c r="H10" i="11"/>
  <c r="F10" i="7"/>
  <c r="I10" i="7" s="1"/>
  <c r="I12" i="7"/>
  <c r="G10" i="12"/>
  <c r="H10" i="12"/>
  <c r="I21" i="7"/>
</calcChain>
</file>

<file path=xl/sharedStrings.xml><?xml version="1.0" encoding="utf-8"?>
<sst xmlns="http://schemas.openxmlformats.org/spreadsheetml/2006/main" count="1462" uniqueCount="707">
  <si>
    <t>KWARTALNA 
INFORMACJA STATYSTYCZNA</t>
  </si>
  <si>
    <t>SPIS TREŚCI</t>
  </si>
  <si>
    <t>I.</t>
  </si>
  <si>
    <t>TABL. 1.</t>
  </si>
  <si>
    <t>PRZECIĘTNA MIESIĘCZNA LICZBA EMERYTUR I RENT WEDŁUG RODZAJÓW ŚWIADCZEŃ</t>
  </si>
  <si>
    <t>TABL. 2.</t>
  </si>
  <si>
    <t>TABL. 3.</t>
  </si>
  <si>
    <t>TABL. 4.</t>
  </si>
  <si>
    <t>TABL. 5.</t>
  </si>
  <si>
    <t>TABL. 6.</t>
  </si>
  <si>
    <t>TABL. 7.</t>
  </si>
  <si>
    <t>TABL. 8.</t>
  </si>
  <si>
    <t>ZASIŁKI MACIERZYŃSKIE FINANSOWANE Z FUNDUSZU EMERYTALNO-RENTOWEGO</t>
  </si>
  <si>
    <t xml:space="preserve">TABL. 10. </t>
  </si>
  <si>
    <t>ZASIŁKI POGRZEBOWE FINANSOWANE Z FUNDUSZU EMERYTALNO-RENTOWEGO</t>
  </si>
  <si>
    <t xml:space="preserve">TABL. 11. </t>
  </si>
  <si>
    <t>II.</t>
  </si>
  <si>
    <t>ŚWIADCZENIA FINANSOWANE Z BUDŻETU PAŃSTWA ZLECONE DO WYPŁATY KASIE ROLNICZEGO UBEZPIECZENIA SPOŁECZNEGO</t>
  </si>
  <si>
    <t>III.</t>
  </si>
  <si>
    <t xml:space="preserve">WNIOSKI O PRZYZNANIE EMERYTUR I RENT WEDŁUG RODZAJÓW ŚWIADCZEŃ </t>
  </si>
  <si>
    <t xml:space="preserve">WNIOSKI O PRZYZNANIE EMERYTUR I RENT ROLNICZYCH ROZPATRYWANE Z ZASTOSOWANIEM PRZEPISÓW WSPÓLNOTOWYCH UE </t>
  </si>
  <si>
    <t>WNIOSKI O PRZYZNANIE EMERYTUR I RENT ROLNICZYCH Z ZASTOSOWANIEM POSTANOWIEŃ UMÓW DWUSTRONNYCH 
O ZABEZPIECZENIU SPOŁECZNYM</t>
  </si>
  <si>
    <t>IV.</t>
  </si>
  <si>
    <t>ZASIŁKI CHOROBOWE I JEDNORAZOWE ODSZKODOWANIA</t>
  </si>
  <si>
    <t xml:space="preserve">WYPADKI PRZY PRACY ROLNICZEJ I CHOROBY ZAWODOWE ROLNIKÓW </t>
  </si>
  <si>
    <t>V.</t>
  </si>
  <si>
    <t>LICZBA WYDANYCH DECYZJI O PODLEGANIU I USTANIU  UBEZPIECZENIA SPOŁECZNEGO ROLNIKÓW WEDŁUG WOJEWÓDZTW</t>
  </si>
  <si>
    <t>VI.</t>
  </si>
  <si>
    <t>1.</t>
  </si>
  <si>
    <t xml:space="preserve">PRZECIĘTNA MIESIĘCZNA LICZBA ŚWIADCZENIOBIORCÓW NA TLE UBEZPIECZONYCH </t>
  </si>
  <si>
    <t>2.</t>
  </si>
  <si>
    <t>3.</t>
  </si>
  <si>
    <t>WYPADKI PRZY PRACY ROLNICZEJ</t>
  </si>
  <si>
    <t>4.</t>
  </si>
  <si>
    <t>5.</t>
  </si>
  <si>
    <t>UWAGI WSTĘPNE</t>
  </si>
  <si>
    <r>
      <rPr>
        <b/>
        <sz val="10"/>
        <color theme="1"/>
        <rFont val="Arial"/>
        <family val="2"/>
        <charset val="238"/>
      </rPr>
      <t xml:space="preserve">Dział Fundusz Emerytalno-Rentowy
</t>
    </r>
    <r>
      <rPr>
        <sz val="10"/>
        <color theme="1"/>
        <rFont val="Arial"/>
        <family val="2"/>
        <charset val="238"/>
      </rPr>
      <t xml:space="preserve">zawiera informacje dotyczące świadczeń pieniężnych z ubezpieczenia emerytalno-rentowego, finansowanych z funduszu emerytalno-rentowego, tj.:
• </t>
    </r>
    <r>
      <rPr>
        <b/>
        <u/>
        <sz val="10"/>
        <color theme="1"/>
        <rFont val="Arial"/>
        <family val="2"/>
        <charset val="238"/>
      </rPr>
      <t>emerytura rolnicza</t>
    </r>
    <r>
      <rPr>
        <sz val="10"/>
        <color theme="1"/>
        <rFont val="Arial"/>
        <family val="2"/>
        <charset val="238"/>
      </rPr>
      <t xml:space="preserve"> przysługuje ubezpieczonemu (rolnikowi, domownikowi), który spełnia łącznie następujące warunki:
- osiągnął wiek emerytalny - który wynosi 60 lat dla kobiety i 65 lat dla mężczyzny,
- podlegał ubezpieczeniu emerytalno-rentowemu przez okres co najmniej 25 lat.
• </t>
    </r>
    <r>
      <rPr>
        <b/>
        <u/>
        <sz val="10"/>
        <color theme="1"/>
        <rFont val="Arial"/>
        <family val="2"/>
        <charset val="238"/>
      </rPr>
      <t>renta rolnicza z tytułu niezdolności do pracy</t>
    </r>
    <r>
      <rPr>
        <sz val="10"/>
        <color theme="1"/>
        <rFont val="Arial"/>
        <family val="2"/>
        <charset val="238"/>
      </rPr>
      <t xml:space="preserve"> przysługuje ubezpieczonemu (rolnikowi, domownikowi), który spełnia łącznie następujące warunki:
- jest trwale lub okresowo całkowicie niezdolny do pracy w gospodarstwie rolnym,
- całkowita niezdolność do pracy w gospodarstwie rolnym powstała w okresie podlegania ubezpieczeniu emerytalno-rentowemu lub nie później niż w ciągu 18 miesięcy od ustania tych okresów,
- podlegał ubezpieczeniu emerytalno-rentowemu przez wymagany okres wynoszący od 1 roku do 5 lat w zależności od wieku, w jakim powstała całkowita niezdolność do pracy.
• </t>
    </r>
    <r>
      <rPr>
        <b/>
        <u/>
        <sz val="10"/>
        <color theme="1"/>
        <rFont val="Arial"/>
        <family val="2"/>
        <charset val="238"/>
      </rPr>
      <t>renta rodzinna</t>
    </r>
    <r>
      <rPr>
        <sz val="10"/>
        <color theme="1"/>
        <rFont val="Arial"/>
        <family val="2"/>
        <charset val="238"/>
      </rPr>
      <t xml:space="preserve"> przysługuje uprawnionym członkom rodziny zmarłego emeryta/rencisty oraz ubezpieczonego, który w chwili śmierci spełniał warunki do uzyskania emerytury lub renty rolniczej.
Za członków rodziny uprawnionych do renty rodzinnej uznaje się przede wszystkim dzieci do ukończenia 16 lat, a jeżeli przekroczyły ten wiek - do ukończenia nauki w szkole, nie dłużej jednak niż do osiągnięcia 25 lat życia oraz dzieci bez względu na wiek, jeżeli w okresie nauki stały się całkowicie niezdolne do pracy. Ponadto, jeżeli dziecko osiągnęło 25 lat życia, będąc na ostatnim roku studiów, prawo do renty rodzinnej przedłuża się do zakończenia tego roku studiów. Na równi z dziećmi traktowane są przyjęte na utrzymanie i wychowanie wnuki oraz rodzeństwo. Z prawa do renty rodzinnej mogą korzystać także małżonek zmarłego (wdowa, wdowiec) i rodzice, o ile spełnią warunki do tego świadczenia. Wszystkim uprawnionym członkom rodziny przysługuje jedna wspólna renta rodzinna, która może ulec podziałowi pomiędzy uprawnionych na równe części.</t>
    </r>
  </si>
  <si>
    <r>
      <t xml:space="preserve">• dodatek pielęgnacyjny </t>
    </r>
    <r>
      <rPr>
        <sz val="10"/>
        <color theme="1"/>
        <rFont val="Arial"/>
        <family val="2"/>
        <charset val="238"/>
      </rPr>
      <t>przysługuje osobie uprawnionej do emerytury lub renty, jeżeli osoba ta została uznana za całkowicie niezdolną do pracy oraz do samodzielnej egzystencji albo ukończyła 75 lat.</t>
    </r>
    <r>
      <rPr>
        <b/>
        <sz val="10"/>
        <color theme="1"/>
        <rFont val="Arial"/>
        <family val="2"/>
        <charset val="238"/>
      </rPr>
      <t xml:space="preserve">
• dodatek dla sieroty zupełnej </t>
    </r>
    <r>
      <rPr>
        <sz val="10"/>
        <color theme="1"/>
        <rFont val="Arial"/>
        <family val="2"/>
        <charset val="238"/>
      </rPr>
      <t>przysługuje osobie uprawnionej do renty rodzinnej, której oboje rodzice nie żyją.</t>
    </r>
    <r>
      <rPr>
        <b/>
        <sz val="10"/>
        <color theme="1"/>
        <rFont val="Arial"/>
        <family val="2"/>
        <charset val="238"/>
      </rPr>
      <t xml:space="preserve">
• pozostałe dodatki do emerytur i rent, </t>
    </r>
    <r>
      <rPr>
        <sz val="10"/>
        <color theme="1"/>
        <rFont val="Arial"/>
        <family val="2"/>
        <charset val="238"/>
      </rPr>
      <t>świadczenia pieniężne, ryczałt energetyczny przyznaje się z tytułu działalności kombatanckiej oraz osobom poszkodowanym w trakcie działań wojennych i represji okresu powojennego.</t>
    </r>
    <r>
      <rPr>
        <b/>
        <sz val="10"/>
        <color theme="1"/>
        <rFont val="Arial"/>
        <family val="2"/>
        <charset val="238"/>
      </rPr>
      <t xml:space="preserve">
• zasiłek macierzyński </t>
    </r>
    <r>
      <rPr>
        <sz val="10"/>
        <color theme="1"/>
        <rFont val="Arial"/>
        <family val="2"/>
        <charset val="238"/>
      </rPr>
      <t>przysługuje ubezpieczonej matce lub ojcu dziecka. Świadczenie to przyznawane jest z tytułu urodzenia dziecka, a także z tytułu przysposobienia lub przyjęcia na wychowanie dziecka w wieku do 7 roku życia, a w przypadku dziecka, wobec którego podjęto decyzję o odroczeniu obowiązku szkolnego, do 10 roku życia. Zasiłek macierzyński od 1 stycznia 2016 r. jest świadczeniem z ubezpieczenia emerytalno-rentowego. Zasiłek macierzyński przysługuje osobie objętej ubezpieczeniem emerytalno-rentowym z mocy ustawy lub na wniosek.</t>
    </r>
    <r>
      <rPr>
        <b/>
        <sz val="10"/>
        <color theme="1"/>
        <rFont val="Arial"/>
        <family val="2"/>
        <charset val="238"/>
      </rPr>
      <t xml:space="preserve">
• zasiłek pogrzebowy </t>
    </r>
    <r>
      <rPr>
        <sz val="10"/>
        <color theme="1"/>
        <rFont val="Arial"/>
        <family val="2"/>
        <charset val="238"/>
      </rPr>
      <t xml:space="preserve">przysługuje osobie, która poniosła koszty pogrzebu po śmierci ubezpieczonego (nie wyłączając osoby podlegającej tylko ubezpieczeniu wypadkowemu, chorobowemu i macierzyńskiemu), uprawnionego do emerytury lub renty z ubezpieczenia, członka rodziny ubezpieczonego, emeryta lub rencisty, a także osoby, która w dniu śmierci nie miała ustalonego prawa do emerytury lub renty z ubezpieczenia, lecz spełniała warunki do jej przyznania i pobierania.
</t>
    </r>
    <r>
      <rPr>
        <b/>
        <sz val="10"/>
        <color theme="1"/>
        <rFont val="Arial"/>
        <family val="2"/>
        <charset val="238"/>
      </rPr>
      <t xml:space="preserve">
</t>
    </r>
    <r>
      <rPr>
        <sz val="10"/>
        <color theme="1"/>
        <rFont val="Arial"/>
        <family val="2"/>
        <charset val="238"/>
      </rPr>
      <t>Kwota wypłat świadczeń emerytalno-rentowych prezentowana jest łącznie z zaliczką na podatek dochodowy, składką na ubezpieczenie zdrowotne oraz z dodatkami pielęgnacyjnymi, dla sierot zupełnych, za tajne nauczanie, z tytułu pracy przymusowej po 1 września 1939 r., a także obejmuje wypłaty wyrównawcze za okresy wsteczne. Kwota nie obejmuje należnych świadczeń z innych systemów ubezpieczeniowych, wypłacanych w tzw. zbiegu z emeryturą lub rentą rolną.</t>
    </r>
  </si>
  <si>
    <r>
      <rPr>
        <b/>
        <u/>
        <sz val="10"/>
        <color theme="1"/>
        <rFont val="Arial"/>
        <family val="2"/>
        <charset val="238"/>
      </rPr>
      <t>Jednorazowe świadczenie pieniężne</t>
    </r>
    <r>
      <rPr>
        <sz val="10"/>
        <color theme="1"/>
        <rFont val="Arial"/>
        <family val="2"/>
        <charset val="238"/>
      </rPr>
      <t xml:space="preserve"> przysługuje osobom, które mają prawo do świadczeń z ubezpieczenia emerytalno-rentowego, o których mowa w ustawie z dnia 20 grudnia 1990 r. o ubezpieczeniu społecznym rolników, okresowej emerytury rolniczej, o której mowa w ustawie z dnia 11 maja 2012 r. o zmianie ustawy o emeryturach i rentach z Funduszu Ubezpieczeń Społecznych oraz niektórych innych ustaw. Jednorazowe świadczenie pieniężne otrzymają również osoby mające prawo do rodzicielskiego świadczenia uzupełniającego. Jednorazowe świadczenie pieniężne przysługuje w 2019 rok.</t>
    </r>
  </si>
  <si>
    <r>
      <rPr>
        <b/>
        <u/>
        <sz val="10"/>
        <color theme="1"/>
        <rFont val="Arial"/>
        <family val="2"/>
        <charset val="238"/>
      </rPr>
      <t>Rodzicielskie świadczenie uzupełniające</t>
    </r>
    <r>
      <rPr>
        <sz val="10"/>
        <color theme="1"/>
        <rFont val="Arial"/>
        <family val="2"/>
        <charset val="238"/>
      </rPr>
      <t xml:space="preserve"> przyznawane jest na podstawie ustawy z dnia 31 stycznia 2019 r. o rodzicielskim świadczeniu uzupełniającym  osobom, które zrezygnowały z zatrudnienia lub innej działalności zarobkowej albo ich nie podjęły ze względu na wychowywanie co najmniej czwórki dzieci (dzieci własne lub współmałżonka lub dzieci przysposobione lub przyjęte na wychowanie w ramach rodziny zastępczej, z wyjątkiem rodziny zastępczej zawodowej) i nie wypracowały stażu ubezpieczeniowego wymaganego do najniższej emerytury oraz osiągnęły wiek emerytalny i nie posiadają  niezbędnych środków utrzymania. Świadczenie to przysługuje pod warunkiem zamieszkiwania na terytorium Rzeczypospolitej Polskiej.</t>
    </r>
  </si>
  <si>
    <r>
      <rPr>
        <b/>
        <u/>
        <sz val="10"/>
        <color theme="1"/>
        <rFont val="Arial"/>
        <family val="2"/>
        <charset val="238"/>
      </rPr>
      <t>Rentę socjalną</t>
    </r>
    <r>
      <rPr>
        <sz val="10"/>
        <color theme="1"/>
        <rFont val="Arial"/>
        <family val="2"/>
        <charset val="238"/>
      </rPr>
      <t>, przyznawaną na podstawie decyzji Zakładu Ubezpieczeń Społecznych, wypłaca Kasa w zbiegu z rentą rodzinną, w przypadku gdy uprawnienia do renty rodzinnej zostały ustalone przez KRUS.  Środki na finansowanie renty socjalnej, czy zasiłku pogrzebowego po osobach uprawnionych do renty socjalnej przekazywane są Kasie ze środków Funduszu Solidarnościowego, którego dysponentem jest minister właściwy ds. zabezpieczenia społecznego. Kwoty wypłat rent socjalnych wykazane są bez kwoty rent rodzinnych finansowanych z funduszu emerytalno-rentowego.</t>
    </r>
  </si>
  <si>
    <r>
      <rPr>
        <b/>
        <u/>
        <sz val="10"/>
        <color theme="1"/>
        <rFont val="Arial"/>
        <family val="2"/>
        <charset val="238"/>
      </rPr>
      <t>Świadczenie uzupełniające dla osób niezdolnych do samodzielnej egzystencji</t>
    </r>
    <r>
      <rPr>
        <u/>
        <sz val="10"/>
        <color theme="1"/>
        <rFont val="Arial"/>
        <family val="2"/>
        <charset val="238"/>
      </rPr>
      <t xml:space="preserve"> </t>
    </r>
    <r>
      <rPr>
        <sz val="10"/>
        <color theme="1"/>
        <rFont val="Arial"/>
        <family val="2"/>
        <charset val="238"/>
      </rPr>
      <t>- przysługuje osobom, które ukończyły 18 lat i których niezdolność do samodzielnej egzystencji została stwierdzona orzeczeniem o całkowitej niezdolności do pracy i niezdolności do samodzielnej egzystencji albo orzeczeniem o niezdolności do samodzielnej egzystencji, albo orzeczeniem o całkowitej niezdolności do pracy w gospodarstwie rolnym i niezdolności do samodzielnej egzystencji, albo orzeczeniem o całkowitej niezdolności do służby i niezdolności do samodzielnej egzystencji, zwanym dalej "osobami uprawnionymi".
Świadczenie uzupełniające przysługuje osobom uprawnionym, które nie posiadają prawa do świadczeń pieniężnych finansowanych ze środków publicznych albo suma tych świadczeń o charakterze innym niż jednorazowe, wraz z kwotą wypłacaną przez zagraniczne instytucje właściwe do spraw emerytalno-rentowych, z wyłączeniem renty rodzinnej przyznanej osobom, które stały się całkowicie niezdolne do pracy przed ukończeniem 16 lat lub przed ukończeniem nauki w szkole, zasiłku pielęgnacyjnego oraz innych dodatków i świadczeń wypłacanych wraz z tymi świadczeniami na podstawie odrębnych przepisów przed dokonaniem odliczeń, potrąceń i zmniejszeń, nie przekracza miesięcznie kwoty, o której mowa w art. 2 ust. 2 ustawy z dnia 31 lipca 2019 r. o świadczeniu uzupełniającym dla osób niezdolnych do samodzielnej egzystencji. Świadczenie to przysługuje pod warunkiem zamieszkiwania na terytorium Rzeczypospolitej Polskiej.</t>
    </r>
  </si>
  <si>
    <r>
      <rPr>
        <b/>
        <sz val="10"/>
        <color theme="1"/>
        <rFont val="Arial"/>
        <family val="2"/>
        <charset val="238"/>
      </rPr>
      <t>Dział</t>
    </r>
    <r>
      <rPr>
        <sz val="10"/>
        <color theme="1"/>
        <rFont val="Arial"/>
        <family val="2"/>
        <charset val="238"/>
      </rPr>
      <t xml:space="preserve"> </t>
    </r>
    <r>
      <rPr>
        <b/>
        <sz val="10"/>
        <color theme="1"/>
        <rFont val="Arial"/>
        <family val="2"/>
        <charset val="238"/>
      </rPr>
      <t xml:space="preserve">Emerytury i Renty realizowane przez Kasę Rolniczego Ubezpieczenia Społecznego
</t>
    </r>
    <r>
      <rPr>
        <sz val="10"/>
        <color theme="1"/>
        <rFont val="Arial"/>
        <family val="2"/>
        <charset val="238"/>
      </rPr>
      <t xml:space="preserve">zawiera informacje dotyczące m.in. przyznawania i wypłat świadczeń emerytalno-rentowych. Kwoty wypłat wykazywane są łącznie z wypłatami z innych systemów ubezpieczeniowych w przypadku zbiegu uprawnień do świadczeń z tych systemów z uprawnieniami do świadczeń z funduszu emerytalno-rentowego. Świadczenia pracownicze wypłacane przy świadczeniach rolniczych, finansowane są z Funduszu Ubezpieczeń Społecznych, którym dysponuje Zakład Ubezpieczeń Społecznych. </t>
    </r>
    <r>
      <rPr>
        <b/>
        <sz val="10"/>
        <color theme="1"/>
        <rFont val="Arial"/>
        <family val="2"/>
        <charset val="238"/>
      </rPr>
      <t xml:space="preserve"> 
</t>
    </r>
    <r>
      <rPr>
        <sz val="10"/>
        <color theme="1"/>
        <rFont val="Arial"/>
        <family val="2"/>
        <charset val="238"/>
      </rPr>
      <t>W związku z akcesją Polski do Unii Europejskiej, KRUS realizuje zadania wynikające z przepisów rozporządzeń unijnych w sprawie koordynacji systemów zabezpieczenia społecznego. Zadania te realizuje Centrala KRUS jako instytucja łącznikowa oraz wytypowane jednostki organizacyjne KRUS, pełniące funkcję instytucji właściwych w postępowaniu międzynarodowym, są to: OR KRUS w Krakowie  – Wydział Świadczeń Zagranicznych w Nowym Sączu oraz PT KRUS w Ostrowie Wielkopolskim.
Ponadto Kasa realizuje zadania wynikające z zawartych umów dwustronnych o zabezpieczeniu społecznym. Zadania te realizuje Centrala KRUS, jako instytucja łącznikowa oraz OR KRUS w Krakowie - Wydział Świadczeń Zagranicznych w Nowym Sączu, pełniący funkcje instytucji właściwej w postępowaniu międzynarodowym.</t>
    </r>
  </si>
  <si>
    <r>
      <rPr>
        <b/>
        <sz val="10"/>
        <color theme="1"/>
        <rFont val="Arial"/>
        <family val="2"/>
        <charset val="238"/>
      </rPr>
      <t>Dział</t>
    </r>
    <r>
      <rPr>
        <sz val="10"/>
        <color theme="1"/>
        <rFont val="Arial"/>
        <family val="2"/>
        <charset val="238"/>
      </rPr>
      <t xml:space="preserve"> </t>
    </r>
    <r>
      <rPr>
        <b/>
        <sz val="10"/>
        <color theme="1"/>
        <rFont val="Arial"/>
        <family val="2"/>
        <charset val="238"/>
      </rPr>
      <t>Fundusz Składkowy</t>
    </r>
    <r>
      <rPr>
        <sz val="10"/>
        <color theme="1"/>
        <rFont val="Arial"/>
        <family val="2"/>
        <charset val="238"/>
      </rPr>
      <t xml:space="preserve">                                                                                              
zawiera informacje dotyczące świadczeń pieniężnych z ubezpieczenia wypadkowego, chorobowego i macierzyńskiego tj.:
•  </t>
    </r>
    <r>
      <rPr>
        <b/>
        <u/>
        <sz val="10"/>
        <color theme="1"/>
        <rFont val="Arial"/>
        <family val="2"/>
        <charset val="238"/>
      </rPr>
      <t>zasiłek chorobowy</t>
    </r>
    <r>
      <rPr>
        <b/>
        <sz val="10"/>
        <color theme="1"/>
        <rFont val="Arial"/>
        <family val="2"/>
        <charset val="238"/>
      </rPr>
      <t xml:space="preserve"> </t>
    </r>
    <r>
      <rPr>
        <sz val="10"/>
        <color theme="1"/>
        <rFont val="Arial"/>
        <family val="2"/>
        <charset val="238"/>
      </rPr>
      <t>przysługujący</t>
    </r>
    <r>
      <rPr>
        <b/>
        <sz val="10"/>
        <color theme="1"/>
        <rFont val="Arial"/>
        <family val="2"/>
        <charset val="238"/>
      </rPr>
      <t xml:space="preserve"> </t>
    </r>
    <r>
      <rPr>
        <sz val="10"/>
        <color theme="1"/>
        <rFont val="Arial"/>
        <family val="2"/>
        <charset val="238"/>
      </rPr>
      <t>ubezpieczonemu (rolnikowi, domownikowi), który wskutek choroby jest niezdolny do pracy nieprzerwanie co najmniej przez 30 dni, nie dłużej jednak niż przez 180 dni. Jeżeli po wyczerpaniu 180-dniowego okresu zasiłkowego ubezpieczony jest nadal niezdolny do pracy, a w wyniku dalszego leczenia i rehabilitacji rokuje odzyskanie zdolności do pracy, okres zasiłkowy przedłuża się na czas niezbędny do jej przywrócenia, nie dłużej niż o dalsze 360 dni.
•</t>
    </r>
    <r>
      <rPr>
        <b/>
        <u/>
        <sz val="10"/>
        <color theme="1"/>
        <rFont val="Arial"/>
        <family val="2"/>
        <charset val="238"/>
      </rPr>
      <t xml:space="preserve"> jednorazowe odszkodowanie </t>
    </r>
    <r>
      <rPr>
        <sz val="10"/>
        <color theme="1"/>
        <rFont val="Arial"/>
        <family val="2"/>
        <charset val="238"/>
      </rPr>
      <t>przysługujące ubezpieczonemu (rolnikowi, domownikowi, pomocnikowi rolnika), który doznał stałego lub długotrwałego uszczerbku na zdrowiu wskutek wypadku przy pracy rolniczej lub rolniczej choroby zawodowej oraz członkom rodziny ubezpieczonego, który zmarł wskutek wypadku przy pracy rolniczej lub rolniczej choroby zawodowej. Za wypadek przy pracy rolniczej uważa się nagłe zdarzenie wywołane przyczyną zewnętrzną, które nastąpiło podczas wykonywania czynności związanych z prowadzeniem działalności rolniczej albo pozostających w związku z wykonywaniem tych czynności: na terenie gospodarstwa rolnego, które ubezpieczony prowadzi lub w którym stale pracuje, albo na terenie gospodarstwa domowego bezpośrednio związanego z tym gospodarstwem rolnym lub w drodze ubezpieczonego z mieszkania do gospodarstwa rolnego, albo w drodze powrotnej lub podczas wykonywania poza terenem gospodarstwa rolnego zwykłych czynności związanych z prowadzeniem działalności rolniczej lub w związku z wykonywaniem tych czynności lub w drodze do miejsca wykonywania czynności poza terenem gospodarstwa rolnego związanych z prowadzeniem działalności rolniczej, albo w drodze powrotnej. W przypadku pomocnika rolnika za wypadek przy pracy rolniczej uznaje się nagłe zdarzenie wywołane przyczyną zewnętrzną, która nastąpiła podczas wykonywania przez pomocnika rolnika czynności określonych w umowie o pomocy przy zbiorach.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Jednorazowe odszkodowanie dla ubezpieczonego z tytułu wypadku przy pracy rolniczej lub rolniczej choroby zawodowej ustala się w wysokości proporcjonalnej do określonego procentowo stałego lub długotrwałego uszczerbku na zdrowiu.</t>
    </r>
  </si>
  <si>
    <r>
      <rPr>
        <b/>
        <sz val="10"/>
        <rFont val="Arial"/>
        <family val="2"/>
        <charset val="238"/>
      </rPr>
      <t xml:space="preserve">W ubezpieczeniu społecznym rolników występują dwa rodzaje ubezpieczeń:
</t>
    </r>
    <r>
      <rPr>
        <sz val="10"/>
        <rFont val="Arial"/>
        <family val="2"/>
        <charset val="238"/>
      </rPr>
      <t xml:space="preserve">
</t>
    </r>
    <r>
      <rPr>
        <b/>
        <sz val="10"/>
        <rFont val="Arial"/>
        <family val="2"/>
        <charset val="238"/>
      </rPr>
      <t xml:space="preserve">- ubezpieczenie wypadkowe, chorobowe i macierzyńskie </t>
    </r>
    <r>
      <rPr>
        <sz val="10"/>
        <rFont val="Arial"/>
        <family val="2"/>
        <charset val="238"/>
      </rPr>
      <t>(świadczenia z tego ubezpieczenia finansowane są z funduszu składkowego)</t>
    </r>
    <r>
      <rPr>
        <b/>
        <sz val="10"/>
        <rFont val="Arial"/>
        <family val="2"/>
        <charset val="238"/>
      </rPr>
      <t xml:space="preserve">,
</t>
    </r>
    <r>
      <rPr>
        <b/>
        <sz val="10"/>
        <rFont val="Arial"/>
        <family val="2"/>
        <charset val="238"/>
      </rPr>
      <t xml:space="preserve">
- ubezpieczenie emerytalno-rentowe </t>
    </r>
    <r>
      <rPr>
        <sz val="10"/>
        <rFont val="Arial"/>
        <family val="2"/>
        <charset val="238"/>
      </rPr>
      <t>(świadczenia z tego ubezpieczenia finansowane są z funduszu emerytalno-rentowego)</t>
    </r>
    <r>
      <rPr>
        <b/>
        <sz val="10"/>
        <rFont val="Arial"/>
        <family val="2"/>
        <charset val="238"/>
      </rPr>
      <t xml:space="preserve">. </t>
    </r>
    <r>
      <rPr>
        <sz val="10"/>
        <rFont val="Arial"/>
        <family val="2"/>
        <charset val="238"/>
      </rPr>
      <t xml:space="preserve">
W ramach każdego z tych ubezpieczeń występuje ubezpieczenie z mocy ustawy (obowiązkowe) i ubezpieczenie na wniosek (dobrowolne).</t>
    </r>
  </si>
  <si>
    <r>
      <rPr>
        <u/>
        <sz val="10"/>
        <rFont val="Arial"/>
        <family val="2"/>
        <charset val="238"/>
      </rPr>
      <t>Z mocy ustawy (obowiązkowo) obydwoma rodzajami ubezpieczenia obejmowany jest:</t>
    </r>
    <r>
      <rPr>
        <sz val="10"/>
        <rFont val="Arial"/>
        <family val="2"/>
        <charset val="238"/>
      </rPr>
      <t xml:space="preserve">
- </t>
    </r>
    <r>
      <rPr>
        <b/>
        <sz val="10"/>
        <rFont val="Arial"/>
        <family val="2"/>
        <charset val="238"/>
      </rPr>
      <t>rolnik</t>
    </r>
    <r>
      <rPr>
        <sz val="10"/>
        <rFont val="Arial"/>
        <family val="2"/>
        <charset val="238"/>
      </rPr>
      <t>, tj.: pełnoletnia osoba fizyczna zamieszkująca i prowadząca na terytorium Rzeczypospolitej Polskiej osobiście i na własny rachunek działalność rolniczą w  pozostającym w jej posiadaniu gospodarstwie rolnym, o powierzchni powyżej 1 ha przeliczeniowego użytków rolnych (w tym również w ramach grupy producentów rolnych) lub dział specjalny produkcji rolnej, którego rozmiar i rodzaj określa załącznik do ustawy o ubezpieczeniu społecznym rolników, a także osoba, która przeznaczyła grunty prowadzonego przez siebie gospodarstwa do zalesienia,</t>
    </r>
  </si>
  <si>
    <r>
      <t xml:space="preserve">- </t>
    </r>
    <r>
      <rPr>
        <b/>
        <sz val="10"/>
        <rFont val="Arial"/>
        <family val="2"/>
        <charset val="238"/>
      </rPr>
      <t>małżonek rolnika</t>
    </r>
    <r>
      <rPr>
        <sz val="10"/>
        <rFont val="Arial"/>
        <family val="2"/>
        <charset val="238"/>
      </rPr>
      <t xml:space="preserve">, jeśli pracuje w gospodarstwie rolnym lub w gospodarstwie domowym bezpośrednio związanym z tym gospodarstwem rolnym,
- </t>
    </r>
    <r>
      <rPr>
        <b/>
        <sz val="10"/>
        <rFont val="Arial"/>
        <family val="2"/>
        <charset val="238"/>
      </rPr>
      <t>domownik</t>
    </r>
    <r>
      <rPr>
        <sz val="10"/>
        <rFont val="Arial"/>
        <family val="2"/>
        <charset val="238"/>
      </rPr>
      <t>, tj.: osoba bliska rolnikowi, która ukończyła 16 lat, pozostaje z rolnikiem we wspólnym gospodarstwie domowym lub zamieszkuje na terenie jego gospodarstwa albo w bliskim sąsiedztwie, stale pracuje w tym gospodarstwie rolnym i nie jest związana z rolnikiem stosunkiem pracy, jeżeli osoby te nie podlegają innemu ubezpieczeniu społecznemu i nie mają ustalonego prawa do emerytury lub renty albo nie mają ustalonego prawa do świadczeń z ubezpieczeń społecznych.</t>
    </r>
  </si>
  <si>
    <t xml:space="preserve">Zgodnie z brzmieniem art. 5a ustawy o ubezpieczeniu społecznym rolników, rolnik lub domownik, który rozpoczyna prowadzenie pozarolniczej działalności gospodarczej lub rozpoczyna współpracę przy prowadzeniu tej działalności, może nadal podlegać ubezpieczeniu społecznemu rolników, jeśli:
1) podlegał temu ubezpieczeniu w pełnym zakresie z mocy ustawy nieprzerwanie przez co najmniej 3 lata i nadal prowadzi działalność rolniczą, lub stale pracuje w gospodarstwie rolnym obejmującym obszar użytków rolnych powyżej 1 ha przeliczeniowego lub w dziale specjalnym w rozumieniu ustawy o ubezpieczeniu społecznym rolników;  
2) złoży w KRUS oświadczenie o kontynuowaniu tego ubezpieczenia w terminie 14 dni od rozpoczęcia wykonywania pozarolniczej działalności gospodarczej lub rozpoczęcia współpracy przy jej prowadzeniu. Niezachowanie terminu na złożenie oświadczenia jest równoznaczne z ustaniem ubezpieczenia od dnia rozpoczęcia wykonywania pozarolniczej działalności gospodarczej lub  współpracy przy jej prowadzeniu;
3) nie jest pracownikiem i nie pozostaje w stosunku służbowym; 
4) nie ma ustalonego prawa do emerytury lub renty albo do świadczeń z ubezpieczeń społecznych. </t>
  </si>
  <si>
    <t>Ponadto, osoby te do dnia 31 maja każdego roku podatkowego, mają ustawowy obowiązek złożenia w Kasie zaświadczenia albo oświadczenia o nieprzekroczeniu kwoty należnego podatku dochodowego za poprzedni rok podatkowy od przychodów z pozarolniczej działalności gospodarczej. Obowiązująca za miniony rok „roczna kwota graniczna" tego podatku, ogłaszana jest przez ministra właściwego do spraw rozwoju wsi w Dzienniku Urzędowym Rzeczpospolitej Polskiej „Monitor Polski”.</t>
  </si>
  <si>
    <t>Zgodnie z art. 5b ustawy o ubezpieczeniu społecznym rolników, rolnicy i domownicy podlegają ubezpieczeniu społecznemu rolników pomimo objęcia ich ubezpieczeniem społecznym w ZUS z tytułu wykonywania umowy agencyjnej, umowy zlecenia lub innej umowy o świadczenie usług, do których stosuje się przepisy dotyczące zlecenia oraz pełnienia funkcji w radzie nadzorczej, jeżeli spełniają określone warunki, tj.:  
1) podlegali ubezpieczeniu społecznemu rolników w pełnym zakresie z mocy ustawy bezpośrednio przed dniem rozpoczęcia wykonywania wymienionych umów lub pełnienia funkcji w radzie nadzorczej,
2) nie przekroczyli w rozliczeniu miesięcznym kwoty przychodu (limitu przychodu) osiąganego z tych tytułów, odpowiadającemu minimalnemu wynagrodzeniu za pracę, obowiązującego za dany okres.
Osoby, które spełniają warunki do jednoczesnego podlegania ubezpieczeniu społecznemu rolników i ubezpieczeniom emerytalnemu i rentowemu w ZUS z tytułu powyższych umów lub pełnienia funkcji w radzie nadzorczej, mają możliwość odstąpienia od ubezpieczenia społecznego rolników po  złożeniu oświadczenia w tej sprawie, nie wcześniej jednak niż od dnia, w którym takie oświadczenie zostało złożone w Kasie.</t>
  </si>
  <si>
    <t>Ubezpieczeniu wypadkowemu, chorobowemu i macierzyńskiemu z mocy ustawy w zakresie ograniczonym do jednorazowego odszkodowania z tytułu stałego lub długotrwałego uszczerbku na zdrowiu albo śmierci wskutek wypadku przy pracy rolniczej lub rolniczej choroby zawodowej podlega pomocnik rolnika, czyli pełnoletnia osoba świadcząca odpłatnie pomoc rolnikowi przy zbiorach chmielu, owoców warzyw, tytoniu, ziół i roślin zielarskich na podstawie umowy o pomocy przy zbiorach.</t>
  </si>
  <si>
    <r>
      <rPr>
        <u/>
        <sz val="10"/>
        <rFont val="Arial"/>
        <family val="2"/>
        <charset val="238"/>
      </rPr>
      <t xml:space="preserve">Z mocy ustawy (obowiązkowo) wyłącznie ubezpieczeniem emerytalno-rentowym obejmuje się:
</t>
    </r>
    <r>
      <rPr>
        <sz val="10"/>
        <rFont val="Arial"/>
        <family val="2"/>
        <charset val="238"/>
      </rPr>
      <t xml:space="preserve">
- osoby pobierające rentę strukturalną współfinansowaną ze środków pochodzących z Sekcji Gwarancji Europejskiego Funduszu Orientacji i Gwarancji Rolnej lub ze środków pochodzących z Europejskiego Funduszu Rolnego na rzecz Rozwoju Obszarów Wiejskich do czasu przyznania prawa do emerytury z rolniczego ubezpieczenia społecznego,
</t>
    </r>
    <r>
      <rPr>
        <sz val="10"/>
        <rFont val="Arial"/>
        <family val="2"/>
        <charset val="238"/>
      </rPr>
      <t xml:space="preserve">
- małżonka osoby, o której mowa wyżej, jeżeli renta strukturalna współfinansowana ze środków pochodzących z Sekcji Gwarancji Europejskiego Funduszu Orientacji i Gwarancji Rolnej lub ze środków pochodzących z Europejskiego Funduszu Rolnego na rzecz Rozwoju Obszarów Wiejskich wypłacana jest ze zwiększeniem na tego małżonka.</t>
    </r>
  </si>
  <si>
    <r>
      <rPr>
        <u/>
        <sz val="10"/>
        <rFont val="Arial"/>
        <family val="2"/>
        <charset val="238"/>
      </rPr>
      <t>Dobrowolnie na wniosek  obydwoma rodzajami ubezpieczenia obejmowane są osoby, które</t>
    </r>
    <r>
      <rPr>
        <sz val="10"/>
        <rFont val="Arial"/>
        <family val="2"/>
        <charset val="238"/>
      </rPr>
      <t>:
- nie spełniają warunków do podlegania obowiązkowemu ubezpieczeniu, a dla których działalność rolnicza stanowi stałe źródło utrzymania, w tym w szczególności rolnicy prowadzący działalność rolniczą w gospodarstwie o powierzchni nieprzekraczającej 1 ha przeliczeniowego i pracujący w tym gospodarstwie ich małżonkowie i domownicy,
- będąc rolnikiem przekazały grunty prowadzonego przez siebie gospodarstwa do zalesienia,
jeżeli nie podlegają innemu ubezpieczeniu społecznemu i nie mają ustalonego prawa do  emerytury lub renty lub prawa do świadczeń z ubezpieczeń społecznych.
Dobrowolnie na wniosek ubezpieczeniem wypadkowym, chorobowym i macierzyńskim wyłącznie w zakresie ograniczonym do jednorazowego odszkodowania z tytułu stałego lub długotrwałego uszczerbku na zdrowiu albo śmierci wskutek wypadku przy pracy rolniczej lub rolniczej choroby zawodowej obejmowane są osoby prowadzące działalność rolniczą a podlegające innemu ubezpieczeniu społecznemu lub mające ustalone prawo do emerytury lub renty (z wyłączeniem emerytów i rencistów, którzy mają orzeczoną niezdolność do samodzielnej egzystencji).
Dobrowolnie ubezpieczeniem wyłącznie emerytalno-rentowym obejmowane są osoby, które:
- podlegały ubezpieczeniu społecznemu rolników jako rolnik i zaprzestały prowadzenia działalności rolniczej, nie nabywając prawa do emerytury lub renty z ubezpieczenia, jeżeli podlegały ubezpieczeniu emerytalno–rentowemu przez okres co najmniej 12 lat i 6 miesięcy po dniu 1 stycznia 1991 r.,
- pobierają rentę rolniczą z tytułu niezdolności do pracy jako rentę okresową,
- prowadziły gospodarstwo rolne lub w nim pracowały i z tego tytułu podlegały ubezpieczeniu społecznemu rolników, a następnie zaprzestały wykonywania działalności rolniczej lub pracy w gospodarstwie rolnym w związku z nabyciem prawa do świadczenia pielęgnacyjnego lub specjalnego zasiłku opiekuńczego albo zasiłku dla opiekuna do uzyskania 25-letniego okresu ubezpieczenia emerytalno-rentowego. Osoby te mogą zdecydować czy chcą podlegać ubezpieczeniom w KRUS czy w ZUS. W przypadku dokonania wyboru dotyczącego podlegania ubezpieczeniu emerytalno-rentowemu w KRUS osoby te powinny, w ciągu 30 dni od wydania decyzji przyznającej odpowiedni zasiłek lub świadczenie, złożyć w dotychczasowej jednostce organizacyjnej KRUS wniosek o objęcie tym ubezpieczeniem,
- pobierają rodzicielskie świadczenie uzupełniające, o którym mowa w ustawie z dnia 31 stycznia 2019 r. o rodzicielskim świadczeniu uzupełniającym – do uzyskania 25-letniego okresu ubezpieczenia emerytalno – rentowego.</t>
    </r>
  </si>
  <si>
    <t>W okresie sprawowania osobistej opieki nad dzieckiem własnym, swojego małżonka, lub dzieckiem przysposobionym jest możliwość finansowania z budżetu państwa składek na ubezpieczenie emerytalno-rentowe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za:
- rolnika i domownika podlegającego ubezpieczeniu emerytalno-rentowemu z mocy ustawy (czyli obowiązkowo) albo na wniosek (czyli dobrowolnie),
- rolnika i domownika, który nie podlega ubezpieczeniu społecznemu rolników,
- osobę będącą członkiem rodziny rolnika lub domownika, która nie spełnia warunków do podlegania ubezpieczeniu społecznemu rolników.</t>
  </si>
  <si>
    <r>
      <rPr>
        <b/>
        <sz val="10"/>
        <rFont val="Arial"/>
        <family val="2"/>
        <charset val="238"/>
      </rPr>
      <t>• przypisu, wpływów należności z tytułu składek oraz wskaźnika ściągalności:</t>
    </r>
    <r>
      <rPr>
        <sz val="10"/>
        <rFont val="Arial"/>
        <family val="2"/>
        <charset val="238"/>
      </rPr>
      <t xml:space="preserve">
- przypis należności z tytułu składek obejmuje składki, należne od składek odsetki za zwłokę i koszty upomnienia, 
- wpływy należności z tytułu składek obejmują opłacone składki, odsetki za zwłokę, koszty upomnienia, przeniesienia nadpłat przedawnionych na różne dochody, uznanie wypłat, zwrot świadczeń nienależnie pobranych, którymi pokryto należności. 
</t>
    </r>
    <r>
      <rPr>
        <sz val="7"/>
        <rFont val="Arial"/>
        <family val="2"/>
        <charset val="238"/>
      </rPr>
      <t xml:space="preserve">                                                                                                                                                                                                                                                                                                                                                                                                                                                                                                                                                          </t>
    </r>
    <r>
      <rPr>
        <sz val="10"/>
        <rFont val="Arial"/>
        <family val="2"/>
        <charset val="238"/>
      </rPr>
      <t xml:space="preserve">           Przypis i wpływy należności z tytułu składek na ubezpieczenie społeczne ogółem jest to odpowiednio suma przypisanych i opłaconych należności na ubezpieczenie wypadkowe, chorobowe i macierzyńskie (Fundusz Składkowy) oraz na ubezpieczenie emerytalno-rentowe (Fundusz Emerytalno-Rentowy),
- wskaźnik ściągalności jest to stosunek procentowy wpływów należności ogółem do przypisu należności ogółem, </t>
    </r>
  </si>
  <si>
    <t>• liczby wydanych decyzji o podleganiu i ustaniu ubezpieczenia społecznego rolników.</t>
  </si>
  <si>
    <r>
      <rPr>
        <b/>
        <sz val="10"/>
        <rFont val="Arial"/>
        <family val="2"/>
        <charset val="238"/>
      </rPr>
      <t>Dział Ubezpieczenie Zdrowotne</t>
    </r>
    <r>
      <rPr>
        <sz val="10"/>
        <rFont val="Arial"/>
        <family val="2"/>
        <charset val="238"/>
      </rPr>
      <t xml:space="preserve">
zawiera dane statystyczne dotyczące realizowanych przez KRUS zadań na podstawie ustawy z dnia 27 sierpnia 2004 r. o świadczeniach opieki zdrowotnej finansowanych ze środków publicznych.
Ubezpieczeniu zdrowotnemu podlegają:
• osoby spełniające warunki do objęcia ubezpieczeniem społecznym rolników, które są rolnikami, małżonkami lub domownikami w rozumieniu przepisów ustawy o ubezpieczeniu społecznym rolników,
• pomocnicy rolnika w rozumieniu przepisów ustawy o ubezpieczeniu społecznym rolników,
• rolnicy i ich domownicy, którzy nie podlegają ubezpieczeniu społecznemu rolników z mocy ustawy o ubezpieczeniu społecznym rolników, niepodlegający ubezpieczeniu zdrowotnemu z innego tytułu;
• członkowie rodzin wyżej wymienionych rolników i domowników, którzy nie podlegają ubezpieczeniu zdrowotnemu z innego tytułu i zostali zgłoszeni do ubezpieczenia zdrowotnego w KRUS.
Składki na ubezpieczenie zdrowotne za rolników objętych tym ubezpieczeniem, którzy prowadzą działalność rolniczą na gruntach rolnych poniżej 6 ha przeliczeniowych oraz za ich domowników, finansowane są przez budżet państwa. Natomiast rolnicy prowadzący gospodarstwa rolne o powierzchni 6 i więcej hektarów przeliczeniowych użytków rolnych składkę na ubezpieczenie zdrowotne za siebie, małżonków i domowników podlegających temu ubezpieczeniu, opłacają indywidualnie w wysokości 1 zł miesięcznie od każdego pełnego hektara przeliczeniowego użytków rolnych. Również indywidualnie opłacana jest składka przez rolników, prowadzących działalność rolniczą w ramach działów specjalnych w rozumieniu przepisów ustawy o ubezpieczeniu społecznym rolników (niezależnie czy działalność ta prowadzona jest wyłącznie w samoistnym dziale specjalnym, czy też dodatkowo na użytkach rolnych).
Rolnik prowadzący dział specjalny produkcji rolnej opłaca składki zdrowotne na swoje ubezpieczenie od 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niepodlegającej opodatkowaniu podatkiem dochodowym od osób fizycznych.</t>
    </r>
  </si>
  <si>
    <t>Składka na ubezpieczenie zdrowotne za domowników opłacana jest w zależności od zakresu prowadzonej przez rolnika działalności rolniczej:
• w przypadku prowadzenia działów specjalnych łącznie z gospodarstwem rolnym o powierzchni użytków rolnych 6 i więcej hektarów przeliczeniowych rolnik opłaca składkę na ubezpieczenie zdrowotne od użytków rolnych (1 zł za 1 hektar przeliczeniowy),
• w przypadku prowadzenia wyłącznie działów specjalnych rolnik opłaca składkę na ubezpieczenie zdrowotne w wysokości 9 % podstawy wymiaru, który stanowi kwota 33,4% przeciętnego miesięcznego wynagrodzenia w sektorze przedsiębiorstw w czwartym kwartale roku poprzedniego włącznie z wypłatami z zysku,
• w przypadku prowadzenia działów specjalnych łącznie z gospodarstwem rolnym o powierzchni użytków rolnych poniżej 6 ha przeliczeniowych składka na ubezpieczenie zdrowotne opłacana jest z budżetu państwa.
Składka na ubezpieczenie zdrowotne za pomocników rolnika wynosi 9 % podstawy wymiaru, który stanowi 33,4 % przeciętnego miesięcznego wynagrodzenia w sektorze przedsiębiorstw w czwartym kwartale roku poprzedniego, włącznie z wypłatami z zysku.
Składka na ubezpieczenie zdrowotne jest miesięczna i niepodzielna. Opłacana jest tylko z jednego tytułu, np.:
• rolnicy i domownicy prowadzący pozarolniczą działalność gospodarczą i jednocześnie podlegający ubezpieczeniu społecznemu rolników, ubezpieczeniu zdrowotnemu podlegają wyłącznie z tytułu wykonywanej działalności rolniczej i z tego tytułu opłacana jest składka na to ubezpieczenie;
• rolnicy, prowadzący działalność rolniczą w ramach działów specjalnych produkcji rolnej i  prowadzący jednocześnie działalność rolniczą na gruntach, opłacają na swoje ubezpieczenie wyłącznie składki zdrowotne z tytułu prowadzenia działów specjalnych, natomiast za domowników w gospodarstwach rolnych o powierzchni 6 i więcej hektarów przeliczeniowych wyłącznie z gruntów.
W przypadku rolników lub domowników, którzy, podlegając ubezpieczeniu społecznemu rolników w pełnym zakresie z mocy ustawy, zostali objęci innym ubezpieczeniem społecznym z tytułu wykonywania umowy zlecenia lub powołania do rady nadzorczej, składka zdrowotna jest opłacana z każdego należnego tytułu, z wyjątkiem składek finansowanych z budżetu państwa. Wówczas składka ta nie jest opłacana przez KRUS.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budżetu państwa.
Składka zdrowotna za emerytów i rencistów wynosi 9% podstawy wymiaru, z czego ubezpieczony finansuje składkę w wysokości 1,25% podstawy z kwoty netto emerytury lub renty (z wyłączeniem dodatków, świadczeń pieniężnych i ryczałtu energetycznego oraz do deputatu węglowego). Natomiast składka pomniejszająca zaliczkę na podatek dochodowy stanowi 7,75% podstawy.</t>
  </si>
  <si>
    <t>OBJAŚNIENIA ZNAKÓW UMOWNYCH</t>
  </si>
  <si>
    <t>Kreska</t>
  </si>
  <si>
    <t xml:space="preserve">( – ) </t>
  </si>
  <si>
    <t>–</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</si>
  <si>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</si>
  <si>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</si>
  <si>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</si>
  <si>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</si>
  <si>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</si>
  <si>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</si>
  <si>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</si>
  <si>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</si>
  <si>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</si>
  <si>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</si>
  <si>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</si>
  <si>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</si>
  <si>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t>"z tego"</t>
  </si>
  <si>
    <t>oznacza, że podaje się wszystkie składniki sumy.</t>
  </si>
  <si>
    <t>TABLICA 1. PRZECIĘTNA MIESIĘCZNA LICZBA EMERYTUR I RENT WEDŁUG RODZAJÓW ŚWIADCZEŃ</t>
  </si>
  <si>
    <t>Wyszczególnienie</t>
  </si>
  <si>
    <t>2019 rok</t>
  </si>
  <si>
    <t>2020 rok</t>
  </si>
  <si>
    <t>III kwartał</t>
  </si>
  <si>
    <t>porównanie (wzrost/spadek)</t>
  </si>
  <si>
    <r>
      <t xml:space="preserve">OGÓŁEM </t>
    </r>
    <r>
      <rPr>
        <b/>
        <vertAlign val="superscript"/>
        <sz val="9"/>
        <rFont val="Arial"/>
        <family val="2"/>
        <charset val="238"/>
      </rPr>
      <t>1)</t>
    </r>
  </si>
  <si>
    <t>EMERYTURY I RENTY ogółem</t>
  </si>
  <si>
    <r>
      <t>Emerytury</t>
    </r>
    <r>
      <rPr>
        <vertAlign val="superscript"/>
        <sz val="9"/>
        <rFont val="Arial"/>
        <family val="2"/>
        <charset val="238"/>
      </rPr>
      <t xml:space="preserve"> 1) </t>
    </r>
  </si>
  <si>
    <t>Renty</t>
  </si>
  <si>
    <r>
      <t xml:space="preserve">EMERYTURY </t>
    </r>
    <r>
      <rPr>
        <b/>
        <vertAlign val="superscript"/>
        <sz val="9"/>
        <rFont val="Arial"/>
        <family val="2"/>
        <charset val="238"/>
      </rPr>
      <t>1)</t>
    </r>
  </si>
  <si>
    <r>
      <t>EMERYTURY RAZEM</t>
    </r>
    <r>
      <rPr>
        <b/>
        <vertAlign val="superscript"/>
        <sz val="9"/>
        <rFont val="Arial"/>
        <family val="2"/>
        <charset val="238"/>
      </rPr>
      <t xml:space="preserve"> </t>
    </r>
  </si>
  <si>
    <t xml:space="preserve">    w tym emerytury wcześniejsze</t>
  </si>
  <si>
    <t>Emerytury rolnicze</t>
  </si>
  <si>
    <t>Emerytury za przekazane gospodarstwo rolne Państwu</t>
  </si>
  <si>
    <t>Emerytury za przekazane gospodarstwo rolne następcy</t>
  </si>
  <si>
    <t>Emerytury nie związane z przekazaniem gospodarstwa rolnego</t>
  </si>
  <si>
    <t>RENTY</t>
  </si>
  <si>
    <t xml:space="preserve">RENTY RAZEM </t>
  </si>
  <si>
    <t xml:space="preserve">RENTY Z TYTUŁU NIEZDOLNOŚCI 
DO PRACY RAZEM </t>
  </si>
  <si>
    <t xml:space="preserve">    w tym renty z tytułu niezdolności do pracy
    wypadkowe</t>
  </si>
  <si>
    <t>Renty rolnicze z tytułu niezdolności do pracy</t>
  </si>
  <si>
    <t>Renty z tytułu niezdolności do pracy za przekazane gospodarstwo rolne Państwu</t>
  </si>
  <si>
    <t>Renty z tytułu niezdolności do pracy za przekazane gospodarstwo rolne następcy</t>
  </si>
  <si>
    <t>Renty z tytułu niezdolności do pracy nie związane z przekazaniem gospodarstwa rolnego</t>
  </si>
  <si>
    <t>RENTY RODZINNE RAZEM</t>
  </si>
  <si>
    <t xml:space="preserve">    w tym renty rodzinne wypadkowe</t>
  </si>
  <si>
    <t>Renty rodzinne rolnicze</t>
  </si>
  <si>
    <t>Renty rodzinne za przekazane gospodarstwo rolne Państwu</t>
  </si>
  <si>
    <t>Renty rodzinne za przekazane gospodarstwo rolne następcy</t>
  </si>
  <si>
    <t>Renty rodzinne nie związane z przekazaniem gospodarstwa rolnego</t>
  </si>
  <si>
    <r>
      <t>1)</t>
    </r>
    <r>
      <rPr>
        <sz val="8"/>
        <rFont val="Arial"/>
        <family val="2"/>
        <charset val="238"/>
      </rPr>
      <t xml:space="preserve"> Bez rodzicielskich świadczeń uzupełniających, lecz z emeryturami finansowanymi z funduszu emerytalno-rentowego, a wypłaconymi przez MON, MSWiA, MS oraz ze świadczeniami rolnymi w wysokości 50% ze względu na uprawnienia do świadczeń pracowniczych zbiegających się ze świadczeniami zagranicznymi.</t>
    </r>
  </si>
  <si>
    <r>
      <t xml:space="preserve">Ogółem </t>
    </r>
    <r>
      <rPr>
        <vertAlign val="superscript"/>
        <sz val="9"/>
        <rFont val="Arial"/>
        <family val="2"/>
        <charset val="238"/>
      </rPr>
      <t>1)</t>
    </r>
  </si>
  <si>
    <t>z tego:</t>
  </si>
  <si>
    <r>
      <t xml:space="preserve">emerytury </t>
    </r>
    <r>
      <rPr>
        <vertAlign val="superscript"/>
        <sz val="9"/>
        <rFont val="Arial"/>
        <family val="2"/>
        <charset val="238"/>
      </rPr>
      <t>1)</t>
    </r>
  </si>
  <si>
    <t>renty razem</t>
  </si>
  <si>
    <t>z tytułu niezdolności 
do pracy</t>
  </si>
  <si>
    <t>rodzinne</t>
  </si>
  <si>
    <t>ogółem</t>
  </si>
  <si>
    <t xml:space="preserve"> w tym wypadkowe</t>
  </si>
  <si>
    <t xml:space="preserve">ogółem   </t>
  </si>
  <si>
    <r>
      <t>OGÓŁEM</t>
    </r>
    <r>
      <rPr>
        <b/>
        <vertAlign val="superscript"/>
        <sz val="9"/>
        <rFont val="Arial"/>
        <family val="2"/>
        <charset val="238"/>
      </rPr>
      <t xml:space="preserve"> </t>
    </r>
  </si>
  <si>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</si>
  <si>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</si>
  <si>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</si>
  <si>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</si>
  <si>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</si>
  <si>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</si>
  <si>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</si>
  <si>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</si>
  <si>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</si>
  <si>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</si>
  <si>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</si>
  <si>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</si>
  <si>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</si>
  <si>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</si>
  <si>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</si>
  <si>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</si>
  <si>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Emerytury finansowane z funduszu emerytalno-rentowego, wypłacane przez MON, MSWiA, MS z tego:</t>
  </si>
  <si>
    <t>-</t>
  </si>
  <si>
    <t>MON</t>
  </si>
  <si>
    <t>MSWiA</t>
  </si>
  <si>
    <t>MS</t>
  </si>
  <si>
    <r>
      <t xml:space="preserve">1)  </t>
    </r>
    <r>
      <rPr>
        <sz val="8"/>
        <rFont val="Arial"/>
        <family val="2"/>
        <charset val="238"/>
      </rPr>
      <t>Bez rodzicielskich świadczeń uzupełniających, lecz ze świadczeniami rolnymi w wysokości 50% ze względu na uprawnienia do świadczeń pracowniczych zbiegających się ze świadczeniami zagranicznymi.</t>
    </r>
  </si>
  <si>
    <t xml:space="preserve">      </t>
  </si>
  <si>
    <r>
      <t xml:space="preserve">OGÓŁEM </t>
    </r>
    <r>
      <rPr>
        <b/>
        <vertAlign val="superscript"/>
        <sz val="9"/>
        <rFont val="Arial"/>
        <family val="2"/>
        <charset val="238"/>
      </rPr>
      <t>1) 2)</t>
    </r>
  </si>
  <si>
    <t>EMERYTURY I RENTY z tego:</t>
  </si>
  <si>
    <r>
      <t>Emerytury</t>
    </r>
    <r>
      <rPr>
        <vertAlign val="superscript"/>
        <sz val="9"/>
        <rFont val="Arial"/>
        <family val="2"/>
        <charset val="238"/>
      </rPr>
      <t xml:space="preserve"> 2)</t>
    </r>
  </si>
  <si>
    <r>
      <t xml:space="preserve">EMERYTURY </t>
    </r>
    <r>
      <rPr>
        <b/>
        <vertAlign val="superscript"/>
        <sz val="9"/>
        <rFont val="Arial"/>
        <family val="2"/>
        <charset val="238"/>
      </rPr>
      <t>2)</t>
    </r>
  </si>
  <si>
    <t xml:space="preserve">EMERYTURY RAZEM </t>
  </si>
  <si>
    <t xml:space="preserve">      w tym emerytury wcześniejsze</t>
  </si>
  <si>
    <t xml:space="preserve">RENTY </t>
  </si>
  <si>
    <t>RENTY RAZEM z tego:</t>
  </si>
  <si>
    <t xml:space="preserve">     w tym renty rodzinne wypadkowe</t>
  </si>
  <si>
    <t>Renty rodzinne nie związane 
z przekazaniem gospodarstwa rolnego</t>
  </si>
  <si>
    <r>
      <t>1)</t>
    </r>
    <r>
      <rPr>
        <sz val="8"/>
        <rFont val="Arial"/>
        <family val="2"/>
        <charset val="238"/>
      </rPr>
      <t xml:space="preserve"> Bez wypłat z innych systemów ubezpieczeniowych w przypadku zbiegu uprawnień do świadczeń z tych systemów z uprawnieniami do świadczeń z funduszu emerytalno-rentowego, lecz z wypłatami dokonywanymi w związku z zatrudnieniem poza rolnictwem, czynną służbą wojskową i działalnością kombatancką (art. 25 ust. 2a ustawy o ubezpieczeniu społecznym rolników) oraz z jednorazowymi świadczeniami pieniężnymi.</t>
    </r>
  </si>
  <si>
    <r>
      <t>2)</t>
    </r>
    <r>
      <rPr>
        <sz val="8"/>
        <rFont val="Arial"/>
        <family val="2"/>
        <charset val="238"/>
      </rPr>
      <t xml:space="preserve"> Bez rodzicielskich świadczeń uzupełniajacych, lecz z emeryturami finansowanymi z funduszu emerytalno-rentowego, a wypłaconymi przez MON, MSWiA, MS oraz ze świadczeniami rolnymi w wysokości 50% ze względu na uprawnienia do świadczeń pracowniczych zbiegających się ze świadczeniami zagranicznymi.</t>
    </r>
  </si>
  <si>
    <r>
      <t xml:space="preserve">Ogółem </t>
    </r>
    <r>
      <rPr>
        <vertAlign val="superscript"/>
        <sz val="9"/>
        <rFont val="Arial"/>
        <family val="2"/>
        <charset val="238"/>
      </rPr>
      <t>1) 2)</t>
    </r>
  </si>
  <si>
    <r>
      <t xml:space="preserve">emerytury </t>
    </r>
    <r>
      <rPr>
        <vertAlign val="superscript"/>
        <sz val="9"/>
        <rFont val="Arial"/>
        <family val="2"/>
        <charset val="238"/>
      </rPr>
      <t>2)</t>
    </r>
  </si>
  <si>
    <t>OGÓŁEM</t>
  </si>
  <si>
    <r>
      <t xml:space="preserve">1) </t>
    </r>
    <r>
      <rPr>
        <sz val="8"/>
        <rFont val="Arial"/>
        <family val="2"/>
        <charset val="238"/>
      </rPr>
      <t>Bez wypłat z innych systemów ubezpieczeniowych w przypadku zbiegu uprawnień do świadczeń z tych systemów z uprawnieniami do świadczeń z funduszu emerytalno-rentowego, lecz z wypłatami dokonywanymi w związku z zatrudnieniem poza rolnictwem, czynną służbą wojskową i działalnością kombatancką (art. 25 ust. 2a ustawy o ubezpieczeniu społecznym rolników) oraz z jednorazowymi świadczeniami pieniężnymi.</t>
    </r>
  </si>
  <si>
    <r>
      <t xml:space="preserve">Emerytury </t>
    </r>
    <r>
      <rPr>
        <vertAlign val="superscript"/>
        <sz val="9"/>
        <rFont val="Arial"/>
        <family val="2"/>
        <charset val="238"/>
      </rPr>
      <t>2)</t>
    </r>
  </si>
  <si>
    <t xml:space="preserve">  w tym renty z tytułu niezdolności 
do pracy wypadkowe</t>
  </si>
  <si>
    <t>Renty rolnicze z tytułu niezdolności 
do pracy</t>
  </si>
  <si>
    <t xml:space="preserve">    </t>
  </si>
  <si>
    <r>
      <t xml:space="preserve">1) </t>
    </r>
    <r>
      <rPr>
        <sz val="8"/>
        <rFont val="Arial"/>
        <family val="2"/>
        <charset val="238"/>
      </rPr>
      <t xml:space="preserve">Bez wypłat z innych systemów ubezpieczeniowych w przypadku zbiegu uprawnień do świadczeń z tych systemów z uprawnieniami do świadczeń z funduszu emerytalno-rentowego, lecz  z wypłatami dokonywanymi w związku z zatrudnieniem poza rolnictwem, czynną służbą wojskową i działalnością kombatancką (art. 25 ust. 2a ustawy o ubezpieczeniu społecznym rolników) oraz z jednorazowymi świadczeniami pieniężnymi. </t>
    </r>
  </si>
  <si>
    <r>
      <t xml:space="preserve">2) </t>
    </r>
    <r>
      <rPr>
        <sz val="8"/>
        <rFont val="Arial"/>
        <family val="2"/>
        <charset val="238"/>
      </rPr>
      <t>Bez rodzicielskich świadczeń uzupełniajacych, lecz z emeryturami finansowanymi z funduszu emerytalno-rentowego, a wypłaconymi przez MON, MSWiA, MS oraz ze świadczeniami rolnymi w wysokości 50% ze względu na uprawnienia do świadczeń pracowniczych zbiegających się ze świadczeniami zagranicznymi.</t>
    </r>
  </si>
  <si>
    <t>w tym:</t>
  </si>
  <si>
    <t>z tytułu niezdolności do pracy</t>
  </si>
  <si>
    <r>
      <t>rodzinne</t>
    </r>
    <r>
      <rPr>
        <vertAlign val="superscript"/>
        <sz val="9"/>
        <rFont val="Arial"/>
        <family val="2"/>
        <charset val="238"/>
      </rPr>
      <t xml:space="preserve"> </t>
    </r>
  </si>
  <si>
    <t xml:space="preserve">OGÓŁEM </t>
  </si>
  <si>
    <t>Emerytury finansowane
z funduszu emerytalno-rentowego, wypłacane przez MON, MSWiA, MS 
z tego:</t>
  </si>
  <si>
    <r>
      <t xml:space="preserve">1) </t>
    </r>
    <r>
      <rPr>
        <sz val="8"/>
        <rFont val="Arial"/>
        <family val="2"/>
        <charset val="238"/>
      </rPr>
      <t xml:space="preserve">Bez wypłat z innych systemów ubezpieczeniowych w przypadku zbiegu uprawnień do świadczeń z tych systemów z uprawnieniami do świadczeń z funduszu emerytalno-rentowego, lecz z wypłatami dokonywanymi w związku z zatrudnieniem poza rolnictwem, czynną służbą wojskową i działalnością kombatancką (art. 25 ust. 2a ustawy o ubezpieczeniu społecznym rolników) oraz z jednorazowymi świadczeniami pieniężnymi. </t>
    </r>
  </si>
  <si>
    <r>
      <t>2)</t>
    </r>
    <r>
      <rPr>
        <sz val="8"/>
        <rFont val="Arial"/>
        <family val="2"/>
        <charset val="238"/>
      </rPr>
      <t xml:space="preserve"> Bez rodzicielskich świadczeń uzupełniających, lecz ze świadczeniami rolnymi w wysokości 50% ze względu na uprawnienia do świadczeń pracowniczych zbiegających się ze świadczeniami zagranicznymi.</t>
    </r>
  </si>
  <si>
    <t xml:space="preserve">Przeciętna miesięczna liczba świadczeń </t>
  </si>
  <si>
    <t>RENTY Z TYTUŁU NIEZDOLNOŚCI DO PRACY</t>
  </si>
  <si>
    <t>RENTY RODZINNE</t>
  </si>
  <si>
    <r>
      <t xml:space="preserve">2) </t>
    </r>
    <r>
      <rPr>
        <sz val="8"/>
        <rFont val="Arial"/>
        <family val="2"/>
        <charset val="238"/>
      </rPr>
      <t>Bez rodzicielskich świadczeń uzupełniających, lecz ze świadczeniami rolnymi w wysokości 50% ze względu na uprawnienia do świadczeń pracowniczych zbiegających się ze świadczeniami zagranicznymi.</t>
    </r>
  </si>
  <si>
    <r>
      <t xml:space="preserve">ZASIŁKI MACIERZYŃSKIE </t>
    </r>
    <r>
      <rPr>
        <b/>
        <vertAlign val="superscript"/>
        <sz val="9"/>
        <rFont val="Arial"/>
        <family val="2"/>
        <charset val="238"/>
      </rPr>
      <t>1)</t>
    </r>
  </si>
  <si>
    <t xml:space="preserve">Liczba świadczeń </t>
  </si>
  <si>
    <t>Kwota wypłat w zł</t>
  </si>
  <si>
    <t xml:space="preserve">Przeciętne świadczenie w zł </t>
  </si>
  <si>
    <r>
      <t>1)</t>
    </r>
    <r>
      <rPr>
        <sz val="8"/>
        <rFont val="Arial"/>
        <family val="2"/>
        <charset val="238"/>
      </rPr>
      <t xml:space="preserve"> Wypłacone na podstawie art. 35a i art. 35b ustawy z dnia 20 grudnia 1990 r. o ubezpieczeniu społecznym rolników.</t>
    </r>
  </si>
  <si>
    <t>Liczba 
świadczeń</t>
  </si>
  <si>
    <t xml:space="preserve">Przeciętne świadczenie
</t>
  </si>
  <si>
    <r>
      <t xml:space="preserve">ZASIŁKI POGRZEBOWE OGÓŁEM </t>
    </r>
    <r>
      <rPr>
        <b/>
        <vertAlign val="superscript"/>
        <sz val="9"/>
        <rFont val="Arial"/>
        <family val="2"/>
        <charset val="238"/>
      </rPr>
      <t>1)</t>
    </r>
  </si>
  <si>
    <t xml:space="preserve">ZASIŁKI POGRZEBOWE PO EMERYTACH  I  RENCISTACH </t>
  </si>
  <si>
    <t>ZASIŁKI POGRZEBOWE PO UBEZPIECZONYCH</t>
  </si>
  <si>
    <t>ZASIŁKI POGRZEBOWE PO  CZŁONKACH  RODZIN</t>
  </si>
  <si>
    <r>
      <t>1)</t>
    </r>
    <r>
      <rPr>
        <sz val="8"/>
        <rFont val="Arial"/>
        <family val="2"/>
        <charset val="238"/>
      </rPr>
      <t xml:space="preserve"> Wypłacane na podstawie art. 35 ustawy z dnia 20 grudnia 1990 r. o ubezpieczeniu społecznym rolników.</t>
    </r>
  </si>
  <si>
    <t>Zasiłki pogrzebowe</t>
  </si>
  <si>
    <t xml:space="preserve">po emerytach, rencistach </t>
  </si>
  <si>
    <t>po ubezpieczonych</t>
  </si>
  <si>
    <t>po członkach rodzin</t>
  </si>
  <si>
    <t>Liczba świadczeń</t>
  </si>
  <si>
    <t xml:space="preserve"> ŚWIADCZENIA RENTOWE DLA NWALIDÓW WOJENNYCH, WOJSKOWYCH I OSÓB REPRESJONOWANYCH</t>
  </si>
  <si>
    <t xml:space="preserve">Przeciętna miesięczna liczba osób </t>
  </si>
  <si>
    <t xml:space="preserve"> </t>
  </si>
  <si>
    <t>ZASIŁKI POGRZEBOWE PO INWALIDACH WOJENNYCH, WOJSKOWYCH, OSOBACH REPRESJONOWANYCH I CZŁONKACH ICH RODZIN</t>
  </si>
  <si>
    <t>DODATKI KOMBATANCKIE</t>
  </si>
  <si>
    <t xml:space="preserve">Przeciętna miesięczna liczba świadczeń  </t>
  </si>
  <si>
    <t>DODATKI PIENIĘŻNE DLA INWALIDÓW WOJENNYCH</t>
  </si>
  <si>
    <t>RYCZAŁTY ENERGETYCZNE</t>
  </si>
  <si>
    <t>ŚWIADCZENIA PIENIĘŻNE DLA ŻOŁNIERZY ZASTĘPCZEJ SŁUŻBY WOJSKOWEJ</t>
  </si>
  <si>
    <t>ŚWIADCZENIA PIENIĘŻNE DLA OSÓB DEPORTOWANYCH DO PRACY PRZYMUSOWEJ</t>
  </si>
  <si>
    <t>DODATKI KOMPENSACYJNE</t>
  </si>
  <si>
    <t>ŚWIADCZENIA PIENIĘŻNE DLA CYWILNYCH NIEWIDOMYCH OFIAR DZIAŁAŃ WOJENNYCH</t>
  </si>
  <si>
    <t>DODATKI DLA WETERANA POSZKODOWANEGO</t>
  </si>
  <si>
    <t>RODZICIELSKIE ŚWIADCZENIA UZUPEŁNIAJĄCE</t>
  </si>
  <si>
    <r>
      <t>Przeciętna miesięczna liczba osób</t>
    </r>
    <r>
      <rPr>
        <vertAlign val="superscript"/>
        <sz val="9"/>
        <rFont val="Arial"/>
        <family val="2"/>
        <charset val="238"/>
      </rPr>
      <t xml:space="preserve">1) </t>
    </r>
  </si>
  <si>
    <r>
      <t xml:space="preserve">Kwota wypłat w zł </t>
    </r>
    <r>
      <rPr>
        <vertAlign val="superscript"/>
        <sz val="9"/>
        <rFont val="Arial"/>
        <family val="2"/>
        <charset val="238"/>
      </rPr>
      <t>1)2)</t>
    </r>
  </si>
  <si>
    <t xml:space="preserve">Wysokość świadczenia w zł </t>
  </si>
  <si>
    <t xml:space="preserve"> RENTY SOCJALNE</t>
  </si>
  <si>
    <r>
      <t>Przeciętna miesięczna liczba osób</t>
    </r>
    <r>
      <rPr>
        <vertAlign val="superscript"/>
        <sz val="9"/>
        <rFont val="Arial"/>
        <family val="2"/>
        <charset val="238"/>
      </rPr>
      <t xml:space="preserve"> </t>
    </r>
  </si>
  <si>
    <t>ŚWIADCZENIE UZUPEŁNIAJĄCE DLA OSÓB NIEZDOLNYCH DO SAMODZIELNEJ EGZYSTENCJI</t>
  </si>
  <si>
    <r>
      <rPr>
        <vertAlign val="superscript"/>
        <sz val="8"/>
        <rFont val="Arial"/>
        <family val="2"/>
        <charset val="238"/>
      </rPr>
      <t xml:space="preserve">1) </t>
    </r>
    <r>
      <rPr>
        <sz val="8"/>
        <rFont val="Arial"/>
        <family val="2"/>
        <charset val="238"/>
      </rPr>
      <t>Dane od miesiąca marca 2019 r. - ze względu na niepełne okresy dane są nieporównywalne.</t>
    </r>
  </si>
  <si>
    <r>
      <rPr>
        <vertAlign val="superscript"/>
        <sz val="8"/>
        <rFont val="Arial"/>
        <family val="2"/>
        <charset val="238"/>
      </rPr>
      <t xml:space="preserve">2) </t>
    </r>
    <r>
      <rPr>
        <sz val="8"/>
        <rFont val="Arial"/>
        <family val="2"/>
        <charset val="238"/>
      </rPr>
      <t>Łącznie z jednorazowymi świadczeniami pieniężnymi.</t>
    </r>
  </si>
  <si>
    <r>
      <t xml:space="preserve">OGÓŁEM </t>
    </r>
    <r>
      <rPr>
        <b/>
        <vertAlign val="superscript"/>
        <sz val="9"/>
        <rFont val="Arial"/>
        <family val="2"/>
        <charset val="238"/>
      </rPr>
      <t>1) 2) 3)</t>
    </r>
  </si>
  <si>
    <r>
      <t xml:space="preserve">Przeciętna miesięczna liczba świadczeniobiorców </t>
    </r>
    <r>
      <rPr>
        <vertAlign val="superscript"/>
        <sz val="9"/>
        <rFont val="Arial"/>
        <family val="2"/>
        <charset val="238"/>
      </rPr>
      <t xml:space="preserve"> </t>
    </r>
  </si>
  <si>
    <r>
      <t xml:space="preserve">Kwota wypłat w zł </t>
    </r>
    <r>
      <rPr>
        <vertAlign val="superscript"/>
        <sz val="9"/>
        <rFont val="Arial"/>
        <family val="2"/>
        <charset val="238"/>
      </rPr>
      <t>2)</t>
    </r>
  </si>
  <si>
    <r>
      <t xml:space="preserve">Przeciętne świadczenie w zł </t>
    </r>
    <r>
      <rPr>
        <vertAlign val="superscript"/>
        <sz val="9"/>
        <rFont val="Arial"/>
        <family val="2"/>
        <charset val="238"/>
      </rPr>
      <t xml:space="preserve"> </t>
    </r>
  </si>
  <si>
    <t xml:space="preserve">Kwota wypłat w zł  </t>
  </si>
  <si>
    <t xml:space="preserve">Przeciętne świadczenie w zł  </t>
  </si>
  <si>
    <t xml:space="preserve">RENTY Z TYTUŁU NIEZDOLNOŚCI DO PRACY </t>
  </si>
  <si>
    <t>Przeciętne świadczenie w zł</t>
  </si>
  <si>
    <r>
      <t xml:space="preserve">RENTY RODZINNE </t>
    </r>
    <r>
      <rPr>
        <b/>
        <vertAlign val="superscript"/>
        <sz val="9"/>
        <rFont val="Arial"/>
        <family val="2"/>
        <charset val="238"/>
      </rPr>
      <t xml:space="preserve">3) </t>
    </r>
  </si>
  <si>
    <r>
      <t xml:space="preserve">2) </t>
    </r>
    <r>
      <rPr>
        <sz val="8"/>
        <rFont val="Arial"/>
        <family val="2"/>
        <charset val="238"/>
      </rPr>
      <t>Łącznie z rodzicielskimi świadczeniami uzupełniającymi, z emeryturami finansowanymi z funduszu emerytalno-rentowego, a wypłaconymi przez MON, MSWiA, MS oraz ze świadczeniami rolnymi w wysokości 50% ze względu na uprawnienia do świadczeń pracowniczych zbiegających się ze świadczeniami zagranicznymi.</t>
    </r>
  </si>
  <si>
    <r>
      <t xml:space="preserve">3) </t>
    </r>
    <r>
      <rPr>
        <sz val="8"/>
        <rFont val="Arial"/>
        <family val="2"/>
        <charset val="238"/>
      </rPr>
      <t>Łącznie z rentami socjalnymi.</t>
    </r>
  </si>
  <si>
    <t>EMERYTURY</t>
  </si>
  <si>
    <t xml:space="preserve">                 RENTY RODZINNE</t>
  </si>
  <si>
    <r>
      <t xml:space="preserve">1)  </t>
    </r>
    <r>
      <rPr>
        <sz val="8"/>
        <rFont val="Arial"/>
        <family val="2"/>
        <charset val="238"/>
      </rPr>
      <t xml:space="preserve">Wypłacone na podstawie art. 56, 63, 73 i 180 ustawy o emeryturach i rentach z Funduszu Ubezpieczeń Społecznych z dnia 17 grudnia 1998 r. </t>
    </r>
  </si>
  <si>
    <t>Wnioski pozostałe 
z poprzedniego okresu</t>
  </si>
  <si>
    <t>Zarejestrowane wnioski</t>
  </si>
  <si>
    <t>Załatwione wnioski</t>
  </si>
  <si>
    <t xml:space="preserve"> Wnioski pozostałe 
do 
załatwienia</t>
  </si>
  <si>
    <t>Razem</t>
  </si>
  <si>
    <t>w tym 
po terminie ustawowym</t>
  </si>
  <si>
    <t>Emerytury razem</t>
  </si>
  <si>
    <t xml:space="preserve">    w tym wcześniejsze</t>
  </si>
  <si>
    <t>Renty razem, z tego:</t>
  </si>
  <si>
    <t xml:space="preserve">    Renty z tytułu niezdolności do pracy razem</t>
  </si>
  <si>
    <t xml:space="preserve">        w tym renty z tytułu niezdolności do pracy
        wypadkowe</t>
  </si>
  <si>
    <t xml:space="preserve">    Renty rodzinne</t>
  </si>
  <si>
    <t xml:space="preserve">Emerytury i renty z art. 9 ustawy z dnia 
24 lutego 1990 r. </t>
  </si>
  <si>
    <t>Liczba wydanych decyzji
i postępowań umorzonych</t>
  </si>
  <si>
    <t>Liczba wydanych decyzji</t>
  </si>
  <si>
    <t>Postępowania umorzone</t>
  </si>
  <si>
    <t>Ogółem</t>
  </si>
  <si>
    <t>przyznających
świadczenia</t>
  </si>
  <si>
    <t>odmownych</t>
  </si>
  <si>
    <t>udział odmownych decyzji 
do ogółem wydanych decyzji</t>
  </si>
  <si>
    <t>udział odmownych decyzji do ogółem wydanych decyzji</t>
  </si>
  <si>
    <t>Liczba wniosków pozostałych 
do załatwienia 
z poprzedniego 
okresu sprawozdawczego</t>
  </si>
  <si>
    <t>Liczba wniosków które wpłynęły w okresie sprawozdawczym</t>
  </si>
  <si>
    <t>Liczba wniosków przekazanych 
do instytucji  zagranicznych</t>
  </si>
  <si>
    <t>Liczba spraw załatwionych ogółem</t>
  </si>
  <si>
    <t>Liczba spraw, 
w których trwa postępowanie międzynarodowe</t>
  </si>
  <si>
    <t>Decyzji odmownych</t>
  </si>
  <si>
    <t>Decyzji ostatecznych</t>
  </si>
  <si>
    <t>Decyzji tymczasowych</t>
  </si>
  <si>
    <t>Płatne 
na podstawie 
tylko polskich okresów ubezpieczenia</t>
  </si>
  <si>
    <t>Razem emerytury 
i renty</t>
  </si>
  <si>
    <t>Emerytury</t>
  </si>
  <si>
    <t>Renty z tytułu niezdolności 
do pracy</t>
  </si>
  <si>
    <t>w tym: renty 
z tytułu niezdolności 
do pracy 
wypadkowe</t>
  </si>
  <si>
    <t>Renty 
rodzinne</t>
  </si>
  <si>
    <t xml:space="preserve">Przeciętna 
liczba 
osób </t>
  </si>
  <si>
    <t xml:space="preserve">Przeciętna 
liczba
 osób </t>
  </si>
  <si>
    <t xml:space="preserve">Przeciętna
 liczba
 osób </t>
  </si>
  <si>
    <t>świadczenia "zbiegowe"</t>
  </si>
  <si>
    <t>do państw UE/EFTA i Wielkiej Brytanii razem</t>
  </si>
  <si>
    <t xml:space="preserve">Austria </t>
  </si>
  <si>
    <t>Belgia</t>
  </si>
  <si>
    <t>Bułgaria</t>
  </si>
  <si>
    <t>Chorwacja</t>
  </si>
  <si>
    <t>Cypr</t>
  </si>
  <si>
    <t>Czechy</t>
  </si>
  <si>
    <t>Dania</t>
  </si>
  <si>
    <t>Estonia</t>
  </si>
  <si>
    <t>Finlandia</t>
  </si>
  <si>
    <t>Francja</t>
  </si>
  <si>
    <t>Grecja</t>
  </si>
  <si>
    <t>Hiszpania</t>
  </si>
  <si>
    <t>Holandia</t>
  </si>
  <si>
    <t>Irlandia</t>
  </si>
  <si>
    <t>Islandia</t>
  </si>
  <si>
    <t>Lichtenstein</t>
  </si>
  <si>
    <t>Litwa</t>
  </si>
  <si>
    <t>Luksemburg</t>
  </si>
  <si>
    <t>Łotwa</t>
  </si>
  <si>
    <t>Malta</t>
  </si>
  <si>
    <t>Niemcy</t>
  </si>
  <si>
    <t>Norwegia</t>
  </si>
  <si>
    <t>Portugalia</t>
  </si>
  <si>
    <t>Rumunia</t>
  </si>
  <si>
    <t>Słowacja</t>
  </si>
  <si>
    <t>Słowenia</t>
  </si>
  <si>
    <t>Szwajcaria</t>
  </si>
  <si>
    <t>Szwecja</t>
  </si>
  <si>
    <t>Węgry</t>
  </si>
  <si>
    <t>Wlk. Brytania</t>
  </si>
  <si>
    <t>Włochy</t>
  </si>
  <si>
    <t>do państw objętych umowami dwustronnymi  razem</t>
  </si>
  <si>
    <t>Australia</t>
  </si>
  <si>
    <t>Kanada</t>
  </si>
  <si>
    <t>Quebec</t>
  </si>
  <si>
    <t>Korea Płd.</t>
  </si>
  <si>
    <t>Macedonia</t>
  </si>
  <si>
    <t>Mołdawia</t>
  </si>
  <si>
    <t>Mongolia</t>
  </si>
  <si>
    <t>Ukraina</t>
  </si>
  <si>
    <t xml:space="preserve">USA </t>
  </si>
  <si>
    <t>ZASIŁKI CHOROBOWE</t>
  </si>
  <si>
    <t>Liczba dni</t>
  </si>
  <si>
    <t xml:space="preserve">    w tym zasiłki chorobowe o
    przedłużonym okresie zasiłku                                                                                </t>
  </si>
  <si>
    <t xml:space="preserve">   w tym zasiłki chorobowe o 
   przedłużonym okresie zasiłku                                                                                </t>
  </si>
  <si>
    <t xml:space="preserve">Przeciętny zasiłek za 1 dzień w zł </t>
  </si>
  <si>
    <t xml:space="preserve">JEDNORAZOWE ODSZKODOWANIA </t>
  </si>
  <si>
    <t>Zasiłki chorobowe</t>
  </si>
  <si>
    <t xml:space="preserve">Jednorazowe odszkodowania </t>
  </si>
  <si>
    <t xml:space="preserve">w tym: zasiłki chorobowe o przedłużonym okresie zasiłku                                                                                 </t>
  </si>
  <si>
    <t>Liczba
świadczeń</t>
  </si>
  <si>
    <t>Liczba zdarzeń zgłoszonych jako wypadki przy pracy rolniczej</t>
  </si>
  <si>
    <t>Liczba zdarzeń uznanych za wypadki przy pracy rolniczej</t>
  </si>
  <si>
    <t xml:space="preserve">Liczba decyzji przyznających świadczenia </t>
  </si>
  <si>
    <t xml:space="preserve">     w tym śmiertelnych</t>
  </si>
  <si>
    <t>Liczba decyzji odmawiających świadczenia</t>
  </si>
  <si>
    <t>CHOROBY ZAWODOWE</t>
  </si>
  <si>
    <t>Liczba zarejestrowanych wniosków o jednorazowe odszkodowanie zakończonych wydaniem decyzji</t>
  </si>
  <si>
    <t>Liczba wypadków</t>
  </si>
  <si>
    <t>z tego według rodzajów zdarzeń:</t>
  </si>
  <si>
    <t>Liczba chorób zawodowych</t>
  </si>
  <si>
    <t>w tym śmiertelnych</t>
  </si>
  <si>
    <t>na 1000 ubezpieczonych 
(wg decyzji przyznających jednorazowe odszkodowania)</t>
  </si>
  <si>
    <t>upadek osób</t>
  </si>
  <si>
    <t>upadek przedmiotów</t>
  </si>
  <si>
    <t>pochwycenie, uderzenie przez części ruchome maszyn
i urządzeń</t>
  </si>
  <si>
    <t xml:space="preserve">uderzenie, przygniecenie, pogryzienie przez zwierzęta </t>
  </si>
  <si>
    <t>pozostałe</t>
  </si>
  <si>
    <t>kujawsko pomorskie</t>
  </si>
  <si>
    <t xml:space="preserve">
liczba płatników czynnych</t>
  </si>
  <si>
    <t>w tym płatników czynnych, którzy zawarli
 z pomocnikami umowy o pomocy przy zbiorach</t>
  </si>
  <si>
    <t>w Funduszu Emerytalno-Rentowym
(wyłącznie ubezpieczenie emerytalno-rentowe)</t>
  </si>
  <si>
    <t>w tym 
czynnych</t>
  </si>
  <si>
    <t xml:space="preserve">w tym 
czynnych </t>
  </si>
  <si>
    <r>
      <rPr>
        <vertAlign val="superscript"/>
        <sz val="8"/>
        <rFont val="Arial"/>
        <family val="2"/>
        <charset val="238"/>
      </rPr>
      <t>2)</t>
    </r>
    <r>
      <rPr>
        <sz val="8"/>
        <rFont val="Arial"/>
        <family val="2"/>
        <charset val="238"/>
      </rPr>
      <t xml:space="preserve"> Renty strukturalne przyznane i wypłacane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</si>
  <si>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</si>
  <si>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w tym ubezpieczeni 
na wniosek</t>
  </si>
  <si>
    <r>
      <rPr>
        <vertAlign val="superscript"/>
        <sz val="8"/>
        <rFont val="Arial"/>
        <family val="2"/>
        <charset val="238"/>
      </rPr>
      <t>1)</t>
    </r>
    <r>
      <rPr>
        <sz val="8"/>
        <rFont val="Arial"/>
        <family val="2"/>
        <charset val="238"/>
      </rPr>
      <t xml:space="preserve"> Liczba pomocników rolników świadczących pomoc przy zbiorach podlegających ubezpieczeniu z mocy ustawy w zakresie ograniczonym do świadczeń takich jak jednorazowe odszkodowanie z tytułu stałego lub długotrwałego uszczerbku na zdrowiu albo śmierci wskutek wypadku przy pracy rolniczej lub rolniczej choroby zawodowej.</t>
    </r>
  </si>
  <si>
    <r>
      <t>2)</t>
    </r>
    <r>
      <rPr>
        <sz val="8"/>
        <rFont val="Arial"/>
        <family val="2"/>
        <charset val="238"/>
      </rPr>
      <t xml:space="preserve"> Liczba rolników/współmałżonków ubezpieczonych obowiązkowo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</si>
  <si>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t xml:space="preserve">Fundusz Składkowy 
(ubezpieczenie wypadkowe, chorobowe
i macierzyńskie na wniosek) </t>
  </si>
  <si>
    <t>Fundusz Emerytalno-Rentowy (ubezpieczenie emerytalno-rentowe na wniosek)</t>
  </si>
  <si>
    <t>Fundusz Składkowy
i Emerytalno-Rentowy (łącznie objętych ubezpieczeniem wypadkowym, chorobowym
i macierzyńskim oraz ubezpieczeniem emerytalno-rentowym)</t>
  </si>
  <si>
    <t>w tym: ubezpieczeni 
na wniosek</t>
  </si>
  <si>
    <t>Liczba rolników</t>
  </si>
  <si>
    <t>Liczba współmałżonków</t>
  </si>
  <si>
    <t>Liczba domowników</t>
  </si>
  <si>
    <t xml:space="preserve">Liczba pomocników rolnika </t>
  </si>
  <si>
    <t>Liczba ubezpieczonych z tytułu przyznania świadczenia pielęgnacyjnego lub specjalnego zasiłku opiekuńczego albo zasiłku dla opiekuna</t>
  </si>
  <si>
    <r>
      <rPr>
        <vertAlign val="superscript"/>
        <sz val="8"/>
        <rFont val="Arial CE"/>
        <charset val="238"/>
      </rPr>
      <t>1)</t>
    </r>
    <r>
      <rPr>
        <sz val="8"/>
        <rFont val="Arial CE"/>
        <charset val="238"/>
      </rPr>
      <t xml:space="preserve"> Liczba pomocników rolnika podlegających ubezpieczeniu wypadkowemu, chorobowemu i macierzyńskiemu z mocy ustawy w zakresie ograniczonym do jednorazowego odszkodowania z tytułu stałego lub długotrwałego uszczerbku na zdrowiu albo śmierci wskutek wypadku przy pracy rolniczej lub rolniczej choroby zawodowej z tytułu świadczenia odpłatnej pomocy przy zbiorach chmielu, owoców warzyw, tytoniu, ziół i roślin zielarskich.</t>
    </r>
  </si>
  <si>
    <r>
      <t>2)</t>
    </r>
    <r>
      <rPr>
        <sz val="8"/>
        <rFont val="Arial"/>
        <family val="2"/>
        <charset val="238"/>
      </rPr>
      <t xml:space="preserve"> Liczba rolników/współmałżonków podlegających obowiązkowo ubezpieczeniu z tytułu pobierania renty strukturalnej przyznanej i wypłacanej przez Agencję Restrukturyzacji i Modernizacji Rolnictwa zgodnie z ustawą z dnia 28 listopada 2003 r. o wspieraniu rozwoju obszarów wiejskich ze środków pochodzących z Sekcji Gwarancji Europejskiego Funduszu Orientacji i Gwarancji Rolnej.</t>
    </r>
  </si>
  <si>
    <r>
      <rPr>
        <vertAlign val="superscript"/>
        <sz val="8"/>
        <rFont val="Arial CE"/>
        <charset val="238"/>
      </rPr>
      <t>3)</t>
    </r>
    <r>
      <rPr>
        <sz val="8"/>
        <rFont val="Arial CE"/>
        <charset val="238"/>
      </rPr>
      <t xml:space="preserve"> Liczba członków rodzin (rolnika lub domownika) sprawujących opiekę nad dzieckiem podlegających ubezpieczeniu emerytalno-rentowemu na wniosek na podstawie art.16c ustawy o ubezpieczeniu społecznym rolników.</t>
    </r>
  </si>
  <si>
    <t>LICZBA PŁATNIKÓW</t>
  </si>
  <si>
    <t>Fundusz Składkowy</t>
  </si>
  <si>
    <t>Fundusz Emerytalno-Rentowy</t>
  </si>
  <si>
    <t>LICZBA UBEZPIECZONYCH</t>
  </si>
  <si>
    <t xml:space="preserve">Fundusz Składkowy </t>
  </si>
  <si>
    <r>
      <rPr>
        <vertAlign val="superscript"/>
        <sz val="8"/>
        <rFont val="Arial"/>
        <family val="2"/>
        <charset val="238"/>
      </rPr>
      <t>3)</t>
    </r>
    <r>
      <rPr>
        <sz val="8"/>
        <rFont val="Arial"/>
        <family val="2"/>
        <charset val="238"/>
      </rPr>
      <t xml:space="preserve"> Liczba rolników/współmałżonków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t>
    </r>
  </si>
  <si>
    <t>rolnicy/współmałżonkowie</t>
  </si>
  <si>
    <t>domownicy</t>
  </si>
  <si>
    <t>Przypis należności z tytułu składek</t>
  </si>
  <si>
    <t>Wpływy z tytułu należności składkowych</t>
  </si>
  <si>
    <t>Wskaźnik ściągalności (wpływy ogółem/przypis ogółem)</t>
  </si>
  <si>
    <r>
      <t xml:space="preserve">Składki finansowane 
z budżetu państwa na ubezpieczenie emerytalno-rentowe za osoby sprawujące opiekę nad dzieckiem </t>
    </r>
    <r>
      <rPr>
        <vertAlign val="superscript"/>
        <sz val="9"/>
        <rFont val="Arial"/>
        <family val="2"/>
        <charset val="238"/>
      </rPr>
      <t>1)</t>
    </r>
  </si>
  <si>
    <t>Fundusz Składkowy (ubezpieczenie wypadkowe, chorobowe
 i macierzyńskie)</t>
  </si>
  <si>
    <t>Fundusz 
Emerytalno-Rentowy (ubezpieczenie emerytalno-rentowe)</t>
  </si>
  <si>
    <t>Fundusz Składkowy (ubezpieczenie wypadkowe, chorobowe
i macierzyńskie)</t>
  </si>
  <si>
    <t xml:space="preserve">o podleganiu ubezpieczeniu społecznemu rolników </t>
  </si>
  <si>
    <t>o ustaniu ubezpieczenia społecznego rolników</t>
  </si>
  <si>
    <t>rolnicy prowadzący działalność rolniczą w gospodarstwach rolnych 6 ha przelicz. i więcej</t>
  </si>
  <si>
    <t>domownicy pracujący w gospodarstwach rolnych 6 ha przelicz. i więcej</t>
  </si>
  <si>
    <t>emeryci 
i renciści</t>
  </si>
  <si>
    <t>Kwota w złotych</t>
  </si>
  <si>
    <t>Ogółem z tego:</t>
  </si>
  <si>
    <r>
      <t xml:space="preserve">1) </t>
    </r>
    <r>
      <rPr>
        <sz val="8"/>
        <rFont val="Arial"/>
        <family val="2"/>
        <charset val="238"/>
      </rPr>
      <t>Składki finansowane z budżetu państwa na ubezpieczenie emerytalno-rentowe za osoby sprawujące osobistą opiekę nad dzieckiem; uprawnienie do finansowania składek jest związane z wiekiem dziecka, nad którym sprawowana jest osobista opieka i realizowane przez okres do 3 lat, nie dłużej jednak niż do ukończenia przez dziecko 5 roku życia, a w przypadku sprawowania opieki nad dzieckiem niepełnosprawnym przez okres 6 lat, nie dłużej jednak niż do ukończenia przez dziecko 18 roku życia.</t>
    </r>
  </si>
  <si>
    <t xml:space="preserve">     w tym renty z tytułu niezdolności 
     do pracy wypadkowe</t>
  </si>
  <si>
    <t xml:space="preserve">    w tym świadczenia zbiegowe
    pracownicze</t>
  </si>
  <si>
    <t xml:space="preserve">    w tym renty z tytułu niezdolności 
    do pracy wypadkowe</t>
  </si>
  <si>
    <t xml:space="preserve">Ogółem </t>
  </si>
  <si>
    <r>
      <t>rolnicy prowadzący działalność rolniczą w gospodarstwach rolnych poniżej 6 ha przelicz.</t>
    </r>
    <r>
      <rPr>
        <vertAlign val="superscript"/>
        <sz val="9"/>
        <color theme="1"/>
        <rFont val="Arial"/>
        <family val="2"/>
        <charset val="238"/>
      </rPr>
      <t>1)</t>
    </r>
  </si>
  <si>
    <r>
      <t>domownicy rolników pracujący w gospodarstwach rolnych poniżej 6 ha przelicz.</t>
    </r>
    <r>
      <rPr>
        <vertAlign val="superscript"/>
        <sz val="9"/>
        <color theme="1"/>
        <rFont val="Arial"/>
        <family val="2"/>
        <charset val="238"/>
      </rPr>
      <t>1)</t>
    </r>
  </si>
  <si>
    <r>
      <t xml:space="preserve">pomocnicy rolników </t>
    </r>
    <r>
      <rPr>
        <vertAlign val="superscript"/>
        <sz val="9"/>
        <color theme="1"/>
        <rFont val="Arial"/>
        <family val="2"/>
        <charset val="238"/>
      </rPr>
      <t>3)</t>
    </r>
  </si>
  <si>
    <r>
      <t xml:space="preserve">domownicy rolników pracujący wyłącznie w działach specjalnych produkcji rolnej </t>
    </r>
    <r>
      <rPr>
        <vertAlign val="superscript"/>
        <sz val="9"/>
        <color theme="1"/>
        <rFont val="Arial"/>
        <family val="2"/>
        <charset val="238"/>
      </rPr>
      <t>2)</t>
    </r>
  </si>
  <si>
    <r>
      <t xml:space="preserve">rolnicy prowadzący wyłącznie działy specjalne produkcji rolnej </t>
    </r>
    <r>
      <rPr>
        <vertAlign val="superscript"/>
        <sz val="9"/>
        <color theme="1"/>
        <rFont val="Arial"/>
        <family val="2"/>
        <charset val="238"/>
      </rPr>
      <t>2)</t>
    </r>
  </si>
  <si>
    <r>
      <t xml:space="preserve">rolnicy prowadzący gospodarstwo rolne i dział specjalny produkcji rolnej </t>
    </r>
    <r>
      <rPr>
        <vertAlign val="superscript"/>
        <sz val="9"/>
        <color theme="1"/>
        <rFont val="Arial"/>
        <family val="2"/>
        <charset val="238"/>
      </rPr>
      <t>2)</t>
    </r>
  </si>
  <si>
    <r>
      <rPr>
        <vertAlign val="superscript"/>
        <sz val="8"/>
        <color theme="1"/>
        <rFont val="Arial"/>
        <family val="2"/>
        <charset val="238"/>
      </rPr>
      <t>1)</t>
    </r>
    <r>
      <rPr>
        <sz val="8"/>
        <color theme="1"/>
        <rFont val="Arial"/>
        <family val="2"/>
        <charset val="238"/>
      </rPr>
      <t xml:space="preserve"> Za rolników i domowników prowadzących działalność rolniczą w gospodarstwach rolnych poniżej 6 ha przeliczeniowych składka na ubezpieczenie zdrowotne finansowana jest z dotacji  budżetowej.</t>
    </r>
  </si>
  <si>
    <r>
      <rPr>
        <vertAlign val="superscript"/>
        <sz val="8"/>
        <color theme="1"/>
        <rFont val="Arial"/>
        <family val="2"/>
        <charset val="238"/>
      </rPr>
      <t>2)</t>
    </r>
    <r>
      <rPr>
        <sz val="8"/>
        <color theme="1"/>
        <rFont val="Arial"/>
        <family val="2"/>
        <charset val="238"/>
      </rPr>
      <t xml:space="preserve"> Dział specjalny produkcji rolnej w rozumieniu ustawy o ubezpieczeniu społecznym rolników, o którym mowa w załączniku do ustawy.</t>
    </r>
  </si>
  <si>
    <r>
      <rPr>
        <vertAlign val="superscript"/>
        <sz val="8"/>
        <color theme="1"/>
        <rFont val="Arial"/>
        <family val="2"/>
        <charset val="238"/>
      </rPr>
      <t xml:space="preserve">3) </t>
    </r>
    <r>
      <rPr>
        <sz val="8"/>
        <color theme="1"/>
        <rFont val="Arial"/>
        <family val="2"/>
        <charset val="238"/>
      </rPr>
      <t>Obowiązek ubezpieczenia zdrowotnego pomocników rolnika powstaje od dnia zgłoszenia do tego ubezpieczenia w trybie ustawy o ubezpieczeniu społecznym rolników, a ustaje z dniem rozwiązania lub wygaśnięcia umowy o pomocy przy zbiorach.</t>
    </r>
  </si>
  <si>
    <r>
      <rPr>
        <vertAlign val="superscript"/>
        <sz val="8"/>
        <color theme="1"/>
        <rFont val="Arial"/>
        <family val="2"/>
        <charset val="238"/>
      </rPr>
      <t>4)</t>
    </r>
    <r>
      <rPr>
        <sz val="8"/>
        <color theme="1"/>
        <rFont val="Arial"/>
        <family val="2"/>
        <charset val="238"/>
      </rPr>
      <t xml:space="preserve"> Za członków rodzin rolników, domowników i świadczeniobiorców nie jest odprowadzana składka na ubezpieczenie zdrowotne.</t>
    </r>
  </si>
  <si>
    <r>
      <rPr>
        <vertAlign val="superscript"/>
        <sz val="8"/>
        <color theme="1"/>
        <rFont val="Arial"/>
        <family val="2"/>
        <charset val="238"/>
      </rPr>
      <t xml:space="preserve">1) </t>
    </r>
    <r>
      <rPr>
        <sz val="8"/>
        <color theme="1"/>
        <rFont val="Arial"/>
        <family val="2"/>
        <charset val="238"/>
      </rPr>
      <t>Dane w ujęciu kasowym (składki potrącone ze świadczeń oraz składki opłacone w danym okresie).</t>
    </r>
  </si>
  <si>
    <r>
      <rPr>
        <vertAlign val="superscript"/>
        <sz val="8"/>
        <color theme="1"/>
        <rFont val="Arial"/>
        <family val="2"/>
        <charset val="238"/>
      </rPr>
      <t>2)</t>
    </r>
    <r>
      <rPr>
        <sz val="8"/>
        <color theme="1"/>
        <rFont val="Arial"/>
        <family val="2"/>
        <charset val="238"/>
      </rPr>
      <t xml:space="preserve"> Dane w ujęciu memoriałowym (składki należne za dany okres, niezależnie od terminu ich zapłaty).</t>
    </r>
  </si>
  <si>
    <r>
      <rPr>
        <vertAlign val="superscript"/>
        <sz val="8"/>
        <color theme="1"/>
        <rFont val="Arial"/>
        <family val="2"/>
        <charset val="238"/>
      </rPr>
      <t>3)</t>
    </r>
    <r>
      <rPr>
        <sz val="8"/>
        <color theme="1"/>
        <rFont val="Arial"/>
        <family val="2"/>
        <charset val="238"/>
      </rPr>
      <t xml:space="preserve"> Dział specjalny produkcji rolnej w rozumieniu ustawy o ubezpieczeniu społecznym rolników, o którym mowa w załączniku do ustawy o ubezpieczeniu społecznym rolników.</t>
    </r>
  </si>
  <si>
    <r>
      <t xml:space="preserve">składka od emerytów i rencistów </t>
    </r>
    <r>
      <rPr>
        <vertAlign val="superscript"/>
        <sz val="9"/>
        <color theme="1"/>
        <rFont val="Arial"/>
        <family val="2"/>
        <charset val="238"/>
      </rPr>
      <t>1)</t>
    </r>
  </si>
  <si>
    <r>
      <t xml:space="preserve">składka za rolników i domowników </t>
    </r>
    <r>
      <rPr>
        <vertAlign val="superscript"/>
        <sz val="9"/>
        <color theme="1"/>
        <rFont val="Arial"/>
        <family val="2"/>
        <charset val="238"/>
      </rPr>
      <t>1)</t>
    </r>
  </si>
  <si>
    <r>
      <t>składka za pomocników rolnika</t>
    </r>
    <r>
      <rPr>
        <vertAlign val="superscript"/>
        <sz val="9"/>
        <color theme="1"/>
        <rFont val="Arial"/>
        <family val="2"/>
        <charset val="238"/>
      </rPr>
      <t xml:space="preserve"> 2)</t>
    </r>
  </si>
  <si>
    <r>
      <t xml:space="preserve">działy specjalne </t>
    </r>
    <r>
      <rPr>
        <vertAlign val="superscript"/>
        <sz val="9"/>
        <color theme="1"/>
        <rFont val="Arial"/>
        <family val="2"/>
        <charset val="238"/>
      </rPr>
      <t>2) 3)</t>
    </r>
  </si>
  <si>
    <r>
      <t xml:space="preserve">Fundusz Składkowy (ubezpieczenie wypadkowe, chorobowe
i macierzyńskie
z mocy ustawy
 w zakresie ograniczonym) </t>
    </r>
    <r>
      <rPr>
        <vertAlign val="superscript"/>
        <sz val="9"/>
        <color theme="1"/>
        <rFont val="Arial"/>
        <family val="2"/>
        <charset val="238"/>
      </rPr>
      <t>1)</t>
    </r>
  </si>
  <si>
    <r>
      <t xml:space="preserve">Fundusz Emerytalno-Rentowy 
(ubezpieczenie emerytalno-rentowe
z mocy ustawy) </t>
    </r>
    <r>
      <rPr>
        <vertAlign val="superscript"/>
        <sz val="9"/>
        <color theme="1"/>
        <rFont val="Arial"/>
        <family val="2"/>
        <charset val="238"/>
      </rPr>
      <t>2)</t>
    </r>
  </si>
  <si>
    <t xml:space="preserve">Fundusz Emerytalno-Rentowy </t>
  </si>
  <si>
    <r>
      <t>OGÓŁEM</t>
    </r>
    <r>
      <rPr>
        <b/>
        <vertAlign val="superscript"/>
        <sz val="9"/>
        <color theme="1"/>
        <rFont val="Arial"/>
        <family val="2"/>
        <charset val="238"/>
      </rPr>
      <t xml:space="preserve"> 2)</t>
    </r>
  </si>
  <si>
    <r>
      <t xml:space="preserve">OGÓŁEM </t>
    </r>
    <r>
      <rPr>
        <b/>
        <vertAlign val="superscript"/>
        <sz val="9"/>
        <color theme="1"/>
        <rFont val="Arial"/>
        <family val="2"/>
        <charset val="238"/>
      </rPr>
      <t>3)</t>
    </r>
  </si>
  <si>
    <r>
      <t xml:space="preserve">Ogółem </t>
    </r>
    <r>
      <rPr>
        <vertAlign val="superscript"/>
        <sz val="9"/>
        <color theme="1"/>
        <rFont val="Arial"/>
        <family val="2"/>
        <charset val="238"/>
      </rPr>
      <t>1) 2) 3)</t>
    </r>
  </si>
  <si>
    <r>
      <t xml:space="preserve">Fundusz Składkowy (ubezpieczenie wypadkowe, chorobowe 
i macierzyńskie z mocy ustawy w zakresie ograniczonym) </t>
    </r>
    <r>
      <rPr>
        <vertAlign val="superscript"/>
        <sz val="9"/>
        <color theme="1"/>
        <rFont val="Arial"/>
        <family val="2"/>
        <charset val="238"/>
      </rPr>
      <t>1)</t>
    </r>
  </si>
  <si>
    <r>
      <t>Fundusz Emerytalno-Rentowy 
(ubezpieczenie emerytalno-rentowe 
z mocy ustawy)</t>
    </r>
    <r>
      <rPr>
        <vertAlign val="superscript"/>
        <sz val="9"/>
        <color theme="1"/>
        <rFont val="Arial"/>
        <family val="2"/>
        <charset val="238"/>
      </rPr>
      <t>2)</t>
    </r>
  </si>
  <si>
    <r>
      <t xml:space="preserve">Ogółem </t>
    </r>
    <r>
      <rPr>
        <vertAlign val="superscript"/>
        <sz val="9"/>
        <color theme="1"/>
        <rFont val="Arial"/>
        <family val="2"/>
        <charset val="238"/>
      </rPr>
      <t>1) 2)</t>
    </r>
  </si>
  <si>
    <r>
      <t xml:space="preserve">Liczba płatników ogółem </t>
    </r>
    <r>
      <rPr>
        <vertAlign val="superscript"/>
        <sz val="9"/>
        <color theme="1"/>
        <rFont val="Arial"/>
        <family val="2"/>
        <charset val="238"/>
      </rPr>
      <t>1) 2)</t>
    </r>
  </si>
  <si>
    <r>
      <rPr>
        <vertAlign val="superscript"/>
        <sz val="8"/>
        <color theme="1"/>
        <rFont val="Arial"/>
        <family val="2"/>
        <charset val="238"/>
      </rPr>
      <t>1)</t>
    </r>
    <r>
      <rPr>
        <sz val="8"/>
        <color theme="1"/>
        <rFont val="Arial"/>
        <family val="2"/>
        <charset val="238"/>
      </rPr>
      <t xml:space="preserve">  "pro rata temporis" emerytura ustalana i wypłacana jest w wysokościach częściowych, wynikających z proporcji okresów ubezpieczenia przebytych w danym państwie członkowskim do łącznych okresów ubezpieczenia przebytych we wszystkich państwach członkowskich. Każde państwo wypłaca emeryturę (rentę) wyłącznie za okresy ubezpieczenia przebyte na swoim terytorium.</t>
    </r>
  </si>
  <si>
    <r>
      <t xml:space="preserve">Płatne pro rata temporis </t>
    </r>
    <r>
      <rPr>
        <vertAlign val="superscript"/>
        <sz val="9"/>
        <color theme="1"/>
        <rFont val="Arial"/>
        <family val="2"/>
        <charset val="238"/>
      </rPr>
      <t>1)</t>
    </r>
    <r>
      <rPr>
        <sz val="9"/>
        <color theme="1"/>
        <rFont val="Arial"/>
        <family val="2"/>
        <charset val="238"/>
      </rPr>
      <t xml:space="preserve">
</t>
    </r>
  </si>
  <si>
    <t>razem</t>
  </si>
  <si>
    <t>w tym</t>
  </si>
  <si>
    <t>konta założone w związku z art. 16c</t>
  </si>
  <si>
    <r>
      <t>1)</t>
    </r>
    <r>
      <rPr>
        <sz val="8"/>
        <color theme="1"/>
        <rFont val="Arial"/>
        <family val="2"/>
        <charset val="238"/>
      </rPr>
      <t xml:space="preserve"> Łącznie z wypłatami z innych systemów ubezpieczeniowych w przypadku zbiegu uprawnień do świadczeń z tych systemów z uprawnieniami do świadczeń z funduszu emerytalno-rentowego, z wypłatami dokonywanymi w związku z zatrudnieniem poza rolnictwem, czynną służbą wojskową i działalnością kombatancką (art. 25 ust. 2a ustawy o ubezpieczeniu społecznym rolników) oraz z jednorazowymi świadczeniami pieniężnymi.</t>
    </r>
  </si>
  <si>
    <t>Województwo</t>
  </si>
  <si>
    <t>Liczba</t>
  </si>
  <si>
    <t>Udział procentowy</t>
  </si>
  <si>
    <t>Upadek osób</t>
  </si>
  <si>
    <t>Upadek przedmiotów</t>
  </si>
  <si>
    <t xml:space="preserve">Uderzenie, przygniecenie, pogryzienie przez zwierzęta </t>
  </si>
  <si>
    <t>Pozostałe</t>
  </si>
  <si>
    <t>Kwota w zł</t>
  </si>
  <si>
    <t>Renty z tytułu niezdolności do pracy</t>
  </si>
  <si>
    <t>Renty rodzinne</t>
  </si>
  <si>
    <t>Jednorazowe odszkodowania</t>
  </si>
  <si>
    <r>
      <t xml:space="preserve">pobierających renty 
strukturalne </t>
    </r>
    <r>
      <rPr>
        <i/>
        <vertAlign val="superscript"/>
        <sz val="9"/>
        <color theme="1"/>
        <rFont val="Arial"/>
        <family val="2"/>
        <charset val="238"/>
      </rPr>
      <t>2)</t>
    </r>
  </si>
  <si>
    <t>w  Funduszu Składkowym
(wyłącznie ubezpieczenie wypadkowe, chorobowe i macierzyńskie)</t>
  </si>
  <si>
    <t xml:space="preserve">Fundusz Emerytalno-Rentowy 
(ubezpieczenie emerytalno-rentowe na wniosek) </t>
  </si>
  <si>
    <t>Pochwycenie, uderzenie przez części ruchome maszyn i urządzeń</t>
  </si>
  <si>
    <t>Warszawa 2021 rok</t>
  </si>
  <si>
    <t xml:space="preserve">                         </t>
  </si>
  <si>
    <t>ROLNICY (WSPÓŁMAŁŻONKOWIE), DOMOWNICY, POMOCNICY ROLNIKA, EMERYCI I RENCIŚCI PODLEGAJĄCY UBEZPIECZENIU ZDROWOTNEMU ORAZ CZŁONKOWIE ICH RODZIN − W GRUDNIU 2020 R.</t>
  </si>
  <si>
    <t xml:space="preserve">LICZBA WYDANYCH DECYZJI W SPRAWACH WNIOSKÓW O PRZYZNANIE EMERYTUR I RENT ROLNICZYCH 
Z ZASTOSOWANIEM PRZEPISÓW WSPÓLNOTOWYCH UE </t>
  </si>
  <si>
    <t>LICZBA WYDANYCH DECYZJI W SPRAWACH WNIOSKÓW O PRZYZNANIE EMERYTUR I RENT ROLNICZYCH 
Z ZASTOSOWANIEM POSTANOWIEŃ UMÓW DWUSTRONNYCH O ZABEZPIECZENIU SPOŁECZNYM</t>
  </si>
  <si>
    <t>IV kwartał</t>
  </si>
  <si>
    <t>Cztery kwartały</t>
  </si>
  <si>
    <t xml:space="preserve">IV kwartału 2020 r. 
z 
III kwartałem 2020 r. </t>
  </si>
  <si>
    <t xml:space="preserve">IV kwartału 2020 r. 
z 
IV kwartałem 2019 r. </t>
  </si>
  <si>
    <t xml:space="preserve">Cztery kwartały
2020 r. 
z czterema kwartałami
 2019 r. </t>
  </si>
  <si>
    <t xml:space="preserve">IV kwartału 
2020 r. 
z 
III kwartałem 2020 r. </t>
  </si>
  <si>
    <t xml:space="preserve">IV kwartału 
2020 r. 
z III kwartałem 2020 r. </t>
  </si>
  <si>
    <t xml:space="preserve">IV kwartału 
2020 r. 
z IV kwartałem 2019 r. </t>
  </si>
  <si>
    <r>
      <t xml:space="preserve">Liczba członków rodzin sprawujących opiekę nad dzieckiem </t>
    </r>
    <r>
      <rPr>
        <vertAlign val="superscript"/>
        <sz val="9"/>
        <color theme="1"/>
        <rFont val="Arial"/>
        <family val="2"/>
        <charset val="238"/>
      </rPr>
      <t>3)</t>
    </r>
  </si>
  <si>
    <r>
      <t xml:space="preserve">członkowie rodzin emerytów 
i rencistów </t>
    </r>
    <r>
      <rPr>
        <vertAlign val="superscript"/>
        <sz val="9"/>
        <color theme="1"/>
        <rFont val="Arial"/>
        <family val="2"/>
        <charset val="238"/>
      </rPr>
      <t>4)</t>
    </r>
  </si>
  <si>
    <r>
      <t xml:space="preserve">członkowie rodzin 
rolników 
i 
domowników </t>
    </r>
    <r>
      <rPr>
        <vertAlign val="superscript"/>
        <sz val="9"/>
        <color theme="1"/>
        <rFont val="Arial"/>
        <family val="2"/>
        <charset val="238"/>
      </rPr>
      <t>4)</t>
    </r>
  </si>
  <si>
    <t>ŚWIADCZENIA WYRÓWNAWCZE DLA DZIAŁACZY OPOZYCJI ANTYKOMUNISTYCZNEJ ORAZ OSÓB REPRESJONOWANYCH Z POWODÓW POLITYCZNYCH</t>
  </si>
  <si>
    <r>
      <rPr>
        <vertAlign val="superscript"/>
        <sz val="8"/>
        <rFont val="Arial"/>
        <family val="2"/>
        <charset val="238"/>
      </rPr>
      <t>3)</t>
    </r>
    <r>
      <rPr>
        <sz val="8"/>
        <rFont val="Arial"/>
        <family val="2"/>
        <charset val="238"/>
      </rPr>
      <t xml:space="preserve"> Dane od miesiąca listopada 2020 r. - ze względu na niepełne okresy dane są nieporównywalne.</t>
    </r>
  </si>
  <si>
    <r>
      <t>Przeciętna miesięczna liczba świadczeń</t>
    </r>
    <r>
      <rPr>
        <vertAlign val="superscript"/>
        <sz val="9"/>
        <rFont val="Arial"/>
        <family val="2"/>
        <charset val="238"/>
      </rPr>
      <t>3)</t>
    </r>
  </si>
  <si>
    <r>
      <t>Kwota wypłat w zł</t>
    </r>
    <r>
      <rPr>
        <vertAlign val="superscript"/>
        <sz val="9"/>
        <rFont val="Arial"/>
        <family val="2"/>
        <charset val="238"/>
      </rPr>
      <t>3)</t>
    </r>
  </si>
  <si>
    <r>
      <t>Przeciętna miesięczna liczba świadczeń</t>
    </r>
    <r>
      <rPr>
        <vertAlign val="superscript"/>
        <sz val="9"/>
        <rFont val="Arial"/>
        <family val="2"/>
        <charset val="238"/>
      </rPr>
      <t>4)</t>
    </r>
  </si>
  <si>
    <r>
      <t>Kwota wypłat w zł</t>
    </r>
    <r>
      <rPr>
        <vertAlign val="superscript"/>
        <sz val="9"/>
        <rFont val="Arial"/>
        <family val="2"/>
        <charset val="238"/>
      </rPr>
      <t>4)</t>
    </r>
  </si>
  <si>
    <r>
      <rPr>
        <vertAlign val="superscript"/>
        <sz val="8"/>
        <rFont val="Arial"/>
        <family val="2"/>
        <charset val="238"/>
      </rPr>
      <t>4)</t>
    </r>
    <r>
      <rPr>
        <sz val="8"/>
        <rFont val="Arial"/>
        <family val="2"/>
        <charset val="238"/>
      </rPr>
      <t xml:space="preserve"> Dane od miesiąca października 2019 r. - ze względu na niepełne okresy dane są nieporównywalne.</t>
    </r>
  </si>
  <si>
    <r>
      <t>Przeciętna miesięczna liczba świadczeń</t>
    </r>
    <r>
      <rPr>
        <vertAlign val="superscript"/>
        <sz val="9"/>
        <rFont val="Arial"/>
        <family val="2"/>
        <charset val="238"/>
      </rPr>
      <t>4)</t>
    </r>
    <r>
      <rPr>
        <sz val="9"/>
        <rFont val="Arial"/>
        <family val="2"/>
        <charset val="238"/>
      </rPr>
      <t xml:space="preserve">  </t>
    </r>
  </si>
  <si>
    <r>
      <rPr>
        <vertAlign val="superscript"/>
        <sz val="8"/>
        <rFont val="Arial"/>
        <family val="2"/>
        <charset val="238"/>
      </rPr>
      <t>1)</t>
    </r>
    <r>
      <rPr>
        <sz val="8"/>
        <rFont val="Arial"/>
        <family val="2"/>
        <charset val="238"/>
      </rPr>
      <t xml:space="preserve"> Przeciętna z czterech kwartałów.</t>
    </r>
  </si>
  <si>
    <t>Liczba ubezpieczonych - stan na 31 grudnia 2020 r.</t>
  </si>
  <si>
    <r>
      <t>Cztery kwartały</t>
    </r>
    <r>
      <rPr>
        <vertAlign val="superscript"/>
        <sz val="9"/>
        <rFont val="Arial"/>
        <family val="2"/>
        <charset val="238"/>
      </rPr>
      <t>1)</t>
    </r>
  </si>
  <si>
    <t>Przeciętna miesięczna liczba świadczeniobiorców 
w IV kwartale 2020 r.</t>
  </si>
  <si>
    <t>Świadczenia rolne wypłacane z FER</t>
  </si>
  <si>
    <t>Świadczenia realizowane przez KRUS ogółem</t>
  </si>
  <si>
    <t>III. EMERYTURY I RENTY REALIZOWANE 
PRZEZ KASĘ ROLNICZEGO UBEZPIECZENIA SPOŁECZNEGO</t>
  </si>
  <si>
    <t xml:space="preserve">Odwołania            </t>
  </si>
  <si>
    <t xml:space="preserve">Pozostałe 
z 
poprzedniego 
okresu    </t>
  </si>
  <si>
    <t>Zarejestrowane 
w okresie 
sprawozdawczym</t>
  </si>
  <si>
    <t>Załatwione 
przez wydanie 
decyzji 
uwzględniającej 
roszczenie</t>
  </si>
  <si>
    <t>Przekazane 
do 
sądu</t>
  </si>
  <si>
    <t>Załatwione 
w inny 
sposób</t>
  </si>
  <si>
    <t>Pozostałe 
na następny 
okres</t>
  </si>
  <si>
    <t>z tego dotyczące:</t>
  </si>
  <si>
    <t>świadczeń z tytułu wypadku, choroby i macierzyństwa</t>
  </si>
  <si>
    <t>emerytur</t>
  </si>
  <si>
    <t>rent</t>
  </si>
  <si>
    <t>zasiłków macierzyńskich</t>
  </si>
  <si>
    <t>niewydania decyzji w ciągu dwóch miesięcy</t>
  </si>
  <si>
    <t>ubezpieczenia i opłacania składek na ubezpieczenie</t>
  </si>
  <si>
    <t>pozostałych</t>
  </si>
  <si>
    <t xml:space="preserve">Orzeczenia            </t>
  </si>
  <si>
    <t>Liczba 
wydanych 
przez sądy 
orzeczeń</t>
  </si>
  <si>
    <t>z tego orzeczenia</t>
  </si>
  <si>
    <t xml:space="preserve"> uwzględniające 
odwołanie</t>
  </si>
  <si>
    <t>oddalające 
odwołanie</t>
  </si>
  <si>
    <t>umarzające
 postępowanie</t>
  </si>
  <si>
    <t>pozostałe 
orzeczenia</t>
  </si>
  <si>
    <t>w sprawach, w których kwestionowane są orzeczenia lekarzy rzeczoznawców i komisji lekarskich Kasy</t>
  </si>
  <si>
    <t>z liczby ogółem dotyczące:</t>
  </si>
  <si>
    <t>V. UBEZPIECZENIA SPOŁECZNE ROLNIKÓW</t>
  </si>
  <si>
    <t>kobiety</t>
  </si>
  <si>
    <t>mężczyźni</t>
  </si>
  <si>
    <t>0-18 lat</t>
  </si>
  <si>
    <t>19-24 lat</t>
  </si>
  <si>
    <t>25-30 lat</t>
  </si>
  <si>
    <t>31-36 lat</t>
  </si>
  <si>
    <t>37-42 lat</t>
  </si>
  <si>
    <t>43-48 lat</t>
  </si>
  <si>
    <t>49-54 lat</t>
  </si>
  <si>
    <t>55-60 lat</t>
  </si>
  <si>
    <t>61-66 lat</t>
  </si>
  <si>
    <t>powyżej 66 lat</t>
  </si>
  <si>
    <t>I. FUNDUSZ EMERYTALNO-RENTOWY</t>
  </si>
  <si>
    <t xml:space="preserve">Wiek </t>
  </si>
  <si>
    <t>Mężczyźni</t>
  </si>
  <si>
    <t>Kobiety</t>
  </si>
  <si>
    <t>55 - 59</t>
  </si>
  <si>
    <t>60 - 64</t>
  </si>
  <si>
    <t>65 - 69</t>
  </si>
  <si>
    <t>70 - 74</t>
  </si>
  <si>
    <t>75 - 79</t>
  </si>
  <si>
    <t>80 i więcej</t>
  </si>
  <si>
    <t>RENCIŚCI</t>
  </si>
  <si>
    <t>29 i mniej</t>
  </si>
  <si>
    <t>30 - 39</t>
  </si>
  <si>
    <t>40 - 49</t>
  </si>
  <si>
    <t>50 - 54</t>
  </si>
  <si>
    <t>65 i więcej</t>
  </si>
  <si>
    <t xml:space="preserve">Kwota wypłat w zł </t>
  </si>
  <si>
    <t>Przeciętna wysokość dodatku w zł</t>
  </si>
  <si>
    <t>DODATKI PIELĘGNACYJNE Z TYTUŁU 75 LAT</t>
  </si>
  <si>
    <t>DODATKI PIELĘGNACYJNE Z TYTUŁU NIEZDOLNOŚCI DO SAMODZIELNEJ EGZYSTENCJI</t>
  </si>
  <si>
    <t>DODATKI DLA SIEROT ZUPEŁNYCH</t>
  </si>
  <si>
    <t>Liczba świadczeniobiorców</t>
  </si>
  <si>
    <t>w tym - otrzymujący:</t>
  </si>
  <si>
    <t xml:space="preserve"> renty</t>
  </si>
  <si>
    <t xml:space="preserve"> z tytułu niezdolności 
do pracy</t>
  </si>
  <si>
    <t xml:space="preserve"> rodzinne</t>
  </si>
  <si>
    <t>100,01 - 200</t>
  </si>
  <si>
    <t>200,01 - 300</t>
  </si>
  <si>
    <t>300,01 - 400</t>
  </si>
  <si>
    <t>400,01 - 500</t>
  </si>
  <si>
    <t>500,01 - 600</t>
  </si>
  <si>
    <t xml:space="preserve">600,01 - 700 </t>
  </si>
  <si>
    <t xml:space="preserve">700,01 - 800 </t>
  </si>
  <si>
    <t xml:space="preserve">800,01 - 900 </t>
  </si>
  <si>
    <t xml:space="preserve">900,01 - 1000 </t>
  </si>
  <si>
    <t xml:space="preserve">1000,01 - 1100 </t>
  </si>
  <si>
    <t xml:space="preserve">1100,01 - 1200 </t>
  </si>
  <si>
    <t xml:space="preserve">1200,01 - 1300 </t>
  </si>
  <si>
    <t xml:space="preserve">1300,01 - 1400 </t>
  </si>
  <si>
    <t>1400,01  i więcej</t>
  </si>
  <si>
    <t>TABLICA 9. ZASIŁKI MACIERZYŃSKIE FINANSOWANE Z FUNDUSZU EMERYTALNO-RENTOWEGO</t>
  </si>
  <si>
    <t>TABLICA 14. DODATKI PŁACONE PRZY ŚWIADCZENIACH EMERYTALNO-RENTOWYCH W 2020 R.</t>
  </si>
  <si>
    <t xml:space="preserve">TABLICA 1.(15). ŚWIADCZENIA FINANSOWANE Z BUDŻETU PAŃSTWA ZLECONE DO WYPŁATY KASIE ROLNICZEGO UBEZPIECZENIA SPOŁECZNEGO </t>
  </si>
  <si>
    <t xml:space="preserve">TABLICA 3.(18). WNIOSKI O PRZYZNANIE EMERYTUR I RENT WEDŁUG RODZAJÓW ŚWIADCZEŃ 
</t>
  </si>
  <si>
    <t>TABLICA 11.(26). LICZBA PRZEKAZANYCH GOSPODARSTW ROLNYCH W 2020 R.</t>
  </si>
  <si>
    <t>TABLICA 12.(27). ODWOŁANIA OD DECYZJI KRUS W 2020 R.</t>
  </si>
  <si>
    <t>TABLICA 13.(28). SPOSÓB ROZSTRZYGNIĘCIA ODWOŁAŃ OD DECYZJI KRUS PRZEZ SĄDY I INSTANCJI W 2020 R.</t>
  </si>
  <si>
    <t xml:space="preserve">TABLICA 1.(29). ZASIŁKI CHOROBOWE I JEDNORAZOWE ODSZKODOWANIA </t>
  </si>
  <si>
    <t>TABLICA 3.(31). WYPADKI PRZY PRACY ROLNICZEJ I CHOROBY ZAWODOWE ROLNIKÓW</t>
  </si>
  <si>
    <t>TABLICA 8.(40). LICZBA WYDANYCH DECYZJI O PODLEGANIU I USTANIU UBEZPIECZENIA SPOŁECZNEGO ROLNIKÓW WEDŁUG WOJEWÓDZTW</t>
  </si>
  <si>
    <t>Grupy wiekowe</t>
  </si>
  <si>
    <t>TABLICA 1.(42). ROLNICY (WSPÓŁMAŁŻONKOWIE), DOMOWNICY, POMOCNICY ROLNIKA, EMERYCI I RENCIŚCI PODLEGAJĄCY UBEZPIECZENIU ZDROWOTNEMU ORAZ CZŁONKOWIE ICH RODZIN W GRUDNIU 2020 R.</t>
  </si>
  <si>
    <t>TABL. 9.</t>
  </si>
  <si>
    <t xml:space="preserve">TABL. 12. </t>
  </si>
  <si>
    <t xml:space="preserve">TABL. 13. </t>
  </si>
  <si>
    <t xml:space="preserve">TABL. 14. </t>
  </si>
  <si>
    <t>DODATKI PŁACONE PRZY ŚWIADCZENIACH EMERYTALNO-RENTOWYCH W 2020 R.</t>
  </si>
  <si>
    <t>TABL. 1.(15).</t>
  </si>
  <si>
    <t>TABL. 1.(16).</t>
  </si>
  <si>
    <t>TABL. 2.(17).</t>
  </si>
  <si>
    <t>TABL. 3.(18).</t>
  </si>
  <si>
    <t xml:space="preserve">TABL. 4.(19). </t>
  </si>
  <si>
    <t>TABL. 6.(21).</t>
  </si>
  <si>
    <t>TABL. 7.(22).</t>
  </si>
  <si>
    <t>TABL. 8.(23).</t>
  </si>
  <si>
    <t>TABL. 9.(24).</t>
  </si>
  <si>
    <t>TABL. 10.(25).</t>
  </si>
  <si>
    <t>LICZBA PRZEKAZANYCH GOSPODARSTW ROLNYCH W 2020 R.</t>
  </si>
  <si>
    <t>ODWOŁANIA OD DECYZJI KRUS W 2020 R.</t>
  </si>
  <si>
    <t>TABL. 11.(26).</t>
  </si>
  <si>
    <t>TABL. 12.(27).</t>
  </si>
  <si>
    <t>SPOSÓB ROZSTRZYGNIĘCIA ODWOŁAŃ OD DECYZJI KRUS PRZEZ SĄDY I INSTANCJI W 2020 R.</t>
  </si>
  <si>
    <t>TABL. 13.(28).</t>
  </si>
  <si>
    <t xml:space="preserve">TABL. 1.(29). </t>
  </si>
  <si>
    <t>TABL. 2.(30).</t>
  </si>
  <si>
    <t>TABL. 3.(31).</t>
  </si>
  <si>
    <t>TABL. 4.(32).</t>
  </si>
  <si>
    <t>TABL. 1.(33).</t>
  </si>
  <si>
    <t>TABL. 2.(34).</t>
  </si>
  <si>
    <t>TABL. 3.(35).</t>
  </si>
  <si>
    <t>TABL. 4.(36).</t>
  </si>
  <si>
    <t>TABL. 5.(37).</t>
  </si>
  <si>
    <t>TABL. 6.(38).</t>
  </si>
  <si>
    <t>TABL. 7.(39).</t>
  </si>
  <si>
    <t>TABL. 8.(40).</t>
  </si>
  <si>
    <t>TABL. 9.(41).</t>
  </si>
  <si>
    <t>TABL. 1.(42).</t>
  </si>
  <si>
    <t>TABL. 2.(43).</t>
  </si>
  <si>
    <t>6.</t>
  </si>
  <si>
    <t>7.</t>
  </si>
  <si>
    <t xml:space="preserve">LICZBA OSÓB POBIERAJĄCYCH EMERYTURY WEDŁUG WIEKU I PŁCI (STAN NA DZIEŃ 31 GRUDNIA 2020 R.)       </t>
  </si>
  <si>
    <t xml:space="preserve">LICZBA OSÓB POBIERAJĄCYCH RENTY Z TYTUŁU NIEZDOLNOŚCI DO PRACY WEDŁUG WIEKU I PŁCI 
(STAN NA DZIEŃ 31 GRUDNIA 2020 R.)               </t>
  </si>
  <si>
    <t>TABLICA 11. ZASIŁKI POGRZEBOWE FINANSOWANE Z FUNDUSZU EMERYTALNO-RENTOWEGO</t>
  </si>
  <si>
    <t>TABLICA 4.(32). WYPADKI I CHOROBY ZAWODOWE, Z TYTUŁU KTÓRYCH PRZYZNANO JEDNORAZOWE ODSZKODOWANIA WEDŁUG WOJEWÓDZTW W 2020 R.</t>
  </si>
  <si>
    <t>II. ŚWIADCZENIA FINANSOWANE Z BUDŻETU PAŃSTWA</t>
  </si>
  <si>
    <t xml:space="preserve"> III. EMERYTURY I RENTY REALIZOWANE PRZEZ KASĘ ROLNICZEGO UBEZPIECZENIA SPOŁECZNEGO</t>
  </si>
  <si>
    <t>III. EMERYTURY I RENTY REALIZOWANE PRZEZ KASĘ ROLNICZEGO UBEZPIECZENIA SPOŁECZNEGO</t>
  </si>
  <si>
    <t>V. UBEZPIECZENIE SPOŁECZNE ROLNIKÓW</t>
  </si>
  <si>
    <t>TABLICA 3.(35). LICZBA UBEZPIECZONYCH WEDŁUG STATUSU UBEZPIECZONEGO - STAN NA DZIEŃ 31 GRUDNIA 2020 R.</t>
  </si>
  <si>
    <t>VI. UBEZPIECZENIA ZDROWOTNE</t>
  </si>
  <si>
    <t>FUNDUSZ EMERYTALNO-RENTOWY</t>
  </si>
  <si>
    <t>PRZECIĘTNA MIESIĘCZNA LICZBA EMERYTUR I RENT WEDŁUG WOJEWÓDZTW ORAZ ŚWIADCZEŃ EMERYTALNYCH WYPŁACONYCH PRZEZ MON, MSWiA, MS W 2020 R.</t>
  </si>
  <si>
    <t xml:space="preserve">ŚWIADCZENIOBIORCY WEDŁUG WYSOKOŚCI ŚWIADCZEŃ EMERYTALNO-RENTOWYCH WEDŁUG STANU NA DZIEŃ 
31 GRUDNIA 2020 R.
</t>
  </si>
  <si>
    <t>LICZBA OSÓB POBIERAJĄCYCH EMERYTURY ORAZ RENTY Z TYTUŁU NIEZDOLNOŚCI DO PRACY WEDŁUG WIEKU I PŁCI  - STAN NA DZIEŃ 31 GRUDNIA 2020 R.</t>
  </si>
  <si>
    <t>ŚWIADCZENIA FINANSOWANE Z BUDŻETU PAŃSTWA</t>
  </si>
  <si>
    <t>EMERYTURY I RENTY REALIZOWANE PRZEZ KASĘ ROLNICZEGO UBEZPIECZENIA SPOŁECZNEGO</t>
  </si>
  <si>
    <t>LICZBA WYDANYCH DECYZJI  I POSTĘPOWAŃ UMORZONYCH W SPRAWACH O EMERYTURY I RENTY WEDŁUG RODZAJÓW ŚWIADCZEŃ W 2020 R.</t>
  </si>
  <si>
    <t>FUNDUSZ SKŁADKOWY</t>
  </si>
  <si>
    <t xml:space="preserve">WYPADKI I CHOROBY ZAWODOWE, Z TYTUŁU KTÓRYCH PRZYZNANO JEDNORAZOWE ODSZKODOWANIA WEDŁUG WOJEWÓDZTW W 2020 R.
</t>
  </si>
  <si>
    <t>UBEZPIECZENIE SPOŁECZNE ROLNIKÓW</t>
  </si>
  <si>
    <t>TABLICA 1.(33). LICZBA PŁATNIKÓW SKŁADEK WEDŁUG WOJEWÓDZTW - STAN NA DZIEŃ 31 GRUDNIA 2020 R.</t>
  </si>
  <si>
    <t>TABLICA 2.(34). LICZBA UBEZPIECZONYCH WEDŁUG WOJEWÓDZTW - STAN NA DZIEŃ 31 GRUDNIA 2020 R.</t>
  </si>
  <si>
    <t>TABLICA 4.(36). LICZBA UBEZPIECZONYCH I PŁATNIKÓW SKŁADEK - STANU NA DZIEŃ 31 GRUDNIA 2020 R.</t>
  </si>
  <si>
    <t>UBEZPIECZENIE ZDROWOTNE</t>
  </si>
  <si>
    <t xml:space="preserve">SKŁADKI NA UBEZPIECZENIE ZDROWOTNE PRZEKAZANE DO NARODOWEGO FUNDUSZU ZDROWIA ZA 2020 R.
</t>
  </si>
  <si>
    <t>WYKRESY</t>
  </si>
  <si>
    <t>w kwotach brutto w złotych</t>
  </si>
  <si>
    <t>TABLICA 3. WYDATKI NA ŚWIADCZENIA EMERYTALNO-RENTOWE WEDŁUG RODZAJÓW ŚWIADCZEŃ</t>
  </si>
  <si>
    <t>TABLICA 2. PRZECIĘTNA MIESIĘCZNA LICZBA EMERYTUR I RENT WEDŁUG WOJEWÓDZTW ORAZ ŚWIADCZEŃ EMERYTALNYCH 
                     WYPŁACONYCH PRZEZ MON, MSWiA, MS W 2020 R.</t>
  </si>
  <si>
    <t>TABLICA 5. PRZECIĘTNE MIESIĘCZNE ŚWIADCZENIE EMERYTALNO-RENTOWE WEDŁUG RODZAJÓW ŚWIADCZEŃ</t>
  </si>
  <si>
    <t>TABLICA 6. PRZECIĘTNE MIESIĘCZNE ŚWIADCZENIE EMERYTALNO-RENTOWE WEDŁUG WOJEWÓDZTW ORAZ PRZECIĘTNE MIESIĘCZNE 
                    ŚWIADCZENIE EMERYTALNE WYPŁACONE PRZEZ MON, MSWiA, MS W 2020 R.</t>
  </si>
  <si>
    <r>
      <t>TABLICA 8. ŚWIADCZENIOBIORCY WEDŁUG WYSOKOŚCI ŚWIADCZEŃ EMERYTALNO-RENTOWYCH 
                   WEDŁUG STANU NA DZIEŃ 31 GRUDNIA 2020 R.</t>
    </r>
    <r>
      <rPr>
        <sz val="10"/>
        <rFont val="Arial"/>
        <family val="2"/>
        <charset val="238"/>
      </rPr>
      <t xml:space="preserve"> </t>
    </r>
  </si>
  <si>
    <t>TABLICA 10. ZASIŁKI MACIERZYŃSKIE WEDŁUG WOJEWÓDZTW W 2020 R.</t>
  </si>
  <si>
    <t>Kwota wypłat 
w zł</t>
  </si>
  <si>
    <t>TABLICA 12. ZASIŁKI POGRZEBOWE WEDŁUG WOJEWÓDZTW W 2020 R.</t>
  </si>
  <si>
    <r>
      <t xml:space="preserve">TABLICA 13. LICZBA OSÓB POBIERAJĄCYCH EMERYTURY ORAZ RENTY Z TYTUŁU NIEZDOLNOŚCI 
                      DO PRACY WEDŁUG WIEKU I PŁCI - STAN NA DZIEŃ 31 GRUDNIA 2020 R. </t>
    </r>
    <r>
      <rPr>
        <sz val="10"/>
        <rFont val="Arial"/>
        <family val="2"/>
        <charset val="238"/>
      </rPr>
      <t xml:space="preserve">                              </t>
    </r>
  </si>
  <si>
    <t>Kwota brutto wypłat w zł</t>
  </si>
  <si>
    <t>TABLICA 8.(23). WNIOSKI O PRZYZNANIE EMERYTUR I RENT ROLNICZYCH Z ZASTOSOWANIEM POSTANOWIEŃ UMÓW 
                         DWUSTRONNYCH O ZABEZPIECZENIU SPOŁECZNYM</t>
  </si>
  <si>
    <t>TABLICA 9.(24). LICZBA WYDANYCH DECYZJI W SPRAWACH WNIOSKÓW O PRZYZNANIE EMERYTUR I RENT ROLNICZYCH 
                          Z ZASTOSOWANIEM POSTANOWIEŃ UMÓW DWUSTRONNYCH O ZABEZPIECZENIU SPOŁECZNYM</t>
  </si>
  <si>
    <t>TABLICA 2.(30). ZASIŁKI CHOROBOWE I JEDNORAZOWE ODSZKODOWANIA WEDŁUG WOJEWÓDZTW W 2020 R.</t>
  </si>
  <si>
    <t>IV. FUNDUSZ SKŁADKOWY</t>
  </si>
  <si>
    <t>TABLICA 5.(37). LICZBA OSÓB UBEZPIECZONYCH Z TYTUŁU PROWADZENIA JEDNOCZEŚNIE 
                             DZIAŁALNOŚCI ROLNICZEJ I POZAROLNICZEJ DZIAŁALNOŚCI GOSPODARCZEJ 
                             WEDŁUG WOJEWÓDZTW - STAN NA DZIEŃ 31 GRUDNIA 2020 R.</t>
  </si>
  <si>
    <t>TABLICA 6.(38). LICZBA OSÓB UBEZPIECZONYCH PRZY JEDNOCZESNYM OBJĘCIU UBEZPIECZENIEM 
                             SPOŁECZNYM W ZUS Z TYTUŁU UMOWY ZLECENIA ORAZ PEŁNIENIA FUNKCJI 
                             W RADZIE NADZORCZEJ WEDŁUG WOJEWÓDZTW - STAN NA DZIEŃ 31 GRUDNIA 2020 R.</t>
  </si>
  <si>
    <t>w złotych</t>
  </si>
  <si>
    <t>TABLICA 7.(39). PRZYPIS I WPŁYWY NALEŻNOŚCI Z TYTUŁU SKŁADEK NA UBEZPIECZENIE SPOŁECZNE ROLNIKÓW WEDŁUG WOJEWÓDZTW</t>
  </si>
  <si>
    <t xml:space="preserve">TABLICA 9.(41). LICZBA UBEZPIECZONYCH WEDŁUG WIEKU I PŁCI - STAN NA DZIEŃ 31 GRUDNIA 2020 R. </t>
  </si>
  <si>
    <t>TABL. 2.(43). SKŁADKI NA UBEZPIECZENIE ZDROWOTNE 
                        PRZEKAZANE DO NARODOWEGO FUNDUSZU 
                        ZDROWIA ZA 2020 R.</t>
  </si>
  <si>
    <t>Dane do wykresu nr 1 
Przeciętna miesięczna liczba świadczeniobiorców na tle ubezpieczonych</t>
  </si>
  <si>
    <t>Dane do wykresu nr 2
Przeciętne miesięczne świadczenie emerytalno-rentowe wypłacone w 2020 r.</t>
  </si>
  <si>
    <t>Dane do wykresu nr 3
Wypadki przy pracy rolniczej w 2020 r.</t>
  </si>
  <si>
    <t>Dane do wykresu nr 4 
Struktura wydatków  na świadczenia finansowane z Funduszu Emerytalno-Rentowego w 2020 r.</t>
  </si>
  <si>
    <t>Emerytury finansowane z Funduszu Emerytalno-Rentowego, a wypłacane przez MON, MSWiA, MS</t>
  </si>
  <si>
    <t>Dane do wykresu nr 5 
Struktura wydatków  na świadczenia finansowane z Funduszu Składkowego w 2020 r.</t>
  </si>
  <si>
    <t>WYDATKI NA ŚWIADCZENIA EMERYTALNO-RENTOWE WEDŁUG RODZAJÓW ŚWIADCZEŃ</t>
  </si>
  <si>
    <t>PRZECIĘTNE MIESIĘCZNE ŚWIADCZENIE EMERYTALNO-RENTOWE WEDŁUG RODZAJÓW ŚWIADCZEŃ</t>
  </si>
  <si>
    <t>PRZECIĘTNE MIESIĘCZNE ŚWIADCZENIE EMERYTALNO-RENTOWE WEDŁUG WOJEWÓDZTW ORAZ PRZECIĘTNE MIESIĘCZNE ŚWIADCZENIE EMERYTALNE WYPŁACONE PRZEZ MON, MSWiA, MS W 2020 R.</t>
  </si>
  <si>
    <t>ZASIŁKI POGRZEBOWE WEDŁUG WOJEWÓDZTW W 2020 R.</t>
  </si>
  <si>
    <t>EMERYTURY I RENTY</t>
  </si>
  <si>
    <t>ZWIĘKSZENIA DO EMERYTUR I RENT FINANSOWANE Z FUNDUSZU EMERYTALNO-RENTOWEGO, WYPŁACANE PRZY ŚWIADCZENIACH PRACOWNICZYCH</t>
  </si>
  <si>
    <t>LICZBA WYDANYCH DECYZJI  I POSTĘPOWAŃ UMORZONYCH W SPRAWACH O EMERYTURY I RENTY WEDŁUG WOJEWÓDZTW W 2020 R.</t>
  </si>
  <si>
    <t>ŚWIADCZENIA EMERYTALNO-RENTOWE TRANSFEROWANE DO POSZCZEGÓLNYCH PAŃSTW UE/EFTA I WIELKIEJ BRYTANII ORAZ DO INNYCH PAŃSTW NA PODSTAWIE UMÓW DWUSTRONNYCH</t>
  </si>
  <si>
    <t>LICZBA PŁATNIKÓW SKŁADEK WEDŁUG WOJEWÓDZTW - STAN NA DZIEŃ 31 GRUDNIA 2020 R.</t>
  </si>
  <si>
    <t>LICZBA UBEZPIECZONYCH WEDŁUG WOJEWÓDZTW - STAN NA DZIEŃ 31 GRUDNIA 2020 R.</t>
  </si>
  <si>
    <t>LICZBA UBEZPIECZONYCH WEDŁUG STATUSU UBEZPIECZONEGO - STAN NA DZIEŃ 31 GRUDNIA 2020 R.</t>
  </si>
  <si>
    <t>LICZBA UBEZPIECZONYCH I PŁATNIKÓW SKŁADEK - STAN NA DZIEŃ 31 GRUDNIA 2020 R.</t>
  </si>
  <si>
    <t>LICZBA OSÓB UBEZPIECZONYCH Z TYTUŁU PROWADZENIA JEDNOCZEŚNIE DZIAŁALNOŚCI ROLNICZEJ 
I POZAROLNICZEJ DZIAŁALNOŚCI GOSPODARCZEJ WEDŁUG WOJEWÓDZTW - STAN NA DZIEŃ 31 GRUDNIA 2020 R.</t>
  </si>
  <si>
    <t>LICZBA OSÓB UBEZPIECZONYCH PRZY JEDNOCZESNYM OBJĘCIU UBEZPIECZENIEM SPOŁECZNYM W ZUS Z TYTUŁU UMOWY ZLECENIA ORAZ PEŁNIENIA FUNKCJI W RADZIE NADZORCZEJ WEDŁUG WOJEWÓDZTW - STAN NA DZIEŃ 31 GRUDNIA 2020 R.</t>
  </si>
  <si>
    <t>PRZYPIS I WPŁYWY NALEŻNOŚCI Z TYTUŁU SKŁADEK NA UBEZPIECZENIE SPOŁECZNE ROLNIKÓW WEDŁUG WOJEWÓDZTW</t>
  </si>
  <si>
    <t>LICZBA UBEZPIECZONYCH W KRUS WEDŁUG WIEKU I PŁCI - STAN NA DZIEŃ 31 GRUDNIA 2020 R.</t>
  </si>
  <si>
    <t>ZASIŁKI MACIERZYŃSKIE WEDŁUG WOJEWÓDZTW W 2020 R.</t>
  </si>
  <si>
    <t>ZASIŁKI CHOROBOWE I JEDNORAZOWE ODSZKODOWANIA WEDŁUG WOJEWÓDZTW W 2020 R.</t>
  </si>
  <si>
    <t>TABLICA 4. WYDATKI NA ŚWIADCZENIA EMERYTALNO-RENTOWE W PODZIALE NA WOJEWÓDZTWA ORAZ ŚWIADCZENIA EMERYTALNE 
                     WYPŁACONE PRZEZ MON, MSWiA, MS W 2020 R.</t>
  </si>
  <si>
    <t>WYDATKI NA ŚWIADCZENIA EMERYTALNO-RENTOWE W PODZIALE NA WOJEWÓDZTWA ORAZ ŚWIADCZENIA EMERYTALNE WYPŁACONE PRZEZ MON, MSWiA, MS W 2020 R.</t>
  </si>
  <si>
    <t>TABLICA 1.(16). EMERYTURY I RENTY</t>
  </si>
  <si>
    <t>TABLICA 2.(17). ZWIĘKSZENIA DO EMERYTUR I RENT FINANSOWANE Z FUNDUSZU EMERYTALNO-RENTOWEGO, WYPŁACANE PRZY ŚWIADCZENIACH 
                             PRACOWNICZYCH</t>
  </si>
  <si>
    <t>TABL. 5.(20).</t>
  </si>
  <si>
    <t>PRZECIĘTNE MIESIĘCZNE ŚWIADCZENIA EMERYTALNO-RENTOWE WYPŁACONE W 2020 R.</t>
  </si>
  <si>
    <t>WYPADKI PRZY PRACY ROLNICZEJ W 2020 R.</t>
  </si>
  <si>
    <t>STRUKTURA WYDATKÓW NA ŚWIADCZENIA FINANSOWANE Z FUNDUSZU EMERYTALNO-RENTOWEGO W 2020 R.</t>
  </si>
  <si>
    <t>STRUKTURA WYDATKÓW NA ŚWIADCZENIA FINANSOWANE Z FUNDUSZU SKŁADKOWEGO W 2020 R.</t>
  </si>
  <si>
    <t>GBRZ</t>
  </si>
  <si>
    <t>w tym emerytury wcześniejsze</t>
  </si>
  <si>
    <t>EMERYTURY i RENTY Ogółem</t>
  </si>
  <si>
    <r>
      <rPr>
        <vertAlign val="superscript"/>
        <sz val="8"/>
        <rFont val="Arial"/>
        <family val="2"/>
        <charset val="238"/>
      </rPr>
      <t>1)</t>
    </r>
    <r>
      <rPr>
        <sz val="8"/>
        <rFont val="Arial"/>
        <family val="2"/>
        <charset val="238"/>
      </rPr>
      <t xml:space="preserve"> Bez wypłat dokonywanych na podstwie art.. 25 ust. 4 w związku z art.. 25 ust. 2a ustawy o ubezpieczenie społecznym rolników oraz bez potrąceń nieprzekazywanych.</t>
    </r>
  </si>
  <si>
    <t xml:space="preserve">Liczba </t>
  </si>
  <si>
    <t>Przeciętne świadczenie 
w zł</t>
  </si>
  <si>
    <t>IV KWARTAŁ 2020 R.</t>
  </si>
  <si>
    <r>
      <rPr>
        <b/>
        <sz val="10"/>
        <color theme="1"/>
        <rFont val="Arial"/>
        <family val="2"/>
        <charset val="238"/>
      </rPr>
      <t>Dział Świadczenia finansowane z budżetu państwa</t>
    </r>
    <r>
      <rPr>
        <sz val="10"/>
        <color theme="1"/>
        <rFont val="Arial"/>
        <family val="2"/>
        <charset val="238"/>
      </rPr>
      <t xml:space="preserve">
zawiera informacje dotyczące świadczeń finansowanych z budżetu państwa tj. świadczeń pieniężnych inwalidów wojennych, wojskowych i osób represjonowanych, zasiłków pogrzebowych wypłaconych po osobach pobierających wyżej wymienione świadczenia i członkach ich rodzin, ryczałtów energetycznych, dodatków kombatanckich, dodatków pieniężnych dla inwalidów wojennych, świadczeń pieniężnych dla żołnierzy zastępczej służby wojskowej, świadczeń pieniężnych dla osób deportowanych do pracy przymusowej, dodatków kompensacyjnych, dodatków dla weterana poszkodowanego, świadczeń pieniężnych dla cywilnych niewidomych ofiar działań wojennych, rodzicielskich świadczeń uzupełniających, a także świadczeń wyrównawczych dla działaczy opozycji antykomunistycznej oraz osób represjonowanych z powodów politycznych.</t>
    </r>
  </si>
  <si>
    <r>
      <t xml:space="preserve">Wysokość 
w (zł) </t>
    </r>
    <r>
      <rPr>
        <vertAlign val="superscript"/>
        <sz val="9"/>
        <rFont val="Arial"/>
        <family val="2"/>
        <charset val="238"/>
      </rPr>
      <t>1)</t>
    </r>
  </si>
  <si>
    <r>
      <t xml:space="preserve">2)  </t>
    </r>
    <r>
      <rPr>
        <sz val="8"/>
        <rFont val="Arial"/>
        <family val="2"/>
        <charset val="238"/>
      </rPr>
      <t>Bez świadczeń emerytalnych wypłacanych przez MON, MSWiA i MS.</t>
    </r>
  </si>
  <si>
    <r>
      <t xml:space="preserve">emerytury </t>
    </r>
    <r>
      <rPr>
        <vertAlign val="superscript"/>
        <sz val="9"/>
        <rFont val="Arial"/>
        <family val="2"/>
        <charset val="238"/>
      </rPr>
      <t>2) 3) 4)</t>
    </r>
  </si>
  <si>
    <r>
      <t>3)</t>
    </r>
    <r>
      <rPr>
        <sz val="8"/>
        <rFont val="Arial"/>
        <family val="2"/>
        <charset val="238"/>
      </rPr>
      <t xml:space="preserve"> Świadczenie rolne w wysokości 50 % ze względu na uprawnienia do świadczeń pracowniczych zbiegających się ze świadczeniami
 zagranicznymi.</t>
    </r>
  </si>
  <si>
    <r>
      <t xml:space="preserve">4) </t>
    </r>
    <r>
      <rPr>
        <sz val="8"/>
        <rFont val="Arial"/>
        <family val="2"/>
        <charset val="238"/>
      </rPr>
      <t>Bez rodzicielskich świadczeń uzupełniajacych.</t>
    </r>
  </si>
  <si>
    <r>
      <t>EMERYCI</t>
    </r>
    <r>
      <rPr>
        <sz val="9"/>
        <rFont val="Arial"/>
        <family val="2"/>
        <charset val="238"/>
      </rPr>
      <t xml:space="preserve"> </t>
    </r>
    <r>
      <rPr>
        <vertAlign val="superscript"/>
        <sz val="9"/>
        <rFont val="Arial"/>
        <family val="2"/>
        <charset val="238"/>
      </rPr>
      <t>1)2)</t>
    </r>
  </si>
  <si>
    <r>
      <t>1)</t>
    </r>
    <r>
      <rPr>
        <sz val="8"/>
        <rFont val="Arial"/>
        <family val="2"/>
        <charset val="238"/>
      </rPr>
      <t xml:space="preserve"> Bez osób, którym świadczenia emerytalne wypłaca MON, MSWiA i MS.</t>
    </r>
  </si>
  <si>
    <r>
      <t xml:space="preserve">2) </t>
    </r>
    <r>
      <rPr>
        <sz val="8"/>
        <rFont val="Arial"/>
        <family val="2"/>
        <charset val="238"/>
      </rPr>
      <t>Łącznie z rodzicielskimi świadczeniami uzupełniającymi.</t>
    </r>
  </si>
  <si>
    <r>
      <t xml:space="preserve">1)  </t>
    </r>
    <r>
      <rPr>
        <sz val="8"/>
        <rFont val="Arial"/>
        <family val="2"/>
        <charset val="238"/>
      </rPr>
      <t>Liczba osób opłacających składki (płatnicy czynni), za co najmniej jednego ubezpieczonego w gospodarstwie rolnym/dziale specjalnym produkcji rolnej lub za ubezpieczonego pobierającego rentę strukturalną lub na koncie których, za co najmniej jedną osobę składka na ubezpieczenie emerytalno-rentowe jest finansowana  z dotacji budżetu państwa z tytułu sprawowania osobistej opieki nad dzieckiem oraz podmiotów – wójtów, burmistrzów, prezydentów  miast opłacających składki na ubezpieczenie emerytalno-rentowe za osoby sprawujące opiekę nad osobami niepełnosprawnymi oraz liczba osób lub podmiotów nie będącąch aktualnie płatnikiem czynnym, ale posiadających zadłużenie z tytułu nieopłaconych składek na ubezpieczenie.</t>
    </r>
  </si>
  <si>
    <r>
      <t>2)</t>
    </r>
    <r>
      <rPr>
        <sz val="8"/>
        <rFont val="Arial"/>
        <family val="2"/>
        <charset val="238"/>
      </rPr>
      <t xml:space="preserve"> Liczba osób opłacających składki (płatnicy czynni), za co najmniej jednego ubezpieczonego w gospodarstwie rolnym/dziale specjalnym produkcji rolne i za ubezpieczonego pobierającego rentę strukturalną lub na koncie, których, za co najmniej jedną osobę składka na ubezpieczenie emerytalno-rentowe jest finansowana  z dotacji budżetu państwa z tytułu sprawowania osobistej opieki nad dzieckiem oraz podmiotów – wójtów, burmistrzów, prezydentów  miast opłacających składki na ubezpieczenie emerytalno-rentowe za osoby sprawujące opiekę nad osobami niepełnosprawnymi oraz liczba osób lub podmiotów nie będących aktualnie płatnikiem czynnym, ale posiadających zadłużenie z tytułu nieopłaconych składek na ubezpieczenie.</t>
    </r>
  </si>
  <si>
    <t>Liczba ubezpieczonych</t>
  </si>
  <si>
    <r>
      <t>TABLICA 7. ŚWIADCZENIA WYPŁACANE Z FUNDUSZU EMERYTALNO-RENTOWEGO 
                    BEZ DODATKÓW DO EMERYTUR I RENT WEDŁUG STANU NA DZIEŃ 31 GRUDNIA 2020 R.</t>
    </r>
    <r>
      <rPr>
        <b/>
        <vertAlign val="superscript"/>
        <sz val="10"/>
        <rFont val="Arial"/>
        <family val="2"/>
        <charset val="238"/>
      </rPr>
      <t>1)</t>
    </r>
  </si>
  <si>
    <t>ŚWIADCZENIA WYPŁACANE Z FUNDUSZU EMERYTALNO-RENTOWEGO BEZ DODATKÓW DO EMERYTUR I RENT WEDŁUG STANU NA DZIEŃ 31 GRUDNIA 2020 R.</t>
  </si>
  <si>
    <r>
      <t>1)</t>
    </r>
    <r>
      <rPr>
        <sz val="8"/>
        <color theme="1"/>
        <rFont val="Calibri"/>
        <family val="2"/>
        <scheme val="minor"/>
      </rPr>
      <t xml:space="preserve"> </t>
    </r>
    <r>
      <rPr>
        <sz val="8"/>
        <rFont val="Arial"/>
        <family val="2"/>
        <charset val="238"/>
      </rPr>
      <t>W kwotach brutto bez dodatków do emerytur i rent.</t>
    </r>
  </si>
  <si>
    <t>TABLICA. 4.(19). LICZBA WYDANYCH DECYZJI  I POSTĘPOWAŃ UMORZONYCH W SPRAWACH O EMERYTURY I RENTY 
                           WEDŁUG RODZAJÓW ŚWIADCZEŃ W 2020 R.</t>
  </si>
  <si>
    <t>TABLICA 5.(20). LICZBA WYDANYCH DECYZJI I POSTĘPOWAŃ UMORZONYCH W SPRAWACH O EMERYTURY I RENTY 
                          WEDŁUG WOJEWÓDZTW W 2020 R.</t>
  </si>
  <si>
    <t>TABLICA 6.(21). WNIOSKI O PRZYZNANIE EMERYTUR I RENT ROLNICZYCH ROZPATRYWANE Z ZASTOSOWANIEM PRZEPISÓW 
                            WSPÓLNOTOWYCH UE</t>
  </si>
  <si>
    <t>TABLICA 7.(22). LICZBA WYDANYCH DECYZJI W SPRAWACH WNIOSKÓW O PRZYZNANIE EMERYTUR I RENT ROLNICZYCH 
                             Z ZASTOSOWANIEM PRZEPISÓW WSPÓLNOTOWYCH UE</t>
  </si>
  <si>
    <t>TABLICA 10.(25). ŚWIADCZENIA EMERYTALNO-RENTOWE TRANSFEROWANE DO POSZCZEGÓLNYCH PAŃSTW UE/EFTA I WIELKIEJ BRYTANII 
                            ORAZ DO INNYCH PAŃSTW NA PODSTAWIE UMÓW DWUSTRONNYCH</t>
  </si>
  <si>
    <t>w Funduszu Składkowym 
i Emerytalno-Rentowym 
(łącznie ubezpieczenie wypadkowe, chorobowe i macierzyńskie oraz emerytalno-rentowe)</t>
  </si>
  <si>
    <t>Fundusz Składkowy
i Emerytalno-Rentowy 
(łącznie objętych ubezpieczeniem wypadkowym, chorobowym i macierzyńskim oraz ubezpieczeniem emerytalno-rentowym)</t>
  </si>
  <si>
    <t xml:space="preserve">Dane do wykresu nr 6 
Liczba osób pobierających emerytury według wieku i płci 
(stan na dzień 31 grudnia 2020 r.)               </t>
  </si>
  <si>
    <t xml:space="preserve">Dane do wykresu nr 7 
Liczba osób pobierających renty z tytułu niezdolności do pracy według wieku i płci (stan na dzień 31 grudnia 2020 r.)               </t>
  </si>
  <si>
    <r>
      <rPr>
        <b/>
        <sz val="10"/>
        <rFont val="Arial"/>
        <family val="2"/>
        <charset val="238"/>
      </rPr>
      <t>Dział Ubezpieczenie Społeczne Rolników</t>
    </r>
    <r>
      <rPr>
        <sz val="10"/>
        <rFont val="Arial"/>
        <family val="2"/>
        <charset val="238"/>
      </rPr>
      <t xml:space="preserve">
zawiera informacje dotyczące:
</t>
    </r>
    <r>
      <rPr>
        <b/>
        <sz val="10"/>
        <rFont val="Arial"/>
        <family val="2"/>
        <charset val="238"/>
      </rPr>
      <t>• liczby płatników składek</t>
    </r>
    <r>
      <rPr>
        <sz val="10"/>
        <rFont val="Arial"/>
        <family val="2"/>
        <charset val="238"/>
      </rPr>
      <t xml:space="preserve"> – tj. osób opłacających składki, za co najmniej jednego ubezpieczonego w gospodarstwie rolnym/dziale specjalnym produkcji rolnej lub za ubezpieczonego pobierającego rentę strukturalną lub na koncie, których, za co najmniej jedną osobę składka jest finansowana z dotacji budżetu państwa z tytułu sprawowania osobistej opieki nad dzieckiem oraz podmiotów – wójtów, burmistrzów, prezydentów miast opłacających składki na ubezpieczenie za osoby sprawujące opiekę nad osobami niepełnosprawnymi oraz liczbę osób lub podmiotów nie będących aktualnie płatnikiem czynnym, ale posiadających zadłużenie z tytułu nieopłaconych składek na ubezpieczenie,
</t>
    </r>
    <r>
      <rPr>
        <b/>
        <sz val="10"/>
        <rFont val="Arial"/>
        <family val="2"/>
        <charset val="238"/>
      </rPr>
      <t>• liczby ubezpieczonych</t>
    </r>
    <r>
      <rPr>
        <sz val="10"/>
        <rFont val="Arial"/>
        <family val="2"/>
        <charset val="238"/>
      </rPr>
      <t xml:space="preserve"> – tj. rolników/współmałżonków i pracujących z nimi domowników, pomocników rolnika, osób ubezpieczonych na wniosek z tytułu przyznania świadczenia pielęgnacyjnego lub specjalnego zasiłku opiekuńczego albo zasiłku dla opiekuna, a także osób będących członkami rodziny (rolnika lub domownika) sprawujących opiekę nad dzieckiem, objętych ubezpieczeniem społecznym rolników, zgodnie z zasadami określonymi w ustawie z dnia 20 grudnia 1990 r. o ubezpieczeniu społecznym rolników.
</t>
    </r>
  </si>
  <si>
    <r>
      <t>Ogółem</t>
    </r>
    <r>
      <rPr>
        <vertAlign val="superscript"/>
        <sz val="9"/>
        <rFont val="Arial"/>
        <family val="2"/>
        <charset val="238"/>
      </rPr>
      <t>4)</t>
    </r>
  </si>
  <si>
    <t>Informacja kwartalna zawiera podstawowe informacje statystyczne związane z realizacją przez KRUS zadań wynikających z ustawy                                           z dnia 20 grudnia 1990 r. o ubezpieczeniu społecznym rolników (Dz. U. z 2021 r. poz. 266) oraz zadań zleconych.
W niektórych przypadkach suma prezentowanych danych może nieznacznie różnić się od podanej wielkości "Ogółem" ze względu na zastosowanie zaokrągleń liczb.</t>
  </si>
  <si>
    <r>
      <rPr>
        <b/>
        <u/>
        <sz val="10"/>
        <color theme="1"/>
        <rFont val="Arial"/>
        <family val="2"/>
        <charset val="238"/>
      </rPr>
      <t>Świadczenia wyrównawcze dla działaczy opozycji antykomunistycznej oraz osób represjonowanych z powodów politycznych</t>
    </r>
    <r>
      <rPr>
        <sz val="10"/>
        <color theme="1"/>
        <rFont val="Arial"/>
        <family val="2"/>
        <charset val="238"/>
      </rPr>
      <t xml:space="preserve"> - przysługuje osobie, której Szef Urzędu do Spraw Kombatantów i Osób Represjonowanych nadał status działacza opozycji antykomunistycznej lub osoby represjonowanej z powodów politycznych i która pobiera emeryturę, rentę inwalidzką, rentę z tytułu niezdolności do pracy lub rentę rodzinną.</t>
    </r>
  </si>
  <si>
    <t>Przeciętna miesięczna liczba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</si>
</sst>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 _z_ł_-;\-* #,##0\ _z_ł_-;_-* &quot;-&quot;\ _z_ł_-;_-@_-"/>
    <numFmt numFmtId="164" formatCode="0.0%"/>
    <numFmt numFmtId="165" formatCode="#,##0.0"/>
    <numFmt numFmtId="166" formatCode="0.0"/>
    <numFmt numFmtId="167" formatCode="#,##0\ _z_ł"/>
    <numFmt numFmtId="168" formatCode="0.000%"/>
    <numFmt numFmtId="169" formatCode="#,##0_ ;\-#,##0\ "/>
  </numFmts>
  <fonts count="76">
    <font>
      <sz val="11"/>
      <color theme="1"/>
      <name val="Calibri"/>
      <family val="2"/>
      <scheme val="minor"/>
    </font>
    <font>
      <sz val="11"/>
      <color theme="1"/>
      <name val="Calibri"/>
      <family val="2"/>
      <charset val="238"/>
      <scheme val="minor"/>
    </font>
    <font>
      <sz val="10"/>
      <name val="Arial"/>
      <family val="2"/>
      <charset val="238"/>
    </font>
    <font>
      <b/>
      <sz val="11"/>
      <name val="Arial"/>
      <family val="2"/>
      <charset val="238"/>
    </font>
    <font>
      <b/>
      <sz val="10"/>
      <color theme="1"/>
      <name val="Arial"/>
      <family val="2"/>
      <charset val="238"/>
    </font>
    <font>
      <sz val="10"/>
      <color theme="1"/>
      <name val="Arial"/>
      <family val="2"/>
      <charset val="238"/>
    </font>
    <font>
      <sz val="9"/>
      <color theme="1"/>
      <name val="Arial"/>
      <family val="2"/>
      <charset val="238"/>
    </font>
    <font>
      <b/>
      <sz val="9"/>
      <color theme="1"/>
      <name val="Arial"/>
      <family val="2"/>
      <charset val="238"/>
    </font>
    <font>
      <sz val="11"/>
      <name val="Calibri"/>
      <family val="2"/>
      <charset val="238"/>
      <scheme val="minor"/>
    </font>
    <font>
      <sz val="9"/>
      <name val="Arial"/>
      <family val="2"/>
      <charset val="238"/>
    </font>
    <font>
      <sz val="11"/>
      <color theme="1"/>
      <name val="Czcionka tekstu podstawowego"/>
      <family val="2"/>
      <charset val="238"/>
    </font>
    <font>
      <b/>
      <sz val="10"/>
      <name val="Arial"/>
      <family val="2"/>
      <charset val="238"/>
    </font>
    <font>
      <b/>
      <u/>
      <sz val="10"/>
      <color theme="1"/>
      <name val="Arial"/>
      <family val="2"/>
      <charset val="238"/>
    </font>
    <font>
      <u/>
      <sz val="10"/>
      <color theme="1"/>
      <name val="Arial"/>
      <family val="2"/>
      <charset val="238"/>
    </font>
    <font>
      <u/>
      <sz val="10"/>
      <name val="Arial"/>
      <family val="2"/>
      <charset val="238"/>
    </font>
    <font>
      <sz val="7"/>
      <name val="Arial"/>
      <family val="2"/>
      <charset val="238"/>
    </font>
    <font>
      <sz val="10"/>
      <color indexed="8"/>
      <name val="Arial"/>
      <family val="2"/>
      <charset val="238"/>
    </font>
    <font>
      <b/>
      <sz val="10"/>
      <color indexed="10"/>
      <name val="Arial"/>
      <family val="2"/>
      <charset val="238"/>
    </font>
    <font>
      <b/>
      <sz val="11"/>
      <color indexed="10"/>
      <name val="Arial"/>
      <family val="2"/>
      <charset val="238"/>
    </font>
    <font>
      <sz val="11"/>
      <name val="Arial"/>
      <family val="2"/>
      <charset val="238"/>
    </font>
    <font>
      <b/>
      <sz val="9"/>
      <name val="Arial"/>
      <family val="2"/>
      <charset val="238"/>
    </font>
    <font>
      <b/>
      <vertAlign val="superscript"/>
      <sz val="9"/>
      <name val="Arial"/>
      <family val="2"/>
      <charset val="238"/>
    </font>
    <font>
      <vertAlign val="superscript"/>
      <sz val="9"/>
      <name val="Arial"/>
      <family val="2"/>
      <charset val="238"/>
    </font>
    <font>
      <vertAlign val="superscript"/>
      <sz val="8"/>
      <name val="Arial"/>
      <family val="2"/>
      <charset val="238"/>
    </font>
    <font>
      <sz val="8"/>
      <name val="Arial"/>
      <family val="2"/>
      <charset val="238"/>
    </font>
    <font>
      <sz val="10"/>
      <name val="Arial CE"/>
      <charset val="238"/>
    </font>
    <font>
      <i/>
      <sz val="9"/>
      <name val="Arial"/>
      <family val="2"/>
      <charset val="238"/>
    </font>
    <font>
      <b/>
      <sz val="9"/>
      <name val="Arial CE"/>
      <charset val="238"/>
    </font>
    <font>
      <sz val="9"/>
      <name val="Arial CE"/>
      <family val="2"/>
      <charset val="238"/>
    </font>
    <font>
      <sz val="9"/>
      <name val="Arial CE"/>
      <charset val="238"/>
    </font>
    <font>
      <sz val="11"/>
      <color indexed="8"/>
      <name val="Calibri"/>
      <family val="2"/>
      <charset val="238"/>
    </font>
    <font>
      <b/>
      <sz val="10"/>
      <color indexed="14"/>
      <name val="Arial"/>
      <family val="2"/>
      <charset val="238"/>
    </font>
    <font>
      <sz val="10"/>
      <color indexed="12"/>
      <name val="Arial"/>
      <family val="2"/>
      <charset val="238"/>
    </font>
    <font>
      <sz val="12"/>
      <name val="Arial CE"/>
      <family val="2"/>
      <charset val="238"/>
    </font>
    <font>
      <sz val="11"/>
      <color theme="1"/>
      <name val="Arial"/>
      <family val="2"/>
      <charset val="238"/>
    </font>
    <font>
      <sz val="10"/>
      <color indexed="8"/>
      <name val="Calibri"/>
      <family val="2"/>
      <charset val="238"/>
    </font>
    <font>
      <sz val="11"/>
      <color rgb="FFFF0000"/>
      <name val="Calibri"/>
      <family val="2"/>
      <charset val="238"/>
    </font>
    <font>
      <vertAlign val="superscript"/>
      <sz val="8"/>
      <color theme="1"/>
      <name val="Arial"/>
      <family val="2"/>
      <charset val="238"/>
    </font>
    <font>
      <sz val="8"/>
      <color theme="1"/>
      <name val="Arial"/>
      <family val="2"/>
      <charset val="238"/>
    </font>
    <font>
      <sz val="11"/>
      <name val="Calibri"/>
      <family val="2"/>
      <charset val="238"/>
    </font>
    <font>
      <sz val="12"/>
      <name val="Arial"/>
      <family val="2"/>
      <charset val="238"/>
    </font>
    <font>
      <b/>
      <sz val="12"/>
      <name val="Arial"/>
      <family val="2"/>
      <charset val="238"/>
    </font>
    <font>
      <sz val="9"/>
      <color indexed="8"/>
      <name val="Arial"/>
      <family val="2"/>
      <charset val="238"/>
    </font>
    <font>
      <sz val="8"/>
      <name val="Arial CE"/>
      <charset val="238"/>
    </font>
    <font>
      <vertAlign val="superscript"/>
      <sz val="8"/>
      <name val="Arial CE"/>
      <charset val="238"/>
    </font>
    <font>
      <sz val="9"/>
      <name val="sansserif"/>
      <charset val="238"/>
    </font>
    <font>
      <b/>
      <sz val="9"/>
      <color indexed="8"/>
      <name val="Arial"/>
      <family val="2"/>
      <charset val="238"/>
    </font>
    <font>
      <i/>
      <sz val="9"/>
      <color theme="1"/>
      <name val="Arial"/>
      <family val="2"/>
      <charset val="238"/>
    </font>
    <font>
      <vertAlign val="superscript"/>
      <sz val="9"/>
      <color theme="1"/>
      <name val="Arial"/>
      <family val="2"/>
      <charset val="238"/>
    </font>
    <font>
      <b/>
      <vertAlign val="superscript"/>
      <sz val="9"/>
      <color theme="1"/>
      <name val="Arial"/>
      <family val="2"/>
      <charset val="238"/>
    </font>
    <font>
      <b/>
      <sz val="11"/>
      <color theme="1"/>
      <name val="Arial"/>
      <family val="2"/>
      <charset val="238"/>
    </font>
    <font>
      <sz val="11"/>
      <color theme="1"/>
      <name val="Calibri"/>
      <family val="2"/>
      <scheme val="minor"/>
    </font>
    <font>
      <i/>
      <vertAlign val="superscript"/>
      <sz val="9"/>
      <color theme="1"/>
      <name val="Arial"/>
      <family val="2"/>
      <charset val="238"/>
    </font>
    <font>
      <sz val="18"/>
      <name val="Arial"/>
      <family val="2"/>
      <charset val="238"/>
    </font>
    <font>
      <sz val="10"/>
      <name val="Arial"/>
      <family val="2"/>
      <charset val="238"/>
    </font>
    <font>
      <sz val="16"/>
      <name val="Arial"/>
      <family val="2"/>
      <charset val="238"/>
    </font>
    <font>
      <b/>
      <sz val="16"/>
      <name val="Arial"/>
      <family val="2"/>
      <charset val="238"/>
    </font>
    <font>
      <b/>
      <sz val="14"/>
      <name val="Arial"/>
      <family val="2"/>
      <charset val="238"/>
    </font>
    <font>
      <sz val="10"/>
      <color theme="1"/>
      <name val="Calibri"/>
      <family val="2"/>
      <charset val="238"/>
      <scheme val="minor"/>
    </font>
    <font>
      <sz val="11"/>
      <color rgb="FFFF0000"/>
      <name val="Calibri"/>
      <family val="2"/>
      <scheme val="minor"/>
    </font>
    <font>
      <b/>
      <sz val="9"/>
      <name val="Arial CE"/>
      <family val="2"/>
      <charset val="238"/>
    </font>
    <font>
      <sz val="10"/>
      <name val="Calibri"/>
      <family val="2"/>
      <charset val="238"/>
    </font>
    <font>
      <b/>
      <sz val="12"/>
      <color indexed="10"/>
      <name val="Arial"/>
      <family val="2"/>
      <charset val="238"/>
    </font>
    <font>
      <sz val="9"/>
      <name val="Calibri"/>
      <family val="2"/>
      <charset val="238"/>
    </font>
    <font>
      <b/>
      <sz val="9"/>
      <color indexed="10"/>
      <name val="Arial"/>
      <family val="2"/>
      <charset val="238"/>
    </font>
    <font>
      <b/>
      <sz val="11"/>
      <color indexed="8"/>
      <name val="Arial"/>
      <family val="2"/>
      <charset val="238"/>
    </font>
    <font>
      <vertAlign val="superscript"/>
      <sz val="10"/>
      <name val="Arial"/>
      <family val="2"/>
      <charset val="238"/>
    </font>
    <font>
      <sz val="10"/>
      <color indexed="10"/>
      <name val="Arial"/>
      <family val="2"/>
      <charset val="238"/>
    </font>
    <font>
      <b/>
      <sz val="11"/>
      <color indexed="10"/>
      <name val="Calibri"/>
      <family val="2"/>
      <charset val="238"/>
    </font>
    <font>
      <b/>
      <sz val="11"/>
      <color indexed="8"/>
      <name val="Calibri"/>
      <family val="2"/>
      <charset val="238"/>
    </font>
    <font>
      <sz val="11"/>
      <color indexed="10"/>
      <name val="Calibri"/>
      <family val="2"/>
      <charset val="238"/>
    </font>
    <font>
      <sz val="9"/>
      <name val="Times New Roman CE"/>
      <charset val="238"/>
    </font>
    <font>
      <sz val="10"/>
      <name val="Times New Roman CE"/>
      <charset val="238"/>
    </font>
    <font>
      <b/>
      <sz val="22"/>
      <name val="Arial"/>
      <family val="2"/>
      <charset val="238"/>
    </font>
    <font>
      <b/>
      <vertAlign val="superscript"/>
      <sz val="10"/>
      <name val="Arial"/>
      <family val="2"/>
      <charset val="238"/>
    </font>
    <font>
      <sz val="8"/>
      <color theme="1"/>
      <name val="Calibri"/>
      <family val="2"/>
      <scheme val="minor"/>
    </font>
  </fonts>
  <fills count="13">
    <fill>
      <patternFill patternType="none"/>
    </fill>
    <fill>
      <patternFill patternType="gray125"/>
    </fill>
    <fill>
      <patternFill patternType="solid">
        <fgColor theme="0"/>
        <bgColor indexed="64"/>
      </patternFill>
    </fill>
    <fill>
      <patternFill patternType="solid">
        <fgColor indexed="50"/>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41"/>
        <bgColor indexed="64"/>
      </patternFill>
    </fill>
    <fill>
      <patternFill patternType="solid">
        <fgColor indexed="52"/>
        <bgColor indexed="64"/>
      </patternFill>
    </fill>
    <fill>
      <patternFill patternType="solid">
        <fgColor theme="0" tint="-0.14999847407452621"/>
        <bgColor indexed="64"/>
      </patternFill>
    </fill>
    <fill>
      <patternFill patternType="solid">
        <fgColor indexed="45"/>
        <bgColor indexed="8"/>
      </patternFill>
    </fill>
    <fill>
      <patternFill patternType="solid">
        <fgColor indexed="27"/>
        <bgColor indexed="8"/>
      </patternFill>
    </fill>
    <fill>
      <patternFill patternType="solid">
        <fgColor indexed="50"/>
        <bgColor indexed="8"/>
      </patternFill>
    </fill>
  </fills>
  <borders count="21">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64"/>
      </right>
      <top style="thin">
        <color indexed="64"/>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auto="1"/>
      </left>
      <right style="thin">
        <color auto="1"/>
      </right>
      <top/>
      <bottom/>
      <diagonal/>
    </border>
    <border>
      <left style="thin">
        <color auto="1"/>
      </left>
      <right style="thin">
        <color auto="1"/>
      </right>
      <top style="thin">
        <color auto="1"/>
      </top>
      <bottom/>
      <diagonal/>
    </border>
  </borders>
  <cellStyleXfs count="17">
    <xf numFmtId="0" fontId="0" fillId="0" borderId="0"/>
    <xf numFmtId="0" fontId="1" fillId="0" borderId="0"/>
    <xf numFmtId="0" fontId="2" fillId="0" borderId="0"/>
    <xf numFmtId="0" fontId="10" fillId="0" borderId="0"/>
    <xf numFmtId="9" fontId="1" fillId="0" borderId="0" applyFont="0" applyFill="0" applyBorder="0" applyAlignment="0" applyProtection="0"/>
    <xf numFmtId="0" fontId="25" fillId="0" borderId="0"/>
    <xf numFmtId="0" fontId="30" fillId="0" borderId="0"/>
    <xf numFmtId="0" fontId="2" fillId="0" borderId="0"/>
    <xf numFmtId="0" fontId="30" fillId="0" borderId="0"/>
    <xf numFmtId="0" fontId="2" fillId="0" borderId="0"/>
    <xf numFmtId="0" fontId="25" fillId="0" borderId="0"/>
    <xf numFmtId="9" fontId="51" fillId="0" borderId="0" applyFont="0" applyFill="0" applyBorder="0" applyAlignment="0" applyProtection="0"/>
    <xf numFmtId="0" fontId="54" fillId="0" borderId="0"/>
    <xf numFmtId="9" fontId="2" fillId="0" borderId="0" applyFont="0" applyFill="0" applyBorder="0" applyAlignment="0" applyProtection="0"/>
    <xf numFmtId="0" fontId="25" fillId="0" borderId="0"/>
    <xf numFmtId="0" fontId="25" fillId="0" borderId="0"/>
    <xf numFmtId="0" fontId="72" fillId="0" borderId="0"/>
  </cellStyleXfs>
  <cellXfs count="1051">
    <xf numFmtId="0" fontId="0" fillId="0" borderId="0" xfId="0"/>
    <xf numFmtId="0" fontId="1" fillId="0" borderId="0" xfId="1"/>
    <xf numFmtId="0" fontId="5" fillId="0" borderId="0" xfId="2" applyFont="1" applyBorder="1" applyAlignment="1">
      <alignment horizontal="left" vertical="center"/>
    </xf>
    <xf numFmtId="0" fontId="1" fillId="0" borderId="0" xfId="1" applyAlignment="1">
      <alignment horizontal="left" vertical="center"/>
    </xf>
    <xf numFmtId="0" fontId="1" fillId="0" borderId="0" xfId="1" applyFont="1"/>
    <xf numFmtId="0" fontId="1" fillId="0" borderId="0" xfId="1" applyFont="1" applyAlignment="1">
      <alignment horizontal="left"/>
    </xf>
    <xf numFmtId="0" fontId="1" fillId="0" borderId="0" xfId="1" applyAlignment="1">
      <alignment horizontal="left"/>
    </xf>
    <xf numFmtId="49" fontId="2" fillId="0" borderId="0" xfId="3" applyNumberFormat="1" applyFont="1" applyAlignment="1">
      <alignment horizontal="justify" vertical="top"/>
    </xf>
    <xf numFmtId="49" fontId="11" fillId="0" borderId="0" xfId="3" applyNumberFormat="1" applyFont="1" applyAlignment="1">
      <alignment horizontal="right" vertical="top"/>
    </xf>
    <xf numFmtId="49" fontId="11" fillId="0" borderId="0" xfId="3" applyNumberFormat="1" applyFont="1" applyAlignment="1">
      <alignment vertical="top"/>
    </xf>
    <xf numFmtId="49" fontId="11" fillId="0" borderId="0" xfId="3" applyNumberFormat="1" applyFont="1" applyAlignment="1">
      <alignment horizontal="justify" vertical="top"/>
    </xf>
    <xf numFmtId="49" fontId="1" fillId="0" borderId="0" xfId="1" applyNumberFormat="1" applyAlignment="1">
      <alignment horizontal="justify"/>
    </xf>
    <xf numFmtId="49" fontId="2" fillId="0" borderId="0" xfId="3" applyNumberFormat="1" applyFont="1"/>
    <xf numFmtId="49" fontId="9" fillId="0" borderId="0" xfId="3" applyNumberFormat="1" applyFont="1" applyAlignment="1">
      <alignment vertical="top"/>
    </xf>
    <xf numFmtId="49" fontId="9" fillId="0" borderId="0" xfId="3" applyNumberFormat="1" applyFont="1" applyAlignment="1">
      <alignment horizontal="right" vertical="top"/>
    </xf>
    <xf numFmtId="49" fontId="9" fillId="0" borderId="0" xfId="3" applyNumberFormat="1" applyFont="1" applyAlignment="1">
      <alignment horizontal="center" vertical="top"/>
    </xf>
    <xf numFmtId="49" fontId="9" fillId="0" borderId="0" xfId="3" applyNumberFormat="1" applyFont="1" applyAlignment="1">
      <alignment vertical="top" wrapText="1"/>
    </xf>
    <xf numFmtId="49" fontId="16" fillId="0" borderId="0" xfId="3" applyNumberFormat="1" applyFont="1"/>
    <xf numFmtId="49" fontId="9" fillId="0" borderId="0" xfId="3" applyNumberFormat="1" applyFont="1" applyFill="1" applyAlignment="1">
      <alignment vertical="top"/>
    </xf>
    <xf numFmtId="49" fontId="1" fillId="0" borderId="0" xfId="1" applyNumberFormat="1"/>
    <xf numFmtId="0" fontId="16" fillId="0" borderId="0" xfId="3" applyFont="1"/>
    <xf numFmtId="0" fontId="9" fillId="0" borderId="0" xfId="3" applyFont="1" applyFill="1" applyAlignment="1">
      <alignment vertical="top"/>
    </xf>
    <xf numFmtId="0" fontId="2" fillId="0" borderId="0" xfId="2"/>
    <xf numFmtId="0" fontId="17" fillId="0" borderId="0" xfId="2" applyFont="1"/>
    <xf numFmtId="0" fontId="3" fillId="0" borderId="0" xfId="2" applyFont="1" applyBorder="1"/>
    <xf numFmtId="0" fontId="18" fillId="0" borderId="0" xfId="2" applyFont="1" applyBorder="1"/>
    <xf numFmtId="0" fontId="19" fillId="0" borderId="0" xfId="2" applyFont="1"/>
    <xf numFmtId="0" fontId="9" fillId="0" borderId="2" xfId="2" applyFont="1" applyBorder="1" applyAlignment="1">
      <alignment horizontal="center" vertical="center" wrapText="1"/>
    </xf>
    <xf numFmtId="0" fontId="9" fillId="0" borderId="6" xfId="2" applyFont="1" applyBorder="1" applyAlignment="1">
      <alignment horizontal="center" vertical="center" wrapText="1"/>
    </xf>
    <xf numFmtId="0" fontId="20" fillId="0" borderId="8" xfId="2" applyFont="1" applyBorder="1" applyAlignment="1">
      <alignment horizontal="left"/>
    </xf>
    <xf numFmtId="3" fontId="20" fillId="0" borderId="5" xfId="2" applyNumberFormat="1" applyFont="1" applyBorder="1" applyAlignment="1"/>
    <xf numFmtId="164" fontId="20" fillId="0" borderId="5" xfId="2" applyNumberFormat="1" applyFont="1" applyBorder="1" applyAlignment="1">
      <alignment horizontal="center"/>
    </xf>
    <xf numFmtId="164" fontId="20" fillId="0" borderId="5" xfId="4" applyNumberFormat="1" applyFont="1" applyBorder="1" applyAlignment="1">
      <alignment horizontal="center"/>
    </xf>
    <xf numFmtId="164" fontId="20" fillId="0" borderId="9" xfId="4" applyNumberFormat="1" applyFont="1" applyBorder="1" applyAlignment="1">
      <alignment horizontal="center"/>
    </xf>
    <xf numFmtId="10" fontId="2" fillId="0" borderId="0" xfId="2" applyNumberFormat="1"/>
    <xf numFmtId="0" fontId="9" fillId="0" borderId="8" xfId="2" applyFont="1" applyFill="1" applyBorder="1"/>
    <xf numFmtId="3" fontId="9" fillId="0" borderId="5" xfId="2" applyNumberFormat="1" applyFont="1" applyFill="1" applyBorder="1" applyAlignment="1"/>
    <xf numFmtId="164" fontId="9" fillId="0" borderId="5" xfId="2" applyNumberFormat="1" applyFont="1" applyBorder="1" applyAlignment="1">
      <alignment horizontal="center"/>
    </xf>
    <xf numFmtId="164" fontId="9" fillId="0" borderId="5" xfId="4" applyNumberFormat="1" applyFont="1" applyBorder="1" applyAlignment="1">
      <alignment horizontal="center"/>
    </xf>
    <xf numFmtId="164" fontId="9" fillId="0" borderId="9" xfId="4" applyNumberFormat="1" applyFont="1" applyBorder="1" applyAlignment="1">
      <alignment horizontal="center"/>
    </xf>
    <xf numFmtId="0" fontId="9" fillId="0" borderId="8" xfId="2" applyFont="1" applyBorder="1"/>
    <xf numFmtId="3" fontId="9" fillId="0" borderId="5" xfId="2" applyNumberFormat="1" applyFont="1" applyBorder="1" applyAlignment="1"/>
    <xf numFmtId="0" fontId="20" fillId="0" borderId="10" xfId="2" applyFont="1" applyBorder="1" applyAlignment="1">
      <alignment wrapText="1"/>
    </xf>
    <xf numFmtId="3" fontId="20" fillId="0" borderId="10" xfId="2" applyNumberFormat="1" applyFont="1" applyBorder="1" applyAlignment="1">
      <alignment wrapText="1"/>
    </xf>
    <xf numFmtId="3" fontId="20" fillId="0" borderId="1" xfId="2" applyNumberFormat="1" applyFont="1" applyFill="1" applyBorder="1" applyAlignment="1"/>
    <xf numFmtId="0" fontId="11" fillId="0" borderId="0" xfId="2" applyFont="1"/>
    <xf numFmtId="0" fontId="9" fillId="0" borderId="8" xfId="2" applyFont="1" applyBorder="1" applyAlignment="1">
      <alignment wrapText="1"/>
    </xf>
    <xf numFmtId="3" fontId="9" fillId="0" borderId="8" xfId="2" applyNumberFormat="1" applyFont="1" applyBorder="1" applyAlignment="1">
      <alignment wrapText="1"/>
    </xf>
    <xf numFmtId="0" fontId="9" fillId="0" borderId="8" xfId="2" applyFont="1" applyBorder="1" applyAlignment="1"/>
    <xf numFmtId="3" fontId="9" fillId="0" borderId="5" xfId="2" applyNumberFormat="1" applyFont="1" applyFill="1" applyBorder="1" applyAlignment="1">
      <alignment horizontal="right"/>
    </xf>
    <xf numFmtId="0" fontId="9" fillId="0" borderId="8" xfId="2" applyFont="1" applyBorder="1" applyAlignment="1">
      <alignment horizontal="left" wrapText="1"/>
    </xf>
    <xf numFmtId="3" fontId="9" fillId="0" borderId="8" xfId="2" applyNumberFormat="1" applyFont="1" applyBorder="1" applyAlignment="1">
      <alignment horizontal="right"/>
    </xf>
    <xf numFmtId="0" fontId="9" fillId="0" borderId="11" xfId="2" applyFont="1" applyBorder="1" applyAlignment="1">
      <alignment horizontal="left" wrapText="1"/>
    </xf>
    <xf numFmtId="3" fontId="9" fillId="0" borderId="11" xfId="2" applyNumberFormat="1" applyFont="1" applyBorder="1" applyAlignment="1">
      <alignment wrapText="1"/>
    </xf>
    <xf numFmtId="3" fontId="9" fillId="0" borderId="7" xfId="2" applyNumberFormat="1" applyFont="1" applyBorder="1" applyAlignment="1"/>
    <xf numFmtId="0" fontId="20" fillId="0" borderId="8" xfId="2" applyFont="1" applyBorder="1" applyAlignment="1">
      <alignment wrapText="1"/>
    </xf>
    <xf numFmtId="3" fontId="20" fillId="0" borderId="8" xfId="2" applyNumberFormat="1" applyFont="1" applyBorder="1" applyAlignment="1">
      <alignment wrapText="1"/>
    </xf>
    <xf numFmtId="0" fontId="9" fillId="0" borderId="11" xfId="2" applyFont="1" applyBorder="1" applyAlignment="1">
      <alignment wrapText="1"/>
    </xf>
    <xf numFmtId="164" fontId="9" fillId="0" borderId="7" xfId="2" applyNumberFormat="1" applyFont="1" applyBorder="1" applyAlignment="1">
      <alignment horizontal="center"/>
    </xf>
    <xf numFmtId="164" fontId="9" fillId="0" borderId="7" xfId="4" applyNumberFormat="1" applyFont="1" applyBorder="1" applyAlignment="1">
      <alignment horizontal="center"/>
    </xf>
    <xf numFmtId="0" fontId="23" fillId="2" borderId="0" xfId="2" applyFont="1" applyFill="1" applyAlignment="1"/>
    <xf numFmtId="0" fontId="24" fillId="2" borderId="0" xfId="2" applyFont="1" applyFill="1" applyAlignment="1"/>
    <xf numFmtId="0" fontId="2" fillId="0" borderId="0" xfId="2" applyFont="1"/>
    <xf numFmtId="0" fontId="3" fillId="0" borderId="0" xfId="2" applyFont="1" applyFill="1" applyAlignment="1">
      <alignment horizontal="center" vertical="center"/>
    </xf>
    <xf numFmtId="0" fontId="19" fillId="0" borderId="0" xfId="5" applyFont="1"/>
    <xf numFmtId="0" fontId="20" fillId="0" borderId="5" xfId="5" applyFont="1" applyBorder="1"/>
    <xf numFmtId="3" fontId="20" fillId="2" borderId="9" xfId="2" applyNumberFormat="1" applyFont="1" applyFill="1" applyBorder="1"/>
    <xf numFmtId="3" fontId="27" fillId="0" borderId="5" xfId="2" applyNumberFormat="1" applyFont="1" applyFill="1" applyBorder="1" applyAlignment="1">
      <alignment horizontal="right"/>
    </xf>
    <xf numFmtId="3" fontId="27" fillId="0" borderId="8" xfId="2" applyNumberFormat="1" applyFont="1" applyFill="1" applyBorder="1" applyAlignment="1">
      <alignment horizontal="right"/>
    </xf>
    <xf numFmtId="3" fontId="27" fillId="2" borderId="8" xfId="2" applyNumberFormat="1" applyFont="1" applyFill="1" applyBorder="1"/>
    <xf numFmtId="3" fontId="27" fillId="2" borderId="5" xfId="2" applyNumberFormat="1" applyFont="1" applyFill="1" applyBorder="1"/>
    <xf numFmtId="3" fontId="11" fillId="0" borderId="0" xfId="2" applyNumberFormat="1" applyFont="1"/>
    <xf numFmtId="0" fontId="9" fillId="0" borderId="5" xfId="5" applyFont="1" applyFill="1" applyBorder="1"/>
    <xf numFmtId="3" fontId="28" fillId="2" borderId="0" xfId="2" applyNumberFormat="1" applyFont="1" applyFill="1" applyBorder="1"/>
    <xf numFmtId="3" fontId="29" fillId="0" borderId="5" xfId="2" applyNumberFormat="1" applyFont="1" applyFill="1" applyBorder="1"/>
    <xf numFmtId="3" fontId="29" fillId="0" borderId="8" xfId="2" applyNumberFormat="1" applyFont="1" applyFill="1" applyBorder="1" applyAlignment="1">
      <alignment horizontal="right"/>
    </xf>
    <xf numFmtId="3" fontId="29" fillId="2" borderId="8" xfId="2" applyNumberFormat="1" applyFont="1" applyFill="1" applyBorder="1"/>
    <xf numFmtId="3" fontId="29" fillId="2" borderId="5" xfId="2" applyNumberFormat="1" applyFont="1" applyFill="1" applyBorder="1"/>
    <xf numFmtId="3" fontId="2" fillId="0" borderId="0" xfId="2" applyNumberFormat="1"/>
    <xf numFmtId="3" fontId="28" fillId="0" borderId="5" xfId="2" applyNumberFormat="1" applyFont="1" applyFill="1" applyBorder="1"/>
    <xf numFmtId="3" fontId="28" fillId="0" borderId="8" xfId="2" applyNumberFormat="1" applyFont="1" applyFill="1" applyBorder="1" applyAlignment="1">
      <alignment horizontal="right"/>
    </xf>
    <xf numFmtId="3" fontId="28" fillId="2" borderId="8" xfId="2" applyNumberFormat="1" applyFont="1" applyFill="1" applyBorder="1"/>
    <xf numFmtId="3" fontId="28" fillId="2" borderId="5" xfId="2" applyNumberFormat="1" applyFont="1" applyFill="1" applyBorder="1"/>
    <xf numFmtId="0" fontId="9" fillId="0" borderId="5" xfId="5" applyFont="1" applyBorder="1"/>
    <xf numFmtId="3" fontId="29" fillId="0" borderId="8" xfId="2" applyNumberFormat="1" applyFont="1" applyFill="1" applyBorder="1"/>
    <xf numFmtId="0" fontId="9" fillId="0" borderId="2" xfId="5" applyFont="1" applyFill="1" applyBorder="1" applyAlignment="1">
      <alignment wrapText="1"/>
    </xf>
    <xf numFmtId="3" fontId="9" fillId="0" borderId="2" xfId="2" applyNumberFormat="1" applyFont="1" applyFill="1" applyBorder="1" applyAlignment="1">
      <alignment vertical="center"/>
    </xf>
    <xf numFmtId="0" fontId="2" fillId="0" borderId="0" xfId="2" applyFont="1" applyFill="1" applyBorder="1"/>
    <xf numFmtId="0" fontId="9" fillId="0" borderId="8" xfId="5" applyFont="1" applyFill="1" applyBorder="1" applyAlignment="1"/>
    <xf numFmtId="3" fontId="9" fillId="0" borderId="5" xfId="2" applyNumberFormat="1" applyFont="1" applyFill="1" applyBorder="1"/>
    <xf numFmtId="0" fontId="9" fillId="0" borderId="11" xfId="5" applyFont="1" applyFill="1" applyBorder="1" applyAlignment="1"/>
    <xf numFmtId="3" fontId="9" fillId="0" borderId="7" xfId="2" applyNumberFormat="1" applyFont="1" applyFill="1" applyBorder="1"/>
    <xf numFmtId="1" fontId="2" fillId="0" borderId="0" xfId="2" applyNumberFormat="1"/>
    <xf numFmtId="165" fontId="3" fillId="0" borderId="0" xfId="2" applyNumberFormat="1" applyFont="1" applyFill="1"/>
    <xf numFmtId="165" fontId="3" fillId="0" borderId="0" xfId="2" applyNumberFormat="1" applyFont="1"/>
    <xf numFmtId="0" fontId="20" fillId="0" borderId="8" xfId="2" applyFont="1" applyBorder="1" applyAlignment="1">
      <alignment horizontal="left" vertical="center"/>
    </xf>
    <xf numFmtId="4" fontId="20" fillId="0" borderId="5" xfId="2" applyNumberFormat="1" applyFont="1" applyBorder="1" applyAlignment="1">
      <alignment horizontal="right"/>
    </xf>
    <xf numFmtId="4" fontId="20" fillId="0" borderId="5" xfId="2" applyNumberFormat="1" applyFont="1" applyFill="1" applyBorder="1" applyAlignment="1">
      <alignment horizontal="right"/>
    </xf>
    <xf numFmtId="164" fontId="2" fillId="0" borderId="0" xfId="2" applyNumberFormat="1" applyFont="1"/>
    <xf numFmtId="166" fontId="11" fillId="0" borderId="0" xfId="2" applyNumberFormat="1" applyFont="1"/>
    <xf numFmtId="4" fontId="11" fillId="0" borderId="0" xfId="2" applyNumberFormat="1" applyFont="1"/>
    <xf numFmtId="4" fontId="9" fillId="0" borderId="5" xfId="2" applyNumberFormat="1" applyFont="1" applyBorder="1" applyAlignment="1"/>
    <xf numFmtId="4" fontId="9" fillId="0" borderId="5" xfId="2" applyNumberFormat="1" applyFont="1" applyFill="1" applyBorder="1" applyAlignment="1"/>
    <xf numFmtId="4" fontId="20" fillId="0" borderId="8" xfId="2" applyNumberFormat="1" applyFont="1" applyBorder="1" applyAlignment="1">
      <alignment wrapText="1"/>
    </xf>
    <xf numFmtId="4" fontId="20" fillId="0" borderId="5" xfId="2" applyNumberFormat="1" applyFont="1" applyFill="1" applyBorder="1" applyAlignment="1"/>
    <xf numFmtId="4" fontId="20" fillId="0" borderId="5" xfId="2" applyNumberFormat="1" applyFont="1" applyBorder="1" applyAlignment="1"/>
    <xf numFmtId="4" fontId="9" fillId="0" borderId="8" xfId="2" applyNumberFormat="1" applyFont="1" applyBorder="1" applyAlignment="1">
      <alignment horizontal="right" wrapText="1"/>
    </xf>
    <xf numFmtId="4" fontId="9" fillId="0" borderId="5" xfId="2" applyNumberFormat="1" applyFont="1" applyFill="1" applyBorder="1" applyAlignment="1">
      <alignment horizontal="right"/>
    </xf>
    <xf numFmtId="4" fontId="9" fillId="0" borderId="8" xfId="2" applyNumberFormat="1" applyFont="1" applyBorder="1" applyAlignment="1">
      <alignment wrapText="1"/>
    </xf>
    <xf numFmtId="165" fontId="11" fillId="0" borderId="0" xfId="2" applyNumberFormat="1" applyFont="1"/>
    <xf numFmtId="0" fontId="20" fillId="0" borderId="10" xfId="2" applyFont="1" applyBorder="1" applyAlignment="1">
      <alignment horizontal="left" vertical="center" wrapText="1"/>
    </xf>
    <xf numFmtId="4" fontId="20" fillId="0" borderId="1" xfId="2" applyNumberFormat="1" applyFont="1" applyBorder="1" applyAlignment="1"/>
    <xf numFmtId="4" fontId="20" fillId="0" borderId="1" xfId="2" applyNumberFormat="1" applyFont="1" applyFill="1" applyBorder="1" applyAlignment="1"/>
    <xf numFmtId="164" fontId="20" fillId="0" borderId="1" xfId="2" applyNumberFormat="1" applyFont="1" applyBorder="1" applyAlignment="1">
      <alignment horizontal="center"/>
    </xf>
    <xf numFmtId="164" fontId="20" fillId="0" borderId="1" xfId="4" applyNumberFormat="1" applyFont="1" applyBorder="1" applyAlignment="1">
      <alignment horizontal="center"/>
    </xf>
    <xf numFmtId="4" fontId="20" fillId="0" borderId="0" xfId="2" applyNumberFormat="1" applyFont="1" applyBorder="1" applyAlignment="1"/>
    <xf numFmtId="4" fontId="9" fillId="0" borderId="0" xfId="2" applyNumberFormat="1" applyFont="1" applyBorder="1" applyAlignment="1"/>
    <xf numFmtId="4" fontId="28" fillId="0" borderId="5" xfId="2" applyNumberFormat="1" applyFont="1" applyBorder="1" applyAlignment="1"/>
    <xf numFmtId="4" fontId="9" fillId="0" borderId="5" xfId="2" applyNumberFormat="1" applyFont="1" applyBorder="1" applyAlignment="1">
      <alignment horizontal="right"/>
    </xf>
    <xf numFmtId="4" fontId="9" fillId="0" borderId="11" xfId="2" applyNumberFormat="1" applyFont="1" applyBorder="1" applyAlignment="1">
      <alignment wrapText="1"/>
    </xf>
    <xf numFmtId="4" fontId="9" fillId="0" borderId="7" xfId="2" applyNumberFormat="1" applyFont="1" applyFill="1" applyBorder="1" applyAlignment="1"/>
    <xf numFmtId="4" fontId="9" fillId="0" borderId="14" xfId="2" applyNumberFormat="1" applyFont="1" applyBorder="1" applyAlignment="1"/>
    <xf numFmtId="4" fontId="9" fillId="0" borderId="11" xfId="2" applyNumberFormat="1" applyFont="1" applyBorder="1" applyAlignment="1">
      <alignment horizontal="right"/>
    </xf>
    <xf numFmtId="0" fontId="2" fillId="0" borderId="0" xfId="2" applyFill="1"/>
    <xf numFmtId="0" fontId="3" fillId="0" borderId="0" xfId="2" applyFont="1" applyFill="1" applyBorder="1" applyAlignment="1">
      <alignment horizontal="center" vertical="center"/>
    </xf>
    <xf numFmtId="0" fontId="19" fillId="0" borderId="0" xfId="5" applyFont="1" applyFill="1" applyBorder="1"/>
    <xf numFmtId="0" fontId="9" fillId="0" borderId="2" xfId="5" applyFont="1" applyFill="1" applyBorder="1" applyAlignment="1">
      <alignment vertical="center" wrapText="1"/>
    </xf>
    <xf numFmtId="0" fontId="9" fillId="0" borderId="4" xfId="5" applyFont="1" applyFill="1" applyBorder="1" applyAlignment="1">
      <alignment vertical="center" wrapText="1"/>
    </xf>
    <xf numFmtId="0" fontId="9" fillId="0" borderId="3" xfId="5" applyFont="1" applyFill="1" applyBorder="1" applyAlignment="1">
      <alignment vertical="center" wrapText="1"/>
    </xf>
    <xf numFmtId="0" fontId="20" fillId="0" borderId="8" xfId="5" applyFont="1" applyFill="1" applyBorder="1"/>
    <xf numFmtId="4" fontId="20" fillId="2" borderId="8" xfId="5" applyNumberFormat="1" applyFont="1" applyFill="1" applyBorder="1" applyAlignment="1">
      <alignment horizontal="right"/>
    </xf>
    <xf numFmtId="4" fontId="20" fillId="2" borderId="5" xfId="5" applyNumberFormat="1" applyFont="1" applyFill="1" applyBorder="1" applyAlignment="1">
      <alignment horizontal="right"/>
    </xf>
    <xf numFmtId="0" fontId="9" fillId="0" borderId="8" xfId="5" applyFont="1" applyFill="1" applyBorder="1"/>
    <xf numFmtId="4" fontId="9" fillId="2" borderId="8" xfId="2" applyNumberFormat="1" applyFont="1" applyFill="1" applyBorder="1"/>
    <xf numFmtId="4" fontId="29" fillId="0" borderId="8" xfId="2" applyNumberFormat="1" applyFont="1" applyFill="1" applyBorder="1" applyAlignment="1">
      <alignment horizontal="right"/>
    </xf>
    <xf numFmtId="4" fontId="9" fillId="2" borderId="5" xfId="2" applyNumberFormat="1" applyFont="1" applyFill="1" applyBorder="1"/>
    <xf numFmtId="165" fontId="2" fillId="0" borderId="0" xfId="2" applyNumberFormat="1" applyFont="1" applyFill="1" applyBorder="1"/>
    <xf numFmtId="4" fontId="9" fillId="0" borderId="2" xfId="2" applyNumberFormat="1" applyFont="1" applyFill="1" applyBorder="1" applyAlignment="1">
      <alignment vertical="center"/>
    </xf>
    <xf numFmtId="0" fontId="9" fillId="0" borderId="8" xfId="5" applyFont="1" applyFill="1" applyBorder="1" applyAlignment="1">
      <alignment vertical="top"/>
    </xf>
    <xf numFmtId="4" fontId="9" fillId="0" borderId="8" xfId="2" applyNumberFormat="1" applyFont="1" applyFill="1" applyBorder="1"/>
    <xf numFmtId="0" fontId="9" fillId="0" borderId="11" xfId="5" applyFont="1" applyFill="1" applyBorder="1" applyAlignment="1">
      <alignment vertical="top"/>
    </xf>
    <xf numFmtId="4" fontId="9" fillId="0" borderId="7" xfId="2" applyNumberFormat="1" applyFont="1" applyFill="1" applyBorder="1"/>
    <xf numFmtId="4" fontId="9" fillId="0" borderId="11" xfId="2" applyNumberFormat="1" applyFont="1" applyFill="1" applyBorder="1"/>
    <xf numFmtId="0" fontId="2" fillId="0" borderId="0" xfId="2" applyFont="1" applyFill="1" applyBorder="1" applyAlignment="1">
      <alignment vertical="center"/>
    </xf>
    <xf numFmtId="0" fontId="11" fillId="0" borderId="0" xfId="2" applyFont="1" applyFill="1" applyBorder="1"/>
    <xf numFmtId="165" fontId="27" fillId="0" borderId="0" xfId="2" applyNumberFormat="1" applyFont="1" applyFill="1" applyBorder="1"/>
    <xf numFmtId="0" fontId="3" fillId="0" borderId="0" xfId="2" applyFont="1" applyFill="1" applyAlignment="1">
      <alignment vertical="center"/>
    </xf>
    <xf numFmtId="0" fontId="19" fillId="0" borderId="0" xfId="2" applyFont="1" applyFill="1"/>
    <xf numFmtId="0" fontId="31" fillId="0" borderId="0" xfId="2" applyFont="1"/>
    <xf numFmtId="0" fontId="2" fillId="0" borderId="0" xfId="2" applyBorder="1"/>
    <xf numFmtId="4" fontId="20" fillId="0" borderId="8" xfId="2" applyNumberFormat="1" applyFont="1" applyBorder="1" applyAlignment="1">
      <alignment horizontal="right"/>
    </xf>
    <xf numFmtId="4" fontId="20" fillId="0" borderId="0" xfId="2" applyNumberFormat="1" applyFont="1" applyBorder="1" applyAlignment="1">
      <alignment horizontal="right"/>
    </xf>
    <xf numFmtId="164" fontId="32" fillId="0" borderId="0" xfId="2" applyNumberFormat="1" applyFont="1"/>
    <xf numFmtId="165" fontId="32" fillId="0" borderId="0" xfId="2" applyNumberFormat="1" applyFont="1"/>
    <xf numFmtId="4" fontId="2" fillId="0" borderId="0" xfId="2" applyNumberFormat="1"/>
    <xf numFmtId="4" fontId="9" fillId="0" borderId="8" xfId="2" applyNumberFormat="1" applyFont="1" applyFill="1" applyBorder="1" applyAlignment="1"/>
    <xf numFmtId="0" fontId="24" fillId="0" borderId="0" xfId="2" applyFont="1" applyBorder="1"/>
    <xf numFmtId="4" fontId="24" fillId="0" borderId="0" xfId="2" applyNumberFormat="1" applyFont="1"/>
    <xf numFmtId="0" fontId="24" fillId="0" borderId="0" xfId="2" applyFont="1"/>
    <xf numFmtId="0" fontId="20" fillId="0" borderId="8" xfId="2" applyFont="1" applyFill="1" applyBorder="1" applyAlignment="1">
      <alignment wrapText="1"/>
    </xf>
    <xf numFmtId="4" fontId="20" fillId="0" borderId="8" xfId="2" applyNumberFormat="1" applyFont="1" applyFill="1" applyBorder="1" applyAlignment="1">
      <alignment wrapText="1"/>
    </xf>
    <xf numFmtId="0" fontId="11" fillId="0" borderId="0" xfId="2" applyFont="1" applyBorder="1"/>
    <xf numFmtId="4" fontId="9" fillId="0" borderId="0" xfId="2" applyNumberFormat="1" applyFont="1" applyFill="1" applyBorder="1" applyAlignment="1"/>
    <xf numFmtId="4" fontId="32" fillId="0" borderId="0" xfId="2" applyNumberFormat="1" applyFont="1"/>
    <xf numFmtId="0" fontId="20" fillId="0" borderId="8" xfId="2" applyFont="1" applyFill="1" applyBorder="1" applyAlignment="1">
      <alignment vertical="center"/>
    </xf>
    <xf numFmtId="4" fontId="20" fillId="0" borderId="8" xfId="2" applyNumberFormat="1" applyFont="1" applyFill="1" applyBorder="1" applyAlignment="1"/>
    <xf numFmtId="4" fontId="20" fillId="0" borderId="0" xfId="2" applyNumberFormat="1" applyFont="1" applyFill="1" applyBorder="1" applyAlignment="1">
      <alignment horizontal="right"/>
    </xf>
    <xf numFmtId="4" fontId="20" fillId="0" borderId="9" xfId="2" applyNumberFormat="1" applyFont="1" applyBorder="1" applyAlignment="1"/>
    <xf numFmtId="0" fontId="26" fillId="0" borderId="8" xfId="2" applyFont="1" applyBorder="1" applyAlignment="1">
      <alignment wrapText="1"/>
    </xf>
    <xf numFmtId="4" fontId="9" fillId="0" borderId="7" xfId="2" applyNumberFormat="1" applyFont="1" applyBorder="1" applyAlignment="1"/>
    <xf numFmtId="164" fontId="9" fillId="0" borderId="15" xfId="4" applyNumberFormat="1" applyFont="1" applyBorder="1" applyAlignment="1">
      <alignment horizontal="center"/>
    </xf>
    <xf numFmtId="0" fontId="23" fillId="0" borderId="0" xfId="2" applyFont="1" applyAlignment="1">
      <alignment horizontal="left" wrapText="1"/>
    </xf>
    <xf numFmtId="0" fontId="20" fillId="0" borderId="8" xfId="5" applyFont="1" applyBorder="1"/>
    <xf numFmtId="4" fontId="20" fillId="0" borderId="5" xfId="5" applyNumberFormat="1" applyFont="1" applyBorder="1"/>
    <xf numFmtId="4" fontId="20" fillId="0" borderId="0" xfId="5" applyNumberFormat="1" applyFont="1" applyFill="1" applyBorder="1" applyAlignment="1">
      <alignment horizontal="right"/>
    </xf>
    <xf numFmtId="4" fontId="27" fillId="0" borderId="8" xfId="2" applyNumberFormat="1" applyFont="1" applyFill="1" applyBorder="1" applyAlignment="1">
      <alignment horizontal="right"/>
    </xf>
    <xf numFmtId="4" fontId="20" fillId="0" borderId="0" xfId="5" applyNumberFormat="1" applyFont="1" applyFill="1" applyBorder="1"/>
    <xf numFmtId="4" fontId="20" fillId="0" borderId="9" xfId="5" applyNumberFormat="1" applyFont="1" applyBorder="1" applyAlignment="1">
      <alignment horizontal="right"/>
    </xf>
    <xf numFmtId="4" fontId="28" fillId="0" borderId="5" xfId="2" applyNumberFormat="1" applyFont="1" applyBorder="1"/>
    <xf numFmtId="4" fontId="28" fillId="0" borderId="0" xfId="2" applyNumberFormat="1" applyFont="1" applyFill="1" applyBorder="1"/>
    <xf numFmtId="4" fontId="28" fillId="0" borderId="0" xfId="2" applyNumberFormat="1" applyFont="1" applyBorder="1"/>
    <xf numFmtId="4" fontId="28" fillId="0" borderId="9" xfId="2" applyNumberFormat="1" applyFont="1" applyBorder="1"/>
    <xf numFmtId="4" fontId="28" fillId="0" borderId="5" xfId="2" applyNumberFormat="1" applyFont="1" applyFill="1" applyBorder="1"/>
    <xf numFmtId="4" fontId="29" fillId="0" borderId="5" xfId="2" applyNumberFormat="1" applyFont="1" applyFill="1" applyBorder="1"/>
    <xf numFmtId="4" fontId="29" fillId="0" borderId="0" xfId="2" applyNumberFormat="1" applyFont="1" applyFill="1" applyBorder="1"/>
    <xf numFmtId="4" fontId="29" fillId="0" borderId="9" xfId="2" applyNumberFormat="1" applyFont="1" applyFill="1" applyBorder="1"/>
    <xf numFmtId="4" fontId="28" fillId="0" borderId="9" xfId="2" applyNumberFormat="1" applyFont="1" applyBorder="1" applyAlignment="1">
      <alignment horizontal="right"/>
    </xf>
    <xf numFmtId="0" fontId="9" fillId="0" borderId="8" xfId="5" applyFont="1" applyBorder="1"/>
    <xf numFmtId="4" fontId="9" fillId="0" borderId="5" xfId="2" applyNumberFormat="1" applyFont="1" applyFill="1" applyBorder="1"/>
    <xf numFmtId="2" fontId="2" fillId="0" borderId="2" xfId="2" applyNumberFormat="1" applyFont="1" applyBorder="1" applyAlignment="1">
      <alignment horizontal="center" vertical="center" wrapText="1"/>
    </xf>
    <xf numFmtId="2" fontId="2" fillId="0" borderId="6" xfId="2" applyNumberFormat="1" applyFont="1" applyBorder="1" applyAlignment="1">
      <alignment horizontal="center" vertical="center" wrapText="1"/>
    </xf>
    <xf numFmtId="4" fontId="20" fillId="0" borderId="8" xfId="2" applyNumberFormat="1" applyFont="1" applyBorder="1" applyAlignment="1"/>
    <xf numFmtId="0" fontId="2" fillId="0" borderId="8" xfId="2" applyBorder="1"/>
    <xf numFmtId="4" fontId="9" fillId="0" borderId="8" xfId="2" applyNumberFormat="1" applyFont="1" applyBorder="1" applyAlignment="1"/>
    <xf numFmtId="165" fontId="2" fillId="0" borderId="0" xfId="2" applyNumberFormat="1" applyFont="1"/>
    <xf numFmtId="0" fontId="9" fillId="0" borderId="0" xfId="2" applyFont="1" applyBorder="1" applyAlignment="1">
      <alignment horizontal="left"/>
    </xf>
    <xf numFmtId="4" fontId="9" fillId="0" borderId="11" xfId="2" applyNumberFormat="1" applyFont="1" applyBorder="1" applyAlignment="1"/>
    <xf numFmtId="0" fontId="23" fillId="0" borderId="0" xfId="2" applyFont="1" applyFill="1" applyAlignment="1">
      <alignment horizontal="left" wrapText="1"/>
    </xf>
    <xf numFmtId="0" fontId="33" fillId="0" borderId="0" xfId="1" applyFont="1"/>
    <xf numFmtId="0" fontId="11" fillId="0" borderId="0" xfId="2" applyFont="1" applyFill="1" applyAlignment="1">
      <alignment horizontal="center" vertical="center"/>
    </xf>
    <xf numFmtId="0" fontId="2" fillId="0" borderId="0" xfId="2" applyFont="1" applyFill="1"/>
    <xf numFmtId="0" fontId="9" fillId="0" borderId="10" xfId="2" applyFont="1" applyFill="1" applyBorder="1" applyAlignment="1">
      <alignment vertical="center" wrapText="1"/>
    </xf>
    <xf numFmtId="3" fontId="9" fillId="0" borderId="1" xfId="2" applyNumberFormat="1" applyFont="1" applyFill="1" applyBorder="1" applyAlignment="1">
      <alignment horizontal="right" vertical="center"/>
    </xf>
    <xf numFmtId="3" fontId="9" fillId="0" borderId="1" xfId="2" applyNumberFormat="1" applyFont="1" applyFill="1" applyBorder="1" applyAlignment="1">
      <alignment vertical="center"/>
    </xf>
    <xf numFmtId="164" fontId="9" fillId="0" borderId="1" xfId="4" applyNumberFormat="1" applyFont="1" applyBorder="1" applyAlignment="1">
      <alignment horizontal="center" vertical="center"/>
    </xf>
    <xf numFmtId="164" fontId="9" fillId="0" borderId="13" xfId="4" applyNumberFormat="1" applyFont="1" applyBorder="1" applyAlignment="1">
      <alignment horizontal="center" vertical="center"/>
    </xf>
    <xf numFmtId="0" fontId="9" fillId="0" borderId="5" xfId="2" applyFont="1" applyFill="1" applyBorder="1" applyAlignment="1">
      <alignment vertical="center" wrapText="1"/>
    </xf>
    <xf numFmtId="4" fontId="9" fillId="0" borderId="5" xfId="2" applyNumberFormat="1" applyFont="1" applyFill="1" applyBorder="1" applyAlignment="1">
      <alignment horizontal="right" vertical="center"/>
    </xf>
    <xf numFmtId="4" fontId="9" fillId="0" borderId="5" xfId="2" applyNumberFormat="1" applyFont="1" applyFill="1" applyBorder="1" applyAlignment="1">
      <alignment vertical="center"/>
    </xf>
    <xf numFmtId="164" fontId="9" fillId="0" borderId="5" xfId="4" applyNumberFormat="1" applyFont="1" applyBorder="1" applyAlignment="1">
      <alignment horizontal="center" vertical="center"/>
    </xf>
    <xf numFmtId="164" fontId="9" fillId="0" borderId="9" xfId="4" applyNumberFormat="1" applyFont="1" applyBorder="1" applyAlignment="1">
      <alignment horizontal="center" vertical="center"/>
    </xf>
    <xf numFmtId="0" fontId="9" fillId="0" borderId="11" xfId="2" applyFont="1" applyFill="1" applyBorder="1" applyAlignment="1">
      <alignment vertical="center" wrapText="1"/>
    </xf>
    <xf numFmtId="4" fontId="9" fillId="0" borderId="7" xfId="2" applyNumberFormat="1" applyFont="1" applyFill="1" applyBorder="1" applyAlignment="1">
      <alignment horizontal="right" vertical="center"/>
    </xf>
    <xf numFmtId="4" fontId="9" fillId="0" borderId="7" xfId="2" applyNumberFormat="1" applyFont="1" applyFill="1" applyBorder="1" applyAlignment="1">
      <alignment vertical="center"/>
    </xf>
    <xf numFmtId="164" fontId="9" fillId="0" borderId="7" xfId="4" applyNumberFormat="1" applyFont="1" applyBorder="1" applyAlignment="1">
      <alignment horizontal="center" vertical="center"/>
    </xf>
    <xf numFmtId="164" fontId="9" fillId="0" borderId="15" xfId="4" applyNumberFormat="1" applyFont="1" applyBorder="1" applyAlignment="1">
      <alignment horizontal="center" vertical="center"/>
    </xf>
    <xf numFmtId="0" fontId="4" fillId="0" borderId="0" xfId="2" applyFont="1" applyAlignment="1"/>
    <xf numFmtId="0" fontId="9" fillId="0" borderId="10" xfId="2" applyFont="1" applyBorder="1" applyAlignment="1">
      <alignment horizontal="center" vertical="center" wrapText="1"/>
    </xf>
    <xf numFmtId="0" fontId="9" fillId="0" borderId="1" xfId="2" applyFont="1" applyBorder="1" applyAlignment="1">
      <alignment horizontal="center" vertical="center" wrapText="1"/>
    </xf>
    <xf numFmtId="0" fontId="9" fillId="0" borderId="12" xfId="2" applyFont="1" applyBorder="1" applyAlignment="1">
      <alignment horizontal="center" vertical="center" wrapText="1"/>
    </xf>
    <xf numFmtId="0" fontId="20" fillId="0" borderId="8" xfId="5" applyFont="1" applyBorder="1" applyAlignment="1">
      <alignment vertical="center"/>
    </xf>
    <xf numFmtId="3" fontId="20" fillId="0" borderId="5" xfId="2" applyNumberFormat="1" applyFont="1" applyBorder="1" applyAlignment="1">
      <alignment horizontal="right" vertical="center"/>
    </xf>
    <xf numFmtId="4" fontId="20" fillId="0" borderId="8" xfId="2" applyNumberFormat="1" applyFont="1" applyBorder="1" applyAlignment="1">
      <alignment vertical="center"/>
    </xf>
    <xf numFmtId="4" fontId="20" fillId="0" borderId="9" xfId="2" applyNumberFormat="1" applyFont="1" applyBorder="1" applyAlignment="1">
      <alignment vertical="center"/>
    </xf>
    <xf numFmtId="0" fontId="9" fillId="0" borderId="8" xfId="5" applyFont="1" applyFill="1" applyBorder="1" applyAlignment="1">
      <alignment vertical="center"/>
    </xf>
    <xf numFmtId="3" fontId="9" fillId="0" borderId="5" xfId="2" applyNumberFormat="1" applyFont="1" applyBorder="1" applyAlignment="1">
      <alignment horizontal="right" vertical="center"/>
    </xf>
    <xf numFmtId="4" fontId="9" fillId="0" borderId="8" xfId="2" applyNumberFormat="1" applyFont="1" applyBorder="1" applyAlignment="1">
      <alignment vertical="center"/>
    </xf>
    <xf numFmtId="4" fontId="9" fillId="0" borderId="9" xfId="2" applyNumberFormat="1" applyFont="1" applyBorder="1" applyAlignment="1">
      <alignment vertical="center"/>
    </xf>
    <xf numFmtId="0" fontId="9" fillId="0" borderId="11" xfId="5" applyFont="1" applyBorder="1" applyAlignment="1">
      <alignment vertical="center"/>
    </xf>
    <xf numFmtId="3" fontId="9" fillId="0" borderId="7" xfId="2" applyNumberFormat="1" applyFont="1" applyBorder="1" applyAlignment="1">
      <alignment horizontal="right" vertical="center"/>
    </xf>
    <xf numFmtId="4" fontId="9" fillId="0" borderId="11" xfId="2" applyNumberFormat="1" applyFont="1" applyBorder="1" applyAlignment="1">
      <alignment vertical="center"/>
    </xf>
    <xf numFmtId="4" fontId="9" fillId="0" borderId="15" xfId="2" applyNumberFormat="1" applyFont="1" applyBorder="1" applyAlignment="1">
      <alignment vertical="center"/>
    </xf>
    <xf numFmtId="167" fontId="2" fillId="0" borderId="0" xfId="2" applyNumberFormat="1"/>
    <xf numFmtId="0" fontId="2" fillId="0" borderId="0" xfId="2" applyFont="1" applyBorder="1"/>
    <xf numFmtId="0" fontId="2" fillId="0" borderId="4" xfId="2" applyBorder="1"/>
    <xf numFmtId="0" fontId="9" fillId="0" borderId="8" xfId="2" applyFont="1" applyBorder="1" applyAlignment="1">
      <alignment vertical="center" wrapText="1"/>
    </xf>
    <xf numFmtId="3" fontId="9" fillId="0" borderId="10" xfId="2" applyNumberFormat="1" applyFont="1" applyBorder="1" applyAlignment="1">
      <alignment vertical="center" wrapText="1"/>
    </xf>
    <xf numFmtId="3" fontId="2" fillId="0" borderId="0" xfId="2" applyNumberFormat="1" applyBorder="1"/>
    <xf numFmtId="4" fontId="9" fillId="0" borderId="8" xfId="2" applyNumberFormat="1" applyFont="1" applyFill="1" applyBorder="1" applyAlignment="1">
      <alignment vertical="center" wrapText="1"/>
    </xf>
    <xf numFmtId="165" fontId="2" fillId="0" borderId="0" xfId="2" applyNumberFormat="1" applyBorder="1"/>
    <xf numFmtId="4" fontId="9" fillId="0" borderId="8" xfId="2" applyNumberFormat="1" applyFont="1" applyFill="1" applyBorder="1" applyAlignment="1">
      <alignment vertical="center"/>
    </xf>
    <xf numFmtId="168" fontId="9" fillId="0" borderId="5" xfId="4" applyNumberFormat="1" applyFont="1" applyBorder="1" applyAlignment="1">
      <alignment horizontal="center" vertical="center"/>
    </xf>
    <xf numFmtId="10" fontId="9" fillId="0" borderId="9" xfId="4" applyNumberFormat="1" applyFont="1" applyBorder="1" applyAlignment="1">
      <alignment horizontal="center" vertical="center"/>
    </xf>
    <xf numFmtId="3" fontId="9" fillId="0" borderId="8" xfId="2" applyNumberFormat="1" applyFont="1" applyBorder="1" applyAlignment="1">
      <alignment vertical="center"/>
    </xf>
    <xf numFmtId="4" fontId="9" fillId="0" borderId="8" xfId="2" applyNumberFormat="1" applyFont="1" applyBorder="1" applyAlignment="1">
      <alignment vertical="center" wrapText="1"/>
    </xf>
    <xf numFmtId="4" fontId="9" fillId="0" borderId="11" xfId="2" applyNumberFormat="1" applyFont="1" applyBorder="1" applyAlignment="1">
      <alignment vertical="center" wrapText="1"/>
    </xf>
    <xf numFmtId="4" fontId="2" fillId="0" borderId="0" xfId="2" applyNumberFormat="1" applyBorder="1"/>
    <xf numFmtId="0" fontId="9" fillId="0" borderId="11" xfId="2" applyFont="1" applyBorder="1" applyAlignment="1">
      <alignment vertical="center" wrapText="1"/>
    </xf>
    <xf numFmtId="4" fontId="11" fillId="0" borderId="0" xfId="2" applyNumberFormat="1" applyFont="1" applyBorder="1"/>
    <xf numFmtId="0" fontId="19" fillId="0" borderId="0" xfId="2" applyFont="1" applyBorder="1"/>
    <xf numFmtId="3" fontId="20" fillId="0" borderId="0" xfId="5" applyNumberFormat="1" applyFont="1" applyBorder="1"/>
    <xf numFmtId="3" fontId="20" fillId="0" borderId="5" xfId="5" applyNumberFormat="1" applyFont="1" applyBorder="1" applyAlignment="1">
      <alignment vertical="center"/>
    </xf>
    <xf numFmtId="4" fontId="20" fillId="0" borderId="0" xfId="5" applyNumberFormat="1" applyFont="1" applyBorder="1" applyAlignment="1">
      <alignment vertical="center"/>
    </xf>
    <xf numFmtId="3" fontId="20" fillId="0" borderId="5" xfId="2" applyNumberFormat="1" applyFont="1" applyBorder="1" applyAlignment="1">
      <alignment vertical="center"/>
    </xf>
    <xf numFmtId="4" fontId="20" fillId="0" borderId="5" xfId="2" applyNumberFormat="1" applyFont="1" applyBorder="1" applyAlignment="1">
      <alignment vertical="center"/>
    </xf>
    <xf numFmtId="3" fontId="9" fillId="0" borderId="5" xfId="5" applyNumberFormat="1" applyFont="1" applyFill="1" applyBorder="1" applyAlignment="1">
      <alignment vertical="center"/>
    </xf>
    <xf numFmtId="4" fontId="9" fillId="0" borderId="0" xfId="5" applyNumberFormat="1" applyFont="1" applyFill="1" applyBorder="1" applyAlignment="1">
      <alignment vertical="center"/>
    </xf>
    <xf numFmtId="3" fontId="9" fillId="0" borderId="5" xfId="2" applyNumberFormat="1" applyFont="1" applyBorder="1" applyAlignment="1">
      <alignment vertical="center"/>
    </xf>
    <xf numFmtId="4" fontId="9" fillId="0" borderId="5" xfId="2" applyNumberFormat="1" applyFont="1" applyBorder="1" applyAlignment="1">
      <alignment vertical="center"/>
    </xf>
    <xf numFmtId="3" fontId="9" fillId="0" borderId="9" xfId="2" applyNumberFormat="1" applyFont="1" applyBorder="1" applyAlignment="1">
      <alignment vertical="center"/>
    </xf>
    <xf numFmtId="3" fontId="9" fillId="0" borderId="7" xfId="5" applyNumberFormat="1" applyFont="1" applyFill="1" applyBorder="1" applyAlignment="1">
      <alignment vertical="center"/>
    </xf>
    <xf numFmtId="4" fontId="9" fillId="0" borderId="14" xfId="5" applyNumberFormat="1" applyFont="1" applyFill="1" applyBorder="1" applyAlignment="1">
      <alignment vertical="center"/>
    </xf>
    <xf numFmtId="3" fontId="9" fillId="0" borderId="7" xfId="2" applyNumberFormat="1" applyFont="1" applyBorder="1" applyAlignment="1">
      <alignment vertical="center"/>
    </xf>
    <xf numFmtId="4" fontId="9" fillId="0" borderId="7" xfId="2" applyNumberFormat="1" applyFont="1" applyBorder="1" applyAlignment="1">
      <alignment vertical="center"/>
    </xf>
    <xf numFmtId="3" fontId="9" fillId="0" borderId="15" xfId="2" applyNumberFormat="1" applyFont="1" applyBorder="1" applyAlignment="1">
      <alignment vertical="center"/>
    </xf>
    <xf numFmtId="0" fontId="30" fillId="0" borderId="0" xfId="6"/>
    <xf numFmtId="0" fontId="2" fillId="0" borderId="0" xfId="6" applyFont="1"/>
    <xf numFmtId="0" fontId="35" fillId="0" borderId="0" xfId="6" applyFont="1"/>
    <xf numFmtId="0" fontId="9" fillId="0" borderId="8" xfId="6" applyFont="1" applyBorder="1" applyAlignment="1">
      <alignment vertical="center" wrapText="1"/>
    </xf>
    <xf numFmtId="3" fontId="9" fillId="0" borderId="5" xfId="6" applyNumberFormat="1" applyFont="1" applyBorder="1" applyAlignment="1">
      <alignment vertical="center"/>
    </xf>
    <xf numFmtId="3" fontId="9" fillId="0" borderId="5" xfId="6" applyNumberFormat="1" applyFont="1" applyFill="1" applyBorder="1" applyAlignment="1">
      <alignment vertical="center"/>
    </xf>
    <xf numFmtId="165" fontId="30" fillId="0" borderId="0" xfId="6" applyNumberFormat="1"/>
    <xf numFmtId="4" fontId="9" fillId="0" borderId="5" xfId="6" applyNumberFormat="1" applyFont="1" applyBorder="1" applyAlignment="1">
      <alignment vertical="center"/>
    </xf>
    <xf numFmtId="4" fontId="9" fillId="0" borderId="5" xfId="6" applyNumberFormat="1" applyFont="1" applyFill="1" applyBorder="1" applyAlignment="1">
      <alignment vertical="center"/>
    </xf>
    <xf numFmtId="0" fontId="9" fillId="0" borderId="8" xfId="6" applyFont="1" applyFill="1" applyBorder="1" applyAlignment="1">
      <alignment vertical="center" wrapText="1"/>
    </xf>
    <xf numFmtId="4" fontId="9" fillId="0" borderId="9" xfId="6" applyNumberFormat="1" applyFont="1" applyFill="1" applyBorder="1" applyAlignment="1">
      <alignment vertical="center"/>
    </xf>
    <xf numFmtId="0" fontId="9" fillId="0" borderId="5" xfId="6" applyFont="1" applyFill="1" applyBorder="1" applyAlignment="1">
      <alignment vertical="center" wrapText="1"/>
    </xf>
    <xf numFmtId="4" fontId="9" fillId="0" borderId="0" xfId="6" applyNumberFormat="1" applyFont="1" applyFill="1" applyBorder="1" applyAlignment="1">
      <alignment vertical="center"/>
    </xf>
    <xf numFmtId="4" fontId="28" fillId="0" borderId="5" xfId="6" applyNumberFormat="1" applyFont="1" applyBorder="1" applyAlignment="1">
      <alignment vertical="center"/>
    </xf>
    <xf numFmtId="2" fontId="28" fillId="0" borderId="5" xfId="6" applyNumberFormat="1" applyFont="1" applyBorder="1" applyAlignment="1">
      <alignment vertical="center"/>
    </xf>
    <xf numFmtId="0" fontId="9" fillId="0" borderId="10" xfId="6" applyFont="1" applyBorder="1" applyAlignment="1">
      <alignment vertical="center" wrapText="1"/>
    </xf>
    <xf numFmtId="3" fontId="9" fillId="0" borderId="10" xfId="6" applyNumberFormat="1" applyFont="1" applyFill="1" applyBorder="1" applyAlignment="1">
      <alignment horizontal="right" vertical="center"/>
    </xf>
    <xf numFmtId="3" fontId="9" fillId="0" borderId="10" xfId="6" applyNumberFormat="1" applyFont="1" applyFill="1" applyBorder="1" applyAlignment="1">
      <alignment vertical="center"/>
    </xf>
    <xf numFmtId="3" fontId="9" fillId="0" borderId="1" xfId="6" applyNumberFormat="1" applyFont="1" applyFill="1" applyBorder="1" applyAlignment="1">
      <alignment horizontal="right" vertical="center"/>
    </xf>
    <xf numFmtId="4" fontId="9" fillId="0" borderId="8" xfId="6" applyNumberFormat="1" applyFont="1" applyFill="1" applyBorder="1" applyAlignment="1">
      <alignment horizontal="right" vertical="center"/>
    </xf>
    <xf numFmtId="4" fontId="9" fillId="0" borderId="8" xfId="6" applyNumberFormat="1" applyFont="1" applyFill="1" applyBorder="1" applyAlignment="1">
      <alignment vertical="center"/>
    </xf>
    <xf numFmtId="4" fontId="9" fillId="0" borderId="5" xfId="6" applyNumberFormat="1" applyFont="1" applyFill="1" applyBorder="1" applyAlignment="1">
      <alignment horizontal="right" vertical="center"/>
    </xf>
    <xf numFmtId="0" fontId="9" fillId="0" borderId="11" xfId="6" applyFont="1" applyFill="1" applyBorder="1" applyAlignment="1">
      <alignment vertical="center" wrapText="1"/>
    </xf>
    <xf numFmtId="49" fontId="9" fillId="0" borderId="11" xfId="6" applyNumberFormat="1" applyFont="1" applyFill="1" applyBorder="1" applyAlignment="1">
      <alignment horizontal="right" vertical="center"/>
    </xf>
    <xf numFmtId="4" fontId="9" fillId="0" borderId="11" xfId="6" applyNumberFormat="1" applyFont="1" applyFill="1" applyBorder="1" applyAlignment="1">
      <alignment horizontal="right" vertical="center"/>
    </xf>
    <xf numFmtId="4" fontId="9" fillId="0" borderId="11" xfId="6" applyNumberFormat="1" applyFont="1" applyFill="1" applyBorder="1" applyAlignment="1">
      <alignment vertical="center"/>
    </xf>
    <xf numFmtId="4" fontId="9" fillId="0" borderId="7" xfId="6" applyNumberFormat="1" applyFont="1" applyFill="1" applyBorder="1" applyAlignment="1">
      <alignment horizontal="right" vertical="center"/>
    </xf>
    <xf numFmtId="2" fontId="9" fillId="0" borderId="5" xfId="6" applyNumberFormat="1" applyFont="1" applyFill="1" applyBorder="1" applyAlignment="1">
      <alignment vertical="center"/>
    </xf>
    <xf numFmtId="4" fontId="30" fillId="0" borderId="0" xfId="6" applyNumberFormat="1"/>
    <xf numFmtId="0" fontId="9" fillId="0" borderId="5" xfId="6" applyFont="1" applyFill="1" applyBorder="1" applyAlignment="1">
      <alignment horizontal="right" vertical="center" wrapText="1"/>
    </xf>
    <xf numFmtId="2" fontId="9" fillId="0" borderId="5" xfId="6" applyNumberFormat="1" applyFont="1" applyFill="1" applyBorder="1" applyAlignment="1">
      <alignment horizontal="right" vertical="center" wrapText="1"/>
    </xf>
    <xf numFmtId="4" fontId="9" fillId="0" borderId="5" xfId="6" applyNumberFormat="1" applyFont="1" applyFill="1" applyBorder="1" applyAlignment="1">
      <alignment horizontal="right" vertical="center" wrapText="1"/>
    </xf>
    <xf numFmtId="164" fontId="9" fillId="0" borderId="5" xfId="4" applyNumberFormat="1" applyFont="1" applyFill="1" applyBorder="1" applyAlignment="1">
      <alignment horizontal="center" vertical="center"/>
    </xf>
    <xf numFmtId="4" fontId="9" fillId="0" borderId="7" xfId="6" applyNumberFormat="1" applyFont="1" applyFill="1" applyBorder="1" applyAlignment="1">
      <alignment vertical="center"/>
    </xf>
    <xf numFmtId="164" fontId="9" fillId="0" borderId="7" xfId="4" applyNumberFormat="1" applyFont="1" applyFill="1" applyBorder="1" applyAlignment="1">
      <alignment horizontal="center" vertical="center"/>
    </xf>
    <xf numFmtId="0" fontId="23" fillId="0" borderId="0" xfId="6" applyFont="1" applyFill="1" applyBorder="1" applyAlignment="1">
      <alignment wrapText="1"/>
    </xf>
    <xf numFmtId="0" fontId="30" fillId="0" borderId="0" xfId="6" applyFill="1"/>
    <xf numFmtId="2" fontId="9" fillId="0" borderId="0" xfId="6" applyNumberFormat="1" applyFont="1" applyBorder="1"/>
    <xf numFmtId="0" fontId="9" fillId="0" borderId="0" xfId="6" applyFont="1"/>
    <xf numFmtId="165" fontId="9" fillId="0" borderId="0" xfId="6" applyNumberFormat="1" applyFont="1" applyBorder="1" applyAlignment="1">
      <alignment horizontal="center"/>
    </xf>
    <xf numFmtId="0" fontId="11" fillId="0" borderId="0" xfId="6" applyFont="1" applyFill="1" applyAlignment="1">
      <alignment horizontal="center" vertical="center" wrapText="1"/>
    </xf>
    <xf numFmtId="0" fontId="35" fillId="0" borderId="0" xfId="6" applyFont="1" applyFill="1"/>
    <xf numFmtId="3" fontId="9" fillId="0" borderId="1" xfId="6" applyNumberFormat="1" applyFont="1" applyBorder="1" applyAlignment="1">
      <alignment vertical="center"/>
    </xf>
    <xf numFmtId="164" fontId="9" fillId="0" borderId="10" xfId="4" applyNumberFormat="1" applyFont="1" applyBorder="1" applyAlignment="1">
      <alignment horizontal="center" vertical="center"/>
    </xf>
    <xf numFmtId="0" fontId="9" fillId="0" borderId="8" xfId="6" applyFont="1" applyBorder="1" applyAlignment="1">
      <alignment horizontal="left" vertical="center" wrapText="1"/>
    </xf>
    <xf numFmtId="3" fontId="9" fillId="0" borderId="8" xfId="6" applyNumberFormat="1" applyFont="1" applyBorder="1" applyAlignment="1">
      <alignment vertical="center"/>
    </xf>
    <xf numFmtId="164" fontId="9" fillId="0" borderId="8" xfId="4" applyNumberFormat="1" applyFont="1" applyBorder="1" applyAlignment="1">
      <alignment horizontal="center" vertical="center"/>
    </xf>
    <xf numFmtId="0" fontId="36" fillId="0" borderId="0" xfId="6" applyFont="1"/>
    <xf numFmtId="4" fontId="9" fillId="0" borderId="8" xfId="6" applyNumberFormat="1" applyFont="1" applyBorder="1" applyAlignment="1">
      <alignment vertical="center"/>
    </xf>
    <xf numFmtId="4" fontId="9" fillId="2" borderId="5" xfId="6" applyNumberFormat="1" applyFont="1" applyFill="1" applyBorder="1" applyAlignment="1">
      <alignment horizontal="right" vertical="center"/>
    </xf>
    <xf numFmtId="4" fontId="9" fillId="2" borderId="8" xfId="6" applyNumberFormat="1" applyFont="1" applyFill="1" applyBorder="1" applyAlignment="1">
      <alignment horizontal="right" vertical="center"/>
    </xf>
    <xf numFmtId="0" fontId="9" fillId="2" borderId="8" xfId="6" applyFont="1" applyFill="1" applyBorder="1" applyAlignment="1">
      <alignment vertical="center" wrapText="1"/>
    </xf>
    <xf numFmtId="4" fontId="9" fillId="2" borderId="5" xfId="6" applyNumberFormat="1" applyFont="1" applyFill="1" applyBorder="1" applyAlignment="1">
      <alignment vertical="center"/>
    </xf>
    <xf numFmtId="164" fontId="9" fillId="0" borderId="11" xfId="4" applyNumberFormat="1" applyFont="1" applyBorder="1" applyAlignment="1">
      <alignment horizontal="center" vertical="center"/>
    </xf>
    <xf numFmtId="0" fontId="30" fillId="0" borderId="0" xfId="6" applyBorder="1"/>
    <xf numFmtId="3" fontId="9" fillId="2" borderId="8" xfId="6" applyNumberFormat="1" applyFont="1" applyFill="1" applyBorder="1" applyAlignment="1">
      <alignment vertical="center"/>
    </xf>
    <xf numFmtId="3" fontId="9" fillId="2" borderId="5" xfId="6" applyNumberFormat="1" applyFont="1" applyFill="1" applyBorder="1" applyAlignment="1">
      <alignment horizontal="right" vertical="center"/>
    </xf>
    <xf numFmtId="3" fontId="9" fillId="2" borderId="8" xfId="6" applyNumberFormat="1" applyFont="1" applyFill="1" applyBorder="1" applyAlignment="1">
      <alignment horizontal="right" vertical="center"/>
    </xf>
    <xf numFmtId="4" fontId="9" fillId="2" borderId="8" xfId="6" applyNumberFormat="1" applyFont="1" applyFill="1" applyBorder="1" applyAlignment="1">
      <alignment vertical="center"/>
    </xf>
    <xf numFmtId="3" fontId="9" fillId="2" borderId="1" xfId="6" applyNumberFormat="1" applyFont="1" applyFill="1" applyBorder="1" applyAlignment="1">
      <alignment vertical="center"/>
    </xf>
    <xf numFmtId="3" fontId="9" fillId="2" borderId="5" xfId="6" applyNumberFormat="1" applyFont="1" applyFill="1" applyBorder="1" applyAlignment="1">
      <alignment vertical="center"/>
    </xf>
    <xf numFmtId="4" fontId="9" fillId="0" borderId="5" xfId="1" applyNumberFormat="1" applyFont="1" applyBorder="1" applyAlignment="1">
      <alignment vertical="center"/>
    </xf>
    <xf numFmtId="4" fontId="9" fillId="0" borderId="0" xfId="1" applyNumberFormat="1" applyFont="1" applyBorder="1" applyAlignment="1">
      <alignment vertical="center"/>
    </xf>
    <xf numFmtId="4" fontId="9" fillId="0" borderId="8" xfId="6" applyNumberFormat="1" applyFont="1" applyBorder="1" applyAlignment="1">
      <alignment horizontal="right" vertical="center"/>
    </xf>
    <xf numFmtId="4" fontId="9" fillId="0" borderId="7" xfId="6" applyNumberFormat="1" applyFont="1" applyBorder="1" applyAlignment="1">
      <alignment horizontal="right" vertical="center"/>
    </xf>
    <xf numFmtId="4" fontId="9" fillId="0" borderId="5" xfId="6" applyNumberFormat="1" applyFont="1" applyBorder="1" applyAlignment="1">
      <alignment horizontal="right" vertical="center"/>
    </xf>
    <xf numFmtId="0" fontId="9" fillId="0" borderId="11" xfId="6" applyFont="1" applyBorder="1" applyAlignment="1">
      <alignment vertical="center" wrapText="1"/>
    </xf>
    <xf numFmtId="4" fontId="9" fillId="0" borderId="11" xfId="6" applyNumberFormat="1" applyFont="1" applyBorder="1" applyAlignment="1">
      <alignment vertical="center"/>
    </xf>
    <xf numFmtId="4" fontId="9" fillId="0" borderId="11" xfId="6" applyNumberFormat="1" applyFont="1" applyBorder="1" applyAlignment="1">
      <alignment horizontal="right" vertical="center"/>
    </xf>
    <xf numFmtId="0" fontId="11" fillId="0" borderId="14" xfId="6" applyFont="1" applyBorder="1" applyAlignment="1">
      <alignment vertical="top" wrapText="1"/>
    </xf>
    <xf numFmtId="3" fontId="39" fillId="0" borderId="0" xfId="6" applyNumberFormat="1" applyFont="1"/>
    <xf numFmtId="4" fontId="39" fillId="0" borderId="0" xfId="6" applyNumberFormat="1" applyFont="1"/>
    <xf numFmtId="4" fontId="9" fillId="0" borderId="7" xfId="6" applyNumberFormat="1" applyFont="1" applyBorder="1" applyAlignment="1">
      <alignment vertical="center"/>
    </xf>
    <xf numFmtId="0" fontId="24" fillId="0" borderId="0" xfId="6" applyFont="1"/>
    <xf numFmtId="4" fontId="11" fillId="0" borderId="0" xfId="6" applyNumberFormat="1" applyFont="1"/>
    <xf numFmtId="0" fontId="11" fillId="0" borderId="0" xfId="6" applyFont="1"/>
    <xf numFmtId="0" fontId="17" fillId="0" borderId="0" xfId="6" applyFont="1"/>
    <xf numFmtId="0" fontId="40" fillId="0" borderId="0" xfId="6" applyFont="1"/>
    <xf numFmtId="0" fontId="9" fillId="0" borderId="6" xfId="6" applyFont="1" applyBorder="1" applyAlignment="1">
      <alignment horizontal="center" vertical="center" wrapText="1"/>
    </xf>
    <xf numFmtId="0" fontId="26" fillId="0" borderId="6" xfId="6" applyFont="1" applyBorder="1" applyAlignment="1">
      <alignment horizontal="center" vertical="center" wrapText="1"/>
    </xf>
    <xf numFmtId="0" fontId="20" fillId="0" borderId="8" xfId="2" applyFont="1" applyBorder="1" applyAlignment="1">
      <alignment horizontal="left" vertical="center" wrapText="1"/>
    </xf>
    <xf numFmtId="3" fontId="20" fillId="0" borderId="5" xfId="6" applyNumberFormat="1" applyFont="1" applyBorder="1" applyAlignment="1" applyProtection="1">
      <alignment vertical="center"/>
      <protection locked="0"/>
    </xf>
    <xf numFmtId="3" fontId="30" fillId="0" borderId="0" xfId="6" applyNumberFormat="1"/>
    <xf numFmtId="0" fontId="9" fillId="0" borderId="8" xfId="2" applyFont="1" applyFill="1" applyBorder="1" applyAlignment="1">
      <alignment vertical="center" wrapText="1"/>
    </xf>
    <xf numFmtId="3" fontId="20" fillId="0" borderId="5" xfId="6" applyNumberFormat="1" applyFont="1" applyBorder="1" applyAlignment="1">
      <alignment vertical="center"/>
    </xf>
    <xf numFmtId="3" fontId="20" fillId="0" borderId="5" xfId="6" applyNumberFormat="1" applyFont="1" applyBorder="1" applyAlignment="1">
      <alignment horizontal="right" vertical="center"/>
    </xf>
    <xf numFmtId="41" fontId="20" fillId="0" borderId="5" xfId="6" applyNumberFormat="1" applyFont="1" applyBorder="1" applyAlignment="1">
      <alignment horizontal="right" vertical="center"/>
    </xf>
    <xf numFmtId="3" fontId="9" fillId="0" borderId="5" xfId="6" applyNumberFormat="1" applyFont="1" applyBorder="1" applyAlignment="1">
      <alignment horizontal="right" vertical="center"/>
    </xf>
    <xf numFmtId="3" fontId="9" fillId="0" borderId="5" xfId="6" applyNumberFormat="1" applyFont="1" applyBorder="1" applyAlignment="1" applyProtection="1">
      <alignment vertical="center"/>
      <protection locked="0"/>
    </xf>
    <xf numFmtId="0" fontId="9" fillId="0" borderId="11" xfId="6" applyFont="1" applyFill="1" applyBorder="1" applyAlignment="1">
      <alignment horizontal="justify" vertical="center" wrapText="1"/>
    </xf>
    <xf numFmtId="41" fontId="20" fillId="0" borderId="7" xfId="6" applyNumberFormat="1" applyFont="1" applyBorder="1" applyAlignment="1">
      <alignment horizontal="right" vertical="center"/>
    </xf>
    <xf numFmtId="0" fontId="6" fillId="0" borderId="6" xfId="2" applyFont="1" applyFill="1" applyBorder="1" applyAlignment="1">
      <alignment horizontal="center" vertical="center" wrapText="1"/>
    </xf>
    <xf numFmtId="0" fontId="6" fillId="0" borderId="6" xfId="2" applyFont="1" applyFill="1" applyBorder="1" applyAlignment="1">
      <alignment vertical="center" wrapText="1"/>
    </xf>
    <xf numFmtId="0" fontId="6" fillId="0" borderId="2" xfId="2" applyFont="1" applyFill="1" applyBorder="1" applyAlignment="1">
      <alignment horizontal="center" vertical="center" wrapText="1"/>
    </xf>
    <xf numFmtId="0" fontId="9" fillId="0" borderId="8" xfId="2" applyFont="1" applyBorder="1" applyAlignment="1">
      <alignment horizontal="center" vertical="center" wrapText="1"/>
    </xf>
    <xf numFmtId="0" fontId="9" fillId="0" borderId="5" xfId="2" applyFont="1" applyBorder="1" applyAlignment="1">
      <alignment horizontal="center" vertical="center" wrapText="1"/>
    </xf>
    <xf numFmtId="0" fontId="9" fillId="0" borderId="0" xfId="2" applyFont="1" applyBorder="1" applyAlignment="1">
      <alignment horizontal="center" vertical="center" wrapText="1"/>
    </xf>
    <xf numFmtId="0" fontId="9" fillId="0" borderId="0" xfId="2" applyFont="1" applyBorder="1" applyAlignment="1">
      <alignment vertical="center"/>
    </xf>
    <xf numFmtId="3" fontId="20" fillId="0" borderId="0" xfId="2" applyNumberFormat="1" applyFont="1" applyBorder="1" applyAlignment="1" applyProtection="1">
      <alignment horizontal="right" vertical="center"/>
      <protection locked="0"/>
    </xf>
    <xf numFmtId="164" fontId="20" fillId="0" borderId="8" xfId="2" applyNumberFormat="1" applyFont="1" applyBorder="1" applyAlignment="1">
      <alignment horizontal="right" vertical="center"/>
    </xf>
    <xf numFmtId="3" fontId="20" fillId="0" borderId="5" xfId="2" applyNumberFormat="1" applyFont="1" applyBorder="1" applyAlignment="1" applyProtection="1">
      <alignment horizontal="right" vertical="center"/>
      <protection locked="0"/>
    </xf>
    <xf numFmtId="164" fontId="2" fillId="0" borderId="0" xfId="4" applyNumberFormat="1" applyFont="1" applyBorder="1"/>
    <xf numFmtId="3" fontId="9" fillId="0" borderId="5" xfId="2" applyNumberFormat="1" applyFont="1" applyFill="1" applyBorder="1" applyAlignment="1">
      <alignment horizontal="right" vertical="center"/>
    </xf>
    <xf numFmtId="164" fontId="9" fillId="0" borderId="8" xfId="2" applyNumberFormat="1" applyFont="1" applyBorder="1" applyAlignment="1">
      <alignment horizontal="right" vertical="center"/>
    </xf>
    <xf numFmtId="165" fontId="2" fillId="0" borderId="0" xfId="2" applyNumberFormat="1"/>
    <xf numFmtId="3" fontId="9" fillId="0" borderId="0" xfId="2" applyNumberFormat="1" applyFont="1" applyFill="1" applyBorder="1" applyAlignment="1">
      <alignment horizontal="right" vertical="center"/>
    </xf>
    <xf numFmtId="3" fontId="9" fillId="0" borderId="5" xfId="2" applyNumberFormat="1" applyFont="1" applyFill="1" applyBorder="1" applyAlignment="1" applyProtection="1">
      <alignment horizontal="right" vertical="center"/>
      <protection locked="0"/>
    </xf>
    <xf numFmtId="3" fontId="9" fillId="0" borderId="0" xfId="2" applyNumberFormat="1" applyFont="1" applyFill="1" applyBorder="1" applyAlignment="1" applyProtection="1">
      <alignment horizontal="right" vertical="center"/>
      <protection locked="0"/>
    </xf>
    <xf numFmtId="3" fontId="9" fillId="0" borderId="5" xfId="2" applyNumberFormat="1" applyFont="1" applyBorder="1" applyAlignment="1" applyProtection="1">
      <alignment horizontal="right" vertical="center"/>
      <protection locked="0"/>
    </xf>
    <xf numFmtId="41" fontId="9" fillId="0" borderId="7" xfId="2" applyNumberFormat="1" applyFont="1" applyFill="1" applyBorder="1" applyAlignment="1">
      <alignment horizontal="right" vertical="center"/>
    </xf>
    <xf numFmtId="0" fontId="41" fillId="0" borderId="0" xfId="2" applyFont="1"/>
    <xf numFmtId="0" fontId="9" fillId="0" borderId="6" xfId="2" applyFont="1" applyFill="1" applyBorder="1" applyAlignment="1">
      <alignment horizontal="center" vertical="center" wrapText="1"/>
    </xf>
    <xf numFmtId="164" fontId="20" fillId="0" borderId="5" xfId="2" applyNumberFormat="1" applyFont="1" applyBorder="1" applyAlignment="1">
      <alignment horizontal="right" vertical="center"/>
    </xf>
    <xf numFmtId="166" fontId="2" fillId="0" borderId="0" xfId="2" applyNumberFormat="1"/>
    <xf numFmtId="164" fontId="9" fillId="0" borderId="5" xfId="2" applyNumberFormat="1" applyFont="1" applyBorder="1" applyAlignment="1">
      <alignment horizontal="right" vertical="center"/>
    </xf>
    <xf numFmtId="166" fontId="2" fillId="0" borderId="0" xfId="2" applyNumberFormat="1" applyBorder="1"/>
    <xf numFmtId="3" fontId="9" fillId="0" borderId="7" xfId="2" applyNumberFormat="1" applyFont="1" applyBorder="1" applyAlignment="1" applyProtection="1">
      <alignment horizontal="right" vertical="center"/>
      <protection locked="0"/>
    </xf>
    <xf numFmtId="3" fontId="9" fillId="0" borderId="14" xfId="2" applyNumberFormat="1" applyFont="1" applyBorder="1" applyAlignment="1" applyProtection="1">
      <alignment horizontal="right" vertical="center"/>
      <protection locked="0"/>
    </xf>
    <xf numFmtId="164" fontId="9" fillId="0" borderId="7" xfId="2" applyNumberFormat="1" applyFont="1" applyBorder="1" applyAlignment="1">
      <alignment horizontal="right" vertical="center"/>
    </xf>
    <xf numFmtId="0" fontId="40" fillId="0" borderId="0" xfId="2" applyFont="1"/>
    <xf numFmtId="164" fontId="40" fillId="0" borderId="0" xfId="2" applyNumberFormat="1" applyFont="1"/>
    <xf numFmtId="164" fontId="2" fillId="0" borderId="0" xfId="2" applyNumberFormat="1"/>
    <xf numFmtId="0" fontId="20" fillId="0" borderId="1" xfId="8" applyFont="1" applyBorder="1" applyAlignment="1">
      <alignment horizontal="left" vertical="center" wrapText="1"/>
    </xf>
    <xf numFmtId="4" fontId="20" fillId="0" borderId="1" xfId="8" applyNumberFormat="1" applyFont="1" applyBorder="1" applyAlignment="1">
      <alignment horizontal="right" vertical="center" wrapText="1"/>
    </xf>
    <xf numFmtId="4" fontId="20" fillId="0" borderId="17" xfId="8" applyNumberFormat="1" applyFont="1" applyBorder="1" applyAlignment="1">
      <alignment horizontal="right" vertical="center" wrapText="1"/>
    </xf>
    <xf numFmtId="4" fontId="20" fillId="0" borderId="18" xfId="8" applyNumberFormat="1" applyFont="1" applyBorder="1" applyAlignment="1">
      <alignment horizontal="right" vertical="center" wrapText="1"/>
    </xf>
    <xf numFmtId="10" fontId="20" fillId="0" borderId="18" xfId="8" applyNumberFormat="1" applyFont="1" applyBorder="1" applyAlignment="1">
      <alignment horizontal="right" vertical="center" wrapText="1"/>
    </xf>
    <xf numFmtId="4" fontId="20" fillId="0" borderId="16" xfId="8" applyNumberFormat="1" applyFont="1" applyBorder="1" applyAlignment="1">
      <alignment horizontal="right" vertical="center" wrapText="1"/>
    </xf>
    <xf numFmtId="0" fontId="9" fillId="0" borderId="5" xfId="8" applyFont="1" applyBorder="1" applyAlignment="1">
      <alignment horizontal="left" vertical="center"/>
    </xf>
    <xf numFmtId="4" fontId="9" fillId="0" borderId="5" xfId="8" applyNumberFormat="1" applyFont="1" applyBorder="1" applyAlignment="1">
      <alignment horizontal="right" vertical="center" wrapText="1"/>
    </xf>
    <xf numFmtId="4" fontId="29" fillId="0" borderId="5" xfId="8" applyNumberFormat="1" applyFont="1" applyBorder="1" applyAlignment="1">
      <alignment vertical="center"/>
    </xf>
    <xf numFmtId="4" fontId="45" fillId="0" borderId="5" xfId="8" applyNumberFormat="1" applyFont="1" applyBorder="1" applyAlignment="1">
      <alignment horizontal="right" vertical="center" wrapText="1"/>
    </xf>
    <xf numFmtId="4" fontId="9" fillId="0" borderId="5" xfId="8" applyNumberFormat="1" applyFont="1" applyBorder="1" applyAlignment="1">
      <alignment horizontal="right" vertical="center"/>
    </xf>
    <xf numFmtId="4" fontId="9" fillId="0" borderId="0" xfId="8" applyNumberFormat="1" applyFont="1" applyBorder="1" applyAlignment="1">
      <alignment horizontal="right" vertical="center"/>
    </xf>
    <xf numFmtId="4" fontId="9" fillId="0" borderId="8" xfId="8" applyNumberFormat="1" applyFont="1" applyBorder="1" applyAlignment="1">
      <alignment vertical="center"/>
    </xf>
    <xf numFmtId="4" fontId="9" fillId="0" borderId="5" xfId="8" applyNumberFormat="1" applyFont="1" applyFill="1" applyBorder="1" applyAlignment="1">
      <alignment vertical="center"/>
    </xf>
    <xf numFmtId="4" fontId="9" fillId="0" borderId="5" xfId="8" applyNumberFormat="1" applyFont="1" applyBorder="1" applyAlignment="1">
      <alignment vertical="center"/>
    </xf>
    <xf numFmtId="4" fontId="29" fillId="0" borderId="5" xfId="8" applyNumberFormat="1" applyFont="1" applyFill="1" applyBorder="1" applyAlignment="1">
      <alignment vertical="center"/>
    </xf>
    <xf numFmtId="4" fontId="45" fillId="0" borderId="5" xfId="8" applyNumberFormat="1" applyFont="1" applyFill="1" applyBorder="1" applyAlignment="1">
      <alignment horizontal="right" vertical="center" wrapText="1"/>
    </xf>
    <xf numFmtId="0" fontId="9" fillId="0" borderId="5" xfId="8" applyFont="1" applyFill="1" applyBorder="1" applyAlignment="1">
      <alignment horizontal="left" vertical="center"/>
    </xf>
    <xf numFmtId="0" fontId="9" fillId="0" borderId="7" xfId="8" applyFont="1" applyFill="1" applyBorder="1" applyAlignment="1">
      <alignment horizontal="left" vertical="center"/>
    </xf>
    <xf numFmtId="4" fontId="9" fillId="0" borderId="7" xfId="8" applyNumberFormat="1" applyFont="1" applyBorder="1" applyAlignment="1">
      <alignment horizontal="right" vertical="center" wrapText="1"/>
    </xf>
    <xf numFmtId="4" fontId="29" fillId="0" borderId="7" xfId="8" applyNumberFormat="1" applyFont="1" applyFill="1" applyBorder="1" applyAlignment="1">
      <alignment vertical="center"/>
    </xf>
    <xf numFmtId="4" fontId="45" fillId="0" borderId="7" xfId="8" applyNumberFormat="1" applyFont="1" applyFill="1" applyBorder="1" applyAlignment="1">
      <alignment horizontal="right" vertical="center" wrapText="1"/>
    </xf>
    <xf numFmtId="4" fontId="9" fillId="0" borderId="7" xfId="8" applyNumberFormat="1" applyFont="1" applyBorder="1" applyAlignment="1">
      <alignment horizontal="right" vertical="center"/>
    </xf>
    <xf numFmtId="4" fontId="9" fillId="0" borderId="14" xfId="8" applyNumberFormat="1" applyFont="1" applyBorder="1" applyAlignment="1">
      <alignment horizontal="right" vertical="center"/>
    </xf>
    <xf numFmtId="4" fontId="9" fillId="0" borderId="11" xfId="8" applyNumberFormat="1" applyFont="1" applyBorder="1" applyAlignment="1">
      <alignment vertical="center"/>
    </xf>
    <xf numFmtId="4" fontId="9" fillId="0" borderId="7" xfId="8" applyNumberFormat="1" applyFont="1" applyBorder="1" applyAlignment="1">
      <alignment vertical="center"/>
    </xf>
    <xf numFmtId="0" fontId="42" fillId="0" borderId="7" xfId="9" applyNumberFormat="1" applyFont="1" applyBorder="1" applyAlignment="1">
      <alignment horizontal="center" vertical="center" wrapText="1"/>
    </xf>
    <xf numFmtId="2" fontId="42" fillId="0" borderId="6" xfId="9" applyNumberFormat="1" applyFont="1" applyBorder="1" applyAlignment="1">
      <alignment horizontal="center" vertical="center" wrapText="1"/>
    </xf>
    <xf numFmtId="0" fontId="46" fillId="0" borderId="5" xfId="9" applyFont="1" applyBorder="1" applyAlignment="1">
      <alignment vertical="center"/>
    </xf>
    <xf numFmtId="3" fontId="11" fillId="0" borderId="1" xfId="9" applyNumberFormat="1" applyFont="1" applyBorder="1" applyAlignment="1">
      <alignment vertical="center"/>
    </xf>
    <xf numFmtId="0" fontId="42" fillId="0" borderId="5" xfId="9" applyFont="1" applyBorder="1" applyAlignment="1">
      <alignment vertical="center"/>
    </xf>
    <xf numFmtId="3" fontId="2" fillId="0" borderId="5" xfId="9" applyNumberFormat="1" applyBorder="1" applyAlignment="1">
      <alignment vertical="center"/>
    </xf>
    <xf numFmtId="3" fontId="16" fillId="0" borderId="5" xfId="9" applyNumberFormat="1" applyFont="1" applyBorder="1" applyAlignment="1">
      <alignment vertical="center"/>
    </xf>
    <xf numFmtId="0" fontId="42" fillId="0" borderId="7" xfId="9" applyFont="1" applyBorder="1" applyAlignment="1">
      <alignment vertical="center"/>
    </xf>
    <xf numFmtId="3" fontId="2" fillId="0" borderId="7" xfId="9" applyNumberFormat="1" applyBorder="1" applyAlignment="1">
      <alignment vertical="center"/>
    </xf>
    <xf numFmtId="3" fontId="16" fillId="0" borderId="7" xfId="9" applyNumberFormat="1" applyFont="1" applyBorder="1" applyAlignment="1">
      <alignment vertical="center"/>
    </xf>
    <xf numFmtId="0" fontId="9" fillId="0" borderId="2" xfId="6" applyFont="1" applyBorder="1" applyAlignment="1">
      <alignment vertical="center" wrapText="1"/>
    </xf>
    <xf numFmtId="4" fontId="9" fillId="0" borderId="2" xfId="6" applyNumberFormat="1" applyFont="1" applyBorder="1" applyAlignment="1">
      <alignment vertical="center"/>
    </xf>
    <xf numFmtId="4" fontId="9" fillId="0" borderId="6" xfId="6" applyNumberFormat="1" applyFont="1" applyBorder="1" applyAlignment="1">
      <alignment horizontal="right" vertical="center"/>
    </xf>
    <xf numFmtId="4" fontId="9" fillId="0" borderId="2" xfId="6" applyNumberFormat="1" applyFont="1" applyBorder="1" applyAlignment="1">
      <alignment horizontal="right" vertical="center"/>
    </xf>
    <xf numFmtId="164" fontId="9" fillId="0" borderId="2" xfId="4" applyNumberFormat="1" applyFont="1" applyBorder="1" applyAlignment="1">
      <alignment horizontal="center" vertical="center"/>
    </xf>
    <xf numFmtId="164" fontId="9" fillId="0" borderId="6" xfId="4" applyNumberFormat="1" applyFont="1" applyBorder="1" applyAlignment="1">
      <alignment horizontal="center" vertical="center"/>
    </xf>
    <xf numFmtId="0" fontId="9" fillId="0" borderId="6" xfId="8" applyFont="1" applyBorder="1" applyAlignment="1">
      <alignment horizontal="center" vertical="center" wrapText="1"/>
    </xf>
    <xf numFmtId="0" fontId="9" fillId="0" borderId="3" xfId="8" applyFont="1" applyBorder="1" applyAlignment="1">
      <alignment horizontal="center" vertical="center" wrapText="1"/>
    </xf>
    <xf numFmtId="49" fontId="9" fillId="0" borderId="8" xfId="2" applyNumberFormat="1" applyFont="1" applyBorder="1" applyAlignment="1">
      <alignment wrapText="1"/>
    </xf>
    <xf numFmtId="0" fontId="6" fillId="0" borderId="19" xfId="0" applyFont="1" applyBorder="1"/>
    <xf numFmtId="0" fontId="6" fillId="0" borderId="7" xfId="0" applyFont="1" applyBorder="1"/>
    <xf numFmtId="0" fontId="7" fillId="0" borderId="19" xfId="0" applyFont="1" applyBorder="1"/>
    <xf numFmtId="0" fontId="6" fillId="0" borderId="3" xfId="0" applyFont="1" applyBorder="1"/>
    <xf numFmtId="0" fontId="6" fillId="0" borderId="2" xfId="0" applyFont="1" applyBorder="1"/>
    <xf numFmtId="3" fontId="7" fillId="0" borderId="20" xfId="0" applyNumberFormat="1" applyFont="1" applyBorder="1"/>
    <xf numFmtId="3" fontId="6" fillId="0" borderId="19" xfId="0" applyNumberFormat="1" applyFont="1" applyBorder="1"/>
    <xf numFmtId="3" fontId="6" fillId="0" borderId="7" xfId="0" applyNumberFormat="1" applyFont="1" applyBorder="1"/>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5" xfId="0" applyFont="1" applyBorder="1"/>
    <xf numFmtId="0" fontId="38" fillId="0" borderId="0" xfId="0" applyFont="1"/>
    <xf numFmtId="4" fontId="7" fillId="0" borderId="5" xfId="0" applyNumberFormat="1" applyFont="1" applyBorder="1"/>
    <xf numFmtId="4" fontId="6" fillId="0" borderId="5" xfId="0" applyNumberFormat="1" applyFont="1" applyBorder="1"/>
    <xf numFmtId="4" fontId="6" fillId="0" borderId="7" xfId="0" applyNumberFormat="1" applyFont="1" applyBorder="1"/>
    <xf numFmtId="0" fontId="6" fillId="0" borderId="0" xfId="0" applyFont="1"/>
    <xf numFmtId="0" fontId="6" fillId="0" borderId="0" xfId="0" applyFont="1" applyAlignment="1">
      <alignment wrapText="1"/>
    </xf>
    <xf numFmtId="0" fontId="6" fillId="0" borderId="7" xfId="0" applyFont="1" applyBorder="1" applyAlignment="1">
      <alignment horizontal="center" vertical="center" wrapText="1"/>
    </xf>
    <xf numFmtId="3" fontId="7" fillId="0" borderId="19" xfId="0" applyNumberFormat="1" applyFont="1" applyBorder="1"/>
    <xf numFmtId="0" fontId="6" fillId="0" borderId="6" xfId="0" applyFont="1" applyBorder="1" applyAlignment="1">
      <alignment horizontal="center" vertical="center" wrapText="1"/>
    </xf>
    <xf numFmtId="3" fontId="6" fillId="0" borderId="6" xfId="0" applyNumberFormat="1" applyFont="1" applyBorder="1" applyAlignment="1">
      <alignment horizontal="center" vertical="center"/>
    </xf>
    <xf numFmtId="3" fontId="47" fillId="0" borderId="6" xfId="0" applyNumberFormat="1" applyFont="1" applyBorder="1" applyAlignment="1">
      <alignment horizontal="center" vertical="center" wrapText="1"/>
    </xf>
    <xf numFmtId="0" fontId="0" fillId="0" borderId="0" xfId="0" applyAlignment="1"/>
    <xf numFmtId="0" fontId="0" fillId="0" borderId="0" xfId="0" applyFill="1"/>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164" fontId="6" fillId="0" borderId="19"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19" xfId="0" applyNumberFormat="1" applyFont="1" applyBorder="1" applyAlignment="1">
      <alignment vertical="center"/>
    </xf>
    <xf numFmtId="3" fontId="6" fillId="0" borderId="7" xfId="0" applyNumberFormat="1" applyFont="1" applyBorder="1" applyAlignment="1">
      <alignment vertical="center"/>
    </xf>
    <xf numFmtId="41" fontId="6" fillId="0" borderId="19" xfId="0" applyNumberFormat="1" applyFont="1" applyBorder="1" applyAlignment="1">
      <alignment vertical="center"/>
    </xf>
    <xf numFmtId="41" fontId="6" fillId="0" borderId="19" xfId="0" applyNumberFormat="1" applyFont="1" applyBorder="1"/>
    <xf numFmtId="0" fontId="6" fillId="0" borderId="19" xfId="0" applyFont="1" applyBorder="1" applyAlignment="1">
      <alignment vertical="center"/>
    </xf>
    <xf numFmtId="164" fontId="6" fillId="0" borderId="19" xfId="0" applyNumberFormat="1" applyFont="1" applyBorder="1" applyAlignment="1">
      <alignment vertical="center"/>
    </xf>
    <xf numFmtId="0" fontId="6" fillId="0" borderId="19" xfId="0" applyFont="1" applyBorder="1" applyAlignment="1">
      <alignment vertical="center" wrapText="1"/>
    </xf>
    <xf numFmtId="4" fontId="6" fillId="0" borderId="19" xfId="0" applyNumberFormat="1" applyFont="1" applyBorder="1" applyAlignment="1">
      <alignment vertical="center"/>
    </xf>
    <xf numFmtId="0" fontId="6" fillId="0" borderId="7" xfId="0" applyFont="1" applyBorder="1" applyAlignment="1">
      <alignment vertical="center"/>
    </xf>
    <xf numFmtId="4" fontId="6" fillId="0" borderId="7" xfId="0" applyNumberFormat="1" applyFont="1" applyBorder="1" applyAlignment="1">
      <alignment vertical="center"/>
    </xf>
    <xf numFmtId="164" fontId="6" fillId="0" borderId="7" xfId="0" applyNumberFormat="1" applyFont="1" applyBorder="1" applyAlignment="1">
      <alignment vertical="center"/>
    </xf>
    <xf numFmtId="0" fontId="7" fillId="0" borderId="19" xfId="0" applyFont="1" applyBorder="1" applyAlignment="1">
      <alignment vertical="center"/>
    </xf>
    <xf numFmtId="3" fontId="7" fillId="0" borderId="19" xfId="0" applyNumberFormat="1" applyFont="1" applyBorder="1" applyAlignment="1">
      <alignment vertical="center"/>
    </xf>
    <xf numFmtId="4" fontId="7" fillId="0" borderId="19" xfId="0" applyNumberFormat="1" applyFont="1" applyBorder="1" applyAlignment="1">
      <alignment vertical="center"/>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6" xfId="0" applyFont="1" applyBorder="1" applyAlignment="1">
      <alignment horizontal="center" vertical="center" wrapText="1"/>
    </xf>
    <xf numFmtId="0" fontId="6" fillId="0" borderId="8" xfId="0" applyFont="1" applyBorder="1"/>
    <xf numFmtId="0" fontId="7" fillId="0" borderId="8" xfId="0" applyFont="1" applyBorder="1"/>
    <xf numFmtId="0" fontId="7" fillId="0" borderId="8" xfId="0" applyFont="1" applyBorder="1" applyAlignment="1">
      <alignment wrapText="1"/>
    </xf>
    <xf numFmtId="0" fontId="6" fillId="0" borderId="11" xfId="0" applyFont="1" applyBorder="1"/>
    <xf numFmtId="3" fontId="7" fillId="0" borderId="20" xfId="0" applyNumberFormat="1" applyFont="1" applyBorder="1" applyAlignment="1">
      <alignment vertical="center"/>
    </xf>
    <xf numFmtId="4" fontId="7" fillId="0" borderId="20" xfId="0" applyNumberFormat="1" applyFont="1" applyBorder="1" applyAlignment="1">
      <alignment vertical="center"/>
    </xf>
    <xf numFmtId="0" fontId="47" fillId="0" borderId="7" xfId="0" applyFont="1" applyBorder="1" applyAlignment="1">
      <alignment horizontal="center" vertical="center" wrapText="1"/>
    </xf>
    <xf numFmtId="164" fontId="30" fillId="0" borderId="0" xfId="6" applyNumberFormat="1"/>
    <xf numFmtId="165" fontId="7" fillId="0" borderId="19" xfId="0" applyNumberFormat="1" applyFont="1" applyBorder="1"/>
    <xf numFmtId="165" fontId="6" fillId="0" borderId="19" xfId="0" applyNumberFormat="1" applyFont="1" applyBorder="1"/>
    <xf numFmtId="165" fontId="6" fillId="0" borderId="7" xfId="0" applyNumberFormat="1" applyFont="1" applyBorder="1"/>
    <xf numFmtId="0" fontId="34" fillId="0" borderId="6" xfId="0" applyFont="1" applyBorder="1" applyAlignment="1">
      <alignment vertical="center"/>
    </xf>
    <xf numFmtId="3" fontId="34" fillId="0" borderId="6" xfId="0" applyNumberFormat="1" applyFont="1" applyBorder="1" applyAlignment="1">
      <alignment vertical="center"/>
    </xf>
    <xf numFmtId="0" fontId="50" fillId="9" borderId="6" xfId="0" applyFont="1" applyFill="1" applyBorder="1" applyAlignment="1">
      <alignment vertical="center"/>
    </xf>
    <xf numFmtId="3" fontId="50" fillId="9" borderId="6" xfId="0" applyNumberFormat="1" applyFont="1" applyFill="1" applyBorder="1" applyAlignment="1">
      <alignment vertical="center"/>
    </xf>
    <xf numFmtId="0" fontId="50" fillId="9" borderId="6" xfId="0" applyFont="1" applyFill="1" applyBorder="1" applyAlignment="1">
      <alignment horizontal="center" vertical="center" wrapText="1"/>
    </xf>
    <xf numFmtId="4" fontId="34" fillId="0" borderId="6" xfId="0" applyNumberFormat="1" applyFont="1" applyBorder="1" applyAlignment="1">
      <alignment vertical="center"/>
    </xf>
    <xf numFmtId="0" fontId="50" fillId="0" borderId="6" xfId="0" applyFont="1" applyBorder="1" applyAlignment="1">
      <alignment vertical="center"/>
    </xf>
    <xf numFmtId="10" fontId="34" fillId="0" borderId="6" xfId="11" applyNumberFormat="1" applyFont="1" applyBorder="1" applyAlignment="1">
      <alignment vertical="center"/>
    </xf>
    <xf numFmtId="0" fontId="47" fillId="0" borderId="6" xfId="0" applyFont="1" applyBorder="1" applyAlignment="1">
      <alignment horizontal="center" vertical="center" wrapText="1"/>
    </xf>
    <xf numFmtId="0" fontId="7" fillId="0" borderId="20" xfId="0" applyFont="1" applyBorder="1" applyAlignment="1">
      <alignment vertical="center"/>
    </xf>
    <xf numFmtId="0" fontId="54" fillId="0" borderId="0" xfId="12"/>
    <xf numFmtId="0" fontId="40" fillId="0" borderId="0" xfId="12" applyFont="1"/>
    <xf numFmtId="10" fontId="19" fillId="0" borderId="0" xfId="12" applyNumberFormat="1" applyFont="1" applyBorder="1" applyAlignment="1">
      <alignment horizontal="right" vertical="center"/>
    </xf>
    <xf numFmtId="4" fontId="40" fillId="0" borderId="0" xfId="12" applyNumberFormat="1" applyFont="1" applyBorder="1"/>
    <xf numFmtId="0" fontId="40" fillId="0" borderId="0" xfId="12" applyFont="1" applyBorder="1"/>
    <xf numFmtId="0" fontId="56" fillId="0" borderId="0" xfId="12" applyFont="1" applyAlignment="1">
      <alignment wrapText="1"/>
    </xf>
    <xf numFmtId="0" fontId="56" fillId="0" borderId="0" xfId="12" applyFont="1" applyAlignment="1"/>
    <xf numFmtId="0" fontId="55" fillId="0" borderId="0" xfId="12" applyFont="1" applyAlignment="1"/>
    <xf numFmtId="0" fontId="57" fillId="0" borderId="0" xfId="12" applyFont="1" applyBorder="1" applyAlignment="1">
      <alignment vertical="center"/>
    </xf>
    <xf numFmtId="0" fontId="53" fillId="0" borderId="0" xfId="12" applyFont="1" applyAlignment="1">
      <alignment wrapText="1"/>
    </xf>
    <xf numFmtId="0" fontId="4" fillId="0" borderId="0" xfId="2" applyFont="1" applyBorder="1" applyAlignment="1">
      <alignment horizontal="left" vertical="center"/>
    </xf>
    <xf numFmtId="0" fontId="9" fillId="0" borderId="2" xfId="2" applyFont="1" applyBorder="1" applyAlignment="1">
      <alignment horizontal="center" vertical="center" wrapText="1"/>
    </xf>
    <xf numFmtId="0" fontId="9" fillId="0" borderId="6" xfId="2" applyFont="1" applyBorder="1" applyAlignment="1">
      <alignment horizontal="center" vertical="center" wrapText="1"/>
    </xf>
    <xf numFmtId="0" fontId="23" fillId="0" borderId="0" xfId="2" applyFont="1" applyFill="1" applyBorder="1" applyAlignment="1">
      <alignment horizontal="left" vertical="center" wrapText="1"/>
    </xf>
    <xf numFmtId="0" fontId="58" fillId="0" borderId="0" xfId="1" applyFont="1" applyBorder="1" applyAlignment="1">
      <alignment horizontal="left" vertical="center"/>
    </xf>
    <xf numFmtId="0" fontId="58" fillId="0" borderId="0" xfId="1" applyFont="1" applyBorder="1" applyAlignment="1">
      <alignment vertical="center"/>
    </xf>
    <xf numFmtId="0" fontId="5" fillId="0" borderId="0" xfId="1" applyFont="1" applyBorder="1" applyAlignment="1">
      <alignment horizontal="center" vertical="center"/>
    </xf>
    <xf numFmtId="0" fontId="5" fillId="0" borderId="0" xfId="2" applyFont="1" applyBorder="1" applyAlignment="1">
      <alignment horizontal="left" vertical="top"/>
    </xf>
    <xf numFmtId="0" fontId="5" fillId="2" borderId="0" xfId="2" applyFont="1" applyFill="1" applyBorder="1" applyAlignment="1">
      <alignment vertical="top" wrapText="1"/>
    </xf>
    <xf numFmtId="0" fontId="5" fillId="0" borderId="0" xfId="2" applyFont="1" applyBorder="1" applyAlignment="1">
      <alignment vertical="top" wrapText="1"/>
    </xf>
    <xf numFmtId="0" fontId="5" fillId="2" borderId="0" xfId="2" applyFont="1" applyFill="1" applyBorder="1" applyAlignment="1">
      <alignment vertical="top"/>
    </xf>
    <xf numFmtId="0" fontId="5" fillId="0" borderId="0" xfId="2" applyFont="1" applyBorder="1" applyAlignment="1">
      <alignment vertical="top"/>
    </xf>
    <xf numFmtId="0" fontId="5" fillId="2" borderId="0" xfId="2" applyFont="1" applyFill="1" applyBorder="1" applyAlignment="1">
      <alignment horizontal="left" vertical="top"/>
    </xf>
    <xf numFmtId="0" fontId="4" fillId="0" borderId="0" xfId="2" applyFont="1" applyBorder="1" applyAlignment="1">
      <alignment vertical="top"/>
    </xf>
    <xf numFmtId="0" fontId="4" fillId="0" borderId="0" xfId="2" applyFont="1" applyBorder="1" applyAlignment="1">
      <alignment vertical="top" wrapText="1"/>
    </xf>
    <xf numFmtId="0" fontId="5" fillId="0" borderId="0" xfId="1" applyFont="1" applyBorder="1" applyAlignment="1">
      <alignment vertical="top"/>
    </xf>
    <xf numFmtId="0" fontId="5" fillId="0" borderId="0" xfId="2" applyFont="1" applyFill="1" applyBorder="1" applyAlignment="1">
      <alignment vertical="top"/>
    </xf>
    <xf numFmtId="0" fontId="5" fillId="2" borderId="0" xfId="1" applyFont="1" applyFill="1" applyBorder="1" applyAlignment="1">
      <alignment vertical="top" wrapText="1"/>
    </xf>
    <xf numFmtId="0" fontId="5" fillId="0" borderId="0" xfId="1" applyFont="1" applyFill="1" applyBorder="1" applyAlignment="1">
      <alignment vertical="top" wrapText="1"/>
    </xf>
    <xf numFmtId="0" fontId="5" fillId="2" borderId="0" xfId="2" applyFont="1" applyFill="1" applyBorder="1" applyAlignment="1">
      <alignment horizontal="left" vertical="top" wrapText="1"/>
    </xf>
    <xf numFmtId="0" fontId="5" fillId="0" borderId="0" xfId="2" applyFont="1" applyBorder="1" applyAlignment="1">
      <alignment horizontal="left" vertical="top" wrapText="1"/>
    </xf>
    <xf numFmtId="0" fontId="5" fillId="2" borderId="0" xfId="1" applyFont="1" applyFill="1" applyBorder="1" applyAlignment="1">
      <alignment horizontal="left" vertical="top"/>
    </xf>
    <xf numFmtId="0" fontId="11" fillId="0" borderId="0" xfId="2" applyFont="1" applyAlignment="1">
      <alignment vertical="center" wrapText="1"/>
    </xf>
    <xf numFmtId="0" fontId="34" fillId="0" borderId="0" xfId="2" applyFont="1" applyAlignment="1">
      <alignment vertical="center"/>
    </xf>
    <xf numFmtId="0" fontId="19" fillId="0" borderId="0" xfId="2" applyFont="1" applyAlignment="1">
      <alignment vertical="center"/>
    </xf>
    <xf numFmtId="0" fontId="9" fillId="0" borderId="2" xfId="2" applyFont="1" applyBorder="1" applyAlignment="1">
      <alignment horizontal="center" vertical="center" wrapText="1"/>
    </xf>
    <xf numFmtId="0" fontId="9" fillId="0" borderId="6" xfId="2" applyFont="1" applyBorder="1" applyAlignment="1">
      <alignment horizontal="center" vertical="center" wrapText="1"/>
    </xf>
    <xf numFmtId="3" fontId="9" fillId="0" borderId="5" xfId="6" applyNumberFormat="1" applyFont="1" applyFill="1" applyBorder="1" applyAlignment="1">
      <alignment horizontal="right" vertical="center" wrapText="1"/>
    </xf>
    <xf numFmtId="164" fontId="7" fillId="0" borderId="20" xfId="0" applyNumberFormat="1" applyFont="1" applyBorder="1" applyAlignment="1">
      <alignment vertical="center"/>
    </xf>
    <xf numFmtId="0" fontId="6" fillId="0" borderId="7" xfId="0" applyFont="1" applyBorder="1" applyAlignment="1">
      <alignment vertical="center" wrapText="1"/>
    </xf>
    <xf numFmtId="41" fontId="6" fillId="0" borderId="7" xfId="0" applyNumberFormat="1" applyFont="1" applyBorder="1" applyAlignment="1">
      <alignment vertical="center"/>
    </xf>
    <xf numFmtId="10" fontId="9" fillId="0" borderId="8" xfId="4" applyNumberFormat="1" applyFont="1" applyBorder="1" applyAlignment="1">
      <alignment horizontal="right" vertical="center"/>
    </xf>
    <xf numFmtId="10" fontId="9" fillId="0" borderId="11" xfId="4" applyNumberFormat="1" applyFont="1" applyBorder="1" applyAlignment="1">
      <alignment horizontal="right" vertical="center"/>
    </xf>
    <xf numFmtId="0" fontId="38" fillId="0" borderId="0" xfId="0" applyFont="1" applyAlignment="1">
      <alignment vertical="top"/>
    </xf>
    <xf numFmtId="0" fontId="7" fillId="0" borderId="1" xfId="0" applyFont="1" applyBorder="1" applyAlignment="1">
      <alignment vertical="center"/>
    </xf>
    <xf numFmtId="3" fontId="7" fillId="0" borderId="1" xfId="0" applyNumberFormat="1" applyFont="1" applyBorder="1" applyAlignment="1">
      <alignment vertical="center"/>
    </xf>
    <xf numFmtId="0" fontId="6" fillId="0" borderId="5" xfId="0" applyFont="1" applyBorder="1" applyAlignment="1">
      <alignment vertical="center"/>
    </xf>
    <xf numFmtId="3" fontId="6" fillId="0" borderId="5" xfId="0" applyNumberFormat="1" applyFont="1" applyBorder="1" applyAlignment="1">
      <alignment vertical="center"/>
    </xf>
    <xf numFmtId="41" fontId="6" fillId="0" borderId="5" xfId="0" applyNumberFormat="1" applyFont="1" applyBorder="1" applyAlignment="1">
      <alignment vertical="center"/>
    </xf>
    <xf numFmtId="10" fontId="9" fillId="0" borderId="5" xfId="2" applyNumberFormat="1" applyFont="1" applyBorder="1" applyAlignment="1">
      <alignment horizontal="center"/>
    </xf>
    <xf numFmtId="168" fontId="9" fillId="0" borderId="5" xfId="2" applyNumberFormat="1" applyFont="1" applyBorder="1" applyAlignment="1">
      <alignment horizontal="center"/>
    </xf>
    <xf numFmtId="10" fontId="20" fillId="0" borderId="5" xfId="2" applyNumberFormat="1" applyFont="1" applyBorder="1" applyAlignment="1">
      <alignment horizontal="center"/>
    </xf>
    <xf numFmtId="0" fontId="24" fillId="0" borderId="0" xfId="6" applyFont="1" applyFill="1" applyBorder="1" applyAlignment="1">
      <alignment vertical="top"/>
    </xf>
    <xf numFmtId="0" fontId="23" fillId="0" borderId="0" xfId="6" applyFont="1" applyFill="1" applyBorder="1" applyAlignment="1">
      <alignment vertical="top" wrapText="1"/>
    </xf>
    <xf numFmtId="164" fontId="9" fillId="0" borderId="1" xfId="6" applyNumberFormat="1" applyFont="1" applyFill="1" applyBorder="1" applyAlignment="1">
      <alignment horizontal="center" vertical="center"/>
    </xf>
    <xf numFmtId="164" fontId="9" fillId="0" borderId="19" xfId="6" applyNumberFormat="1" applyFont="1" applyFill="1" applyBorder="1" applyAlignment="1">
      <alignment horizontal="center" vertical="center"/>
    </xf>
    <xf numFmtId="164" fontId="9" fillId="0" borderId="7" xfId="6" applyNumberFormat="1" applyFont="1" applyFill="1" applyBorder="1" applyAlignment="1">
      <alignment horizontal="center" vertical="center"/>
    </xf>
    <xf numFmtId="10" fontId="9" fillId="0" borderId="5" xfId="4" applyNumberFormat="1" applyFont="1" applyBorder="1" applyAlignment="1">
      <alignment horizontal="center" vertical="center"/>
    </xf>
    <xf numFmtId="10" fontId="9" fillId="0" borderId="10" xfId="4" applyNumberFormat="1" applyFont="1" applyBorder="1" applyAlignment="1">
      <alignment horizontal="center" vertical="center"/>
    </xf>
    <xf numFmtId="10" fontId="9" fillId="0" borderId="7" xfId="4" applyNumberFormat="1" applyFont="1" applyBorder="1" applyAlignment="1">
      <alignment horizontal="center" vertical="center"/>
    </xf>
    <xf numFmtId="41" fontId="6" fillId="0" borderId="19" xfId="0" applyNumberFormat="1" applyFont="1" applyBorder="1" applyAlignment="1">
      <alignment horizontal="center" vertical="center"/>
    </xf>
    <xf numFmtId="41" fontId="9" fillId="0" borderId="2" xfId="6" applyNumberFormat="1" applyFont="1" applyFill="1" applyBorder="1" applyAlignment="1">
      <alignment horizontal="right" vertical="center"/>
    </xf>
    <xf numFmtId="41" fontId="9" fillId="0" borderId="6" xfId="6" applyNumberFormat="1" applyFont="1" applyFill="1" applyBorder="1" applyAlignment="1">
      <alignment horizontal="right" vertical="center"/>
    </xf>
    <xf numFmtId="41" fontId="9" fillId="0" borderId="8" xfId="6" applyNumberFormat="1" applyFont="1" applyFill="1" applyBorder="1" applyAlignment="1">
      <alignment horizontal="right"/>
    </xf>
    <xf numFmtId="41" fontId="9" fillId="0" borderId="5" xfId="6" applyNumberFormat="1" applyFont="1" applyFill="1" applyBorder="1" applyAlignment="1">
      <alignment horizontal="right"/>
    </xf>
    <xf numFmtId="41" fontId="9" fillId="0" borderId="11" xfId="6" applyNumberFormat="1" applyFont="1" applyFill="1" applyBorder="1" applyAlignment="1">
      <alignment horizontal="right"/>
    </xf>
    <xf numFmtId="41" fontId="9" fillId="0" borderId="7" xfId="6" applyNumberFormat="1" applyFont="1" applyFill="1" applyBorder="1" applyAlignment="1">
      <alignment horizontal="right"/>
    </xf>
    <xf numFmtId="41" fontId="9" fillId="0" borderId="1" xfId="6" applyNumberFormat="1" applyFont="1" applyFill="1" applyBorder="1" applyAlignment="1">
      <alignment horizontal="right" vertical="center"/>
    </xf>
    <xf numFmtId="41" fontId="9" fillId="0" borderId="5" xfId="6" applyNumberFormat="1" applyFont="1" applyFill="1" applyBorder="1" applyAlignment="1">
      <alignment horizontal="right" vertical="center"/>
    </xf>
    <xf numFmtId="41" fontId="9" fillId="0" borderId="7" xfId="6" applyNumberFormat="1" applyFont="1" applyFill="1" applyBorder="1" applyAlignment="1">
      <alignment horizontal="right" vertical="center"/>
    </xf>
    <xf numFmtId="167" fontId="6" fillId="0" borderId="19" xfId="0" applyNumberFormat="1" applyFont="1" applyBorder="1" applyAlignment="1">
      <alignment vertical="center"/>
    </xf>
    <xf numFmtId="41" fontId="7" fillId="0" borderId="19" xfId="0" applyNumberFormat="1" applyFont="1" applyBorder="1" applyAlignment="1">
      <alignment vertical="center"/>
    </xf>
    <xf numFmtId="3" fontId="7" fillId="0" borderId="19" xfId="0" applyNumberFormat="1" applyFont="1" applyBorder="1" applyAlignment="1">
      <alignment horizontal="right"/>
    </xf>
    <xf numFmtId="41" fontId="7" fillId="0" borderId="19" xfId="0" applyNumberFormat="1" applyFont="1" applyBorder="1" applyAlignment="1">
      <alignment horizontal="right"/>
    </xf>
    <xf numFmtId="3" fontId="6" fillId="0" borderId="19" xfId="0" applyNumberFormat="1" applyFont="1" applyBorder="1" applyAlignment="1">
      <alignment horizontal="right"/>
    </xf>
    <xf numFmtId="41" fontId="6" fillId="0" borderId="19" xfId="0" applyNumberFormat="1" applyFont="1" applyBorder="1" applyAlignment="1">
      <alignment horizontal="right"/>
    </xf>
    <xf numFmtId="3" fontId="6" fillId="0" borderId="7" xfId="0" applyNumberFormat="1" applyFont="1" applyBorder="1" applyAlignment="1">
      <alignment horizontal="right"/>
    </xf>
    <xf numFmtId="41" fontId="6" fillId="0" borderId="7" xfId="0" applyNumberFormat="1" applyFont="1" applyBorder="1" applyAlignment="1">
      <alignment horizontal="right"/>
    </xf>
    <xf numFmtId="4" fontId="0" fillId="0" borderId="0" xfId="0" applyNumberFormat="1"/>
    <xf numFmtId="0" fontId="59" fillId="0" borderId="0" xfId="0" applyFont="1"/>
    <xf numFmtId="0" fontId="28" fillId="0" borderId="6" xfId="0" applyFont="1" applyBorder="1" applyAlignment="1" applyProtection="1">
      <alignment horizontal="center" vertical="center" wrapText="1"/>
      <protection locked="0"/>
    </xf>
    <xf numFmtId="0" fontId="61" fillId="0" borderId="0" xfId="0" applyFont="1"/>
    <xf numFmtId="0" fontId="0" fillId="0" borderId="0" xfId="0" applyAlignment="1">
      <alignment horizontal="right"/>
    </xf>
    <xf numFmtId="3" fontId="0" fillId="0" borderId="0" xfId="0" applyNumberFormat="1"/>
    <xf numFmtId="3" fontId="9" fillId="0" borderId="19" xfId="0" applyNumberFormat="1" applyFont="1" applyBorder="1" applyAlignment="1">
      <alignment horizontal="right" indent="9"/>
    </xf>
    <xf numFmtId="3" fontId="9" fillId="0" borderId="19" xfId="0" applyNumberFormat="1" applyFont="1" applyBorder="1" applyAlignment="1" applyProtection="1">
      <alignment horizontal="right" indent="9"/>
      <protection locked="0"/>
    </xf>
    <xf numFmtId="0" fontId="2" fillId="0" borderId="0" xfId="0" applyFont="1" applyFill="1" applyBorder="1"/>
    <xf numFmtId="0" fontId="19" fillId="0" borderId="0" xfId="14" applyFont="1" applyFill="1" applyBorder="1" applyAlignment="1">
      <alignment horizontal="left" vertical="top"/>
    </xf>
    <xf numFmtId="0" fontId="19" fillId="0" borderId="0" xfId="14" applyFont="1" applyFill="1" applyBorder="1"/>
    <xf numFmtId="0" fontId="9" fillId="0" borderId="6" xfId="14" applyFont="1" applyFill="1" applyBorder="1" applyAlignment="1">
      <alignment horizontal="center" vertical="center" wrapText="1"/>
    </xf>
    <xf numFmtId="3" fontId="20" fillId="0" borderId="19" xfId="14" applyNumberFormat="1" applyFont="1" applyFill="1" applyBorder="1" applyAlignment="1">
      <alignment vertical="center"/>
    </xf>
    <xf numFmtId="3" fontId="62" fillId="0" borderId="0" xfId="0" applyNumberFormat="1" applyFont="1" applyFill="1" applyBorder="1"/>
    <xf numFmtId="3" fontId="11" fillId="0" borderId="0" xfId="0" applyNumberFormat="1" applyFont="1" applyFill="1" applyBorder="1"/>
    <xf numFmtId="3" fontId="20" fillId="0" borderId="8" xfId="14" applyNumberFormat="1" applyFont="1" applyFill="1" applyBorder="1" applyAlignment="1"/>
    <xf numFmtId="3" fontId="20" fillId="0" borderId="19" xfId="14" applyNumberFormat="1" applyFont="1" applyFill="1" applyBorder="1" applyAlignment="1"/>
    <xf numFmtId="3" fontId="9" fillId="0" borderId="8" xfId="15" applyNumberFormat="1" applyFont="1" applyFill="1" applyBorder="1"/>
    <xf numFmtId="3" fontId="9" fillId="0" borderId="19" xfId="0" applyNumberFormat="1" applyFont="1" applyFill="1" applyBorder="1"/>
    <xf numFmtId="3" fontId="9" fillId="0" borderId="19" xfId="15" applyNumberFormat="1" applyFont="1" applyFill="1" applyBorder="1"/>
    <xf numFmtId="3" fontId="9" fillId="0" borderId="8" xfId="15" applyNumberFormat="1" applyFont="1" applyFill="1" applyBorder="1" applyAlignment="1">
      <alignment horizontal="right"/>
    </xf>
    <xf numFmtId="3" fontId="9" fillId="0" borderId="19" xfId="15" applyNumberFormat="1" applyFont="1" applyFill="1" applyBorder="1" applyAlignment="1">
      <alignment horizontal="right"/>
    </xf>
    <xf numFmtId="0" fontId="9" fillId="0" borderId="0" xfId="14" applyFont="1" applyFill="1" applyBorder="1" applyAlignment="1">
      <alignment horizontal="left" vertical="top"/>
    </xf>
    <xf numFmtId="3" fontId="9" fillId="0" borderId="0" xfId="14" applyNumberFormat="1" applyFont="1" applyFill="1" applyBorder="1"/>
    <xf numFmtId="3" fontId="64" fillId="0" borderId="0" xfId="14" applyNumberFormat="1" applyFont="1" applyFill="1" applyBorder="1"/>
    <xf numFmtId="0" fontId="24" fillId="0" borderId="0" xfId="14" applyFont="1" applyFill="1" applyBorder="1"/>
    <xf numFmtId="3" fontId="20" fillId="0" borderId="19" xfId="15" applyNumberFormat="1" applyFont="1" applyFill="1" applyBorder="1" applyAlignment="1">
      <alignment vertical="center"/>
    </xf>
    <xf numFmtId="3" fontId="62" fillId="0" borderId="0" xfId="14" applyNumberFormat="1" applyFont="1" applyFill="1" applyBorder="1"/>
    <xf numFmtId="3" fontId="2" fillId="0" borderId="0" xfId="0" applyNumberFormat="1" applyFont="1" applyFill="1" applyBorder="1"/>
    <xf numFmtId="0" fontId="20" fillId="0" borderId="19" xfId="15" applyFont="1" applyFill="1" applyBorder="1"/>
    <xf numFmtId="0" fontId="62" fillId="0" borderId="0" xfId="14" applyFont="1" applyFill="1" applyBorder="1"/>
    <xf numFmtId="3" fontId="9" fillId="0" borderId="19" xfId="15" applyNumberFormat="1" applyFont="1" applyFill="1" applyBorder="1" applyAlignment="1"/>
    <xf numFmtId="0" fontId="11" fillId="0" borderId="0" xfId="2" applyFont="1" applyFill="1" applyBorder="1" applyAlignment="1">
      <alignment horizontal="left" vertical="center" wrapText="1"/>
    </xf>
    <xf numFmtId="0" fontId="9" fillId="0" borderId="0" xfId="2" applyFont="1" applyBorder="1" applyAlignment="1">
      <alignment horizontal="center" vertical="center"/>
    </xf>
    <xf numFmtId="0" fontId="9" fillId="0" borderId="6" xfId="15" applyFont="1" applyFill="1" applyBorder="1" applyAlignment="1">
      <alignment horizontal="center" vertical="center" wrapText="1"/>
    </xf>
    <xf numFmtId="0" fontId="65" fillId="0" borderId="0" xfId="2" applyFont="1" applyFill="1" applyBorder="1" applyAlignment="1">
      <alignment horizontal="center"/>
    </xf>
    <xf numFmtId="0" fontId="40" fillId="0" borderId="0" xfId="2" applyFont="1" applyFill="1" applyBorder="1" applyAlignment="1"/>
    <xf numFmtId="0" fontId="2" fillId="0" borderId="0" xfId="2" applyAlignment="1">
      <alignment wrapText="1"/>
    </xf>
    <xf numFmtId="0" fontId="9" fillId="0" borderId="0" xfId="2" applyFont="1" applyFill="1" applyBorder="1" applyAlignment="1">
      <alignment horizontal="center" vertical="center"/>
    </xf>
    <xf numFmtId="0" fontId="9" fillId="0" borderId="6" xfId="2" applyFont="1" applyFill="1" applyBorder="1" applyAlignment="1">
      <alignment horizontal="center" vertical="center"/>
    </xf>
    <xf numFmtId="0" fontId="9" fillId="0" borderId="2" xfId="2" applyFont="1" applyFill="1" applyBorder="1" applyAlignment="1">
      <alignment horizontal="center" vertical="center"/>
    </xf>
    <xf numFmtId="0" fontId="9" fillId="0" borderId="0" xfId="2" applyFont="1" applyFill="1" applyBorder="1" applyAlignment="1">
      <alignment vertical="center" wrapText="1"/>
    </xf>
    <xf numFmtId="0" fontId="2" fillId="0" borderId="0" xfId="2" applyFont="1" applyFill="1" applyBorder="1" applyAlignment="1"/>
    <xf numFmtId="0" fontId="20" fillId="0" borderId="0" xfId="2" applyFont="1" applyFill="1" applyBorder="1" applyAlignment="1">
      <alignment horizontal="center" vertical="center"/>
    </xf>
    <xf numFmtId="3" fontId="20" fillId="0" borderId="19" xfId="2" applyNumberFormat="1" applyFont="1" applyFill="1" applyBorder="1" applyAlignment="1">
      <alignment vertical="center"/>
    </xf>
    <xf numFmtId="3" fontId="9" fillId="0" borderId="0" xfId="2" applyNumberFormat="1" applyFont="1" applyFill="1" applyBorder="1" applyAlignment="1"/>
    <xf numFmtId="165" fontId="20" fillId="0" borderId="0" xfId="2" applyNumberFormat="1" applyFont="1" applyFill="1" applyBorder="1" applyAlignment="1">
      <alignment horizontal="center"/>
    </xf>
    <xf numFmtId="166" fontId="46" fillId="0" borderId="0" xfId="2" applyNumberFormat="1" applyFont="1" applyFill="1" applyBorder="1"/>
    <xf numFmtId="166" fontId="2" fillId="0" borderId="0" xfId="2" applyNumberFormat="1" applyFont="1" applyFill="1" applyBorder="1"/>
    <xf numFmtId="3" fontId="67" fillId="0" borderId="0" xfId="2" applyNumberFormat="1" applyFont="1" applyFill="1" applyBorder="1"/>
    <xf numFmtId="4" fontId="2" fillId="0" borderId="0" xfId="2" applyNumberFormat="1" applyFont="1" applyFill="1" applyBorder="1"/>
    <xf numFmtId="4" fontId="68" fillId="0" borderId="0" xfId="2" applyNumberFormat="1" applyFont="1" applyFill="1" applyBorder="1"/>
    <xf numFmtId="4" fontId="69" fillId="0" borderId="0" xfId="2" applyNumberFormat="1" applyFont="1" applyFill="1" applyBorder="1"/>
    <xf numFmtId="3" fontId="2" fillId="0" borderId="0" xfId="2" applyNumberFormat="1" applyFont="1" applyFill="1" applyBorder="1"/>
    <xf numFmtId="3" fontId="9" fillId="0" borderId="19" xfId="2" applyNumberFormat="1" applyFont="1" applyFill="1" applyBorder="1" applyAlignment="1"/>
    <xf numFmtId="3" fontId="9" fillId="0" borderId="19" xfId="2" applyNumberFormat="1" applyFont="1" applyFill="1" applyBorder="1" applyAlignment="1">
      <alignment vertical="center"/>
    </xf>
    <xf numFmtId="165" fontId="9" fillId="0" borderId="0" xfId="2" applyNumberFormat="1" applyFont="1" applyFill="1" applyBorder="1" applyAlignment="1">
      <alignment horizontal="center"/>
    </xf>
    <xf numFmtId="166" fontId="42" fillId="0" borderId="0" xfId="2" applyNumberFormat="1" applyFont="1" applyFill="1" applyBorder="1"/>
    <xf numFmtId="4" fontId="70" fillId="0" borderId="0" xfId="2" applyNumberFormat="1" applyFont="1" applyFill="1" applyBorder="1"/>
    <xf numFmtId="0" fontId="23" fillId="0" borderId="0" xfId="2" applyFont="1" applyFill="1" applyBorder="1" applyAlignment="1">
      <alignment horizontal="left" wrapText="1"/>
    </xf>
    <xf numFmtId="0" fontId="3" fillId="0" borderId="0" xfId="2" applyFont="1" applyFill="1" applyBorder="1" applyAlignment="1">
      <alignment vertical="center"/>
    </xf>
    <xf numFmtId="0" fontId="11" fillId="0" borderId="0" xfId="2" applyFont="1" applyFill="1" applyBorder="1" applyAlignment="1">
      <alignment vertical="center" wrapText="1"/>
    </xf>
    <xf numFmtId="0" fontId="9" fillId="0" borderId="3" xfId="2" applyFont="1" applyFill="1" applyBorder="1" applyAlignment="1">
      <alignment horizontal="center" vertical="center"/>
    </xf>
    <xf numFmtId="0" fontId="71" fillId="0" borderId="0" xfId="2" applyFont="1" applyFill="1" applyBorder="1" applyAlignment="1">
      <alignment vertical="center"/>
    </xf>
    <xf numFmtId="3" fontId="20" fillId="0" borderId="19" xfId="2" applyNumberFormat="1" applyFont="1" applyFill="1" applyBorder="1" applyAlignment="1">
      <alignment horizontal="right" vertical="center"/>
    </xf>
    <xf numFmtId="3" fontId="20" fillId="0" borderId="19" xfId="2" applyNumberFormat="1" applyFont="1" applyBorder="1" applyAlignment="1">
      <alignment horizontal="right" vertical="center"/>
    </xf>
    <xf numFmtId="3" fontId="9" fillId="0" borderId="19" xfId="2" applyNumberFormat="1" applyFont="1" applyFill="1" applyBorder="1" applyAlignment="1">
      <alignment horizontal="right" vertical="center"/>
    </xf>
    <xf numFmtId="41" fontId="9" fillId="0" borderId="19" xfId="2" applyNumberFormat="1" applyFont="1" applyBorder="1" applyAlignment="1">
      <alignment horizontal="right" vertical="center"/>
    </xf>
    <xf numFmtId="3" fontId="9" fillId="0" borderId="19" xfId="2" applyNumberFormat="1" applyFont="1" applyBorder="1" applyAlignment="1">
      <alignment horizontal="right" vertical="center"/>
    </xf>
    <xf numFmtId="3" fontId="2" fillId="0" borderId="0" xfId="2" applyNumberFormat="1" applyAlignment="1">
      <alignment vertical="center"/>
    </xf>
    <xf numFmtId="0" fontId="9" fillId="0" borderId="6" xfId="2" applyFont="1" applyFill="1" applyBorder="1" applyAlignment="1">
      <alignment horizontal="center" vertical="center" wrapText="1"/>
    </xf>
    <xf numFmtId="3" fontId="9" fillId="0" borderId="1" xfId="2" applyNumberFormat="1" applyFont="1" applyFill="1" applyBorder="1"/>
    <xf numFmtId="4" fontId="9" fillId="0" borderId="1" xfId="2" applyNumberFormat="1" applyFont="1" applyFill="1" applyBorder="1" applyAlignment="1">
      <alignment horizontal="right"/>
    </xf>
    <xf numFmtId="3" fontId="9" fillId="0" borderId="19" xfId="2" applyNumberFormat="1" applyFont="1" applyFill="1" applyBorder="1"/>
    <xf numFmtId="4" fontId="9" fillId="0" borderId="19" xfId="2" applyNumberFormat="1" applyFont="1" applyFill="1" applyBorder="1" applyAlignment="1">
      <alignment horizontal="right"/>
    </xf>
    <xf numFmtId="0" fontId="72" fillId="0" borderId="0" xfId="16" applyFont="1" applyAlignment="1">
      <alignment vertical="center"/>
    </xf>
    <xf numFmtId="2" fontId="2" fillId="0" borderId="19" xfId="16" applyNumberFormat="1" applyFont="1" applyBorder="1" applyAlignment="1">
      <alignment horizontal="center" vertical="center"/>
    </xf>
    <xf numFmtId="3" fontId="2" fillId="0" borderId="19" xfId="16" applyNumberFormat="1" applyFont="1" applyBorder="1" applyAlignment="1">
      <alignment vertical="center"/>
    </xf>
    <xf numFmtId="2" fontId="2" fillId="0" borderId="7" xfId="16" applyNumberFormat="1" applyFont="1" applyBorder="1" applyAlignment="1">
      <alignment horizontal="center" vertical="center"/>
    </xf>
    <xf numFmtId="3" fontId="2" fillId="0" borderId="7" xfId="16" applyNumberFormat="1" applyFont="1" applyBorder="1" applyAlignment="1">
      <alignment vertical="center"/>
    </xf>
    <xf numFmtId="3" fontId="2" fillId="0" borderId="19" xfId="16" applyNumberFormat="1" applyFont="1" applyBorder="1" applyAlignment="1">
      <alignment horizontal="right" vertical="center"/>
    </xf>
    <xf numFmtId="2" fontId="2" fillId="0" borderId="8" xfId="16" applyNumberFormat="1" applyFont="1" applyBorder="1" applyAlignment="1">
      <alignment horizontal="center" vertical="center"/>
    </xf>
    <xf numFmtId="3" fontId="2" fillId="0" borderId="8" xfId="16" applyNumberFormat="1" applyFont="1" applyBorder="1" applyAlignment="1">
      <alignment horizontal="right" vertical="center"/>
    </xf>
    <xf numFmtId="3" fontId="2" fillId="0" borderId="7" xfId="16" applyNumberFormat="1" applyFont="1" applyBorder="1" applyAlignment="1">
      <alignment horizontal="right" vertical="center"/>
    </xf>
    <xf numFmtId="0" fontId="2" fillId="0" borderId="0" xfId="2" applyFont="1" applyFill="1" applyBorder="1" applyAlignment="1">
      <alignment vertical="center" wrapText="1"/>
    </xf>
    <xf numFmtId="0" fontId="20" fillId="0" borderId="0" xfId="2" applyFont="1" applyFill="1" applyBorder="1" applyAlignment="1">
      <alignment vertical="center" wrapText="1"/>
    </xf>
    <xf numFmtId="0" fontId="26" fillId="0" borderId="0" xfId="2" applyFont="1" applyFill="1" applyBorder="1" applyAlignment="1">
      <alignment vertical="center" wrapText="1"/>
    </xf>
    <xf numFmtId="1" fontId="9" fillId="0" borderId="6" xfId="2" applyNumberFormat="1" applyFont="1" applyBorder="1" applyAlignment="1">
      <alignment horizontal="center" vertical="center" wrapText="1"/>
    </xf>
    <xf numFmtId="3" fontId="9" fillId="0" borderId="0" xfId="2" applyNumberFormat="1" applyFont="1" applyBorder="1"/>
    <xf numFmtId="3" fontId="20" fillId="0" borderId="1" xfId="2" applyNumberFormat="1" applyFont="1" applyBorder="1" applyAlignment="1">
      <alignment horizontal="right" vertical="center"/>
    </xf>
    <xf numFmtId="3" fontId="20" fillId="0" borderId="10" xfId="2" applyNumberFormat="1" applyFont="1" applyBorder="1" applyAlignment="1">
      <alignment horizontal="right" vertical="center"/>
    </xf>
    <xf numFmtId="3" fontId="9" fillId="0" borderId="19" xfId="2" applyNumberFormat="1" applyFont="1" applyBorder="1" applyAlignment="1">
      <alignment horizontal="right"/>
    </xf>
    <xf numFmtId="0" fontId="28" fillId="0" borderId="2" xfId="0" applyFont="1" applyBorder="1" applyAlignment="1" applyProtection="1">
      <alignment horizontal="center" vertical="center" wrapText="1"/>
      <protection locked="0"/>
    </xf>
    <xf numFmtId="0" fontId="9" fillId="0" borderId="11" xfId="5" applyFont="1" applyBorder="1" applyAlignment="1"/>
    <xf numFmtId="3" fontId="9" fillId="0" borderId="7" xfId="0" applyNumberFormat="1" applyFont="1" applyBorder="1" applyAlignment="1" applyProtection="1">
      <alignment horizontal="right" indent="9"/>
      <protection locked="0"/>
    </xf>
    <xf numFmtId="0" fontId="60" fillId="0" borderId="8" xfId="0" applyFont="1" applyBorder="1" applyAlignment="1" applyProtection="1">
      <alignment vertical="center"/>
      <protection locked="0"/>
    </xf>
    <xf numFmtId="0" fontId="9" fillId="0" borderId="1" xfId="2" applyFont="1" applyBorder="1" applyAlignment="1">
      <alignment horizontal="center" vertical="center"/>
    </xf>
    <xf numFmtId="0" fontId="20" fillId="0" borderId="8" xfId="2" applyFont="1" applyBorder="1" applyAlignment="1">
      <alignment horizontal="center" vertical="center" wrapText="1"/>
    </xf>
    <xf numFmtId="0" fontId="9" fillId="0" borderId="8" xfId="2" applyFont="1" applyBorder="1" applyAlignment="1">
      <alignment horizontal="center"/>
    </xf>
    <xf numFmtId="3" fontId="9" fillId="0" borderId="9" xfId="2" applyNumberFormat="1" applyFont="1" applyBorder="1" applyAlignment="1">
      <alignment horizontal="right"/>
    </xf>
    <xf numFmtId="0" fontId="9" fillId="0" borderId="11" xfId="2" applyFont="1" applyBorder="1" applyAlignment="1">
      <alignment horizontal="center"/>
    </xf>
    <xf numFmtId="3" fontId="9" fillId="0" borderId="7" xfId="2" applyNumberFormat="1" applyFont="1" applyBorder="1" applyAlignment="1">
      <alignment horizontal="right"/>
    </xf>
    <xf numFmtId="3" fontId="9" fillId="0" borderId="11" xfId="2" applyNumberFormat="1" applyFont="1" applyBorder="1" applyAlignment="1">
      <alignment horizontal="right"/>
    </xf>
    <xf numFmtId="3" fontId="9" fillId="0" borderId="15" xfId="2" applyNumberFormat="1" applyFont="1" applyBorder="1" applyAlignment="1">
      <alignment horizontal="right"/>
    </xf>
    <xf numFmtId="2" fontId="20" fillId="0" borderId="8" xfId="2" applyNumberFormat="1" applyFont="1" applyFill="1" applyBorder="1" applyAlignment="1">
      <alignment horizontal="center" vertical="center"/>
    </xf>
    <xf numFmtId="3" fontId="20" fillId="0" borderId="9" xfId="2" applyNumberFormat="1" applyFont="1" applyBorder="1" applyAlignment="1">
      <alignment horizontal="right" vertical="center"/>
    </xf>
    <xf numFmtId="2" fontId="9" fillId="0" borderId="8" xfId="2" applyNumberFormat="1" applyFont="1" applyFill="1" applyBorder="1" applyAlignment="1">
      <alignment horizontal="center" vertical="center"/>
    </xf>
    <xf numFmtId="3" fontId="9" fillId="0" borderId="9" xfId="2" applyNumberFormat="1" applyFont="1" applyBorder="1" applyAlignment="1">
      <alignment horizontal="right" vertical="center"/>
    </xf>
    <xf numFmtId="2" fontId="9" fillId="0" borderId="11" xfId="2" applyNumberFormat="1" applyFont="1" applyFill="1" applyBorder="1" applyAlignment="1">
      <alignment horizontal="center" vertical="center"/>
    </xf>
    <xf numFmtId="3" fontId="9" fillId="0" borderId="7" xfId="2" applyNumberFormat="1" applyFont="1" applyFill="1" applyBorder="1" applyAlignment="1">
      <alignment horizontal="right" vertical="center"/>
    </xf>
    <xf numFmtId="3" fontId="9" fillId="0" borderId="15" xfId="2" applyNumberFormat="1" applyFont="1" applyBorder="1" applyAlignment="1">
      <alignment horizontal="right" vertical="center"/>
    </xf>
    <xf numFmtId="4" fontId="9" fillId="0" borderId="9" xfId="2" applyNumberFormat="1" applyFont="1" applyFill="1" applyBorder="1" applyAlignment="1"/>
    <xf numFmtId="4" fontId="9" fillId="0" borderId="7" xfId="2" applyNumberFormat="1" applyFont="1" applyFill="1" applyBorder="1" applyAlignment="1">
      <alignment horizontal="right"/>
    </xf>
    <xf numFmtId="4" fontId="9" fillId="0" borderId="15" xfId="2" applyNumberFormat="1" applyFont="1" applyFill="1" applyBorder="1" applyAlignment="1"/>
    <xf numFmtId="3" fontId="20" fillId="0" borderId="19" xfId="0" applyNumberFormat="1" applyFont="1" applyBorder="1" applyAlignment="1" applyProtection="1">
      <alignment horizontal="right" vertical="center" indent="9"/>
      <protection hidden="1"/>
    </xf>
    <xf numFmtId="3" fontId="20" fillId="0" borderId="19" xfId="14" applyNumberFormat="1" applyFont="1" applyFill="1" applyBorder="1" applyAlignment="1">
      <alignment horizontal="left" vertical="center" wrapText="1"/>
    </xf>
    <xf numFmtId="3" fontId="20" fillId="0" borderId="1" xfId="14" applyNumberFormat="1" applyFont="1" applyFill="1" applyBorder="1" applyAlignment="1">
      <alignment vertical="center"/>
    </xf>
    <xf numFmtId="3" fontId="26" fillId="0" borderId="19" xfId="14" applyNumberFormat="1" applyFont="1" applyFill="1" applyBorder="1" applyAlignment="1">
      <alignment horizontal="left" vertical="center" wrapText="1"/>
    </xf>
    <xf numFmtId="0" fontId="9" fillId="0" borderId="19" xfId="14" applyFont="1" applyFill="1" applyBorder="1" applyAlignment="1">
      <alignment horizontal="left" vertical="center" wrapText="1"/>
    </xf>
    <xf numFmtId="0" fontId="9" fillId="0" borderId="7" xfId="14" applyFont="1" applyFill="1" applyBorder="1" applyAlignment="1">
      <alignment horizontal="left" vertical="center" wrapText="1"/>
    </xf>
    <xf numFmtId="3" fontId="9" fillId="0" borderId="11" xfId="15" applyNumberFormat="1" applyFont="1" applyFill="1" applyBorder="1" applyAlignment="1">
      <alignment horizontal="right"/>
    </xf>
    <xf numFmtId="3" fontId="9" fillId="0" borderId="7" xfId="15" applyNumberFormat="1" applyFont="1" applyFill="1" applyBorder="1" applyAlignment="1">
      <alignment horizontal="right"/>
    </xf>
    <xf numFmtId="3" fontId="9" fillId="0" borderId="7" xfId="15" applyNumberFormat="1" applyFont="1" applyFill="1" applyBorder="1"/>
    <xf numFmtId="0" fontId="20" fillId="0" borderId="19" xfId="15" applyFont="1" applyFill="1" applyBorder="1" applyAlignment="1">
      <alignment horizontal="left" vertical="center" wrapText="1"/>
    </xf>
    <xf numFmtId="3" fontId="20" fillId="0" borderId="1" xfId="15" applyNumberFormat="1" applyFont="1" applyFill="1" applyBorder="1" applyAlignment="1">
      <alignment vertical="center"/>
    </xf>
    <xf numFmtId="0" fontId="26" fillId="0" borderId="19" xfId="15" applyFont="1" applyFill="1" applyBorder="1" applyAlignment="1">
      <alignment horizontal="left" vertical="center" wrapText="1"/>
    </xf>
    <xf numFmtId="0" fontId="9" fillId="0" borderId="19" xfId="15" applyFont="1" applyFill="1" applyBorder="1" applyAlignment="1">
      <alignment horizontal="left" wrapText="1"/>
    </xf>
    <xf numFmtId="0" fontId="26" fillId="0" borderId="19" xfId="15" applyFont="1" applyFill="1" applyBorder="1" applyAlignment="1">
      <alignment horizontal="left" wrapText="1"/>
    </xf>
    <xf numFmtId="0" fontId="9" fillId="0" borderId="19" xfId="15" applyFont="1" applyFill="1" applyBorder="1" applyAlignment="1">
      <alignment wrapText="1"/>
    </xf>
    <xf numFmtId="0" fontId="9" fillId="0" borderId="19" xfId="14" applyFont="1" applyFill="1" applyBorder="1" applyAlignment="1">
      <alignment horizontal="left" wrapText="1"/>
    </xf>
    <xf numFmtId="0" fontId="9" fillId="0" borderId="7" xfId="15" applyFont="1" applyFill="1" applyBorder="1" applyAlignment="1">
      <alignment wrapText="1"/>
    </xf>
    <xf numFmtId="3" fontId="9" fillId="0" borderId="7" xfId="15" applyNumberFormat="1" applyFont="1" applyFill="1" applyBorder="1" applyAlignment="1"/>
    <xf numFmtId="0" fontId="2" fillId="0" borderId="0" xfId="2" applyAlignment="1">
      <alignment vertical="center"/>
    </xf>
    <xf numFmtId="0" fontId="11" fillId="0" borderId="6" xfId="16" applyFont="1" applyBorder="1" applyAlignment="1">
      <alignment horizontal="center" vertical="center"/>
    </xf>
    <xf numFmtId="41" fontId="63" fillId="0" borderId="8" xfId="15" applyNumberFormat="1" applyFont="1" applyFill="1" applyBorder="1" applyAlignment="1">
      <alignment horizontal="right"/>
    </xf>
    <xf numFmtId="41" fontId="63" fillId="0" borderId="19" xfId="15" applyNumberFormat="1" applyFont="1" applyFill="1" applyBorder="1" applyAlignment="1">
      <alignment horizontal="right"/>
    </xf>
    <xf numFmtId="4" fontId="9" fillId="0" borderId="19" xfId="6" applyNumberFormat="1" applyFont="1" applyFill="1" applyBorder="1" applyAlignment="1">
      <alignment horizontal="right" vertical="center"/>
    </xf>
    <xf numFmtId="0" fontId="9" fillId="0" borderId="6" xfId="2" applyFont="1" applyBorder="1" applyAlignment="1">
      <alignment horizontal="center" vertical="center" wrapText="1"/>
    </xf>
    <xf numFmtId="0" fontId="6" fillId="0" borderId="6" xfId="0" applyFont="1" applyBorder="1" applyAlignment="1">
      <alignment horizontal="center" vertical="center" wrapText="1"/>
    </xf>
    <xf numFmtId="0" fontId="4" fillId="0" borderId="0" xfId="0" applyFont="1" applyAlignment="1">
      <alignment horizontal="left" wrapText="1"/>
    </xf>
    <xf numFmtId="169" fontId="9" fillId="0" borderId="7" xfId="2" applyNumberFormat="1" applyFont="1" applyFill="1" applyBorder="1" applyAlignment="1">
      <alignment horizontal="right" vertical="center"/>
    </xf>
    <xf numFmtId="169" fontId="9" fillId="0" borderId="19" xfId="2" applyNumberFormat="1" applyFont="1" applyFill="1" applyBorder="1" applyAlignment="1">
      <alignment horizontal="right" vertical="center"/>
    </xf>
    <xf numFmtId="0" fontId="9" fillId="0" borderId="7" xfId="6" applyFont="1" applyBorder="1" applyAlignment="1">
      <alignment vertical="center" wrapText="1"/>
    </xf>
    <xf numFmtId="0" fontId="2" fillId="0" borderId="0" xfId="2" applyFont="1" applyFill="1" applyBorder="1" applyAlignment="1">
      <alignment vertical="top"/>
    </xf>
    <xf numFmtId="0" fontId="2" fillId="0" borderId="0" xfId="2" applyFont="1" applyBorder="1" applyAlignment="1">
      <alignment horizontal="left" vertical="top" wrapText="1"/>
    </xf>
    <xf numFmtId="0" fontId="2" fillId="0" borderId="0" xfId="2" applyFont="1" applyBorder="1" applyAlignment="1">
      <alignment vertical="top"/>
    </xf>
    <xf numFmtId="0" fontId="2" fillId="2" borderId="0" xfId="1" applyFont="1" applyFill="1" applyBorder="1" applyAlignment="1">
      <alignment horizontal="left" vertical="top" wrapText="1"/>
    </xf>
    <xf numFmtId="0" fontId="2" fillId="2" borderId="0" xfId="1" applyFont="1" applyFill="1" applyBorder="1" applyAlignment="1">
      <alignment horizontal="left" vertical="top"/>
    </xf>
    <xf numFmtId="0" fontId="2" fillId="2" borderId="0" xfId="2" applyFont="1" applyFill="1" applyBorder="1" applyAlignment="1">
      <alignment vertical="top" wrapText="1"/>
    </xf>
    <xf numFmtId="0" fontId="8" fillId="0" borderId="0" xfId="1" applyFont="1"/>
    <xf numFmtId="0" fontId="2" fillId="0" borderId="0" xfId="2" applyFont="1" applyBorder="1" applyAlignment="1">
      <alignment vertical="top" wrapText="1"/>
    </xf>
    <xf numFmtId="0" fontId="6" fillId="0" borderId="0" xfId="0" applyFont="1" applyBorder="1" applyAlignment="1">
      <alignment vertical="center"/>
    </xf>
    <xf numFmtId="0" fontId="20" fillId="0" borderId="8" xfId="2" applyFont="1" applyFill="1" applyBorder="1" applyAlignment="1">
      <alignment horizontal="center" vertical="center"/>
    </xf>
    <xf numFmtId="0" fontId="20" fillId="0" borderId="0" xfId="2" applyFont="1" applyBorder="1" applyAlignment="1">
      <alignment horizontal="left"/>
    </xf>
    <xf numFmtId="0" fontId="9" fillId="0" borderId="8" xfId="2" applyFont="1" applyBorder="1" applyAlignment="1">
      <alignment horizontal="left"/>
    </xf>
    <xf numFmtId="3" fontId="9" fillId="0" borderId="7" xfId="2" applyNumberFormat="1" applyFont="1" applyFill="1" applyBorder="1" applyAlignment="1"/>
    <xf numFmtId="3" fontId="9" fillId="0" borderId="7" xfId="2" applyNumberFormat="1" applyFont="1" applyFill="1" applyBorder="1" applyAlignment="1">
      <alignment vertical="center"/>
    </xf>
    <xf numFmtId="0" fontId="9" fillId="0" borderId="8" xfId="2" applyFont="1" applyFill="1" applyBorder="1" applyAlignment="1">
      <alignment horizontal="center" vertical="center"/>
    </xf>
    <xf numFmtId="0" fontId="9" fillId="0" borderId="11" xfId="2" applyFont="1" applyFill="1" applyBorder="1" applyAlignment="1">
      <alignment horizontal="center" vertical="center"/>
    </xf>
    <xf numFmtId="0" fontId="26" fillId="0" borderId="8" xfId="2" applyFont="1" applyBorder="1" applyAlignment="1">
      <alignment horizontal="left"/>
    </xf>
    <xf numFmtId="4" fontId="9" fillId="0" borderId="19" xfId="2" applyNumberFormat="1" applyFont="1" applyBorder="1" applyAlignment="1"/>
    <xf numFmtId="3" fontId="20" fillId="0" borderId="8" xfId="2" applyNumberFormat="1" applyFont="1" applyBorder="1" applyAlignment="1">
      <alignment horizontal="right"/>
    </xf>
    <xf numFmtId="0" fontId="24" fillId="0" borderId="0" xfId="2" applyFont="1" applyAlignment="1">
      <alignment vertical="top"/>
    </xf>
    <xf numFmtId="166" fontId="9" fillId="0" borderId="0" xfId="3" applyNumberFormat="1" applyFont="1" applyAlignment="1">
      <alignment horizontal="right" vertical="top"/>
    </xf>
    <xf numFmtId="0" fontId="23" fillId="0" borderId="0" xfId="2" applyFont="1" applyAlignment="1">
      <alignment vertical="top"/>
    </xf>
    <xf numFmtId="0" fontId="66" fillId="0" borderId="0" xfId="2" applyFont="1" applyAlignment="1">
      <alignment vertical="top"/>
    </xf>
    <xf numFmtId="0" fontId="2" fillId="0" borderId="0" xfId="2" applyAlignment="1">
      <alignment vertical="top"/>
    </xf>
    <xf numFmtId="41" fontId="6" fillId="0" borderId="19" xfId="0" applyNumberFormat="1" applyFont="1" applyBorder="1" applyAlignment="1">
      <alignment horizontal="right" vertical="center"/>
    </xf>
    <xf numFmtId="0" fontId="73" fillId="0" borderId="0" xfId="12" applyFont="1" applyAlignment="1">
      <alignment horizontal="center" wrapText="1"/>
    </xf>
    <xf numFmtId="0" fontId="53" fillId="0" borderId="0" xfId="12" applyFont="1" applyAlignment="1">
      <alignment horizontal="left" wrapText="1"/>
    </xf>
    <xf numFmtId="0" fontId="56" fillId="0" borderId="0" xfId="12" applyFont="1" applyAlignment="1">
      <alignment horizontal="center"/>
    </xf>
    <xf numFmtId="0" fontId="55" fillId="0" borderId="0" xfId="12" applyFont="1" applyBorder="1" applyAlignment="1">
      <alignment horizontal="center" vertical="center"/>
    </xf>
    <xf numFmtId="0" fontId="11" fillId="0" borderId="0" xfId="2" applyFont="1" applyAlignment="1">
      <alignment horizontal="center" vertical="center"/>
    </xf>
    <xf numFmtId="49" fontId="5" fillId="0" borderId="0" xfId="1" applyNumberFormat="1" applyFont="1" applyAlignment="1">
      <alignment horizontal="justify" vertical="top" wrapText="1"/>
    </xf>
    <xf numFmtId="49" fontId="11" fillId="0" borderId="0" xfId="3" applyNumberFormat="1" applyFont="1" applyAlignment="1">
      <alignment horizontal="center" vertical="center"/>
    </xf>
    <xf numFmtId="49" fontId="5" fillId="0" borderId="0" xfId="3" applyNumberFormat="1" applyFont="1" applyAlignment="1">
      <alignment horizontal="justify" vertical="top" wrapText="1"/>
    </xf>
    <xf numFmtId="49" fontId="5" fillId="0" borderId="0" xfId="3" applyNumberFormat="1" applyFont="1" applyAlignment="1">
      <alignment horizontal="justify"/>
    </xf>
    <xf numFmtId="49" fontId="4" fillId="0" borderId="0" xfId="3" applyNumberFormat="1" applyFont="1" applyAlignment="1">
      <alignment horizontal="justify" vertical="top" wrapText="1"/>
    </xf>
    <xf numFmtId="49" fontId="2" fillId="0" borderId="0" xfId="3" applyNumberFormat="1" applyFont="1" applyBorder="1" applyAlignment="1">
      <alignment horizontal="justify" vertical="top" wrapText="1"/>
    </xf>
    <xf numFmtId="49" fontId="5" fillId="0" borderId="0" xfId="3" applyNumberFormat="1" applyFont="1" applyBorder="1" applyAlignment="1">
      <alignment horizontal="justify" vertical="top" wrapText="1"/>
    </xf>
    <xf numFmtId="49" fontId="10" fillId="0" borderId="0" xfId="3" applyNumberFormat="1" applyFont="1" applyBorder="1" applyAlignment="1">
      <alignment horizontal="justify" wrapText="1"/>
    </xf>
    <xf numFmtId="49" fontId="11" fillId="0" borderId="0" xfId="3" applyNumberFormat="1" applyFont="1" applyAlignment="1">
      <alignment horizontal="right" vertical="top"/>
    </xf>
    <xf numFmtId="49" fontId="2" fillId="0" borderId="0" xfId="3" applyNumberFormat="1" applyFont="1" applyBorder="1" applyAlignment="1">
      <alignment horizontal="justify" vertical="top"/>
    </xf>
    <xf numFmtId="49" fontId="9" fillId="0" borderId="0" xfId="3" applyNumberFormat="1" applyFont="1" applyAlignment="1">
      <alignment vertical="top"/>
    </xf>
    <xf numFmtId="49" fontId="11" fillId="0" borderId="0" xfId="3" applyNumberFormat="1" applyFont="1" applyBorder="1" applyAlignment="1">
      <alignment horizontal="justify" vertical="top" wrapText="1"/>
    </xf>
    <xf numFmtId="0" fontId="23" fillId="0" borderId="0" xfId="2" applyFont="1" applyAlignment="1">
      <alignment horizontal="left" wrapText="1"/>
    </xf>
    <xf numFmtId="0" fontId="3" fillId="3" borderId="0" xfId="2" applyFont="1" applyFill="1" applyAlignment="1">
      <alignment horizontal="center" vertical="center"/>
    </xf>
    <xf numFmtId="0" fontId="11" fillId="0" borderId="0" xfId="2" applyFont="1" applyAlignment="1">
      <alignment horizontal="left" vertical="center" wrapText="1"/>
    </xf>
    <xf numFmtId="0" fontId="2" fillId="0" borderId="0" xfId="2" applyFont="1" applyAlignment="1">
      <alignment horizontal="left" vertical="center" wrapText="1"/>
    </xf>
    <xf numFmtId="0" fontId="9" fillId="0" borderId="1" xfId="2" applyFont="1" applyBorder="1" applyAlignment="1">
      <alignment horizontal="center" vertical="center" wrapText="1"/>
    </xf>
    <xf numFmtId="0" fontId="9" fillId="0" borderId="5" xfId="2" applyFont="1" applyBorder="1" applyAlignment="1">
      <alignment horizontal="center" vertical="center" wrapText="1"/>
    </xf>
    <xf numFmtId="0" fontId="9" fillId="0" borderId="7" xfId="2" applyFont="1" applyBorder="1" applyAlignment="1">
      <alignment horizontal="center" vertical="center" wrapText="1"/>
    </xf>
    <xf numFmtId="0" fontId="9" fillId="0" borderId="2" xfId="2" applyFont="1" applyBorder="1" applyAlignment="1">
      <alignment horizontal="center" vertical="center" wrapText="1"/>
    </xf>
    <xf numFmtId="0" fontId="9" fillId="0" borderId="3" xfId="2" applyFont="1" applyBorder="1" applyAlignment="1">
      <alignment horizontal="center" vertical="center" wrapText="1"/>
    </xf>
    <xf numFmtId="0" fontId="9" fillId="0" borderId="4" xfId="2" applyFont="1" applyBorder="1" applyAlignment="1">
      <alignment horizontal="center" vertical="center" wrapText="1"/>
    </xf>
    <xf numFmtId="0" fontId="9" fillId="0" borderId="6" xfId="2" applyFont="1" applyBorder="1" applyAlignment="1">
      <alignment horizontal="center" vertical="center" wrapText="1"/>
    </xf>
    <xf numFmtId="0" fontId="9" fillId="0" borderId="2" xfId="2" applyFont="1" applyFill="1" applyBorder="1" applyAlignment="1">
      <alignment horizontal="center" vertical="center" wrapText="1"/>
    </xf>
    <xf numFmtId="0" fontId="9" fillId="0" borderId="4" xfId="2" applyFont="1" applyFill="1" applyBorder="1" applyAlignment="1">
      <alignment horizontal="center" vertical="center" wrapText="1"/>
    </xf>
    <xf numFmtId="0" fontId="9" fillId="0" borderId="3" xfId="2" applyFont="1" applyFill="1" applyBorder="1" applyAlignment="1">
      <alignment horizontal="center" vertical="center" wrapText="1"/>
    </xf>
    <xf numFmtId="0" fontId="20" fillId="0" borderId="2" xfId="2" applyFont="1" applyBorder="1" applyAlignment="1">
      <alignment horizontal="center" vertical="center"/>
    </xf>
    <xf numFmtId="0" fontId="20" fillId="0" borderId="4" xfId="2" applyFont="1" applyBorder="1" applyAlignment="1">
      <alignment horizontal="center" vertical="center"/>
    </xf>
    <xf numFmtId="0" fontId="20" fillId="0" borderId="3" xfId="2" applyFont="1" applyBorder="1" applyAlignment="1">
      <alignment horizontal="center" vertical="center"/>
    </xf>
    <xf numFmtId="49" fontId="23" fillId="0" borderId="0" xfId="2" applyNumberFormat="1" applyFont="1" applyAlignment="1">
      <alignment horizontal="justify" vertical="top" wrapText="1"/>
    </xf>
    <xf numFmtId="0" fontId="1" fillId="0" borderId="0" xfId="1" applyAlignment="1">
      <alignment horizontal="center" vertical="center"/>
    </xf>
    <xf numFmtId="0" fontId="11" fillId="0" borderId="0" xfId="2" applyFont="1" applyAlignment="1">
      <alignment horizontal="left" wrapText="1"/>
    </xf>
    <xf numFmtId="0" fontId="9" fillId="0" borderId="6" xfId="5" applyFont="1" applyBorder="1" applyAlignment="1">
      <alignment horizontal="center" vertical="center" wrapText="1"/>
    </xf>
    <xf numFmtId="0" fontId="9" fillId="0" borderId="1" xfId="5" applyFont="1" applyBorder="1" applyAlignment="1">
      <alignment horizontal="center" vertical="center" wrapText="1"/>
    </xf>
    <xf numFmtId="0" fontId="9" fillId="0" borderId="5" xfId="5" applyFont="1" applyBorder="1" applyAlignment="1">
      <alignment horizontal="center" vertical="center" wrapText="1"/>
    </xf>
    <xf numFmtId="0" fontId="9" fillId="0" borderId="7" xfId="5" applyFont="1" applyBorder="1" applyAlignment="1">
      <alignment horizontal="center" vertical="center" wrapText="1"/>
    </xf>
    <xf numFmtId="0" fontId="26" fillId="0" borderId="2" xfId="5" applyFont="1" applyBorder="1" applyAlignment="1">
      <alignment horizontal="left" vertical="center" wrapText="1"/>
    </xf>
    <xf numFmtId="0" fontId="26" fillId="0" borderId="4" xfId="5" applyFont="1" applyBorder="1" applyAlignment="1">
      <alignment horizontal="left" vertical="center" wrapText="1"/>
    </xf>
    <xf numFmtId="0" fontId="26" fillId="0" borderId="3" xfId="5" applyFont="1" applyBorder="1" applyAlignment="1">
      <alignment horizontal="left" vertical="center" wrapText="1"/>
    </xf>
    <xf numFmtId="0" fontId="9" fillId="0" borderId="2" xfId="5" applyFont="1" applyBorder="1" applyAlignment="1">
      <alignment horizontal="left" vertical="center" wrapText="1"/>
    </xf>
    <xf numFmtId="0" fontId="9" fillId="0" borderId="4" xfId="5" applyFont="1" applyBorder="1" applyAlignment="1">
      <alignment horizontal="left" vertical="center" wrapText="1"/>
    </xf>
    <xf numFmtId="0" fontId="9" fillId="0" borderId="3" xfId="5" applyFont="1" applyBorder="1" applyAlignment="1">
      <alignment horizontal="left" vertical="center" wrapText="1"/>
    </xf>
    <xf numFmtId="0" fontId="9" fillId="0" borderId="2" xfId="5" applyFont="1" applyBorder="1" applyAlignment="1">
      <alignment horizontal="center" vertical="center" wrapText="1"/>
    </xf>
    <xf numFmtId="0" fontId="9" fillId="0" borderId="3" xfId="5" applyFont="1" applyBorder="1" applyAlignment="1">
      <alignment horizontal="center" vertical="center" wrapText="1"/>
    </xf>
    <xf numFmtId="0" fontId="26" fillId="0" borderId="6" xfId="5" applyFont="1" applyBorder="1" applyAlignment="1">
      <alignment horizontal="center" vertical="center" wrapText="1"/>
    </xf>
    <xf numFmtId="0" fontId="23" fillId="0" borderId="0" xfId="2" applyFont="1" applyAlignment="1">
      <alignment horizontal="justify" vertical="top" wrapText="1"/>
    </xf>
    <xf numFmtId="0" fontId="23" fillId="2" borderId="0" xfId="2" applyFont="1" applyFill="1" applyAlignment="1">
      <alignment horizontal="left" wrapText="1"/>
    </xf>
    <xf numFmtId="0" fontId="2" fillId="2" borderId="0" xfId="2" applyFont="1" applyFill="1" applyAlignment="1"/>
    <xf numFmtId="0" fontId="11" fillId="0" borderId="0" xfId="2" applyNumberFormat="1" applyFont="1" applyAlignment="1">
      <alignment horizontal="left" wrapText="1"/>
    </xf>
    <xf numFmtId="4" fontId="23" fillId="0" borderId="0" xfId="2" applyNumberFormat="1" applyFont="1" applyAlignment="1">
      <alignment horizontal="left" wrapText="1"/>
    </xf>
    <xf numFmtId="0" fontId="20" fillId="0" borderId="10" xfId="2" applyFont="1" applyBorder="1" applyAlignment="1">
      <alignment horizontal="center" vertical="center" wrapText="1"/>
    </xf>
    <xf numFmtId="0" fontId="20" fillId="0" borderId="12" xfId="2" applyFont="1" applyBorder="1" applyAlignment="1">
      <alignment horizontal="center" vertical="center" wrapText="1"/>
    </xf>
    <xf numFmtId="0" fontId="20" fillId="0" borderId="13" xfId="2" applyFont="1" applyBorder="1" applyAlignment="1">
      <alignment horizontal="center" vertical="center" wrapText="1"/>
    </xf>
    <xf numFmtId="0" fontId="23" fillId="0" borderId="0" xfId="2" applyFont="1" applyFill="1" applyAlignment="1">
      <alignment horizontal="justify" vertical="top" wrapText="1"/>
    </xf>
    <xf numFmtId="0" fontId="9" fillId="0" borderId="19" xfId="2" applyFont="1" applyBorder="1" applyAlignment="1">
      <alignment horizontal="center" vertical="center" wrapText="1"/>
    </xf>
    <xf numFmtId="0" fontId="9" fillId="0" borderId="2" xfId="2" applyFont="1" applyBorder="1" applyAlignment="1">
      <alignment horizontal="center" vertical="center"/>
    </xf>
    <xf numFmtId="0" fontId="9" fillId="0" borderId="4" xfId="2" applyFont="1" applyBorder="1" applyAlignment="1">
      <alignment horizontal="center" vertical="center"/>
    </xf>
    <xf numFmtId="0" fontId="9" fillId="0" borderId="3" xfId="2" applyFont="1" applyBorder="1" applyAlignment="1">
      <alignment horizontal="center" vertical="center"/>
    </xf>
    <xf numFmtId="4" fontId="9" fillId="2" borderId="2" xfId="5" applyNumberFormat="1" applyFont="1" applyFill="1" applyBorder="1" applyAlignment="1">
      <alignment horizontal="center" vertical="center"/>
    </xf>
    <xf numFmtId="4" fontId="9" fillId="2" borderId="4" xfId="5" applyNumberFormat="1" applyFont="1" applyFill="1" applyBorder="1" applyAlignment="1">
      <alignment horizontal="center" vertical="center"/>
    </xf>
    <xf numFmtId="4" fontId="9" fillId="2" borderId="3" xfId="5" applyNumberFormat="1" applyFont="1" applyFill="1" applyBorder="1" applyAlignment="1">
      <alignment horizontal="center" vertical="center"/>
    </xf>
    <xf numFmtId="0" fontId="23" fillId="0" borderId="0" xfId="2" applyFont="1" applyAlignment="1">
      <alignment horizontal="justify" vertical="center" wrapText="1"/>
    </xf>
    <xf numFmtId="0" fontId="11" fillId="0" borderId="0" xfId="2" applyFont="1" applyFill="1" applyBorder="1" applyAlignment="1">
      <alignment horizontal="left" vertical="center" wrapText="1"/>
    </xf>
    <xf numFmtId="0" fontId="9" fillId="0" borderId="1" xfId="5" applyFont="1" applyFill="1" applyBorder="1" applyAlignment="1">
      <alignment horizontal="center" vertical="center" wrapText="1"/>
    </xf>
    <xf numFmtId="0" fontId="9" fillId="0" borderId="5" xfId="5" applyFont="1" applyFill="1" applyBorder="1" applyAlignment="1">
      <alignment horizontal="center" vertical="center" wrapText="1"/>
    </xf>
    <xf numFmtId="0" fontId="9" fillId="0" borderId="7" xfId="5" applyFont="1" applyFill="1" applyBorder="1" applyAlignment="1">
      <alignment horizontal="center" vertical="center" wrapText="1"/>
    </xf>
    <xf numFmtId="0" fontId="26" fillId="0" borderId="2" xfId="5" applyFont="1" applyFill="1" applyBorder="1" applyAlignment="1">
      <alignment horizontal="left" vertical="center" wrapText="1"/>
    </xf>
    <xf numFmtId="0" fontId="26" fillId="0" borderId="4" xfId="5" applyFont="1" applyFill="1" applyBorder="1" applyAlignment="1">
      <alignment horizontal="left" vertical="center" wrapText="1"/>
    </xf>
    <xf numFmtId="0" fontId="26" fillId="0" borderId="3" xfId="5" applyFont="1" applyFill="1" applyBorder="1" applyAlignment="1">
      <alignment horizontal="left" vertical="center" wrapText="1"/>
    </xf>
    <xf numFmtId="0" fontId="9" fillId="0" borderId="2" xfId="5" applyFont="1" applyFill="1" applyBorder="1" applyAlignment="1">
      <alignment horizontal="center" vertical="center" wrapText="1"/>
    </xf>
    <xf numFmtId="0" fontId="9" fillId="0" borderId="3" xfId="5" applyFont="1" applyFill="1" applyBorder="1" applyAlignment="1">
      <alignment horizontal="center" vertical="center" wrapText="1"/>
    </xf>
    <xf numFmtId="0" fontId="26" fillId="0" borderId="1" xfId="5" applyFont="1" applyFill="1" applyBorder="1" applyAlignment="1">
      <alignment horizontal="center" vertical="center" wrapText="1"/>
    </xf>
    <xf numFmtId="0" fontId="26" fillId="0" borderId="7" xfId="5" applyFont="1" applyFill="1" applyBorder="1" applyAlignment="1">
      <alignment horizontal="center" vertical="center" wrapText="1"/>
    </xf>
    <xf numFmtId="0" fontId="9" fillId="0" borderId="19" xfId="5" applyFont="1" applyFill="1" applyBorder="1" applyAlignment="1">
      <alignment horizontal="center" vertical="center" wrapText="1"/>
    </xf>
    <xf numFmtId="0" fontId="1" fillId="0" borderId="0" xfId="1" applyAlignment="1">
      <alignment horizontal="justify" vertical="top" wrapText="1"/>
    </xf>
    <xf numFmtId="0" fontId="11" fillId="0" borderId="0" xfId="2" applyFont="1" applyAlignment="1">
      <alignment horizontal="center"/>
    </xf>
    <xf numFmtId="0" fontId="20" fillId="0" borderId="2" xfId="2" applyFont="1" applyFill="1" applyBorder="1" applyAlignment="1">
      <alignment horizontal="center" vertical="center"/>
    </xf>
    <xf numFmtId="0" fontId="20" fillId="0" borderId="4" xfId="2" applyFont="1" applyFill="1" applyBorder="1" applyAlignment="1">
      <alignment horizontal="center" vertical="center"/>
    </xf>
    <xf numFmtId="0" fontId="20" fillId="0" borderId="3" xfId="2" applyFont="1" applyFill="1" applyBorder="1" applyAlignment="1">
      <alignment horizontal="center" vertical="center"/>
    </xf>
    <xf numFmtId="0" fontId="20" fillId="0" borderId="2" xfId="2" applyFont="1" applyBorder="1" applyAlignment="1">
      <alignment horizontal="center" vertical="center" wrapText="1"/>
    </xf>
    <xf numFmtId="0" fontId="20" fillId="0" borderId="4" xfId="2" applyFont="1" applyBorder="1" applyAlignment="1">
      <alignment horizontal="center" vertical="center" wrapText="1"/>
    </xf>
    <xf numFmtId="0" fontId="20" fillId="0" borderId="3" xfId="2" applyFont="1" applyBorder="1" applyAlignment="1">
      <alignment horizontal="center" vertical="center" wrapText="1"/>
    </xf>
    <xf numFmtId="0" fontId="9" fillId="0" borderId="19" xfId="5" applyFont="1" applyBorder="1" applyAlignment="1">
      <alignment horizontal="center" vertical="center" wrapText="1"/>
    </xf>
    <xf numFmtId="0" fontId="9" fillId="0" borderId="4" xfId="5" applyFont="1" applyBorder="1" applyAlignment="1">
      <alignment horizontal="center" vertical="center" wrapText="1"/>
    </xf>
    <xf numFmtId="2" fontId="2" fillId="0" borderId="2" xfId="2" applyNumberFormat="1" applyFont="1" applyBorder="1" applyAlignment="1">
      <alignment horizontal="center" vertical="center"/>
    </xf>
    <xf numFmtId="2" fontId="2" fillId="0" borderId="4" xfId="2" applyNumberFormat="1" applyFont="1" applyBorder="1" applyAlignment="1">
      <alignment horizontal="center" vertical="center"/>
    </xf>
    <xf numFmtId="2" fontId="2" fillId="0" borderId="8" xfId="2" applyNumberFormat="1" applyFont="1" applyBorder="1" applyAlignment="1">
      <alignment horizontal="center" vertical="center" wrapText="1"/>
    </xf>
    <xf numFmtId="2" fontId="2" fillId="0" borderId="0" xfId="2" applyNumberFormat="1" applyFont="1" applyBorder="1" applyAlignment="1">
      <alignment horizontal="center" vertical="center"/>
    </xf>
    <xf numFmtId="0" fontId="20" fillId="0" borderId="8" xfId="2" applyFont="1" applyBorder="1" applyAlignment="1">
      <alignment horizontal="left"/>
    </xf>
    <xf numFmtId="0" fontId="20" fillId="0" borderId="0" xfId="2" applyFont="1" applyBorder="1" applyAlignment="1">
      <alignment horizontal="left"/>
    </xf>
    <xf numFmtId="0" fontId="9" fillId="0" borderId="8" xfId="2" applyFont="1" applyBorder="1" applyAlignment="1">
      <alignment horizontal="left"/>
    </xf>
    <xf numFmtId="0" fontId="9" fillId="0" borderId="0" xfId="2" applyFont="1" applyBorder="1" applyAlignment="1">
      <alignment horizontal="left"/>
    </xf>
    <xf numFmtId="0" fontId="11" fillId="0" borderId="14" xfId="2" applyFont="1" applyBorder="1" applyAlignment="1">
      <alignment horizontal="left" wrapText="1"/>
    </xf>
    <xf numFmtId="0" fontId="9" fillId="0" borderId="11" xfId="2" applyFont="1" applyBorder="1" applyAlignment="1">
      <alignment horizontal="left"/>
    </xf>
    <xf numFmtId="0" fontId="9" fillId="0" borderId="14" xfId="2" applyFont="1" applyBorder="1" applyAlignment="1">
      <alignment horizontal="left"/>
    </xf>
    <xf numFmtId="0" fontId="24" fillId="0" borderId="0" xfId="2" applyFont="1" applyAlignment="1">
      <alignment horizontal="justify" vertical="top" wrapText="1"/>
    </xf>
    <xf numFmtId="0" fontId="23" fillId="0" borderId="0" xfId="2" applyFont="1" applyAlignment="1">
      <alignment horizontal="left" vertical="top" wrapText="1"/>
    </xf>
    <xf numFmtId="0" fontId="23" fillId="0" borderId="0" xfId="5" applyFont="1" applyFill="1" applyBorder="1" applyAlignment="1">
      <alignment vertical="top" wrapText="1"/>
    </xf>
    <xf numFmtId="0" fontId="24" fillId="0" borderId="0" xfId="2" applyFont="1" applyAlignment="1">
      <alignment vertical="top" wrapText="1"/>
    </xf>
    <xf numFmtId="0" fontId="3" fillId="12" borderId="0" xfId="2" applyFont="1" applyFill="1" applyBorder="1" applyAlignment="1">
      <alignment horizontal="center" vertical="center"/>
    </xf>
    <xf numFmtId="1" fontId="9" fillId="0" borderId="1" xfId="2" applyNumberFormat="1" applyFont="1" applyBorder="1" applyAlignment="1">
      <alignment horizontal="center" vertical="center"/>
    </xf>
    <xf numFmtId="1" fontId="9" fillId="0" borderId="19" xfId="2" applyNumberFormat="1" applyFont="1" applyBorder="1" applyAlignment="1">
      <alignment horizontal="center" vertical="center"/>
    </xf>
    <xf numFmtId="1" fontId="9" fillId="0" borderId="7" xfId="2" applyNumberFormat="1" applyFont="1" applyBorder="1" applyAlignment="1">
      <alignment horizontal="center" vertical="center"/>
    </xf>
    <xf numFmtId="0" fontId="26" fillId="0" borderId="2" xfId="2" applyFont="1" applyFill="1" applyBorder="1" applyAlignment="1">
      <alignment horizontal="center" vertical="center" wrapText="1"/>
    </xf>
    <xf numFmtId="0" fontId="26" fillId="0" borderId="4" xfId="2" applyFont="1" applyFill="1" applyBorder="1" applyAlignment="1">
      <alignment horizontal="center" vertical="center" wrapText="1"/>
    </xf>
    <xf numFmtId="0" fontId="26" fillId="0" borderId="3" xfId="2" applyFont="1" applyFill="1" applyBorder="1" applyAlignment="1">
      <alignment horizontal="center" vertical="center" wrapText="1"/>
    </xf>
    <xf numFmtId="1" fontId="9" fillId="0" borderId="2" xfId="2" applyNumberFormat="1" applyFont="1" applyBorder="1" applyAlignment="1">
      <alignment horizontal="center" vertical="center"/>
    </xf>
    <xf numFmtId="1" fontId="9" fillId="0" borderId="3" xfId="2" applyNumberFormat="1" applyFont="1" applyBorder="1" applyAlignment="1">
      <alignment horizontal="center" vertical="center"/>
    </xf>
    <xf numFmtId="0" fontId="11" fillId="0" borderId="0" xfId="2" applyFont="1" applyAlignment="1">
      <alignment horizontal="left" vertical="center"/>
    </xf>
    <xf numFmtId="0" fontId="2" fillId="0" borderId="5" xfId="2" applyFont="1" applyBorder="1" applyAlignment="1">
      <alignment vertical="center"/>
    </xf>
    <xf numFmtId="0" fontId="2" fillId="0" borderId="7" xfId="2" applyFont="1" applyBorder="1" applyAlignment="1">
      <alignment vertical="center"/>
    </xf>
    <xf numFmtId="0" fontId="20" fillId="0" borderId="11" xfId="2" applyFont="1" applyFill="1" applyBorder="1" applyAlignment="1">
      <alignment horizontal="center" vertical="center"/>
    </xf>
    <xf numFmtId="0" fontId="20" fillId="0" borderId="14" xfId="2" applyFont="1" applyFill="1" applyBorder="1" applyAlignment="1">
      <alignment horizontal="center" vertical="center"/>
    </xf>
    <xf numFmtId="0" fontId="20" fillId="0" borderId="15" xfId="2" applyFont="1" applyFill="1" applyBorder="1" applyAlignment="1">
      <alignment horizontal="center" vertical="center"/>
    </xf>
    <xf numFmtId="0" fontId="23" fillId="0" borderId="0" xfId="2" applyFont="1" applyFill="1" applyBorder="1" applyAlignment="1">
      <alignment horizontal="left" vertical="top" wrapText="1"/>
    </xf>
    <xf numFmtId="0" fontId="9" fillId="0" borderId="2" xfId="2" applyFont="1" applyBorder="1" applyAlignment="1">
      <alignment horizontal="center" wrapText="1"/>
    </xf>
    <xf numFmtId="0" fontId="9" fillId="0" borderId="3" xfId="2" applyFont="1" applyBorder="1" applyAlignment="1">
      <alignment horizontal="center" wrapText="1"/>
    </xf>
    <xf numFmtId="0" fontId="9" fillId="0" borderId="8" xfId="2" applyFont="1" applyBorder="1" applyAlignment="1">
      <alignment horizontal="center" vertical="center" wrapText="1"/>
    </xf>
    <xf numFmtId="0" fontId="9" fillId="0" borderId="0" xfId="2" applyFont="1" applyBorder="1" applyAlignment="1">
      <alignment horizontal="center" vertical="center" wrapText="1"/>
    </xf>
    <xf numFmtId="0" fontId="4" fillId="0" borderId="14" xfId="2" applyFont="1" applyBorder="1" applyAlignment="1">
      <alignment horizontal="left" vertical="center" wrapText="1"/>
    </xf>
    <xf numFmtId="0" fontId="4" fillId="0" borderId="14" xfId="2" applyFont="1" applyBorder="1" applyAlignment="1">
      <alignment horizontal="left" vertical="center"/>
    </xf>
    <xf numFmtId="0" fontId="9" fillId="0" borderId="10" xfId="2" applyFont="1" applyBorder="1" applyAlignment="1">
      <alignment horizontal="center" vertical="center" wrapText="1"/>
    </xf>
    <xf numFmtId="0" fontId="9" fillId="0" borderId="13" xfId="2" applyFont="1" applyBorder="1" applyAlignment="1">
      <alignment horizontal="center" vertical="center" wrapText="1"/>
    </xf>
    <xf numFmtId="0" fontId="9" fillId="0" borderId="8" xfId="2" applyFont="1" applyBorder="1" applyAlignment="1">
      <alignment horizontal="center" vertical="center"/>
    </xf>
    <xf numFmtId="0" fontId="9" fillId="0" borderId="0" xfId="2" applyFont="1" applyBorder="1" applyAlignment="1">
      <alignment horizontal="center" vertical="center"/>
    </xf>
    <xf numFmtId="4" fontId="20" fillId="0" borderId="8" xfId="2" applyNumberFormat="1" applyFont="1" applyBorder="1" applyAlignment="1">
      <alignment horizontal="right" vertical="center"/>
    </xf>
    <xf numFmtId="4" fontId="20" fillId="0" borderId="9" xfId="2" applyNumberFormat="1" applyFont="1" applyBorder="1" applyAlignment="1">
      <alignment horizontal="right" vertical="center"/>
    </xf>
    <xf numFmtId="4" fontId="20" fillId="0" borderId="0" xfId="2" applyNumberFormat="1" applyFont="1" applyBorder="1" applyAlignment="1">
      <alignment horizontal="right" vertical="center"/>
    </xf>
    <xf numFmtId="4" fontId="9" fillId="0" borderId="8" xfId="2" applyNumberFormat="1" applyFont="1" applyBorder="1" applyAlignment="1">
      <alignment horizontal="right" vertical="center"/>
    </xf>
    <xf numFmtId="4" fontId="9" fillId="0" borderId="9" xfId="2" applyNumberFormat="1" applyFont="1" applyBorder="1" applyAlignment="1">
      <alignment horizontal="right" vertical="center"/>
    </xf>
    <xf numFmtId="4" fontId="9" fillId="0" borderId="0" xfId="2" applyNumberFormat="1" applyFont="1" applyBorder="1" applyAlignment="1">
      <alignment horizontal="right" vertical="center"/>
    </xf>
    <xf numFmtId="4" fontId="9" fillId="0" borderId="11" xfId="2" applyNumberFormat="1" applyFont="1" applyBorder="1" applyAlignment="1">
      <alignment horizontal="right" vertical="center"/>
    </xf>
    <xf numFmtId="4" fontId="9" fillId="0" borderId="15" xfId="2" applyNumberFormat="1" applyFont="1" applyBorder="1" applyAlignment="1">
      <alignment horizontal="right" vertical="center"/>
    </xf>
    <xf numFmtId="0" fontId="11" fillId="0" borderId="0" xfId="2" applyFont="1" applyBorder="1" applyAlignment="1">
      <alignment horizontal="left" wrapText="1"/>
    </xf>
    <xf numFmtId="0" fontId="9" fillId="0" borderId="11" xfId="2" applyFont="1" applyBorder="1" applyAlignment="1">
      <alignment horizontal="center" vertical="center" wrapText="1"/>
    </xf>
    <xf numFmtId="0" fontId="9" fillId="0" borderId="14" xfId="2" applyFont="1" applyBorder="1" applyAlignment="1">
      <alignment horizontal="center" vertical="center" wrapText="1"/>
    </xf>
    <xf numFmtId="0" fontId="9" fillId="0" borderId="2" xfId="2" applyFont="1" applyBorder="1" applyAlignment="1">
      <alignment horizontal="left" vertical="center" wrapText="1"/>
    </xf>
    <xf numFmtId="0" fontId="9" fillId="0" borderId="4" xfId="2" applyFont="1" applyBorder="1" applyAlignment="1">
      <alignment horizontal="left" vertical="center" wrapText="1"/>
    </xf>
    <xf numFmtId="0" fontId="9" fillId="0" borderId="3" xfId="2" applyFont="1" applyBorder="1" applyAlignment="1">
      <alignment horizontal="left" vertical="center" wrapText="1"/>
    </xf>
    <xf numFmtId="0" fontId="23" fillId="0" borderId="0" xfId="2" applyFont="1" applyFill="1" applyBorder="1" applyAlignment="1">
      <alignment horizontal="left" vertical="center" wrapText="1"/>
    </xf>
    <xf numFmtId="0" fontId="20" fillId="0" borderId="8" xfId="2" applyFont="1" applyFill="1" applyBorder="1" applyAlignment="1">
      <alignment horizontal="center" vertical="center"/>
    </xf>
    <xf numFmtId="0" fontId="20" fillId="0" borderId="0" xfId="2" applyFont="1" applyFill="1" applyBorder="1" applyAlignment="1">
      <alignment horizontal="center" vertical="center"/>
    </xf>
    <xf numFmtId="0" fontId="20" fillId="0" borderId="9" xfId="2" applyFont="1" applyFill="1" applyBorder="1" applyAlignment="1">
      <alignment horizontal="center" vertical="center"/>
    </xf>
    <xf numFmtId="3" fontId="20" fillId="0" borderId="8" xfId="2" applyNumberFormat="1" applyFont="1" applyFill="1" applyBorder="1" applyAlignment="1">
      <alignment horizontal="center" vertical="center"/>
    </xf>
    <xf numFmtId="3" fontId="20" fillId="0" borderId="0" xfId="2" applyNumberFormat="1" applyFont="1" applyFill="1" applyBorder="1" applyAlignment="1">
      <alignment horizontal="center" vertical="center"/>
    </xf>
    <xf numFmtId="3" fontId="20" fillId="0" borderId="9" xfId="2" applyNumberFormat="1" applyFont="1" applyFill="1" applyBorder="1" applyAlignment="1">
      <alignment horizontal="center" vertical="center"/>
    </xf>
    <xf numFmtId="0" fontId="23" fillId="0" borderId="0" xfId="2" applyFont="1" applyFill="1" applyBorder="1" applyAlignment="1">
      <alignment horizontal="left" vertical="top"/>
    </xf>
    <xf numFmtId="0" fontId="11" fillId="0" borderId="0" xfId="2" applyFont="1" applyFill="1" applyBorder="1" applyAlignment="1">
      <alignment horizontal="left"/>
    </xf>
    <xf numFmtId="0" fontId="9" fillId="0" borderId="6" xfId="2" applyFont="1" applyFill="1" applyBorder="1" applyAlignment="1">
      <alignment horizontal="center" vertical="center" wrapText="1"/>
    </xf>
    <xf numFmtId="0" fontId="9" fillId="0" borderId="8" xfId="2" applyFont="1" applyFill="1" applyBorder="1" applyAlignment="1">
      <alignment horizontal="left" vertical="center" wrapText="1"/>
    </xf>
    <xf numFmtId="0" fontId="9" fillId="0" borderId="9" xfId="2" applyFont="1" applyFill="1" applyBorder="1" applyAlignment="1">
      <alignment horizontal="left" vertical="center" wrapText="1"/>
    </xf>
    <xf numFmtId="0" fontId="9" fillId="0" borderId="11" xfId="2" applyFont="1" applyFill="1" applyBorder="1" applyAlignment="1">
      <alignment horizontal="left" vertical="center" wrapText="1"/>
    </xf>
    <xf numFmtId="0" fontId="9" fillId="0" borderId="15" xfId="2" applyFont="1" applyFill="1" applyBorder="1" applyAlignment="1">
      <alignment horizontal="left" vertical="center" wrapText="1"/>
    </xf>
    <xf numFmtId="0" fontId="20" fillId="0" borderId="2" xfId="6" applyFont="1" applyBorder="1" applyAlignment="1">
      <alignment horizontal="center" vertical="center" wrapText="1"/>
    </xf>
    <xf numFmtId="0" fontId="20" fillId="0" borderId="4" xfId="6" applyFont="1" applyBorder="1" applyAlignment="1">
      <alignment horizontal="center" vertical="center" wrapText="1"/>
    </xf>
    <xf numFmtId="0" fontId="20" fillId="0" borderId="3" xfId="6" applyFont="1" applyBorder="1" applyAlignment="1">
      <alignment horizontal="center" vertical="center" wrapText="1"/>
    </xf>
    <xf numFmtId="0" fontId="3" fillId="4" borderId="0" xfId="6" applyFont="1" applyFill="1" applyAlignment="1">
      <alignment horizontal="center" vertical="center"/>
    </xf>
    <xf numFmtId="0" fontId="11" fillId="0" borderId="0" xfId="6" applyFont="1" applyBorder="1" applyAlignment="1">
      <alignment horizontal="left" wrapText="1"/>
    </xf>
    <xf numFmtId="0" fontId="9" fillId="0" borderId="6" xfId="6" applyFont="1" applyBorder="1" applyAlignment="1">
      <alignment horizontal="center" vertical="center" wrapText="1"/>
    </xf>
    <xf numFmtId="0" fontId="20" fillId="0" borderId="2" xfId="6" applyFont="1" applyBorder="1" applyAlignment="1" applyProtection="1">
      <alignment horizontal="center" vertical="center" wrapText="1"/>
      <protection locked="0"/>
    </xf>
    <xf numFmtId="0" fontId="20" fillId="0" borderId="4" xfId="6" applyFont="1" applyBorder="1" applyAlignment="1" applyProtection="1">
      <alignment horizontal="center" vertical="center" wrapText="1"/>
      <protection locked="0"/>
    </xf>
    <xf numFmtId="0" fontId="20" fillId="0" borderId="3" xfId="6" applyFont="1" applyBorder="1" applyAlignment="1" applyProtection="1">
      <alignment horizontal="center" vertical="center" wrapText="1"/>
      <protection locked="0"/>
    </xf>
    <xf numFmtId="0" fontId="24" fillId="0" borderId="0" xfId="6" applyFont="1" applyAlignment="1">
      <alignment horizontal="left" vertical="top" wrapText="1"/>
    </xf>
    <xf numFmtId="0" fontId="3" fillId="5" borderId="0" xfId="6" applyFont="1" applyFill="1" applyAlignment="1">
      <alignment horizontal="center" vertical="center" wrapText="1"/>
    </xf>
    <xf numFmtId="0" fontId="11" fillId="0" borderId="0" xfId="6" applyFont="1" applyAlignment="1">
      <alignment horizontal="left" vertical="center"/>
    </xf>
    <xf numFmtId="0" fontId="9" fillId="0" borderId="2" xfId="6" applyFont="1" applyBorder="1" applyAlignment="1">
      <alignment horizontal="center" vertical="center" wrapText="1"/>
    </xf>
    <xf numFmtId="0" fontId="23" fillId="0" borderId="0" xfId="6" applyFont="1" applyAlignment="1">
      <alignment horizontal="justify" vertical="top" wrapText="1"/>
    </xf>
    <xf numFmtId="0" fontId="20" fillId="0" borderId="2" xfId="6" applyFont="1" applyBorder="1" applyAlignment="1">
      <alignment horizontal="center" vertical="center"/>
    </xf>
    <xf numFmtId="0" fontId="20" fillId="0" borderId="4" xfId="6" applyFont="1" applyBorder="1" applyAlignment="1">
      <alignment horizontal="center" vertical="center"/>
    </xf>
    <xf numFmtId="0" fontId="20" fillId="0" borderId="12" xfId="6" applyFont="1" applyBorder="1" applyAlignment="1">
      <alignment horizontal="center" vertical="center"/>
    </xf>
    <xf numFmtId="0" fontId="20" fillId="0" borderId="13" xfId="6" applyFont="1" applyBorder="1" applyAlignment="1">
      <alignment horizontal="center" vertical="center"/>
    </xf>
    <xf numFmtId="0" fontId="20" fillId="2" borderId="2" xfId="6" applyFont="1" applyFill="1" applyBorder="1" applyAlignment="1">
      <alignment horizontal="center" vertical="center" wrapText="1"/>
    </xf>
    <xf numFmtId="0" fontId="20" fillId="2" borderId="4" xfId="6" applyFont="1" applyFill="1" applyBorder="1" applyAlignment="1">
      <alignment horizontal="center" vertical="center" wrapText="1"/>
    </xf>
    <xf numFmtId="0" fontId="20" fillId="2" borderId="0" xfId="6" applyFont="1" applyFill="1" applyBorder="1" applyAlignment="1">
      <alignment horizontal="center" vertical="center" wrapText="1"/>
    </xf>
    <xf numFmtId="0" fontId="20" fillId="2" borderId="9" xfId="6" applyFont="1" applyFill="1" applyBorder="1" applyAlignment="1">
      <alignment horizontal="center" vertical="center" wrapText="1"/>
    </xf>
    <xf numFmtId="0" fontId="20" fillId="0" borderId="0" xfId="6" applyFont="1" applyBorder="1" applyAlignment="1">
      <alignment horizontal="center" vertical="center" wrapText="1"/>
    </xf>
    <xf numFmtId="0" fontId="20" fillId="0" borderId="9" xfId="6" applyFont="1" applyBorder="1" applyAlignment="1">
      <alignment horizontal="center" vertical="center" wrapText="1"/>
    </xf>
    <xf numFmtId="0" fontId="37" fillId="2" borderId="0" xfId="6" applyFont="1" applyFill="1" applyAlignment="1">
      <alignment horizontal="justify" vertical="top" wrapText="1"/>
    </xf>
    <xf numFmtId="0" fontId="20" fillId="0" borderId="10" xfId="6" applyFont="1" applyBorder="1" applyAlignment="1">
      <alignment horizontal="center" vertical="center" wrapText="1"/>
    </xf>
    <xf numFmtId="0" fontId="20" fillId="0" borderId="12" xfId="6" applyFont="1" applyBorder="1" applyAlignment="1">
      <alignment horizontal="center" vertical="center" wrapText="1"/>
    </xf>
    <xf numFmtId="0" fontId="23" fillId="0" borderId="0" xfId="6" applyFont="1" applyFill="1" applyAlignment="1">
      <alignment horizontal="left" vertical="center" wrapText="1"/>
    </xf>
    <xf numFmtId="0" fontId="4" fillId="0" borderId="0" xfId="6" applyFont="1" applyAlignment="1">
      <alignment horizontal="left" vertical="center" wrapText="1"/>
    </xf>
    <xf numFmtId="0" fontId="20" fillId="0" borderId="3" xfId="6" applyFont="1" applyBorder="1" applyAlignment="1">
      <alignment horizontal="center" vertical="center"/>
    </xf>
    <xf numFmtId="0" fontId="11" fillId="0" borderId="0" xfId="6" applyFont="1" applyAlignment="1">
      <alignment horizontal="left" vertical="top" wrapText="1"/>
    </xf>
    <xf numFmtId="0" fontId="9" fillId="0" borderId="10" xfId="6" applyFont="1" applyBorder="1" applyAlignment="1">
      <alignment horizontal="center" vertical="center" wrapText="1"/>
    </xf>
    <xf numFmtId="0" fontId="9" fillId="0" borderId="11" xfId="6" applyFont="1" applyBorder="1" applyAlignment="1">
      <alignment horizontal="center" vertical="center" wrapText="1"/>
    </xf>
    <xf numFmtId="0" fontId="9" fillId="0" borderId="13" xfId="6" applyFont="1" applyBorder="1" applyAlignment="1">
      <alignment horizontal="center" vertical="center" wrapText="1"/>
    </xf>
    <xf numFmtId="0" fontId="9" fillId="0" borderId="15" xfId="6" applyFont="1" applyBorder="1" applyAlignment="1">
      <alignment horizontal="center" vertical="center" wrapText="1"/>
    </xf>
    <xf numFmtId="0" fontId="3" fillId="5" borderId="0" xfId="2" applyFont="1" applyFill="1" applyAlignment="1">
      <alignment horizontal="center" vertical="center" wrapText="1"/>
    </xf>
    <xf numFmtId="0" fontId="4" fillId="0" borderId="0" xfId="2" applyFont="1" applyAlignment="1">
      <alignment horizontal="left" vertical="center" wrapText="1"/>
    </xf>
    <xf numFmtId="0" fontId="4" fillId="0" borderId="0" xfId="2" applyFont="1" applyAlignment="1">
      <alignment horizontal="left" wrapText="1"/>
    </xf>
    <xf numFmtId="0" fontId="6" fillId="0" borderId="6" xfId="2" applyFont="1" applyFill="1" applyBorder="1" applyAlignment="1">
      <alignment horizontal="center" vertical="center" wrapText="1"/>
    </xf>
    <xf numFmtId="0" fontId="6" fillId="0" borderId="2" xfId="2" applyFont="1" applyFill="1" applyBorder="1" applyAlignment="1">
      <alignment horizontal="center" vertical="center" wrapText="1"/>
    </xf>
    <xf numFmtId="0" fontId="6" fillId="0" borderId="4"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0" borderId="7"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7" xfId="2" applyFont="1" applyFill="1" applyBorder="1" applyAlignment="1">
      <alignment horizontal="center" vertical="center" wrapText="1"/>
    </xf>
    <xf numFmtId="0" fontId="6" fillId="0" borderId="6" xfId="0" applyFont="1" applyBorder="1" applyAlignment="1">
      <alignment horizontal="center" vertical="center"/>
    </xf>
    <xf numFmtId="0" fontId="4" fillId="0" borderId="0" xfId="0" applyFont="1" applyAlignment="1">
      <alignment horizontal="left" vertical="center" wrapText="1"/>
    </xf>
    <xf numFmtId="0" fontId="38" fillId="0" borderId="0" xfId="0" applyFont="1" applyAlignment="1">
      <alignment horizontal="left" vertical="top" wrapText="1"/>
    </xf>
    <xf numFmtId="0" fontId="6" fillId="0" borderId="6" xfId="0" applyFont="1" applyBorder="1" applyAlignment="1">
      <alignment horizontal="left" vertical="center" wrapText="1"/>
    </xf>
    <xf numFmtId="0" fontId="6" fillId="0" borderId="6" xfId="0" applyFont="1" applyBorder="1" applyAlignment="1">
      <alignment horizontal="center" vertical="center" wrapText="1"/>
    </xf>
    <xf numFmtId="0" fontId="4" fillId="0" borderId="0" xfId="0" applyFont="1" applyAlignment="1">
      <alignment horizontal="left" wrapText="1"/>
    </xf>
    <xf numFmtId="0" fontId="47" fillId="0" borderId="6" xfId="0" applyFont="1" applyBorder="1" applyAlignment="1">
      <alignment horizontal="center" vertical="center" wrapText="1"/>
    </xf>
    <xf numFmtId="0" fontId="3" fillId="5" borderId="0" xfId="0" applyFont="1" applyFill="1" applyAlignment="1">
      <alignment horizontal="center" vertical="center" wrapText="1"/>
    </xf>
    <xf numFmtId="0" fontId="40" fillId="0" borderId="0" xfId="0" applyFont="1" applyAlignment="1">
      <alignment horizontal="center" vertical="center" wrapText="1"/>
    </xf>
    <xf numFmtId="0" fontId="0" fillId="0" borderId="0" xfId="0" applyAlignment="1">
      <alignment horizontal="center" vertical="center" wrapText="1"/>
    </xf>
    <xf numFmtId="0" fontId="11" fillId="0" borderId="0" xfId="0" applyFont="1" applyBorder="1" applyAlignment="1" applyProtection="1">
      <alignment horizontal="left" wrapText="1"/>
      <protection locked="0"/>
    </xf>
    <xf numFmtId="0" fontId="3" fillId="10" borderId="0" xfId="0" applyFont="1" applyFill="1" applyBorder="1" applyAlignment="1">
      <alignment horizontal="center" vertical="center" wrapText="1"/>
    </xf>
    <xf numFmtId="0" fontId="11" fillId="0" borderId="0" xfId="14" applyFont="1" applyFill="1" applyBorder="1" applyAlignment="1">
      <alignment horizontal="left"/>
    </xf>
    <xf numFmtId="0" fontId="11" fillId="0" borderId="0" xfId="15" applyFont="1" applyFill="1" applyBorder="1" applyAlignment="1">
      <alignment horizontal="left" wrapText="1"/>
    </xf>
    <xf numFmtId="0" fontId="9" fillId="0" borderId="6" xfId="15" applyFont="1" applyFill="1" applyBorder="1" applyAlignment="1">
      <alignment horizontal="center" vertical="center" wrapText="1"/>
    </xf>
    <xf numFmtId="0" fontId="9" fillId="0" borderId="6" xfId="15" applyFont="1" applyFill="1" applyBorder="1" applyAlignment="1">
      <alignment horizontal="left" vertical="center" wrapText="1"/>
    </xf>
    <xf numFmtId="0" fontId="3" fillId="6" borderId="0" xfId="2" applyFont="1" applyFill="1" applyAlignment="1">
      <alignment horizontal="center" vertical="center"/>
    </xf>
    <xf numFmtId="0" fontId="7" fillId="0" borderId="6" xfId="0" applyFont="1" applyBorder="1" applyAlignment="1">
      <alignment horizontal="center" vertical="center"/>
    </xf>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6" xfId="0" applyFont="1" applyBorder="1" applyAlignment="1">
      <alignment horizontal="center"/>
    </xf>
    <xf numFmtId="0" fontId="47" fillId="0" borderId="6" xfId="0" applyFont="1" applyBorder="1" applyAlignment="1">
      <alignment horizontal="left" vertical="center" wrapText="1"/>
    </xf>
    <xf numFmtId="0" fontId="6" fillId="0" borderId="7" xfId="0" applyFont="1" applyBorder="1" applyAlignment="1">
      <alignment horizontal="left" vertical="center"/>
    </xf>
    <xf numFmtId="0" fontId="6" fillId="0" borderId="19" xfId="0" applyFont="1" applyBorder="1" applyAlignment="1">
      <alignment horizontal="left" vertical="center" wrapText="1"/>
    </xf>
    <xf numFmtId="0" fontId="6" fillId="0" borderId="19" xfId="0" applyFont="1" applyBorder="1" applyAlignment="1">
      <alignment horizontal="left" vertical="center"/>
    </xf>
    <xf numFmtId="0" fontId="6" fillId="0" borderId="6" xfId="0" applyFont="1" applyBorder="1" applyAlignment="1">
      <alignment horizontal="left" vertical="center"/>
    </xf>
    <xf numFmtId="0" fontId="7" fillId="0" borderId="6" xfId="0" applyFont="1" applyBorder="1" applyAlignment="1">
      <alignment horizontal="left" vertical="center"/>
    </xf>
    <xf numFmtId="0" fontId="11" fillId="0" borderId="0" xfId="6" applyFont="1" applyAlignment="1">
      <alignment horizontal="left" wrapText="1"/>
    </xf>
    <xf numFmtId="0" fontId="3" fillId="7" borderId="0" xfId="2" applyFont="1" applyFill="1" applyAlignment="1">
      <alignment horizontal="center" vertical="center"/>
    </xf>
    <xf numFmtId="0" fontId="23" fillId="0" borderId="0" xfId="2" applyFont="1" applyFill="1" applyBorder="1" applyAlignment="1">
      <alignment horizontal="justify" vertical="top" wrapText="1"/>
    </xf>
    <xf numFmtId="0" fontId="24" fillId="0" borderId="0" xfId="2" applyFont="1" applyFill="1" applyBorder="1" applyAlignment="1">
      <alignment horizontal="justify" vertical="top"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47" fillId="0" borderId="2" xfId="0" applyFont="1" applyBorder="1" applyAlignment="1">
      <alignment horizontal="center" vertical="center" wrapText="1"/>
    </xf>
    <xf numFmtId="0" fontId="47"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47" fillId="0" borderId="1"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20" xfId="0" applyFont="1" applyFill="1" applyBorder="1" applyAlignment="1">
      <alignment horizontal="center" vertical="center" wrapText="1"/>
    </xf>
    <xf numFmtId="0" fontId="47" fillId="0" borderId="7" xfId="0" applyFont="1" applyFill="1" applyBorder="1" applyAlignment="1">
      <alignment horizontal="center" vertical="center" wrapText="1"/>
    </xf>
    <xf numFmtId="0" fontId="6" fillId="0" borderId="6" xfId="0" applyFont="1" applyBorder="1" applyAlignment="1">
      <alignment horizontal="left"/>
    </xf>
    <xf numFmtId="2" fontId="11" fillId="0" borderId="0" xfId="2" applyNumberFormat="1" applyFont="1" applyAlignment="1">
      <alignment horizontal="left" vertical="center" wrapText="1"/>
    </xf>
    <xf numFmtId="2" fontId="11" fillId="0" borderId="0" xfId="2" applyNumberFormat="1" applyFont="1" applyAlignment="1">
      <alignment horizontal="left" wrapText="1"/>
    </xf>
    <xf numFmtId="3" fontId="6" fillId="0" borderId="6" xfId="0" applyNumberFormat="1" applyFont="1" applyBorder="1" applyAlignment="1">
      <alignment horizontal="center" vertical="center"/>
    </xf>
    <xf numFmtId="3" fontId="6" fillId="0" borderId="6" xfId="0" applyNumberFormat="1" applyFont="1" applyBorder="1" applyAlignment="1">
      <alignment horizontal="left"/>
    </xf>
    <xf numFmtId="3" fontId="6" fillId="0" borderId="6" xfId="0" applyNumberFormat="1" applyFont="1" applyBorder="1" applyAlignment="1">
      <alignment horizontal="center" vertical="center" wrapText="1"/>
    </xf>
    <xf numFmtId="0" fontId="24" fillId="0" borderId="0" xfId="7" applyFont="1" applyAlignment="1">
      <alignment horizontal="left" vertical="top" wrapText="1"/>
    </xf>
    <xf numFmtId="0" fontId="1" fillId="0" borderId="0" xfId="1" applyAlignment="1">
      <alignment horizontal="left" vertical="top" wrapText="1"/>
    </xf>
    <xf numFmtId="0" fontId="24" fillId="0" borderId="0" xfId="2" applyFont="1" applyAlignment="1">
      <alignment vertical="top"/>
    </xf>
    <xf numFmtId="0" fontId="8" fillId="0" borderId="0" xfId="1" applyFont="1" applyAlignment="1">
      <alignment vertical="top"/>
    </xf>
    <xf numFmtId="0" fontId="23" fillId="0" borderId="0" xfId="7" applyFont="1" applyAlignment="1">
      <alignment horizontal="justify" vertical="top" wrapText="1"/>
    </xf>
    <xf numFmtId="0" fontId="24" fillId="0" borderId="0" xfId="7" applyFont="1" applyAlignment="1">
      <alignment horizontal="justify" vertical="top" wrapText="1"/>
    </xf>
    <xf numFmtId="0" fontId="23" fillId="0" borderId="0" xfId="7" applyFont="1" applyFill="1" applyBorder="1" applyAlignment="1">
      <alignment horizontal="justify" vertical="top" wrapText="1"/>
    </xf>
    <xf numFmtId="0" fontId="43" fillId="0" borderId="0" xfId="2" applyFont="1" applyAlignment="1">
      <alignment horizontal="justify" vertical="top" wrapText="1"/>
    </xf>
    <xf numFmtId="0" fontId="7" fillId="0" borderId="0" xfId="0" applyFont="1" applyAlignment="1">
      <alignment horizontal="center" vertical="center"/>
    </xf>
    <xf numFmtId="0" fontId="7" fillId="0" borderId="7"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6" fillId="0" borderId="3" xfId="0" applyFont="1" applyBorder="1" applyAlignment="1">
      <alignment horizontal="left"/>
    </xf>
    <xf numFmtId="0" fontId="11" fillId="0" borderId="0" xfId="2" applyFont="1" applyAlignment="1">
      <alignment horizontal="left"/>
    </xf>
    <xf numFmtId="0" fontId="11" fillId="0" borderId="0" xfId="8" applyFont="1" applyAlignment="1">
      <alignment horizontal="left" wrapText="1"/>
    </xf>
    <xf numFmtId="49" fontId="23" fillId="0" borderId="12" xfId="8" applyNumberFormat="1" applyFont="1" applyFill="1" applyBorder="1" applyAlignment="1">
      <alignment horizontal="left" vertical="top" wrapText="1"/>
    </xf>
    <xf numFmtId="0" fontId="11" fillId="0" borderId="14" xfId="8" applyFont="1" applyBorder="1" applyAlignment="1">
      <alignment horizontal="left" wrapText="1"/>
    </xf>
    <xf numFmtId="0" fontId="42" fillId="0" borderId="1" xfId="9" applyFont="1" applyBorder="1" applyAlignment="1">
      <alignment horizontal="center" vertical="center"/>
    </xf>
    <xf numFmtId="0" fontId="42" fillId="0" borderId="7" xfId="9" applyFont="1" applyBorder="1" applyAlignment="1">
      <alignment horizontal="center" vertical="center"/>
    </xf>
    <xf numFmtId="2" fontId="42" fillId="0" borderId="2" xfId="9" applyNumberFormat="1" applyFont="1" applyBorder="1" applyAlignment="1">
      <alignment horizontal="center" vertical="center"/>
    </xf>
    <xf numFmtId="2" fontId="42" fillId="0" borderId="3" xfId="9" applyNumberFormat="1" applyFont="1" applyBorder="1" applyAlignment="1">
      <alignment horizontal="center" vertical="center"/>
    </xf>
    <xf numFmtId="0" fontId="11" fillId="0" borderId="14" xfId="9" applyFont="1" applyBorder="1" applyAlignment="1">
      <alignment horizontal="left" wrapText="1"/>
    </xf>
    <xf numFmtId="0" fontId="3" fillId="7" borderId="0" xfId="8" applyFont="1" applyFill="1" applyAlignment="1">
      <alignment horizontal="center" vertical="center"/>
    </xf>
    <xf numFmtId="0" fontId="9" fillId="0" borderId="2" xfId="8" applyFont="1" applyBorder="1" applyAlignment="1">
      <alignment horizontal="center" vertical="center" wrapText="1"/>
    </xf>
    <xf numFmtId="0" fontId="9" fillId="0" borderId="4" xfId="8" applyFont="1" applyBorder="1" applyAlignment="1">
      <alignment horizontal="center" vertical="center" wrapText="1"/>
    </xf>
    <xf numFmtId="0" fontId="9" fillId="0" borderId="3" xfId="8" applyFont="1" applyBorder="1" applyAlignment="1">
      <alignment horizontal="center" vertical="center" wrapText="1"/>
    </xf>
    <xf numFmtId="0" fontId="9" fillId="0" borderId="1" xfId="8" applyFont="1" applyFill="1" applyBorder="1" applyAlignment="1">
      <alignment horizontal="center" vertical="center" wrapText="1"/>
    </xf>
    <xf numFmtId="0" fontId="9" fillId="0" borderId="7" xfId="8" applyFont="1" applyFill="1" applyBorder="1" applyAlignment="1">
      <alignment horizontal="center" vertical="center" wrapText="1"/>
    </xf>
    <xf numFmtId="0" fontId="9" fillId="0" borderId="1" xfId="8" applyFont="1" applyBorder="1" applyAlignment="1">
      <alignment horizontal="center" vertical="center" wrapText="1"/>
    </xf>
    <xf numFmtId="0" fontId="9" fillId="0" borderId="7" xfId="8" applyFont="1" applyBorder="1" applyAlignment="1">
      <alignment horizontal="center" vertical="center" wrapText="1"/>
    </xf>
    <xf numFmtId="0" fontId="9" fillId="0" borderId="19" xfId="8" applyFont="1" applyBorder="1" applyAlignment="1">
      <alignment horizontal="center" vertical="center" wrapText="1"/>
    </xf>
    <xf numFmtId="4" fontId="9" fillId="0" borderId="2" xfId="8" applyNumberFormat="1" applyFont="1" applyBorder="1" applyAlignment="1">
      <alignment horizontal="center" vertical="center" wrapText="1"/>
    </xf>
    <xf numFmtId="4" fontId="9" fillId="0" borderId="4" xfId="8" applyNumberFormat="1" applyFont="1" applyBorder="1" applyAlignment="1">
      <alignment horizontal="center" vertical="center" wrapText="1"/>
    </xf>
    <xf numFmtId="4" fontId="9" fillId="0" borderId="3" xfId="8" applyNumberFormat="1" applyFont="1" applyBorder="1" applyAlignment="1">
      <alignment horizontal="center" vertical="center" wrapText="1"/>
    </xf>
    <xf numFmtId="0" fontId="11" fillId="0" borderId="14" xfId="2" applyFont="1" applyFill="1" applyBorder="1" applyAlignment="1">
      <alignment horizontal="left" vertical="center" wrapText="1"/>
    </xf>
    <xf numFmtId="0" fontId="9" fillId="0" borderId="10" xfId="2" applyFont="1" applyFill="1" applyBorder="1" applyAlignment="1">
      <alignment horizontal="center" vertical="center" wrapText="1"/>
    </xf>
    <xf numFmtId="0" fontId="42" fillId="0" borderId="11" xfId="2" applyFont="1" applyFill="1" applyBorder="1" applyAlignment="1">
      <alignment horizontal="center" vertical="center" wrapText="1"/>
    </xf>
    <xf numFmtId="0" fontId="9" fillId="0" borderId="2" xfId="2" applyFont="1" applyFill="1" applyBorder="1" applyAlignment="1">
      <alignment horizontal="center" vertical="center"/>
    </xf>
    <xf numFmtId="0" fontId="9" fillId="0" borderId="4" xfId="2" applyFont="1" applyFill="1" applyBorder="1" applyAlignment="1">
      <alignment horizontal="center" vertical="center"/>
    </xf>
    <xf numFmtId="0" fontId="9" fillId="0" borderId="3" xfId="2" applyFont="1" applyFill="1" applyBorder="1" applyAlignment="1">
      <alignment horizontal="center" vertical="center"/>
    </xf>
    <xf numFmtId="0" fontId="65" fillId="11" borderId="0" xfId="2" applyFont="1" applyFill="1" applyBorder="1" applyAlignment="1">
      <alignment horizontal="center" vertical="center"/>
    </xf>
    <xf numFmtId="0" fontId="11" fillId="0" borderId="0" xfId="10" applyFont="1" applyAlignment="1">
      <alignment horizontal="left" vertical="center" wrapText="1"/>
    </xf>
    <xf numFmtId="0" fontId="11" fillId="0" borderId="0" xfId="10" applyFont="1" applyAlignment="1">
      <alignment horizontal="left" vertical="top" wrapText="1"/>
    </xf>
    <xf numFmtId="0" fontId="11" fillId="0" borderId="14" xfId="10" applyFont="1" applyBorder="1" applyAlignment="1">
      <alignment horizontal="left" vertical="center" wrapText="1"/>
    </xf>
    <xf numFmtId="0" fontId="3" fillId="8" borderId="0" xfId="6" applyFont="1" applyFill="1" applyAlignment="1">
      <alignment horizontal="center" vertical="center"/>
    </xf>
    <xf numFmtId="0" fontId="47" fillId="0" borderId="2" xfId="0" applyFont="1" applyBorder="1" applyAlignment="1">
      <alignment horizontal="left" vertical="center" wrapText="1"/>
    </xf>
    <xf numFmtId="0" fontId="47" fillId="0" borderId="4" xfId="0" applyFont="1" applyBorder="1" applyAlignment="1">
      <alignment horizontal="left" vertical="center" wrapText="1"/>
    </xf>
    <xf numFmtId="0" fontId="47" fillId="0" borderId="3" xfId="0" applyFont="1" applyBorder="1" applyAlignment="1">
      <alignment horizontal="left" vertical="center" wrapText="1"/>
    </xf>
    <xf numFmtId="0" fontId="7" fillId="0" borderId="5" xfId="0" applyFont="1" applyBorder="1" applyAlignment="1">
      <alignment horizontal="left"/>
    </xf>
    <xf numFmtId="0" fontId="6" fillId="0" borderId="7" xfId="0" applyFont="1" applyBorder="1" applyAlignment="1">
      <alignment horizontal="left"/>
    </xf>
    <xf numFmtId="0" fontId="38" fillId="0" borderId="12" xfId="0" applyFont="1" applyBorder="1" applyAlignment="1">
      <alignment horizontal="left" vertical="top"/>
    </xf>
    <xf numFmtId="0" fontId="38" fillId="0" borderId="0" xfId="0" applyFont="1" applyBorder="1" applyAlignment="1">
      <alignment horizontal="left" vertical="top"/>
    </xf>
    <xf numFmtId="0" fontId="50" fillId="0" borderId="14" xfId="0" applyFont="1" applyBorder="1" applyAlignment="1">
      <alignment horizontal="left" wrapText="1"/>
    </xf>
    <xf numFmtId="0" fontId="11" fillId="0" borderId="14" xfId="16" applyFont="1" applyBorder="1" applyAlignment="1">
      <alignment horizontal="left" vertical="center" wrapText="1"/>
    </xf>
    <xf numFmtId="0" fontId="11" fillId="0" borderId="14" xfId="16" applyFont="1" applyFill="1" applyBorder="1" applyAlignment="1">
      <alignment horizontal="left" vertical="center" wrapText="1"/>
    </xf>
  </cellXfs>
  <cellStyles count="17">
    <cellStyle name="Normalny" xfId="0" builtinId="0"/>
    <cellStyle name="Normalny 2" xfId="1" xr:uid="{00000000-0005-0000-0000-000001000000}"/>
    <cellStyle name="Normalny 2 2" xfId="2" xr:uid="{00000000-0005-0000-0000-000002000000}"/>
    <cellStyle name="Normalny 2 2 2 2" xfId="7" xr:uid="{00000000-0005-0000-0000-000003000000}"/>
    <cellStyle name="Normalny 2 3" xfId="6" xr:uid="{00000000-0005-0000-0000-000004000000}"/>
    <cellStyle name="Normalny 2 4" xfId="16" xr:uid="{596A7700-6912-49DD-96F0-5CDB95929B75}"/>
    <cellStyle name="Normalny 2 5" xfId="8" xr:uid="{00000000-0005-0000-0000-000005000000}"/>
    <cellStyle name="Normalny 3" xfId="12" xr:uid="{CA20A970-B96E-4CA7-9E65-FB57BF0C5FC1}"/>
    <cellStyle name="Normalny 3 3" xfId="9" xr:uid="{00000000-0005-0000-0000-000006000000}"/>
    <cellStyle name="Normalny 6" xfId="3" xr:uid="{00000000-0005-0000-0000-000007000000}"/>
    <cellStyle name="Normalny_TAB 3_3" xfId="5" xr:uid="{00000000-0005-0000-0000-000008000000}"/>
    <cellStyle name="Normalny_tab do kwartalnika-NFZ" xfId="10" xr:uid="{00000000-0005-0000-0000-000009000000}"/>
    <cellStyle name="Normalny_TAB36" xfId="14" xr:uid="{8347E2B3-7BF1-42E6-A8ED-43D10939341F}"/>
    <cellStyle name="Normalny_TAB37" xfId="15" xr:uid="{57176494-23D6-4333-9D09-71C47D2B6CC5}"/>
    <cellStyle name="Procentowy" xfId="11" builtinId="5"/>
    <cellStyle name="Procentowy 2" xfId="4" xr:uid="{00000000-0005-0000-0000-00000B000000}"/>
    <cellStyle name="Procentowy 3" xfId="13" xr:uid="{596CCE95-17E9-45FD-A868-3AE6EE7B4681}"/>
  </cellStyles>
  <dxfs count="0"/>
  <tableStyles count="0" defaultTableStyle="TableStyleMedium2" defaultPivotStyle="PivotStyleLight16"/>
  <colors>
    <mruColors>
      <color rgb="FF33ED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hartsheet" Target="chartsheets/sheet1.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hartsheet" Target="chartsheets/sheet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2.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sz="1100">
                <a:solidFill>
                  <a:schemeClr val="tx1"/>
                </a:solidFill>
                <a:latin typeface="Arial" panose="020B0604020202020204" pitchFamily="34" charset="0"/>
                <a:cs typeface="Arial" panose="020B0604020202020204" pitchFamily="34" charset="0"/>
              </a:rPr>
              <a:t>WYKRES NR 1. PRZECIĘTNA MIESIĘCZNA LICZBA ŚWIADCZENIOBIORCÓW NA TLE UBEZPIECZONYCH</a:t>
            </a:r>
            <a:endParaRPr lang="pl-PL" sz="800">
              <a:solidFill>
                <a:schemeClr val="tx1"/>
              </a:solidFill>
              <a:latin typeface="Arial" panose="020B0604020202020204" pitchFamily="34" charset="0"/>
              <a:cs typeface="Arial" panose="020B0604020202020204" pitchFamily="34" charset="0"/>
            </a:endParaRPr>
          </a:p>
        </c:rich>
      </c:tx>
      <c:overlay val="0"/>
      <c:spPr>
        <a:noFill/>
        <a:ln>
          <a:noFill/>
        </a:ln>
        <a:effectLst>
          <a:outerShdw blurRad="50800" dist="50800" dir="5400000" algn="ctr" rotWithShape="0">
            <a:schemeClr val="tx1"/>
          </a:outerShdw>
        </a:effectLst>
      </c:spPr>
      <c:txPr>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endParaRPr lang="pl-PL"/>
        </a:p>
      </c:txPr>
    </c:title>
    <c:autoTitleDeleted val="0"/>
    <c:view3D>
      <c:rotX val="0"/>
      <c:rotY val="0"/>
      <c:depthPercent val="50"/>
      <c:rAngAx val="0"/>
      <c:perspective val="13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6.2744084889075388E-2"/>
          <c:y val="0.18332782069952852"/>
          <c:w val="0.90812170789864077"/>
          <c:h val="0.64112852664576803"/>
        </c:manualLayout>
      </c:layout>
      <c:bar3DChart>
        <c:barDir val="col"/>
        <c:grouping val="standard"/>
        <c:varyColors val="0"/>
        <c:ser>
          <c:idx val="0"/>
          <c:order val="0"/>
          <c:tx>
            <c:strRef>
              <c:f>'Dane do wykresu 1'!$B$2</c:f>
              <c:strCache>
                <c:ptCount val="1"/>
                <c:pt idx="0">
                  <c:v>Przeciętna miesięczna liczba świadczeniobiorców 
w IV kwartale 2020 r.</c:v>
                </c:pt>
              </c:strCache>
            </c:strRef>
          </c:tx>
          <c:spPr>
            <a:solidFill>
              <a:srgbClr val="00B050"/>
            </a:solidFill>
            <a:ln w="9525" cap="flat" cmpd="sng" algn="ctr">
              <a:solidFill>
                <a:schemeClr val="accent6">
                  <a:shade val="76000"/>
                  <a:lumMod val="75000"/>
                </a:schemeClr>
              </a:solidFill>
              <a:round/>
            </a:ln>
            <a:effectLst/>
            <a:scene3d>
              <a:camera prst="orthographicFront"/>
              <a:lightRig rig="threePt" dir="t"/>
            </a:scene3d>
            <a:sp3d contourW="9525">
              <a:bevelT w="165100" prst="coolSlant"/>
              <a:contourClr>
                <a:schemeClr val="accent6">
                  <a:shade val="76000"/>
                  <a:lumMod val="75000"/>
                </a:schemeClr>
              </a:contourClr>
            </a:sp3d>
          </c:spPr>
          <c:invertIfNegative val="0"/>
          <c:cat>
            <c:strRef>
              <c:f>'Dane do wykresu 1'!$A$3:$A$21</c:f>
              <c:strCache>
                <c:ptCount val="19"/>
                <c:pt idx="0">
                  <c:v>mazowieckie</c:v>
                </c:pt>
                <c:pt idx="1">
                  <c:v>lubelskie</c:v>
                </c:pt>
                <c:pt idx="2">
                  <c:v>małopolskie</c:v>
                </c:pt>
                <c:pt idx="3">
                  <c:v>wielkopolskie</c:v>
                </c:pt>
                <c:pt idx="4">
                  <c:v>łódzkie</c:v>
                </c:pt>
                <c:pt idx="5">
                  <c:v>podkarpackie</c:v>
                </c:pt>
                <c:pt idx="6">
                  <c:v>podlaskie</c:v>
                </c:pt>
                <c:pt idx="7">
                  <c:v>świętokrzyskie</c:v>
                </c:pt>
                <c:pt idx="8">
                  <c:v>kujawsko-pomorskie</c:v>
                </c:pt>
                <c:pt idx="9">
                  <c:v>warmińsko-mazurskie</c:v>
                </c:pt>
                <c:pt idx="10">
                  <c:v>dolnośląskie</c:v>
                </c:pt>
                <c:pt idx="11">
                  <c:v>pomorskie</c:v>
                </c:pt>
                <c:pt idx="12">
                  <c:v>śląskie</c:v>
                </c:pt>
                <c:pt idx="13">
                  <c:v>opolskie</c:v>
                </c:pt>
                <c:pt idx="14">
                  <c:v>zachodniopomorskie</c:v>
                </c:pt>
                <c:pt idx="15">
                  <c:v>lubuskie</c:v>
                </c:pt>
                <c:pt idx="16">
                  <c:v>MON</c:v>
                </c:pt>
                <c:pt idx="17">
                  <c:v>MSWiA</c:v>
                </c:pt>
                <c:pt idx="18">
                  <c:v>MS</c:v>
                </c:pt>
              </c:strCache>
            </c:strRef>
          </c:cat>
          <c:val>
            <c:numRef>
              <c:f>'Dane do wykresu 1'!$B$3:$B$21</c:f>
              <c:numCache>
                <c:formatCode>#,##0</c:formatCode>
                <c:ptCount val="19"/>
                <c:pt idx="0">
                  <c:v>163997</c:v>
                </c:pt>
                <c:pt idx="1">
                  <c:v>137612</c:v>
                </c:pt>
                <c:pt idx="2">
                  <c:v>90110</c:v>
                </c:pt>
                <c:pt idx="3">
                  <c:v>111056</c:v>
                </c:pt>
                <c:pt idx="4">
                  <c:v>91324</c:v>
                </c:pt>
                <c:pt idx="5">
                  <c:v>62185</c:v>
                </c:pt>
                <c:pt idx="6">
                  <c:v>76775</c:v>
                </c:pt>
                <c:pt idx="7">
                  <c:v>58312</c:v>
                </c:pt>
                <c:pt idx="8">
                  <c:v>71564</c:v>
                </c:pt>
                <c:pt idx="9">
                  <c:v>39011</c:v>
                </c:pt>
                <c:pt idx="10">
                  <c:v>40217</c:v>
                </c:pt>
                <c:pt idx="11">
                  <c:v>34618</c:v>
                </c:pt>
                <c:pt idx="12">
                  <c:v>31182</c:v>
                </c:pt>
                <c:pt idx="13">
                  <c:v>21683</c:v>
                </c:pt>
                <c:pt idx="14">
                  <c:v>23113</c:v>
                </c:pt>
                <c:pt idx="15">
                  <c:v>14638</c:v>
                </c:pt>
                <c:pt idx="16">
                  <c:v>114</c:v>
                </c:pt>
                <c:pt idx="17">
                  <c:v>568</c:v>
                </c:pt>
                <c:pt idx="18">
                  <c:v>63</c:v>
                </c:pt>
              </c:numCache>
            </c:numRef>
          </c:val>
          <c:shape val="cylinder"/>
          <c:extLst>
            <c:ext xmlns:c16="http://schemas.microsoft.com/office/drawing/2014/chart" uri="{C3380CC4-5D6E-409C-BE32-E72D297353CC}">
              <c16:uniqueId val="{00000000-A880-4836-BF1E-F0D790445140}"/>
            </c:ext>
          </c:extLst>
        </c:ser>
        <c:ser>
          <c:idx val="1"/>
          <c:order val="1"/>
          <c:tx>
            <c:strRef>
              <c:f>'Dane do wykresu 1'!$C$2</c:f>
              <c:strCache>
                <c:ptCount val="1"/>
                <c:pt idx="0">
                  <c:v>Liczba ubezpieczonych - stan na 31 grudnia 2020 r.</c:v>
                </c:pt>
              </c:strCache>
            </c:strRef>
          </c:tx>
          <c:spPr>
            <a:solidFill>
              <a:srgbClr val="92D050"/>
            </a:solidFill>
            <a:ln w="9525" cap="flat" cmpd="sng" algn="ctr">
              <a:solidFill>
                <a:schemeClr val="accent6">
                  <a:tint val="77000"/>
                  <a:lumMod val="75000"/>
                </a:schemeClr>
              </a:solidFill>
              <a:round/>
            </a:ln>
            <a:effectLst/>
            <a:scene3d>
              <a:camera prst="orthographicFront"/>
              <a:lightRig rig="threePt" dir="t"/>
            </a:scene3d>
            <a:sp3d contourW="9525">
              <a:bevelT w="152400" h="50800" prst="softRound"/>
              <a:contourClr>
                <a:schemeClr val="accent6">
                  <a:tint val="77000"/>
                  <a:lumMod val="75000"/>
                </a:schemeClr>
              </a:contourClr>
            </a:sp3d>
          </c:spPr>
          <c:invertIfNegative val="0"/>
          <c:cat>
            <c:strRef>
              <c:f>'Dane do wykresu 1'!$A$3:$A$21</c:f>
              <c:strCache>
                <c:ptCount val="19"/>
                <c:pt idx="0">
                  <c:v>mazowieckie</c:v>
                </c:pt>
                <c:pt idx="1">
                  <c:v>lubelskie</c:v>
                </c:pt>
                <c:pt idx="2">
                  <c:v>małopolskie</c:v>
                </c:pt>
                <c:pt idx="3">
                  <c:v>wielkopolskie</c:v>
                </c:pt>
                <c:pt idx="4">
                  <c:v>łódzkie</c:v>
                </c:pt>
                <c:pt idx="5">
                  <c:v>podkarpackie</c:v>
                </c:pt>
                <c:pt idx="6">
                  <c:v>podlaskie</c:v>
                </c:pt>
                <c:pt idx="7">
                  <c:v>świętokrzyskie</c:v>
                </c:pt>
                <c:pt idx="8">
                  <c:v>kujawsko-pomorskie</c:v>
                </c:pt>
                <c:pt idx="9">
                  <c:v>warmińsko-mazurskie</c:v>
                </c:pt>
                <c:pt idx="10">
                  <c:v>dolnośląskie</c:v>
                </c:pt>
                <c:pt idx="11">
                  <c:v>pomorskie</c:v>
                </c:pt>
                <c:pt idx="12">
                  <c:v>śląskie</c:v>
                </c:pt>
                <c:pt idx="13">
                  <c:v>opolskie</c:v>
                </c:pt>
                <c:pt idx="14">
                  <c:v>zachodniopomorskie</c:v>
                </c:pt>
                <c:pt idx="15">
                  <c:v>lubuskie</c:v>
                </c:pt>
                <c:pt idx="16">
                  <c:v>MON</c:v>
                </c:pt>
                <c:pt idx="17">
                  <c:v>MSWiA</c:v>
                </c:pt>
                <c:pt idx="18">
                  <c:v>MS</c:v>
                </c:pt>
              </c:strCache>
            </c:strRef>
          </c:cat>
          <c:val>
            <c:numRef>
              <c:f>'Dane do wykresu 1'!$C$3:$C$21</c:f>
              <c:numCache>
                <c:formatCode>#,##0</c:formatCode>
                <c:ptCount val="19"/>
                <c:pt idx="0">
                  <c:v>164924</c:v>
                </c:pt>
                <c:pt idx="1">
                  <c:v>149394</c:v>
                </c:pt>
                <c:pt idx="2">
                  <c:v>137981</c:v>
                </c:pt>
                <c:pt idx="3">
                  <c:v>113452</c:v>
                </c:pt>
                <c:pt idx="4">
                  <c:v>92976</c:v>
                </c:pt>
                <c:pt idx="5">
                  <c:v>86445</c:v>
                </c:pt>
                <c:pt idx="6">
                  <c:v>81844</c:v>
                </c:pt>
                <c:pt idx="7">
                  <c:v>65752</c:v>
                </c:pt>
                <c:pt idx="8">
                  <c:v>63573</c:v>
                </c:pt>
                <c:pt idx="9">
                  <c:v>40974</c:v>
                </c:pt>
                <c:pt idx="10">
                  <c:v>40351</c:v>
                </c:pt>
                <c:pt idx="11">
                  <c:v>38893</c:v>
                </c:pt>
                <c:pt idx="12">
                  <c:v>32859</c:v>
                </c:pt>
                <c:pt idx="13">
                  <c:v>25714</c:v>
                </c:pt>
                <c:pt idx="14">
                  <c:v>23898</c:v>
                </c:pt>
                <c:pt idx="15">
                  <c:v>14206</c:v>
                </c:pt>
              </c:numCache>
            </c:numRef>
          </c:val>
          <c:shape val="cylinder"/>
          <c:extLst>
            <c:ext xmlns:c16="http://schemas.microsoft.com/office/drawing/2014/chart" uri="{C3380CC4-5D6E-409C-BE32-E72D297353CC}">
              <c16:uniqueId val="{00000001-A880-4836-BF1E-F0D790445140}"/>
            </c:ext>
          </c:extLst>
        </c:ser>
        <c:dLbls>
          <c:showLegendKey val="0"/>
          <c:showVal val="0"/>
          <c:showCatName val="0"/>
          <c:showSerName val="0"/>
          <c:showPercent val="0"/>
          <c:showBubbleSize val="0"/>
        </c:dLbls>
        <c:gapWidth val="65"/>
        <c:shape val="box"/>
        <c:axId val="142105231"/>
        <c:axId val="1209563439"/>
        <c:axId val="1209422863"/>
      </c:bar3DChart>
      <c:catAx>
        <c:axId val="142105231"/>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800" b="0" i="0" u="none" strike="noStrike" kern="1200" cap="all" baseline="0">
                <a:solidFill>
                  <a:schemeClr val="tx1"/>
                </a:solidFill>
                <a:latin typeface="Arial" panose="020B0604020202020204" pitchFamily="34" charset="0"/>
                <a:ea typeface="+mn-ea"/>
                <a:cs typeface="Arial" panose="020B0604020202020204" pitchFamily="34" charset="0"/>
              </a:defRPr>
            </a:pPr>
            <a:endParaRPr lang="pl-PL"/>
          </a:p>
        </c:txPr>
        <c:crossAx val="1209563439"/>
        <c:crosses val="autoZero"/>
        <c:auto val="1"/>
        <c:lblAlgn val="ctr"/>
        <c:lblOffset val="100"/>
        <c:noMultiLvlLbl val="0"/>
      </c:catAx>
      <c:valAx>
        <c:axId val="1209563439"/>
        <c:scaling>
          <c:orientation val="minMax"/>
          <c:min val="0"/>
        </c:scaling>
        <c:delete val="0"/>
        <c:axPos val="l"/>
        <c:majorGridlines>
          <c:spPr>
            <a:ln w="9525" cap="flat" cmpd="sng" algn="ctr">
              <a:solidFill>
                <a:schemeClr val="dk1">
                  <a:lumMod val="15000"/>
                  <a:lumOff val="85000"/>
                </a:schemeClr>
              </a:solidFill>
              <a:round/>
            </a:ln>
            <a:effectLst/>
          </c:spPr>
        </c:majorGridlines>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Arial" panose="020B0604020202020204" pitchFamily="34" charset="0"/>
                <a:ea typeface="+mn-ea"/>
                <a:cs typeface="Arial" panose="020B0604020202020204" pitchFamily="34" charset="0"/>
              </a:defRPr>
            </a:pPr>
            <a:endParaRPr lang="pl-PL"/>
          </a:p>
        </c:txPr>
        <c:crossAx val="142105231"/>
        <c:crosses val="autoZero"/>
        <c:crossBetween val="between"/>
      </c:valAx>
      <c:serAx>
        <c:axId val="1209422863"/>
        <c:scaling>
          <c:orientation val="minMax"/>
        </c:scaling>
        <c:delete val="1"/>
        <c:axPos val="b"/>
        <c:majorTickMark val="none"/>
        <c:minorTickMark val="none"/>
        <c:tickLblPos val="nextTo"/>
        <c:crossAx val="1209563439"/>
        <c:crosses val="autoZero"/>
      </c:serAx>
      <c:spPr>
        <a:noFill/>
        <a:ln>
          <a:noFill/>
        </a:ln>
        <a:effectLst>
          <a:outerShdw blurRad="50800" dist="50800" algn="ctr" rotWithShape="0">
            <a:srgbClr val="000000">
              <a:alpha val="43137"/>
            </a:srgbClr>
          </a:outerShdw>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55118110236220474" l="0.51181102362204722" r="0.51181102362204722" t="0.55118110236220474" header="0.31496062992125984" footer="0.31496062992125984"/>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r>
              <a:rPr lang="pl-PL" sz="1100" b="1">
                <a:solidFill>
                  <a:sysClr val="windowText" lastClr="000000"/>
                </a:solidFill>
                <a:latin typeface="Arial" panose="020B0604020202020204" pitchFamily="34" charset="0"/>
                <a:cs typeface="Arial" panose="020B0604020202020204" pitchFamily="34" charset="0"/>
              </a:rPr>
              <a:t>WYKRES NR 2. PRZECIĘTNE MIESIĘCZNE ŚWIADCZENIE EMERYTALNO-RENTOWE</a:t>
            </a:r>
          </a:p>
          <a:p>
            <a:pPr>
              <a:defRPr sz="1100" b="1">
                <a:solidFill>
                  <a:sysClr val="windowText" lastClr="000000"/>
                </a:solidFill>
                <a:latin typeface="Arial" panose="020B0604020202020204" pitchFamily="34" charset="0"/>
                <a:cs typeface="Arial" panose="020B0604020202020204" pitchFamily="34" charset="0"/>
              </a:defRPr>
            </a:pPr>
            <a:endParaRPr lang="pl-PL" sz="800" b="1">
              <a:solidFill>
                <a:sysClr val="windowText" lastClr="000000"/>
              </a:solidFill>
              <a:latin typeface="Arial" panose="020B0604020202020204" pitchFamily="34" charset="0"/>
              <a:cs typeface="Arial" panose="020B0604020202020204" pitchFamily="34" charset="0"/>
            </a:endParaRPr>
          </a:p>
          <a:p>
            <a:pPr>
              <a:defRPr sz="1100" b="1">
                <a:solidFill>
                  <a:sysClr val="windowText" lastClr="000000"/>
                </a:solidFill>
                <a:latin typeface="Arial" panose="020B0604020202020204" pitchFamily="34" charset="0"/>
                <a:cs typeface="Arial" panose="020B0604020202020204" pitchFamily="34" charset="0"/>
              </a:defRPr>
            </a:pPr>
            <a:r>
              <a:rPr lang="pl-PL" sz="1100" b="1">
                <a:solidFill>
                  <a:sysClr val="windowText" lastClr="000000"/>
                </a:solidFill>
                <a:latin typeface="Arial" panose="020B0604020202020204" pitchFamily="34" charset="0"/>
                <a:cs typeface="Arial" panose="020B0604020202020204" pitchFamily="34" charset="0"/>
              </a:rPr>
              <a:t>WYPŁACONE W 2020 R.</a:t>
            </a:r>
          </a:p>
        </c:rich>
      </c:tx>
      <c:layout>
        <c:manualLayout>
          <c:xMode val="edge"/>
          <c:yMode val="edge"/>
          <c:x val="0.13513390568449241"/>
          <c:y val="1.4314117100748843E-2"/>
        </c:manualLayout>
      </c:layout>
      <c:overlay val="0"/>
      <c:spPr>
        <a:noFill/>
        <a:ln>
          <a:noFill/>
        </a:ln>
        <a:effectLst/>
      </c:spPr>
      <c:txPr>
        <a:bodyPr rot="0" spcFirstLastPara="1" vertOverflow="ellipsis" vert="horz" wrap="square" anchor="ctr" anchorCtr="1"/>
        <a:lstStyle/>
        <a:p>
          <a:pPr>
            <a:defRPr sz="1100" b="1" i="0" u="none" strike="noStrike" kern="1200" cap="none" spc="2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plotArea>
      <c:layout>
        <c:manualLayout>
          <c:layoutTarget val="inner"/>
          <c:xMode val="edge"/>
          <c:yMode val="edge"/>
          <c:x val="6.884905987380939E-2"/>
          <c:y val="0.17964216961439797"/>
          <c:w val="0.91364430809516939"/>
          <c:h val="0.59320556574951133"/>
        </c:manualLayout>
      </c:layout>
      <c:barChart>
        <c:barDir val="col"/>
        <c:grouping val="clustered"/>
        <c:varyColors val="0"/>
        <c:ser>
          <c:idx val="1"/>
          <c:order val="1"/>
          <c:tx>
            <c:strRef>
              <c:f>'Dane do wykresu 2'!$B$2</c:f>
              <c:strCache>
                <c:ptCount val="1"/>
                <c:pt idx="0">
                  <c:v>Świadczenia rolne wypłacane z FER</c:v>
                </c:pt>
              </c:strCache>
            </c:strRef>
          </c:tx>
          <c:spPr>
            <a:gradFill rotWithShape="1">
              <a:gsLst>
                <a:gs pos="0">
                  <a:schemeClr val="accent2">
                    <a:tint val="50000"/>
                    <a:satMod val="300000"/>
                  </a:schemeClr>
                </a:gs>
                <a:gs pos="35000">
                  <a:schemeClr val="accent2">
                    <a:tint val="37000"/>
                    <a:satMod val="300000"/>
                  </a:schemeClr>
                </a:gs>
                <a:gs pos="100000">
                  <a:schemeClr val="accent2">
                    <a:tint val="15000"/>
                    <a:satMod val="350000"/>
                  </a:schemeClr>
                </a:gs>
              </a:gsLst>
              <a:lin ang="16200000" scaled="1"/>
            </a:gradFill>
            <a:ln w="9525" cap="flat" cmpd="sng" algn="ctr">
              <a:solidFill>
                <a:schemeClr val="accent2">
                  <a:shade val="95000"/>
                </a:schemeClr>
              </a:solidFill>
              <a:round/>
            </a:ln>
            <a:effectLst>
              <a:outerShdw blurRad="40000" dist="20000" dir="5400000" rotWithShape="0">
                <a:srgbClr val="000000">
                  <a:alpha val="38000"/>
                </a:srgbClr>
              </a:outerShdw>
            </a:effectLst>
          </c:spPr>
          <c:invertIfNegative val="0"/>
          <c:cat>
            <c:strRef>
              <c:f>'Dane do wykresu 2'!$A$3:$A$21</c:f>
              <c:strCache>
                <c:ptCount val="19"/>
                <c:pt idx="0">
                  <c:v>podlaskie</c:v>
                </c:pt>
                <c:pt idx="1">
                  <c:v>warmińsko-mazurskie</c:v>
                </c:pt>
                <c:pt idx="2">
                  <c:v>kujawsko-pomorskie</c:v>
                </c:pt>
                <c:pt idx="3">
                  <c:v>opolskie</c:v>
                </c:pt>
                <c:pt idx="4">
                  <c:v>łódzkie</c:v>
                </c:pt>
                <c:pt idx="5">
                  <c:v>mazowieckie</c:v>
                </c:pt>
                <c:pt idx="6">
                  <c:v>lubelskie</c:v>
                </c:pt>
                <c:pt idx="7">
                  <c:v>świętokrzyskie</c:v>
                </c:pt>
                <c:pt idx="8">
                  <c:v>pomorskie</c:v>
                </c:pt>
                <c:pt idx="9">
                  <c:v>zachodniopomorskie</c:v>
                </c:pt>
                <c:pt idx="10">
                  <c:v>podkarpackie</c:v>
                </c:pt>
                <c:pt idx="11">
                  <c:v>wielkopolskie</c:v>
                </c:pt>
                <c:pt idx="12">
                  <c:v>małopolskie</c:v>
                </c:pt>
                <c:pt idx="13">
                  <c:v>dolnośląskie</c:v>
                </c:pt>
                <c:pt idx="14">
                  <c:v>lubuskie</c:v>
                </c:pt>
                <c:pt idx="15">
                  <c:v>śląskie</c:v>
                </c:pt>
                <c:pt idx="16">
                  <c:v>MON</c:v>
                </c:pt>
                <c:pt idx="17">
                  <c:v>MSWiA</c:v>
                </c:pt>
                <c:pt idx="18">
                  <c:v>MS</c:v>
                </c:pt>
              </c:strCache>
            </c:strRef>
          </c:cat>
          <c:val>
            <c:numRef>
              <c:f>'Dane do wykresu 2'!$B$3:$B$21</c:f>
              <c:numCache>
                <c:formatCode>#,##0.00</c:formatCode>
                <c:ptCount val="19"/>
                <c:pt idx="0">
                  <c:v>1310.53</c:v>
                </c:pt>
                <c:pt idx="1">
                  <c:v>1307.99</c:v>
                </c:pt>
                <c:pt idx="2">
                  <c:v>1307.79</c:v>
                </c:pt>
                <c:pt idx="3">
                  <c:v>1290.78</c:v>
                </c:pt>
                <c:pt idx="4">
                  <c:v>1290.1600000000001</c:v>
                </c:pt>
                <c:pt idx="5">
                  <c:v>1288.6500000000001</c:v>
                </c:pt>
                <c:pt idx="6">
                  <c:v>1285.9000000000001</c:v>
                </c:pt>
                <c:pt idx="7">
                  <c:v>1281.03</c:v>
                </c:pt>
                <c:pt idx="8">
                  <c:v>1280.81</c:v>
                </c:pt>
                <c:pt idx="9">
                  <c:v>1278.53</c:v>
                </c:pt>
                <c:pt idx="10">
                  <c:v>1268.96</c:v>
                </c:pt>
                <c:pt idx="11">
                  <c:v>1256.44</c:v>
                </c:pt>
                <c:pt idx="12">
                  <c:v>1252.4000000000001</c:v>
                </c:pt>
                <c:pt idx="13">
                  <c:v>1246.81</c:v>
                </c:pt>
                <c:pt idx="14">
                  <c:v>1215.1099999999999</c:v>
                </c:pt>
                <c:pt idx="15">
                  <c:v>1208.22</c:v>
                </c:pt>
                <c:pt idx="16">
                  <c:v>643.38</c:v>
                </c:pt>
                <c:pt idx="17">
                  <c:v>560.01</c:v>
                </c:pt>
                <c:pt idx="18">
                  <c:v>539.19000000000005</c:v>
                </c:pt>
              </c:numCache>
            </c:numRef>
          </c:val>
          <c:extLst>
            <c:ext xmlns:c16="http://schemas.microsoft.com/office/drawing/2014/chart" uri="{C3380CC4-5D6E-409C-BE32-E72D297353CC}">
              <c16:uniqueId val="{00000001-5086-4FD2-82DA-F4EFE512D094}"/>
            </c:ext>
          </c:extLst>
        </c:ser>
        <c:dLbls>
          <c:showLegendKey val="0"/>
          <c:showVal val="0"/>
          <c:showCatName val="0"/>
          <c:showSerName val="0"/>
          <c:showPercent val="0"/>
          <c:showBubbleSize val="0"/>
        </c:dLbls>
        <c:gapWidth val="150"/>
        <c:axId val="110786832"/>
        <c:axId val="158109696"/>
      </c:barChart>
      <c:lineChart>
        <c:grouping val="stacked"/>
        <c:varyColors val="0"/>
        <c:ser>
          <c:idx val="0"/>
          <c:order val="0"/>
          <c:tx>
            <c:strRef>
              <c:f>'Dane do wykresu 2'!$C$2</c:f>
              <c:strCache>
                <c:ptCount val="1"/>
                <c:pt idx="0">
                  <c:v>Świadczenia realizowane przez KRUS ogółem</c:v>
                </c:pt>
              </c:strCache>
            </c:strRef>
          </c:tx>
          <c:spPr>
            <a:ln w="15875" cap="rnd">
              <a:solidFill>
                <a:schemeClr val="accent1"/>
              </a:solidFill>
              <a:round/>
            </a:ln>
            <a:effectLst>
              <a:outerShdw blurRad="40000" dist="20000" dir="5400000" rotWithShape="0">
                <a:srgbClr val="000000">
                  <a:alpha val="38000"/>
                </a:srgbClr>
              </a:outerShdw>
            </a:effectLst>
          </c:spPr>
          <c:marker>
            <c:symbol val="circle"/>
            <c:size val="5"/>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chemeClr>
                </a:solidFill>
                <a:round/>
              </a:ln>
              <a:effectLst>
                <a:outerShdw blurRad="40000" dist="20000" dir="5400000" rotWithShape="0">
                  <a:srgbClr val="000000">
                    <a:alpha val="38000"/>
                  </a:srgbClr>
                </a:outerShdw>
              </a:effectLst>
            </c:spPr>
          </c:marker>
          <c:cat>
            <c:strRef>
              <c:f>'Dane do wykresu 2'!$A$3:$A$21</c:f>
              <c:strCache>
                <c:ptCount val="19"/>
                <c:pt idx="0">
                  <c:v>podlaskie</c:v>
                </c:pt>
                <c:pt idx="1">
                  <c:v>warmińsko-mazurskie</c:v>
                </c:pt>
                <c:pt idx="2">
                  <c:v>kujawsko-pomorskie</c:v>
                </c:pt>
                <c:pt idx="3">
                  <c:v>opolskie</c:v>
                </c:pt>
                <c:pt idx="4">
                  <c:v>łódzkie</c:v>
                </c:pt>
                <c:pt idx="5">
                  <c:v>mazowieckie</c:v>
                </c:pt>
                <c:pt idx="6">
                  <c:v>lubelskie</c:v>
                </c:pt>
                <c:pt idx="7">
                  <c:v>świętokrzyskie</c:v>
                </c:pt>
                <c:pt idx="8">
                  <c:v>pomorskie</c:v>
                </c:pt>
                <c:pt idx="9">
                  <c:v>zachodniopomorskie</c:v>
                </c:pt>
                <c:pt idx="10">
                  <c:v>podkarpackie</c:v>
                </c:pt>
                <c:pt idx="11">
                  <c:v>wielkopolskie</c:v>
                </c:pt>
                <c:pt idx="12">
                  <c:v>małopolskie</c:v>
                </c:pt>
                <c:pt idx="13">
                  <c:v>dolnośląskie</c:v>
                </c:pt>
                <c:pt idx="14">
                  <c:v>lubuskie</c:v>
                </c:pt>
                <c:pt idx="15">
                  <c:v>śląskie</c:v>
                </c:pt>
                <c:pt idx="16">
                  <c:v>MON</c:v>
                </c:pt>
                <c:pt idx="17">
                  <c:v>MSWiA</c:v>
                </c:pt>
                <c:pt idx="18">
                  <c:v>MS</c:v>
                </c:pt>
              </c:strCache>
            </c:strRef>
          </c:cat>
          <c:val>
            <c:numRef>
              <c:f>'Dane do wykresu 2'!$C$3:$C$21</c:f>
              <c:numCache>
                <c:formatCode>#,##0.00</c:formatCode>
                <c:ptCount val="19"/>
                <c:pt idx="0">
                  <c:v>1368.47</c:v>
                </c:pt>
                <c:pt idx="1">
                  <c:v>1404.39</c:v>
                </c:pt>
                <c:pt idx="2">
                  <c:v>1385.58</c:v>
                </c:pt>
                <c:pt idx="3">
                  <c:v>1414.01</c:v>
                </c:pt>
                <c:pt idx="4">
                  <c:v>1370.76</c:v>
                </c:pt>
                <c:pt idx="5">
                  <c:v>1350.1</c:v>
                </c:pt>
                <c:pt idx="6">
                  <c:v>1383.92</c:v>
                </c:pt>
                <c:pt idx="7">
                  <c:v>1366.72</c:v>
                </c:pt>
                <c:pt idx="8">
                  <c:v>1388.12</c:v>
                </c:pt>
                <c:pt idx="9">
                  <c:v>1434.54</c:v>
                </c:pt>
                <c:pt idx="10">
                  <c:v>1358.21</c:v>
                </c:pt>
                <c:pt idx="11">
                  <c:v>1348.34</c:v>
                </c:pt>
                <c:pt idx="12">
                  <c:v>1341.24</c:v>
                </c:pt>
                <c:pt idx="13">
                  <c:v>1428.18</c:v>
                </c:pt>
                <c:pt idx="14">
                  <c:v>1504.98</c:v>
                </c:pt>
                <c:pt idx="15">
                  <c:v>1527.84</c:v>
                </c:pt>
                <c:pt idx="16">
                  <c:v>643.38</c:v>
                </c:pt>
                <c:pt idx="17">
                  <c:v>560.01</c:v>
                </c:pt>
                <c:pt idx="18">
                  <c:v>539.19000000000005</c:v>
                </c:pt>
              </c:numCache>
            </c:numRef>
          </c:val>
          <c:smooth val="0"/>
          <c:extLst>
            <c:ext xmlns:c16="http://schemas.microsoft.com/office/drawing/2014/chart" uri="{C3380CC4-5D6E-409C-BE32-E72D297353CC}">
              <c16:uniqueId val="{00000000-5086-4FD2-82DA-F4EFE512D094}"/>
            </c:ext>
          </c:extLst>
        </c:ser>
        <c:dLbls>
          <c:showLegendKey val="0"/>
          <c:showVal val="0"/>
          <c:showCatName val="0"/>
          <c:showSerName val="0"/>
          <c:showPercent val="0"/>
          <c:showBubbleSize val="0"/>
        </c:dLbls>
        <c:marker val="1"/>
        <c:smooth val="0"/>
        <c:axId val="110786832"/>
        <c:axId val="158109696"/>
      </c:lineChart>
      <c:catAx>
        <c:axId val="110786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58109696"/>
        <c:crosses val="autoZero"/>
        <c:auto val="1"/>
        <c:lblAlgn val="ctr"/>
        <c:lblOffset val="100"/>
        <c:noMultiLvlLbl val="0"/>
      </c:catAx>
      <c:valAx>
        <c:axId val="1581096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quot;zł&quot;"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crossAx val="110786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pl-P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57999999999999996" l="0.4" r="0.43" t="0.74803149606299213" header="0.31496062992125984" footer="0.31496062992125984"/>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WYKRES NR 3. </a:t>
            </a:r>
            <a:r>
              <a:rPr lang="pl-PL"/>
              <a:t>W</a:t>
            </a:r>
            <a:r>
              <a:rPr lang="en-US"/>
              <a:t>YPADKI PRZY PRACY ROLNICZEJ</a:t>
            </a:r>
            <a:r>
              <a:rPr lang="pl-PL"/>
              <a:t> W 2020 R.</a:t>
            </a:r>
            <a:br>
              <a:rPr lang="pl-PL"/>
            </a:br>
            <a:endParaRPr lang="en-US"/>
          </a:p>
        </c:rich>
      </c:tx>
      <c:layout>
        <c:manualLayout>
          <c:xMode val="edge"/>
          <c:yMode val="edge"/>
          <c:x val="0.23324288310115082"/>
          <c:y val="1.250977014244469E-2"/>
        </c:manualLayout>
      </c:layout>
      <c:overlay val="1"/>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
          <c:y val="0.14076904058121456"/>
          <c:w val="0.98961520660832625"/>
          <c:h val="0.85173371714502022"/>
        </c:manualLayout>
      </c:layout>
      <c:pie3DChart>
        <c:varyColors val="1"/>
        <c:ser>
          <c:idx val="0"/>
          <c:order val="0"/>
          <c:explosion val="46"/>
          <c:dPt>
            <c:idx val="0"/>
            <c:bubble3D val="0"/>
            <c:explosion val="21"/>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27E1-44CD-89F9-6FD530869A33}"/>
              </c:ext>
            </c:extLst>
          </c:dPt>
          <c:dPt>
            <c:idx val="1"/>
            <c:bubble3D val="0"/>
            <c:explosion val="5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27E1-44CD-89F9-6FD530869A33}"/>
              </c:ext>
            </c:extLst>
          </c:dPt>
          <c:dPt>
            <c:idx val="2"/>
            <c:bubble3D val="0"/>
            <c:explosion val="3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27E1-44CD-89F9-6FD530869A33}"/>
              </c:ext>
            </c:extLst>
          </c:dPt>
          <c:dPt>
            <c:idx val="3"/>
            <c:bubble3D val="0"/>
            <c:explosion val="26"/>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27E1-44CD-89F9-6FD530869A33}"/>
              </c:ext>
            </c:extLst>
          </c:dPt>
          <c:dPt>
            <c:idx val="4"/>
            <c:bubble3D val="0"/>
            <c:explosion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9-27E1-44CD-89F9-6FD530869A33}"/>
              </c:ext>
            </c:extLst>
          </c:dPt>
          <c:dLbls>
            <c:dLbl>
              <c:idx val="0"/>
              <c:layout>
                <c:manualLayout>
                  <c:x val="-0.12367760229155152"/>
                  <c:y val="-0.234543662586256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27E1-44CD-89F9-6FD530869A33}"/>
                </c:ext>
              </c:extLst>
            </c:dLbl>
            <c:dLbl>
              <c:idx val="1"/>
              <c:layout>
                <c:manualLayout>
                  <c:x val="0.21030832052367954"/>
                  <c:y val="-4.298919503929882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27E1-44CD-89F9-6FD530869A33}"/>
                </c:ext>
              </c:extLst>
            </c:dLbl>
            <c:dLbl>
              <c:idx val="2"/>
              <c:layout>
                <c:manualLayout>
                  <c:x val="-4.1238523286360254E-2"/>
                  <c:y val="2.42646651848524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27E1-44CD-89F9-6FD530869A33}"/>
                </c:ext>
              </c:extLst>
            </c:dLbl>
            <c:dLbl>
              <c:idx val="3"/>
              <c:layout>
                <c:manualLayout>
                  <c:x val="8.916988553592348E-3"/>
                  <c:y val="-0.3195147982208546"/>
                </c:manualLayout>
              </c:layout>
              <c:tx>
                <c:rich>
                  <a:bodyPr/>
                  <a:lstStyle/>
                  <a:p>
                    <a:fld id="{13E713F5-AE13-40AB-930D-D8F490BDEAC1}" type="CATEGORYNAME">
                      <a:rPr lang="en-US"/>
                      <a:pPr/>
                      <a:t>[NAZWA KATEGORII]</a:t>
                    </a:fld>
                    <a:r>
                      <a:rPr lang="en-US"/>
                      <a:t>
</a:t>
                    </a:r>
                    <a:fld id="{2D3BA567-C563-423F-8CCF-5A8E6C071579}" type="PERCENTAGE">
                      <a:rPr lang="en-US"/>
                      <a:pPr/>
                      <a:t>[PROCENTOWE]</a:t>
                    </a:fld>
                    <a:endParaRPr lang="en-US"/>
                  </a:p>
                </c:rich>
              </c:tx>
              <c:dLblPos val="bestFit"/>
              <c:showLegendKey val="0"/>
              <c:showVal val="0"/>
              <c:showCatName val="1"/>
              <c:showSerName val="0"/>
              <c:showPercent val="1"/>
              <c:showBubbleSize val="0"/>
              <c:extLst>
                <c:ext xmlns:c15="http://schemas.microsoft.com/office/drawing/2012/chart" uri="{CE6537A1-D6FC-4f65-9D91-7224C49458BB}">
                  <c15:layout>
                    <c:manualLayout>
                      <c:w val="0.20134378197575487"/>
                      <c:h val="0.15945393047293005"/>
                    </c:manualLayout>
                  </c15:layout>
                  <c15:dlblFieldTable/>
                  <c15:showDataLabelsRange val="0"/>
                </c:ext>
                <c:ext xmlns:c16="http://schemas.microsoft.com/office/drawing/2014/chart" uri="{C3380CC4-5D6E-409C-BE32-E72D297353CC}">
                  <c16:uniqueId val="{00000007-27E1-44CD-89F9-6FD530869A33}"/>
                </c:ext>
              </c:extLst>
            </c:dLbl>
            <c:dLbl>
              <c:idx val="4"/>
              <c:layout>
                <c:manualLayout>
                  <c:x val="0.17569488289875904"/>
                  <c:y val="-8.084197447755493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5412345369179448"/>
                      <c:h val="7.8363254894047871E-2"/>
                    </c:manualLayout>
                  </c15:layout>
                </c:ext>
                <c:ext xmlns:c16="http://schemas.microsoft.com/office/drawing/2014/chart" uri="{C3380CC4-5D6E-409C-BE32-E72D297353CC}">
                  <c16:uniqueId val="{00000009-27E1-44CD-89F9-6FD530869A33}"/>
                </c:ext>
              </c:extLst>
            </c:dLbl>
            <c:spPr>
              <a:gradFill flip="none" rotWithShape="1">
                <a:gsLst>
                  <a:gs pos="0">
                    <a:srgbClr val="A5A5A5">
                      <a:lumMod val="5000"/>
                      <a:lumOff val="95000"/>
                    </a:srgbClr>
                  </a:gs>
                  <a:gs pos="74000">
                    <a:srgbClr val="A5A5A5">
                      <a:lumMod val="45000"/>
                      <a:lumOff val="55000"/>
                    </a:srgbClr>
                  </a:gs>
                  <a:gs pos="83000">
                    <a:srgbClr val="A5A5A5">
                      <a:lumMod val="45000"/>
                      <a:lumOff val="55000"/>
                    </a:srgbClr>
                  </a:gs>
                  <a:gs pos="100000">
                    <a:srgbClr val="A5A5A5">
                      <a:lumMod val="30000"/>
                      <a:lumOff val="70000"/>
                    </a:srgbClr>
                  </a:gs>
                </a:gsLst>
                <a:lin ang="5400000" scaled="1"/>
                <a:tileRect/>
              </a:gradFill>
              <a:ln>
                <a:solidFill>
                  <a:sysClr val="windowText" lastClr="000000">
                    <a:lumMod val="25000"/>
                    <a:lumOff val="75000"/>
                  </a:sysClr>
                </a:solidFill>
              </a:ln>
              <a:effectLst/>
            </c:spPr>
            <c:txPr>
              <a:bodyPr rot="0" spcFirstLastPara="1" vertOverflow="clip" horzOverflow="clip" vert="horz" wrap="square" lIns="36576" tIns="18288" rIns="36576" bIns="18288" anchor="ctr" anchorCtr="1">
                <a:spAutoFit/>
              </a:bodyPr>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'Dane do wykresu 3'!$B$2:$F$2</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'Dane do wykresu 3'!$B$3:$F$3</c:f>
              <c:numCache>
                <c:formatCode>#,##0</c:formatCode>
                <c:ptCount val="5"/>
                <c:pt idx="0">
                  <c:v>3718</c:v>
                </c:pt>
                <c:pt idx="1">
                  <c:v>438</c:v>
                </c:pt>
                <c:pt idx="2">
                  <c:v>958</c:v>
                </c:pt>
                <c:pt idx="3">
                  <c:v>958</c:v>
                </c:pt>
                <c:pt idx="4">
                  <c:v>1800</c:v>
                </c:pt>
              </c:numCache>
            </c:numRef>
          </c:val>
          <c:extLst>
            <c:ext xmlns:c16="http://schemas.microsoft.com/office/drawing/2014/chart" uri="{C3380CC4-5D6E-409C-BE32-E72D297353CC}">
              <c16:uniqueId val="{0000000A-27E1-44CD-89F9-6FD530869A33}"/>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27E1-44CD-89F9-6FD530869A33}"/>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27E1-44CD-89F9-6FD530869A33}"/>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27E1-44CD-89F9-6FD530869A33}"/>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2-27E1-44CD-89F9-6FD530869A33}"/>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4-27E1-44CD-89F9-6FD530869A33}"/>
              </c:ext>
            </c:extLst>
          </c:dPt>
          <c:dLbls>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pl-PL"/>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'Dane do wykresu 3'!$B$2:$F$2</c:f>
              <c:strCache>
                <c:ptCount val="5"/>
                <c:pt idx="0">
                  <c:v>Upadek osób</c:v>
                </c:pt>
                <c:pt idx="1">
                  <c:v>Upadek przedmiotów</c:v>
                </c:pt>
                <c:pt idx="2">
                  <c:v>Pochwycenie, uderzenie przez części ruchome maszyn i urządzeń</c:v>
                </c:pt>
                <c:pt idx="3">
                  <c:v>Uderzenie, przygniecenie, pogryzienie przez zwierzęta </c:v>
                </c:pt>
                <c:pt idx="4">
                  <c:v>Pozostałe</c:v>
                </c:pt>
              </c:strCache>
            </c:strRef>
          </c:cat>
          <c:val>
            <c:numRef>
              <c:f>'Dane do wykresu 3'!$B$4:$F$4</c:f>
              <c:numCache>
                <c:formatCode>0.00%</c:formatCode>
                <c:ptCount val="5"/>
                <c:pt idx="0">
                  <c:v>0.47230691056910568</c:v>
                </c:pt>
                <c:pt idx="1">
                  <c:v>5.5640243902439025E-2</c:v>
                </c:pt>
                <c:pt idx="2">
                  <c:v>0.12169715447154472</c:v>
                </c:pt>
                <c:pt idx="3">
                  <c:v>0.12169715447154472</c:v>
                </c:pt>
                <c:pt idx="4">
                  <c:v>0.22865853658536586</c:v>
                </c:pt>
              </c:numCache>
            </c:numRef>
          </c:val>
          <c:extLst>
            <c:ext xmlns:c16="http://schemas.microsoft.com/office/drawing/2014/chart" uri="{C3380CC4-5D6E-409C-BE32-E72D297353CC}">
              <c16:uniqueId val="{00000015-27E1-44CD-89F9-6FD530869A33}"/>
            </c:ext>
          </c:extLst>
        </c:ser>
        <c:dLbls>
          <c:dLblPos val="outEnd"/>
          <c:showLegendKey val="0"/>
          <c:showVal val="0"/>
          <c:showCatName val="1"/>
          <c:showSerName val="0"/>
          <c:showPercent val="0"/>
          <c:showBubbleSize val="0"/>
          <c:showLeaderLines val="0"/>
        </c:dLbls>
      </c:pie3DChart>
      <c:spPr>
        <a:gradFill>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2"/>
          </a:solidFill>
        </a:defRPr>
      </a:pPr>
      <a:endParaRPr lang="pl-PL"/>
    </a:p>
  </c:txPr>
  <c:printSettings>
    <c:headerFooter/>
    <c:pageMargins b="0.74803149606299213" l="0.56000000000000005" r="0.70866141732283472" t="0.74803149606299213" header="0.31496062992125984" footer="0.31496062992125984"/>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pl-PL" sz="1100" baseline="0">
                <a:solidFill>
                  <a:sysClr val="windowText" lastClr="000000"/>
                </a:solidFill>
                <a:latin typeface="Arial" panose="020B0604020202020204" pitchFamily="34" charset="0"/>
                <a:cs typeface="Arial" panose="020B0604020202020204" pitchFamily="34" charset="0"/>
              </a:rPr>
              <a:t>WYKRES NR 4. STRUKTURA WYDATKÓW NA ŚWIADCZENIA FINANSOWANE </a:t>
            </a:r>
          </a:p>
          <a:p>
            <a:pPr>
              <a:defRPr sz="1200">
                <a:solidFill>
                  <a:sysClr val="windowText" lastClr="000000"/>
                </a:solidFill>
                <a:latin typeface="Arial" panose="020B0604020202020204" pitchFamily="34" charset="0"/>
                <a:cs typeface="Arial" panose="020B0604020202020204" pitchFamily="34" charset="0"/>
              </a:defRPr>
            </a:pPr>
            <a:r>
              <a:rPr lang="pl-PL" sz="800" baseline="0">
                <a:solidFill>
                  <a:sysClr val="windowText" lastClr="000000"/>
                </a:solidFill>
                <a:latin typeface="Arial" panose="020B0604020202020204" pitchFamily="34" charset="0"/>
                <a:cs typeface="Arial" panose="020B0604020202020204" pitchFamily="34" charset="0"/>
              </a:rPr>
              <a:t> </a:t>
            </a:r>
            <a:br>
              <a:rPr lang="pl-PL" sz="1100" baseline="0">
                <a:solidFill>
                  <a:sysClr val="windowText" lastClr="000000"/>
                </a:solidFill>
                <a:latin typeface="Arial" panose="020B0604020202020204" pitchFamily="34" charset="0"/>
                <a:cs typeface="Arial" panose="020B0604020202020204" pitchFamily="34" charset="0"/>
              </a:rPr>
            </a:br>
            <a:r>
              <a:rPr lang="pl-PL" sz="1100" baseline="0">
                <a:solidFill>
                  <a:sysClr val="windowText" lastClr="000000"/>
                </a:solidFill>
                <a:latin typeface="Arial" panose="020B0604020202020204" pitchFamily="34" charset="0"/>
                <a:cs typeface="Arial" panose="020B0604020202020204" pitchFamily="34" charset="0"/>
              </a:rPr>
              <a:t>Z FUNDUSZU EMERYTALNO-RENTOWEGO W 2020 R.</a:t>
            </a:r>
          </a:p>
        </c:rich>
      </c:tx>
      <c:layout>
        <c:manualLayout>
          <c:xMode val="edge"/>
          <c:yMode val="edge"/>
          <c:x val="0.18395800524934383"/>
          <c:y val="1.5404966686856451E-2"/>
        </c:manualLayout>
      </c:layout>
      <c:overlay val="0"/>
      <c:spPr>
        <a:noFill/>
        <a:ln>
          <a:noFill/>
        </a:ln>
        <a:effectLst/>
      </c:spPr>
      <c:txPr>
        <a:bodyPr rot="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1.0723338933831885E-4"/>
          <c:y val="0.11021070058550375"/>
          <c:w val="0.99862393801502725"/>
          <c:h val="0.88978929941449625"/>
        </c:manualLayout>
      </c:layout>
      <c:pie3DChart>
        <c:varyColors val="1"/>
        <c:ser>
          <c:idx val="0"/>
          <c:order val="0"/>
          <c:explosion val="9"/>
          <c:dPt>
            <c:idx val="0"/>
            <c:bubble3D val="0"/>
            <c:explosion val="11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1-58A5-451A-8AF3-FB3B183E632C}"/>
              </c:ext>
            </c:extLst>
          </c:dPt>
          <c:dPt>
            <c:idx val="1"/>
            <c:bubble3D val="0"/>
            <c:explosion val="22"/>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3-58A5-451A-8AF3-FB3B183E632C}"/>
              </c:ext>
            </c:extLst>
          </c:dPt>
          <c:dPt>
            <c:idx val="2"/>
            <c:bubble3D val="0"/>
            <c:explosion val="22"/>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5-58A5-451A-8AF3-FB3B183E632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7-58A5-451A-8AF3-FB3B183E632C}"/>
              </c:ext>
            </c:extLst>
          </c:dPt>
          <c:dLbls>
            <c:dLbl>
              <c:idx val="0"/>
              <c:layout>
                <c:manualLayout>
                  <c:x val="-2.5891502052736454E-2"/>
                  <c:y val="4.608883504946496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644136427971167"/>
                      <c:h val="0.1024817008388338"/>
                    </c:manualLayout>
                  </c15:layout>
                </c:ext>
                <c:ext xmlns:c16="http://schemas.microsoft.com/office/drawing/2014/chart" uri="{C3380CC4-5D6E-409C-BE32-E72D297353CC}">
                  <c16:uniqueId val="{00000001-58A5-451A-8AF3-FB3B183E632C}"/>
                </c:ext>
              </c:extLst>
            </c:dLbl>
            <c:dLbl>
              <c:idx val="1"/>
              <c:layout>
                <c:manualLayout>
                  <c:x val="-7.4833072364463293E-2"/>
                  <c:y val="-1.3249385304881978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8560927948680456"/>
                      <c:h val="0.12068785245314254"/>
                    </c:manualLayout>
                  </c15:layout>
                </c:ext>
                <c:ext xmlns:c16="http://schemas.microsoft.com/office/drawing/2014/chart" uri="{C3380CC4-5D6E-409C-BE32-E72D297353CC}">
                  <c16:uniqueId val="{00000003-58A5-451A-8AF3-FB3B183E632C}"/>
                </c:ext>
              </c:extLst>
            </c:dLbl>
            <c:dLbl>
              <c:idx val="2"/>
              <c:layout>
                <c:manualLayout>
                  <c:x val="-4.025280285213189E-3"/>
                  <c:y val="-2.652588019716684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14519965933271312"/>
                      <c:h val="9.918860089913395E-2"/>
                    </c:manualLayout>
                  </c15:layout>
                </c:ext>
                <c:ext xmlns:c16="http://schemas.microsoft.com/office/drawing/2014/chart" uri="{C3380CC4-5D6E-409C-BE32-E72D297353CC}">
                  <c16:uniqueId val="{00000005-58A5-451A-8AF3-FB3B183E632C}"/>
                </c:ext>
              </c:extLst>
            </c:dLbl>
            <c:dLbl>
              <c:idx val="3"/>
              <c:layout>
                <c:manualLayout>
                  <c:x val="0.26883123660494274"/>
                  <c:y val="5.1998236648839194E-2"/>
                </c:manualLayout>
              </c:layout>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bestFit"/>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oundRectCallout">
                      <a:avLst/>
                    </a:prstGeom>
                    <a:noFill/>
                    <a:ln>
                      <a:noFill/>
                    </a:ln>
                  </c15:spPr>
                  <c15:layout>
                    <c:manualLayout>
                      <c:w val="0.26290591962328702"/>
                      <c:h val="0.15696867292055985"/>
                    </c:manualLayout>
                  </c15:layout>
                </c:ext>
                <c:ext xmlns:c16="http://schemas.microsoft.com/office/drawing/2014/chart" uri="{C3380CC4-5D6E-409C-BE32-E72D297353CC}">
                  <c16:uniqueId val="{00000007-58A5-451A-8AF3-FB3B183E632C}"/>
                </c:ext>
              </c:extLst>
            </c:dLbl>
            <c:numFmt formatCode="0.00%" sourceLinked="0"/>
            <c:spPr>
              <a:gradFill>
                <a:gsLst>
                  <a:gs pos="0">
                    <a:srgbClr val="33EDA2"/>
                  </a:gs>
                  <a:gs pos="74000">
                    <a:srgbClr val="A5A5A5">
                      <a:lumMod val="45000"/>
                      <a:lumOff val="55000"/>
                    </a:srgbClr>
                  </a:gs>
                  <a:gs pos="83000">
                    <a:srgbClr val="A5A5A5">
                      <a:lumMod val="45000"/>
                      <a:lumOff val="55000"/>
                    </a:srgbClr>
                  </a:gs>
                  <a:gs pos="100000">
                    <a:srgbClr val="A5A5A5">
                      <a:lumMod val="30000"/>
                      <a:lumOff val="70000"/>
                    </a:srgbClr>
                  </a:gs>
                </a:gsLst>
                <a:lin ang="5400000" scaled="1"/>
              </a:gra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inEnd"/>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noFill/>
                  <a:ln>
                    <a:noFill/>
                  </a:ln>
                </c15:spPr>
              </c:ext>
            </c:extLst>
          </c:dLbls>
          <c:cat>
            <c:strRef>
              <c:f>'Dane do wykresu 4'!$B$2:$E$2</c:f>
              <c:strCache>
                <c:ptCount val="4"/>
                <c:pt idx="0">
                  <c:v>Emerytury</c:v>
                </c:pt>
                <c:pt idx="1">
                  <c:v>Renty z tytułu niezdolności do pracy</c:v>
                </c:pt>
                <c:pt idx="2">
                  <c:v>Renty rodzinne</c:v>
                </c:pt>
                <c:pt idx="3">
                  <c:v>Emerytury finansowane z Funduszu Emerytalno-Rentowego, a wypłacane przez MON, MSWiA, MS</c:v>
                </c:pt>
              </c:strCache>
            </c:strRef>
          </c:cat>
          <c:val>
            <c:numRef>
              <c:f>'Dane do wykresu 4'!$B$3:$E$3</c:f>
              <c:numCache>
                <c:formatCode>#,##0.00</c:formatCode>
                <c:ptCount val="4"/>
                <c:pt idx="0">
                  <c:v>13069755911.98</c:v>
                </c:pt>
                <c:pt idx="1">
                  <c:v>2807200019</c:v>
                </c:pt>
                <c:pt idx="2">
                  <c:v>719482405.82000005</c:v>
                </c:pt>
                <c:pt idx="3">
                  <c:v>5401614.3700000001</c:v>
                </c:pt>
              </c:numCache>
            </c:numRef>
          </c:val>
          <c:extLst>
            <c:ext xmlns:c16="http://schemas.microsoft.com/office/drawing/2014/chart" uri="{C3380CC4-5D6E-409C-BE32-E72D297353CC}">
              <c16:uniqueId val="{00000008-58A5-451A-8AF3-FB3B183E632C}"/>
            </c:ext>
          </c:extLst>
        </c:ser>
        <c:ser>
          <c:idx val="1"/>
          <c:order val="1"/>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A-58A5-451A-8AF3-FB3B183E632C}"/>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C-58A5-451A-8AF3-FB3B183E632C}"/>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0E-58A5-451A-8AF3-FB3B183E632C}"/>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extLst>
              <c:ext xmlns:c16="http://schemas.microsoft.com/office/drawing/2014/chart" uri="{C3380CC4-5D6E-409C-BE32-E72D297353CC}">
                <c16:uniqueId val="{00000010-58A5-451A-8AF3-FB3B183E632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pl-PL"/>
              </a:p>
            </c:txPr>
            <c:dLblPos val="in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'Dane do wykresu 4'!$B$2:$E$2</c:f>
              <c:strCache>
                <c:ptCount val="4"/>
                <c:pt idx="0">
                  <c:v>Emerytury</c:v>
                </c:pt>
                <c:pt idx="1">
                  <c:v>Renty z tytułu niezdolności do pracy</c:v>
                </c:pt>
                <c:pt idx="2">
                  <c:v>Renty rodzinne</c:v>
                </c:pt>
                <c:pt idx="3">
                  <c:v>Emerytury finansowane z Funduszu Emerytalno-Rentowego, a wypłacane przez MON, MSWiA, MS</c:v>
                </c:pt>
              </c:strCache>
            </c:strRef>
          </c:cat>
          <c:val>
            <c:numRef>
              <c:f>'Dane do wykresu 4'!$B$4:$E$4</c:f>
              <c:numCache>
                <c:formatCode>0.00%</c:formatCode>
                <c:ptCount val="4"/>
                <c:pt idx="0">
                  <c:v>0.7873</c:v>
                </c:pt>
                <c:pt idx="1">
                  <c:v>0.16908969290492196</c:v>
                </c:pt>
                <c:pt idx="2">
                  <c:v>4.3337510055281261E-2</c:v>
                </c:pt>
                <c:pt idx="3">
                  <c:v>3.2536239271595475E-4</c:v>
                </c:pt>
              </c:numCache>
            </c:numRef>
          </c:val>
          <c:extLst>
            <c:ext xmlns:c16="http://schemas.microsoft.com/office/drawing/2014/chart" uri="{C3380CC4-5D6E-409C-BE32-E72D297353CC}">
              <c16:uniqueId val="{00000011-58A5-451A-8AF3-FB3B183E632C}"/>
            </c:ext>
          </c:extLst>
        </c:ser>
        <c:dLbls>
          <c:dLblPos val="inEnd"/>
          <c:showLegendKey val="0"/>
          <c:showVal val="0"/>
          <c:showCatName val="0"/>
          <c:showSerName val="0"/>
          <c:showPercent val="1"/>
          <c:showBubbleSize val="0"/>
          <c:showLeaderLines val="0"/>
        </c:dLbls>
      </c:pie3DChart>
      <c:spPr>
        <a:gradFill flip="none" rotWithShape="1">
          <a:gsLst>
            <a:gs pos="0">
              <a:schemeClr val="accent3">
                <a:lumMod val="5000"/>
                <a:lumOff val="95000"/>
              </a:schemeClr>
            </a:gs>
            <a:gs pos="74000">
              <a:schemeClr val="accent3">
                <a:lumMod val="45000"/>
                <a:lumOff val="55000"/>
              </a:schemeClr>
            </a:gs>
            <a:gs pos="83000">
              <a:schemeClr val="accent3">
                <a:lumMod val="45000"/>
                <a:lumOff val="55000"/>
              </a:schemeClr>
            </a:gs>
            <a:gs pos="100000">
              <a:schemeClr val="accent3">
                <a:lumMod val="30000"/>
                <a:lumOff val="70000"/>
              </a:schemeClr>
            </a:gs>
          </a:gsLst>
          <a:lin ang="5400000" scaled="1"/>
          <a:tileRect/>
        </a:grad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l-PL"/>
    </a:p>
  </c:txPr>
  <c:printSettings>
    <c:headerFooter/>
    <c:pageMargins b="0.74803149606299213" l="0.70866141732283472" r="0.70866141732283472" t="0.47244094488188981" header="0.31496062992125984" footer="0.31496062992125984"/>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r>
              <a:rPr lang="en-US" sz="1100">
                <a:latin typeface="Arial" panose="020B0604020202020204" pitchFamily="34" charset="0"/>
                <a:cs typeface="Arial" panose="020B0604020202020204" pitchFamily="34" charset="0"/>
              </a:rPr>
              <a:t>W</a:t>
            </a:r>
            <a:r>
              <a:rPr lang="pl-PL" sz="1100">
                <a:latin typeface="Arial" panose="020B0604020202020204" pitchFamily="34" charset="0"/>
                <a:cs typeface="Arial" panose="020B0604020202020204" pitchFamily="34" charset="0"/>
              </a:rPr>
              <a:t>YKRES NR 5. STRUKTURA WYDATKÓW NA ŚWIADCZENIA FINANSOWANE</a:t>
            </a:r>
          </a:p>
          <a:p>
            <a:pPr>
              <a:defRPr sz="1100"/>
            </a:pPr>
            <a:r>
              <a:rPr lang="pl-PL" sz="1100">
                <a:latin typeface="Arial" panose="020B0604020202020204" pitchFamily="34" charset="0"/>
                <a:cs typeface="Arial" panose="020B0604020202020204" pitchFamily="34" charset="0"/>
              </a:rPr>
              <a:t> </a:t>
            </a:r>
            <a:br>
              <a:rPr lang="pl-PL" sz="1100">
                <a:latin typeface="Arial" panose="020B0604020202020204" pitchFamily="34" charset="0"/>
                <a:cs typeface="Arial" panose="020B0604020202020204" pitchFamily="34" charset="0"/>
              </a:rPr>
            </a:br>
            <a:r>
              <a:rPr lang="pl-PL" sz="1100">
                <a:latin typeface="Arial" panose="020B0604020202020204" pitchFamily="34" charset="0"/>
                <a:cs typeface="Arial" panose="020B0604020202020204" pitchFamily="34" charset="0"/>
              </a:rPr>
              <a:t>Z FUNDUSZU SKŁADKOWEGO W 2020 R.</a:t>
            </a:r>
            <a:endParaRPr lang="en-US" sz="1100">
              <a:latin typeface="Arial" panose="020B0604020202020204" pitchFamily="34" charset="0"/>
              <a:cs typeface="Arial" panose="020B0604020202020204" pitchFamily="34" charset="0"/>
            </a:endParaRPr>
          </a:p>
        </c:rich>
      </c:tx>
      <c:layout>
        <c:manualLayout>
          <c:xMode val="edge"/>
          <c:yMode val="edge"/>
          <c:x val="0.23789545945255525"/>
          <c:y val="2.7811578618751952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dk1">
                  <a:lumMod val="75000"/>
                  <a:lumOff val="25000"/>
                </a:schemeClr>
              </a:solidFill>
              <a:latin typeface="+mn-lt"/>
              <a:ea typeface="+mn-ea"/>
              <a:cs typeface="+mn-cs"/>
            </a:defRPr>
          </a:pPr>
          <a:endParaRPr lang="pl-PL"/>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2.2913012578305355E-2"/>
          <c:y val="0.19444126852672997"/>
          <c:w val="0.96033801235596417"/>
          <c:h val="0.80436508339683344"/>
        </c:manualLayout>
      </c:layout>
      <c:pie3DChart>
        <c:varyColors val="1"/>
        <c:ser>
          <c:idx val="0"/>
          <c:order val="0"/>
          <c:explosion val="7"/>
          <c:dPt>
            <c:idx val="0"/>
            <c:bubble3D val="0"/>
            <c:explosion val="41"/>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2D17-450F-B64B-8EEFF682384C}"/>
              </c:ext>
            </c:extLst>
          </c:dPt>
          <c:dPt>
            <c:idx val="1"/>
            <c:bubble3D val="0"/>
            <c:explosion val="5"/>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2D17-450F-B64B-8EEFF682384C}"/>
              </c:ext>
            </c:extLst>
          </c:dPt>
          <c:dLbls>
            <c:dLbl>
              <c:idx val="0"/>
              <c:layout>
                <c:manualLayout>
                  <c:x val="8.0357705557316958E-2"/>
                  <c:y val="-3.1936134436876262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16081155507394249"/>
                      <c:h val="8.6279871030113517E-2"/>
                    </c:manualLayout>
                  </c15:layout>
                </c:ext>
                <c:ext xmlns:c16="http://schemas.microsoft.com/office/drawing/2014/chart" uri="{C3380CC4-5D6E-409C-BE32-E72D297353CC}">
                  <c16:uniqueId val="{00000001-2D17-450F-B64B-8EEFF682384C}"/>
                </c:ext>
              </c:extLst>
            </c:dLbl>
            <c:dLbl>
              <c:idx val="1"/>
              <c:layout>
                <c:manualLayout>
                  <c:x val="-6.4905956721280147E-2"/>
                  <c:y val="-3.511404622809245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363984140567261"/>
                      <c:h val="0.12183102514114995"/>
                    </c:manualLayout>
                  </c15:layout>
                </c:ext>
                <c:ext xmlns:c16="http://schemas.microsoft.com/office/drawing/2014/chart" uri="{C3380CC4-5D6E-409C-BE32-E72D297353CC}">
                  <c16:uniqueId val="{00000003-2D17-450F-B64B-8EEFF682384C}"/>
                </c:ext>
              </c:extLst>
            </c:dLbl>
            <c:spPr>
              <a:gradFill flip="none" rotWithShape="1">
                <a:gsLst>
                  <a:gs pos="29000">
                    <a:srgbClr val="70AD47">
                      <a:lumMod val="5000"/>
                      <a:lumOff val="95000"/>
                    </a:srgbClr>
                  </a:gs>
                  <a:gs pos="74000">
                    <a:srgbClr val="70AD47">
                      <a:lumMod val="45000"/>
                      <a:lumOff val="55000"/>
                    </a:srgbClr>
                  </a:gs>
                  <a:gs pos="83000">
                    <a:srgbClr val="70AD47">
                      <a:lumMod val="45000"/>
                      <a:lumOff val="55000"/>
                    </a:srgbClr>
                  </a:gs>
                  <a:gs pos="100000">
                    <a:srgbClr val="70AD47">
                      <a:lumMod val="30000"/>
                      <a:lumOff val="70000"/>
                    </a:srgbClr>
                  </a:gs>
                </a:gsLst>
                <a:lin ang="5400000" scaled="1"/>
                <a:tileRect/>
              </a:gradFill>
              <a:ln>
                <a:noFill/>
              </a:ln>
              <a:effectLst>
                <a:outerShdw blurRad="50800" dist="38100" dir="2700000" algn="tl" rotWithShape="0">
                  <a:prstClr val="black">
                    <a:alpha val="40000"/>
                  </a:prstClr>
                </a:outerShdw>
              </a:effectLst>
            </c:spPr>
            <c:txPr>
              <a:bodyPr rot="0" spcFirstLastPara="1" vertOverflow="clip" horzOverflow="clip" vert="horz" wrap="square" lIns="36576" tIns="18288" rIns="36576" bIns="18288" anchor="ctr" anchorCtr="1">
                <a:spAutoFit/>
              </a:bodyPr>
              <a:lstStyle/>
              <a:p>
                <a:pPr>
                  <a:defRPr sz="10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pl-PL"/>
              </a:p>
            </c:txPr>
            <c:dLblPos val="ct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oundRectCallout">
                    <a:avLst/>
                  </a:prstGeom>
                  <a:pattFill prst="pct75">
                    <a:fgClr>
                      <a:schemeClr val="dk1">
                        <a:lumMod val="75000"/>
                        <a:lumOff val="25000"/>
                      </a:schemeClr>
                    </a:fgClr>
                    <a:bgClr>
                      <a:schemeClr val="dk1">
                        <a:lumMod val="65000"/>
                        <a:lumOff val="35000"/>
                      </a:schemeClr>
                    </a:bgClr>
                  </a:pattFill>
                  <a:ln>
                    <a:noFill/>
                  </a:ln>
                </c15:spPr>
              </c:ext>
            </c:extLst>
          </c:dLbls>
          <c:cat>
            <c:strRef>
              <c:f>'Dane do wykresu 5'!$B$2:$C$2</c:f>
              <c:strCache>
                <c:ptCount val="2"/>
                <c:pt idx="0">
                  <c:v>Zasiłki chorobowe</c:v>
                </c:pt>
                <c:pt idx="1">
                  <c:v>Jednorazowe odszkodowania</c:v>
                </c:pt>
              </c:strCache>
            </c:strRef>
          </c:cat>
          <c:val>
            <c:numRef>
              <c:f>'Dane do wykresu 5'!$B$3:$C$3</c:f>
              <c:numCache>
                <c:formatCode>#,##0.00</c:formatCode>
                <c:ptCount val="2"/>
                <c:pt idx="0">
                  <c:v>221934331.93000001</c:v>
                </c:pt>
                <c:pt idx="1">
                  <c:v>46067530</c:v>
                </c:pt>
              </c:numCache>
            </c:numRef>
          </c:val>
          <c:extLst>
            <c:ext xmlns:c16="http://schemas.microsoft.com/office/drawing/2014/chart" uri="{C3380CC4-5D6E-409C-BE32-E72D297353CC}">
              <c16:uniqueId val="{00000004-2D17-450F-B64B-8EEFF682384C}"/>
            </c:ext>
          </c:extLst>
        </c:ser>
        <c:ser>
          <c:idx val="1"/>
          <c:order val="1"/>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6-2D17-450F-B64B-8EEFF682384C}"/>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8-2D17-450F-B64B-8EEFF682384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pl-PL"/>
              </a:p>
            </c:txPr>
            <c:dLblPos val="ctr"/>
            <c:showLegendKey val="0"/>
            <c:showVal val="0"/>
            <c:showCatName val="1"/>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'Dane do wykresu 5'!$B$2:$C$2</c:f>
              <c:strCache>
                <c:ptCount val="2"/>
                <c:pt idx="0">
                  <c:v>Zasiłki chorobowe</c:v>
                </c:pt>
                <c:pt idx="1">
                  <c:v>Jednorazowe odszkodowania</c:v>
                </c:pt>
              </c:strCache>
            </c:strRef>
          </c:cat>
          <c:val>
            <c:numRef>
              <c:f>'Dane do wykresu 5'!$B$4:$C$4</c:f>
              <c:numCache>
                <c:formatCode>0.00%</c:formatCode>
                <c:ptCount val="2"/>
                <c:pt idx="0">
                  <c:v>0.8281074255669445</c:v>
                </c:pt>
                <c:pt idx="1">
                  <c:v>0.17189257443305553</c:v>
                </c:pt>
              </c:numCache>
            </c:numRef>
          </c:val>
          <c:extLst>
            <c:ext xmlns:c16="http://schemas.microsoft.com/office/drawing/2014/chart" uri="{C3380CC4-5D6E-409C-BE32-E72D297353CC}">
              <c16:uniqueId val="{00000009-2D17-450F-B64B-8EEFF682384C}"/>
            </c:ext>
          </c:extLst>
        </c:ser>
        <c:dLbls>
          <c:dLblPos val="ctr"/>
          <c:showLegendKey val="0"/>
          <c:showVal val="0"/>
          <c:showCatName val="1"/>
          <c:showSerName val="0"/>
          <c:showPercent val="0"/>
          <c:showBubbleSize val="0"/>
          <c:showLeaderLines val="0"/>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pl-PL"/>
    </a:p>
  </c:txPr>
  <c:printSettings>
    <c:headerFooter/>
    <c:pageMargins b="0.74803149606299213" l="0.70866141732283472" r="0.70866141732283472" t="0.74803149606299213" header="0.31496062992125984" footer="0.31496062992125984"/>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6. LICZBA OSÓB POBIERAJĄCYCH EMERYTURY WEDŁUG WIEKU I PŁCI 
(STAN NA DZIEŃ 31 GRUDNIA 2020 R.)</a:t>
            </a:r>
          </a:p>
        </c:rich>
      </c:tx>
      <c:layout>
        <c:manualLayout>
          <c:xMode val="edge"/>
          <c:yMode val="edge"/>
          <c:x val="0.21350009522371005"/>
          <c:y val="8.3019006359910219E-2"/>
        </c:manualLayout>
      </c:layout>
      <c:overlay val="0"/>
      <c:spPr>
        <a:noFill/>
        <a:ln w="25400">
          <a:noFill/>
        </a:ln>
      </c:spPr>
    </c:title>
    <c:autoTitleDeleted val="0"/>
    <c:view3D>
      <c:rotX val="10"/>
      <c:hPercent val="70"/>
      <c:rotY val="10"/>
      <c:depthPercent val="300"/>
      <c:rAngAx val="1"/>
    </c:view3D>
    <c:floor>
      <c:thickness val="0"/>
      <c:spPr>
        <a:noFill/>
        <a:ln w="9525">
          <a:noFill/>
        </a:ln>
      </c:spPr>
    </c:floor>
    <c:sideWall>
      <c:thickness val="0"/>
      <c:spPr>
        <a:solidFill>
          <a:srgbClr val="CCFFCC"/>
        </a:solidFill>
        <a:ln w="25400">
          <a:noFill/>
        </a:ln>
      </c:spPr>
    </c:sideWall>
    <c:backWall>
      <c:thickness val="0"/>
      <c:spPr>
        <a:solidFill>
          <a:srgbClr val="CCFFCC"/>
        </a:solidFill>
        <a:ln w="25400">
          <a:noFill/>
        </a:ln>
      </c:spPr>
    </c:backWall>
    <c:plotArea>
      <c:layout>
        <c:manualLayout>
          <c:layoutTarget val="inner"/>
          <c:xMode val="edge"/>
          <c:yMode val="edge"/>
          <c:x val="0.10168339727076202"/>
          <c:y val="0.18297871346075592"/>
          <c:w val="0.86711428341790053"/>
          <c:h val="0.69978725812002684"/>
        </c:manualLayout>
      </c:layout>
      <c:bar3DChart>
        <c:barDir val="col"/>
        <c:grouping val="clustered"/>
        <c:varyColors val="0"/>
        <c:ser>
          <c:idx val="0"/>
          <c:order val="0"/>
          <c:tx>
            <c:strRef>
              <c:f>'Dane do wykresu 6'!$B$2</c:f>
              <c:strCache>
                <c:ptCount val="1"/>
                <c:pt idx="0">
                  <c:v>Mężczyźni</c:v>
                </c:pt>
              </c:strCache>
            </c:strRef>
          </c:tx>
          <c:spPr>
            <a:solidFill>
              <a:srgbClr val="9999FF"/>
            </a:solidFill>
            <a:ln w="12700">
              <a:solidFill>
                <a:srgbClr val="000000"/>
              </a:solidFill>
              <a:prstDash val="solid"/>
            </a:ln>
          </c:spPr>
          <c:invertIfNegative val="0"/>
          <c:cat>
            <c:strRef>
              <c:f>'Dane do wykresu 6'!$A$3:$A$8</c:f>
              <c:strCache>
                <c:ptCount val="6"/>
                <c:pt idx="0">
                  <c:v>55 - 59</c:v>
                </c:pt>
                <c:pt idx="1">
                  <c:v>60 - 64</c:v>
                </c:pt>
                <c:pt idx="2">
                  <c:v>65 - 69</c:v>
                </c:pt>
                <c:pt idx="3">
                  <c:v>70 - 74</c:v>
                </c:pt>
                <c:pt idx="4">
                  <c:v>75 - 79</c:v>
                </c:pt>
                <c:pt idx="5">
                  <c:v>80 i więcej</c:v>
                </c:pt>
              </c:strCache>
            </c:strRef>
          </c:cat>
          <c:val>
            <c:numRef>
              <c:f>'Dane do wykresu 6'!$B$3:$B$8</c:f>
              <c:numCache>
                <c:formatCode>#,##0</c:formatCode>
                <c:ptCount val="6"/>
                <c:pt idx="0">
                  <c:v>0</c:v>
                </c:pt>
                <c:pt idx="1">
                  <c:v>17591</c:v>
                </c:pt>
                <c:pt idx="2">
                  <c:v>76710</c:v>
                </c:pt>
                <c:pt idx="3">
                  <c:v>60504</c:v>
                </c:pt>
                <c:pt idx="4">
                  <c:v>34887</c:v>
                </c:pt>
                <c:pt idx="5">
                  <c:v>66112</c:v>
                </c:pt>
              </c:numCache>
            </c:numRef>
          </c:val>
          <c:extLst>
            <c:ext xmlns:c16="http://schemas.microsoft.com/office/drawing/2014/chart" uri="{C3380CC4-5D6E-409C-BE32-E72D297353CC}">
              <c16:uniqueId val="{00000000-C713-4386-B2C8-32848E4DC068}"/>
            </c:ext>
          </c:extLst>
        </c:ser>
        <c:ser>
          <c:idx val="1"/>
          <c:order val="1"/>
          <c:tx>
            <c:strRef>
              <c:f>'Dane do wykresu 6'!$C$2</c:f>
              <c:strCache>
                <c:ptCount val="1"/>
                <c:pt idx="0">
                  <c:v>Kobiety</c:v>
                </c:pt>
              </c:strCache>
            </c:strRef>
          </c:tx>
          <c:spPr>
            <a:solidFill>
              <a:srgbClr val="993366"/>
            </a:solidFill>
            <a:ln w="12700">
              <a:solidFill>
                <a:srgbClr val="000000"/>
              </a:solidFill>
              <a:prstDash val="solid"/>
            </a:ln>
          </c:spPr>
          <c:invertIfNegative val="0"/>
          <c:cat>
            <c:strRef>
              <c:f>'Dane do wykresu 6'!$A$3:$A$8</c:f>
              <c:strCache>
                <c:ptCount val="6"/>
                <c:pt idx="0">
                  <c:v>55 - 59</c:v>
                </c:pt>
                <c:pt idx="1">
                  <c:v>60 - 64</c:v>
                </c:pt>
                <c:pt idx="2">
                  <c:v>65 - 69</c:v>
                </c:pt>
                <c:pt idx="3">
                  <c:v>70 - 74</c:v>
                </c:pt>
                <c:pt idx="4">
                  <c:v>75 - 79</c:v>
                </c:pt>
                <c:pt idx="5">
                  <c:v>80 i więcej</c:v>
                </c:pt>
              </c:strCache>
            </c:strRef>
          </c:cat>
          <c:val>
            <c:numRef>
              <c:f>'Dane do wykresu 6'!$C$3:$C$8</c:f>
              <c:numCache>
                <c:formatCode>#,##0</c:formatCode>
                <c:ptCount val="6"/>
                <c:pt idx="0">
                  <c:v>12126</c:v>
                </c:pt>
                <c:pt idx="1">
                  <c:v>91686</c:v>
                </c:pt>
                <c:pt idx="2">
                  <c:v>96783</c:v>
                </c:pt>
                <c:pt idx="3">
                  <c:v>99628</c:v>
                </c:pt>
                <c:pt idx="4">
                  <c:v>75642</c:v>
                </c:pt>
                <c:pt idx="5">
                  <c:v>203695</c:v>
                </c:pt>
              </c:numCache>
            </c:numRef>
          </c:val>
          <c:extLst>
            <c:ext xmlns:c16="http://schemas.microsoft.com/office/drawing/2014/chart" uri="{C3380CC4-5D6E-409C-BE32-E72D297353CC}">
              <c16:uniqueId val="{00000001-C713-4386-B2C8-32848E4DC068}"/>
            </c:ext>
          </c:extLst>
        </c:ser>
        <c:dLbls>
          <c:showLegendKey val="0"/>
          <c:showVal val="0"/>
          <c:showCatName val="0"/>
          <c:showSerName val="0"/>
          <c:showPercent val="0"/>
          <c:showBubbleSize val="0"/>
        </c:dLbls>
        <c:gapWidth val="150"/>
        <c:gapDepth val="0"/>
        <c:shape val="box"/>
        <c:axId val="276472960"/>
        <c:axId val="276474880"/>
        <c:axId val="0"/>
      </c:bar3DChart>
      <c:catAx>
        <c:axId val="2764729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9062506156705399"/>
              <c:y val="0.91759097139541168"/>
            </c:manualLayout>
          </c:layout>
          <c:overlay val="0"/>
          <c:spPr>
            <a:noFill/>
            <a:ln w="25400">
              <a:noFill/>
            </a:ln>
          </c:spPr>
        </c:title>
        <c:numFmt formatCode="General" sourceLinked="1"/>
        <c:majorTickMark val="out"/>
        <c:minorTickMark val="none"/>
        <c:tickLblPos val="low"/>
        <c:spPr>
          <a:ln w="9525">
            <a:noFill/>
          </a:ln>
        </c:spPr>
        <c:txPr>
          <a:bodyPr rot="0" vert="horz"/>
          <a:lstStyle/>
          <a:p>
            <a:pPr>
              <a:defRPr sz="1000" b="0" i="0" u="none" strike="noStrike" baseline="0">
                <a:solidFill>
                  <a:srgbClr val="000000"/>
                </a:solidFill>
                <a:latin typeface="Arial"/>
                <a:ea typeface="Arial"/>
                <a:cs typeface="Arial"/>
              </a:defRPr>
            </a:pPr>
            <a:endParaRPr lang="pl-PL"/>
          </a:p>
        </c:txPr>
        <c:crossAx val="276474880"/>
        <c:crosses val="autoZero"/>
        <c:auto val="1"/>
        <c:lblAlgn val="ctr"/>
        <c:lblOffset val="100"/>
        <c:tickLblSkip val="1"/>
        <c:tickMarkSkip val="1"/>
        <c:noMultiLvlLbl val="0"/>
      </c:catAx>
      <c:valAx>
        <c:axId val="276474880"/>
        <c:scaling>
          <c:orientation val="minMax"/>
          <c:max val="300000"/>
        </c:scaling>
        <c:delete val="0"/>
        <c:axPos val="l"/>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0.12161589163322892"/>
              <c:y val="0.506187155449279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76472960"/>
        <c:crosses val="autoZero"/>
        <c:crossBetween val="between"/>
      </c:valAx>
      <c:spPr>
        <a:noFill/>
        <a:ln w="25400">
          <a:noFill/>
        </a:ln>
      </c:spPr>
    </c:plotArea>
    <c:legend>
      <c:legendPos val="r"/>
      <c:layout>
        <c:manualLayout>
          <c:xMode val="edge"/>
          <c:yMode val="edge"/>
          <c:x val="0.31562500684078376"/>
          <c:y val="0.95087161118837271"/>
          <c:w val="0.35937504788548635"/>
          <c:h val="4.437396405500138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7. LICZBA OSÓB POBIERAJĄCYCH RENTY Z TYTUŁU NIEZDOLNOŚCI DO PRACY                 WEDŁUG WIEKU I PŁCI (STAN NA DZIEŃ 31 GRUDNIA 2020 R.)</a:t>
            </a:r>
          </a:p>
        </c:rich>
      </c:tx>
      <c:layout>
        <c:manualLayout>
          <c:xMode val="edge"/>
          <c:yMode val="edge"/>
          <c:x val="0.1312445319335083"/>
          <c:y val="8.3074243476918316E-2"/>
        </c:manualLayout>
      </c:layout>
      <c:overlay val="0"/>
      <c:spPr>
        <a:noFill/>
        <a:ln w="25400">
          <a:noFill/>
        </a:ln>
      </c:spPr>
    </c:title>
    <c:autoTitleDeleted val="0"/>
    <c:view3D>
      <c:rotX val="15"/>
      <c:hPercent val="71"/>
      <c:rotY val="2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175">
          <a:solidFill>
            <a:srgbClr val="000000"/>
          </a:solidFill>
          <a:prstDash val="solid"/>
        </a:ln>
      </c:spPr>
    </c:sideWall>
    <c:backWall>
      <c:thickness val="0"/>
      <c:spPr>
        <a:solidFill>
          <a:srgbClr val="FFFFCC"/>
        </a:solidFill>
        <a:ln w="3175">
          <a:solidFill>
            <a:srgbClr val="000000"/>
          </a:solidFill>
          <a:prstDash val="solid"/>
        </a:ln>
      </c:spPr>
    </c:backWall>
    <c:plotArea>
      <c:layout>
        <c:manualLayout>
          <c:layoutTarget val="inner"/>
          <c:xMode val="edge"/>
          <c:yMode val="edge"/>
          <c:x val="0.13308738232845441"/>
          <c:y val="0.19151775957664169"/>
          <c:w val="0.78226246519342557"/>
          <c:h val="0.68612949316832095"/>
        </c:manualLayout>
      </c:layout>
      <c:bar3DChart>
        <c:barDir val="col"/>
        <c:grouping val="clustered"/>
        <c:varyColors val="0"/>
        <c:ser>
          <c:idx val="0"/>
          <c:order val="0"/>
          <c:tx>
            <c:strRef>
              <c:f>'Dane do wykresu 7'!$B$2</c:f>
              <c:strCache>
                <c:ptCount val="1"/>
                <c:pt idx="0">
                  <c:v>Mężczyźni</c:v>
                </c:pt>
              </c:strCache>
            </c:strRef>
          </c:tx>
          <c:spPr>
            <a:solidFill>
              <a:srgbClr val="CCCCFF"/>
            </a:solidFill>
            <a:ln w="12700">
              <a:solidFill>
                <a:srgbClr val="000000"/>
              </a:solidFill>
              <a:prstDash val="solid"/>
            </a:ln>
          </c:spPr>
          <c:invertIfNegative val="0"/>
          <c:cat>
            <c:strRef>
              <c:f>'Dane do wykresu 7'!$A$3:$A$9</c:f>
              <c:strCache>
                <c:ptCount val="7"/>
                <c:pt idx="0">
                  <c:v>29 i mniej</c:v>
                </c:pt>
                <c:pt idx="1">
                  <c:v>30 - 39</c:v>
                </c:pt>
                <c:pt idx="2">
                  <c:v>40 - 49</c:v>
                </c:pt>
                <c:pt idx="3">
                  <c:v>50 - 54</c:v>
                </c:pt>
                <c:pt idx="4">
                  <c:v>55 - 59</c:v>
                </c:pt>
                <c:pt idx="5">
                  <c:v>60 - 64</c:v>
                </c:pt>
                <c:pt idx="6">
                  <c:v>65 i więcej</c:v>
                </c:pt>
              </c:strCache>
            </c:strRef>
          </c:cat>
          <c:val>
            <c:numRef>
              <c:f>'Dane do wykresu 7'!$B$3:$B$9</c:f>
              <c:numCache>
                <c:formatCode>#,##0</c:formatCode>
                <c:ptCount val="7"/>
                <c:pt idx="0">
                  <c:v>232</c:v>
                </c:pt>
                <c:pt idx="1">
                  <c:v>1939</c:v>
                </c:pt>
                <c:pt idx="2">
                  <c:v>8450</c:v>
                </c:pt>
                <c:pt idx="3">
                  <c:v>10088</c:v>
                </c:pt>
                <c:pt idx="4">
                  <c:v>20109</c:v>
                </c:pt>
                <c:pt idx="5">
                  <c:v>36505</c:v>
                </c:pt>
                <c:pt idx="6">
                  <c:v>21003</c:v>
                </c:pt>
              </c:numCache>
            </c:numRef>
          </c:val>
          <c:extLst>
            <c:ext xmlns:c16="http://schemas.microsoft.com/office/drawing/2014/chart" uri="{C3380CC4-5D6E-409C-BE32-E72D297353CC}">
              <c16:uniqueId val="{00000000-DD76-4893-9933-415DD4EFAB86}"/>
            </c:ext>
          </c:extLst>
        </c:ser>
        <c:ser>
          <c:idx val="1"/>
          <c:order val="1"/>
          <c:tx>
            <c:strRef>
              <c:f>'Dane do wykresu 7'!$C$2</c:f>
              <c:strCache>
                <c:ptCount val="1"/>
                <c:pt idx="0">
                  <c:v>Kobiety</c:v>
                </c:pt>
              </c:strCache>
            </c:strRef>
          </c:tx>
          <c:spPr>
            <a:solidFill>
              <a:srgbClr val="800080"/>
            </a:solidFill>
            <a:ln w="12700">
              <a:solidFill>
                <a:srgbClr val="000000"/>
              </a:solidFill>
              <a:prstDash val="solid"/>
            </a:ln>
          </c:spPr>
          <c:invertIfNegative val="0"/>
          <c:cat>
            <c:strRef>
              <c:f>'Dane do wykresu 7'!$A$3:$A$9</c:f>
              <c:strCache>
                <c:ptCount val="7"/>
                <c:pt idx="0">
                  <c:v>29 i mniej</c:v>
                </c:pt>
                <c:pt idx="1">
                  <c:v>30 - 39</c:v>
                </c:pt>
                <c:pt idx="2">
                  <c:v>40 - 49</c:v>
                </c:pt>
                <c:pt idx="3">
                  <c:v>50 - 54</c:v>
                </c:pt>
                <c:pt idx="4">
                  <c:v>55 - 59</c:v>
                </c:pt>
                <c:pt idx="5">
                  <c:v>60 - 64</c:v>
                </c:pt>
                <c:pt idx="6">
                  <c:v>65 i więcej</c:v>
                </c:pt>
              </c:strCache>
            </c:strRef>
          </c:cat>
          <c:val>
            <c:numRef>
              <c:f>'Dane do wykresu 7'!$C$3:$C$9</c:f>
              <c:numCache>
                <c:formatCode>#,##0</c:formatCode>
                <c:ptCount val="7"/>
                <c:pt idx="0">
                  <c:v>79</c:v>
                </c:pt>
                <c:pt idx="1">
                  <c:v>1421</c:v>
                </c:pt>
                <c:pt idx="2">
                  <c:v>8937</c:v>
                </c:pt>
                <c:pt idx="3">
                  <c:v>10944</c:v>
                </c:pt>
                <c:pt idx="4">
                  <c:v>21023</c:v>
                </c:pt>
                <c:pt idx="5">
                  <c:v>17231</c:v>
                </c:pt>
                <c:pt idx="6">
                  <c:v>28796</c:v>
                </c:pt>
              </c:numCache>
            </c:numRef>
          </c:val>
          <c:extLst>
            <c:ext xmlns:c16="http://schemas.microsoft.com/office/drawing/2014/chart" uri="{C3380CC4-5D6E-409C-BE32-E72D297353CC}">
              <c16:uniqueId val="{00000001-DD76-4893-9933-415DD4EFAB86}"/>
            </c:ext>
          </c:extLst>
        </c:ser>
        <c:dLbls>
          <c:showLegendKey val="0"/>
          <c:showVal val="0"/>
          <c:showCatName val="0"/>
          <c:showSerName val="0"/>
          <c:showPercent val="0"/>
          <c:showBubbleSize val="0"/>
        </c:dLbls>
        <c:gapWidth val="150"/>
        <c:shape val="box"/>
        <c:axId val="242881664"/>
        <c:axId val="242883584"/>
        <c:axId val="0"/>
      </c:bar3DChart>
      <c:catAx>
        <c:axId val="242881664"/>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7352644427511076"/>
              <c:y val="0.91486622536153561"/>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42883584"/>
        <c:crosses val="autoZero"/>
        <c:auto val="1"/>
        <c:lblAlgn val="ctr"/>
        <c:lblOffset val="100"/>
        <c:tickLblSkip val="1"/>
        <c:tickMarkSkip val="1"/>
        <c:noMultiLvlLbl val="0"/>
      </c:catAx>
      <c:valAx>
        <c:axId val="24288358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049687673449421E-2"/>
              <c:y val="0.5162268089650557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242881664"/>
        <c:crosses val="autoZero"/>
        <c:crossBetween val="between"/>
      </c:valAx>
      <c:spPr>
        <a:noFill/>
        <a:ln w="25400">
          <a:noFill/>
        </a:ln>
      </c:spPr>
    </c:plotArea>
    <c:legend>
      <c:legendPos val="r"/>
      <c:layout>
        <c:manualLayout>
          <c:xMode val="edge"/>
          <c:yMode val="edge"/>
          <c:x val="0.29390681003584229"/>
          <c:y val="0.95465686274509809"/>
          <c:w val="0.40053763440860213"/>
          <c:h val="3.431372549019608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gradFill rotWithShape="0">
      <a:gsLst>
        <a:gs pos="0">
          <a:srgbClr val="767676">
            <a:gamma/>
            <a:shade val="46275"/>
            <a:invGamma/>
          </a:srgbClr>
        </a:gs>
        <a:gs pos="50000">
          <a:srgbClr val="FFFFFF"/>
        </a:gs>
        <a:gs pos="100000">
          <a:srgbClr val="767676">
            <a:gamma/>
            <a:shade val="46275"/>
            <a:invGamma/>
          </a:srgbClr>
        </a:gs>
      </a:gsLst>
      <a:lin ang="27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25">
  <cs:axisTitle>
    <cs:lnRef idx="0"/>
    <cs:fillRef idx="0"/>
    <cs:effectRef idx="0"/>
    <cs:fontRef idx="minor">
      <a:schemeClr val="tx1">
        <a:lumMod val="50000"/>
        <a:lumOff val="50000"/>
      </a:schemeClr>
    </cs:fontRef>
    <cs:defRPr sz="900" kern="1200" cap="all"/>
  </cs:axisTitle>
  <cs:category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
  <cs:dataPoint3D>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3D>
  <cs:dataPointLine>
    <cs:lnRef idx="0">
      <cs:styleClr val="auto"/>
    </cs:lnRef>
    <cs:fillRef idx="2">
      <cs:styleClr val="auto"/>
    </cs:fillRef>
    <cs:effectRef idx="1"/>
    <cs:fontRef idx="minor">
      <a:schemeClr val="dk1"/>
    </cs:fontRef>
    <cs:spPr>
      <a:ln w="15875" cap="rnd">
        <a:solidFill>
          <a:schemeClr val="phClr"/>
        </a:solidFill>
        <a:round/>
      </a:ln>
    </cs:spPr>
  </cs:dataPointLine>
  <cs:dataPointMarker>
    <cs:lnRef idx="0">
      <cs:styleClr val="auto"/>
    </cs:lnRef>
    <cs:fillRef idx="2">
      <cs:styleClr val="auto"/>
    </cs:fillRef>
    <cs:effectRef idx="1"/>
    <cs:fontRef idx="minor">
      <a:schemeClr val="dk1"/>
    </cs:fontRef>
    <cs:spPr>
      <a:ln w="9525" cap="flat" cmpd="sng" algn="ctr">
        <a:solidFill>
          <a:schemeClr val="phClr">
            <a:shade val="95000"/>
          </a:schemeClr>
        </a:solidFill>
        <a:round/>
      </a:ln>
    </cs:spPr>
  </cs:dataPointMarker>
  <cs:dataPointMarkerLayout symbol="circle" size="5"/>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50000"/>
        <a:lumOff val="50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75000"/>
            <a:lumOff val="25000"/>
          </a:schemeClr>
        </a:solidFill>
      </a:ln>
    </cs:spPr>
  </cs:downBar>
  <cs:dropLine>
    <cs:lnRef idx="0"/>
    <cs:fillRef idx="0"/>
    <cs:effectRef idx="0"/>
    <cs:fontRef idx="minor">
      <a:schemeClr val="dk1"/>
    </cs:fontRef>
    <cs:spPr>
      <a:ln w="9525">
        <a:solidFill>
          <a:schemeClr val="tx1">
            <a:lumMod val="75000"/>
            <a:lumOff val="25000"/>
          </a:schemeClr>
        </a:solidFill>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75000"/>
            <a:lumOff val="25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50000"/>
        <a:lumOff val="50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50000"/>
        <a:lumOff val="50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400" kern="1200" cap="none" spc="2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50000"/>
        <a:lumOff val="50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50000"/>
        <a:lumOff val="50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5">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2.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4.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D61961E-C98C-4E5C-A665-08CA94C130B7}">
  <sheetPr/>
  <sheetViews>
    <sheetView zoomScale="131" workbookViewId="0"/>
  </sheetViews>
  <pageMargins left="0.78740157480314965" right="0.78740157480314965" top="0.78740157480314965" bottom="0.78740157480314965"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24064DD6-11D9-4167-96C9-4D7875282C03}">
  <sheetPr/>
  <sheetViews>
    <sheetView zoomScale="126" workbookViewId="0"/>
  </sheetViews>
  <pageMargins left="0.78740157480314965" right="0.78740157480314965" top="0.78740157480314965" bottom="0.78740157480314965" header="0.51181102362204722" footer="0.51181102362204722"/>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57812</xdr:colOff>
      <xdr:row>0</xdr:row>
      <xdr:rowOff>38102</xdr:rowOff>
    </xdr:from>
    <xdr:to>
      <xdr:col>1</xdr:col>
      <xdr:colOff>2171700</xdr:colOff>
      <xdr:row>6</xdr:row>
      <xdr:rowOff>57150</xdr:rowOff>
    </xdr:to>
    <xdr:pic>
      <xdr:nvPicPr>
        <xdr:cNvPr id="3" name="Obraz 2">
          <a:extLst>
            <a:ext uri="{FF2B5EF4-FFF2-40B4-BE49-F238E27FC236}">
              <a16:creationId xmlns:a16="http://schemas.microsoft.com/office/drawing/2014/main" id="{D7DE7DEA-F19F-47DF-A454-17A0684482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812" y="38102"/>
          <a:ext cx="3599788" cy="106679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9526</xdr:colOff>
      <xdr:row>0</xdr:row>
      <xdr:rowOff>47625</xdr:rowOff>
    </xdr:from>
    <xdr:to>
      <xdr:col>13</xdr:col>
      <xdr:colOff>409576</xdr:colOff>
      <xdr:row>27</xdr:row>
      <xdr:rowOff>133350</xdr:rowOff>
    </xdr:to>
    <xdr:graphicFrame macro="">
      <xdr:nvGraphicFramePr>
        <xdr:cNvPr id="4" name="Wykres 3">
          <a:extLst>
            <a:ext uri="{FF2B5EF4-FFF2-40B4-BE49-F238E27FC236}">
              <a16:creationId xmlns:a16="http://schemas.microsoft.com/office/drawing/2014/main" id="{2307DA31-E184-4432-A63A-571C69C14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39689</xdr:colOff>
      <xdr:row>0</xdr:row>
      <xdr:rowOff>0</xdr:rowOff>
    </xdr:from>
    <xdr:to>
      <xdr:col>12</xdr:col>
      <xdr:colOff>539751</xdr:colOff>
      <xdr:row>21</xdr:row>
      <xdr:rowOff>762000</xdr:rowOff>
    </xdr:to>
    <xdr:graphicFrame macro="">
      <xdr:nvGraphicFramePr>
        <xdr:cNvPr id="3" name="Wykres 2">
          <a:extLst>
            <a:ext uri="{FF2B5EF4-FFF2-40B4-BE49-F238E27FC236}">
              <a16:creationId xmlns:a16="http://schemas.microsoft.com/office/drawing/2014/main" id="{7EFEA09F-8FEF-49C5-A9FB-FE01572420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35718</xdr:colOff>
      <xdr:row>0</xdr:row>
      <xdr:rowOff>4761</xdr:rowOff>
    </xdr:from>
    <xdr:to>
      <xdr:col>14</xdr:col>
      <xdr:colOff>-1</xdr:colOff>
      <xdr:row>20</xdr:row>
      <xdr:rowOff>178594</xdr:rowOff>
    </xdr:to>
    <xdr:graphicFrame macro="">
      <xdr:nvGraphicFramePr>
        <xdr:cNvPr id="2" name="Wykres 1">
          <a:extLst>
            <a:ext uri="{FF2B5EF4-FFF2-40B4-BE49-F238E27FC236}">
              <a16:creationId xmlns:a16="http://schemas.microsoft.com/office/drawing/2014/main" id="{9CFBB121-53E7-4C21-9E89-2756DF69C6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0</xdr:row>
      <xdr:rowOff>0</xdr:rowOff>
    </xdr:from>
    <xdr:to>
      <xdr:col>13</xdr:col>
      <xdr:colOff>107156</xdr:colOff>
      <xdr:row>18</xdr:row>
      <xdr:rowOff>678656</xdr:rowOff>
    </xdr:to>
    <xdr:graphicFrame macro="">
      <xdr:nvGraphicFramePr>
        <xdr:cNvPr id="2" name="Wykres 1">
          <a:extLst>
            <a:ext uri="{FF2B5EF4-FFF2-40B4-BE49-F238E27FC236}">
              <a16:creationId xmlns:a16="http://schemas.microsoft.com/office/drawing/2014/main" id="{F42F8CD2-DFC1-4950-8134-592BDD58D3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47626</xdr:colOff>
      <xdr:row>0</xdr:row>
      <xdr:rowOff>35720</xdr:rowOff>
    </xdr:from>
    <xdr:to>
      <xdr:col>13</xdr:col>
      <xdr:colOff>130968</xdr:colOff>
      <xdr:row>30</xdr:row>
      <xdr:rowOff>71438</xdr:rowOff>
    </xdr:to>
    <xdr:graphicFrame macro="">
      <xdr:nvGraphicFramePr>
        <xdr:cNvPr id="3" name="Wykres 2">
          <a:extLst>
            <a:ext uri="{FF2B5EF4-FFF2-40B4-BE49-F238E27FC236}">
              <a16:creationId xmlns:a16="http://schemas.microsoft.com/office/drawing/2014/main" id="{13F10198-ED88-44F7-8590-B5F145E9BF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absoluteAnchor>
    <xdr:pos x="0" y="0"/>
    <xdr:ext cx="9146908" cy="6005840"/>
    <xdr:graphicFrame macro="">
      <xdr:nvGraphicFramePr>
        <xdr:cNvPr id="2" name="Wykres 1">
          <a:extLst>
            <a:ext uri="{FF2B5EF4-FFF2-40B4-BE49-F238E27FC236}">
              <a16:creationId xmlns:a16="http://schemas.microsoft.com/office/drawing/2014/main" id="{3CC0B8E1-B8A3-4BAB-A614-45D4EDD54A7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0.4995</cdr:x>
      <cdr:y>0.492</cdr:y>
    </cdr:from>
    <cdr:to>
      <cdr:x>0.5085</cdr:x>
      <cdr:y>0.52675</cdr:y>
    </cdr:to>
    <cdr:sp macro="" textlink="">
      <cdr:nvSpPr>
        <cdr:cNvPr id="1025" name="Text Box 1"/>
        <cdr:cNvSpPr txBox="1">
          <a:spLocks xmlns:a="http://schemas.openxmlformats.org/drawingml/2006/main" noChangeArrowheads="1"/>
        </cdr:cNvSpPr>
      </cdr:nvSpPr>
      <cdr:spPr bwMode="auto">
        <a:xfrm xmlns:a="http://schemas.openxmlformats.org/drawingml/2006/main">
          <a:off x="4567428" y="2957055"/>
          <a:ext cx="82296" cy="2088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925" b="0" i="0" u="none" strike="noStrike" baseline="0">
              <a:solidFill>
                <a:srgbClr val="000000"/>
              </a:solidFill>
              <a:latin typeface="Arial"/>
              <a:cs typeface="Arial"/>
            </a:rPr>
            <a:t> </a:t>
          </a: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8519583" cy="6236607"/>
    <xdr:graphicFrame macro="">
      <xdr:nvGraphicFramePr>
        <xdr:cNvPr id="2" name="Wykres 1">
          <a:extLst>
            <a:ext uri="{FF2B5EF4-FFF2-40B4-BE49-F238E27FC236}">
              <a16:creationId xmlns:a16="http://schemas.microsoft.com/office/drawing/2014/main" id="{C9A96055-9418-479B-9DDB-F97D807DAEE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KRUS_szablon_prezentacji_2_pierwszy slajd (1)">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libri"/>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KRUS_szablon_prezentacji_2_pierwszy slajd (1)" id="{B511CEEB-138D-436C-87F3-7851878E375A}" vid="{EB474800-E1C5-487E-8CC3-5766530D0CE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0F07D7-46FA-4433-BBCF-9E4ADA793570}">
  <dimension ref="A1:F36"/>
  <sheetViews>
    <sheetView showGridLines="0" tabSelected="1" view="pageBreakPreview" zoomScaleNormal="100" zoomScaleSheetLayoutView="100" workbookViewId="0">
      <selection activeCell="A17" sqref="A17:B17"/>
    </sheetView>
  </sheetViews>
  <sheetFormatPr defaultRowHeight="15"/>
  <cols>
    <col min="1" max="1" width="22.28515625" style="500" customWidth="1"/>
    <col min="2" max="2" width="63.42578125" style="500" customWidth="1"/>
    <col min="3" max="3" width="18.42578125" style="500" customWidth="1"/>
    <col min="4" max="4" width="18.28515625" style="500" customWidth="1"/>
    <col min="5" max="5" width="16.5703125" style="500" customWidth="1"/>
    <col min="6" max="6" width="17.28515625" style="500" customWidth="1"/>
    <col min="7" max="7" width="15.5703125" style="500" customWidth="1"/>
    <col min="8" max="8" width="16" style="500" bestFit="1" customWidth="1"/>
    <col min="9" max="9" width="24.85546875" style="500" bestFit="1" customWidth="1"/>
    <col min="10" max="16384" width="9.140625" style="500"/>
  </cols>
  <sheetData>
    <row r="1" spans="1:6" s="499" customFormat="1" ht="15" customHeight="1">
      <c r="B1" s="746"/>
    </row>
    <row r="2" spans="1:6" s="499" customFormat="1" ht="12.75">
      <c r="B2" s="746"/>
    </row>
    <row r="3" spans="1:6" s="499" customFormat="1" ht="12.75">
      <c r="B3" s="746"/>
    </row>
    <row r="4" spans="1:6" s="499" customFormat="1" ht="12.75">
      <c r="B4" s="746"/>
    </row>
    <row r="5" spans="1:6" s="499" customFormat="1" ht="12.75">
      <c r="B5" s="746"/>
    </row>
    <row r="6" spans="1:6" s="499" customFormat="1" ht="16.5" customHeight="1">
      <c r="B6" s="746"/>
    </row>
    <row r="7" spans="1:6" s="499" customFormat="1" ht="12.75">
      <c r="B7" s="746"/>
    </row>
    <row r="8" spans="1:6" s="499" customFormat="1" ht="20.25" customHeight="1">
      <c r="A8" s="508" t="s">
        <v>434</v>
      </c>
      <c r="B8" s="746"/>
      <c r="C8" s="508"/>
      <c r="D8" s="508"/>
      <c r="E8" s="508"/>
      <c r="F8" s="508"/>
    </row>
    <row r="9" spans="1:6" s="499" customFormat="1" ht="21.75" customHeight="1"/>
    <row r="10" spans="1:6" s="499" customFormat="1" ht="21.75" customHeight="1"/>
    <row r="11" spans="1:6" s="499" customFormat="1" ht="21.75" customHeight="1"/>
    <row r="12" spans="1:6" s="499" customFormat="1" ht="21.75" customHeight="1"/>
    <row r="13" spans="1:6" s="499" customFormat="1" ht="21.75" customHeight="1"/>
    <row r="14" spans="1:6" s="499" customFormat="1" ht="21.75" customHeight="1"/>
    <row r="15" spans="1:6" s="499" customFormat="1" ht="86.25" customHeight="1">
      <c r="A15" s="745" t="s">
        <v>0</v>
      </c>
      <c r="B15" s="745"/>
      <c r="C15" s="504"/>
      <c r="D15" s="504"/>
      <c r="E15" s="504"/>
      <c r="F15" s="504"/>
    </row>
    <row r="16" spans="1:6" s="499" customFormat="1" ht="12.75"/>
    <row r="17" spans="1:6" s="499" customFormat="1" ht="41.25" customHeight="1">
      <c r="A17" s="747" t="s">
        <v>677</v>
      </c>
      <c r="B17" s="747"/>
      <c r="C17" s="505"/>
      <c r="D17" s="505"/>
      <c r="E17" s="505"/>
      <c r="F17" s="505"/>
    </row>
    <row r="18" spans="1:6" s="499" customFormat="1" ht="24" customHeight="1">
      <c r="A18" s="506"/>
      <c r="B18" s="506"/>
      <c r="C18" s="506"/>
      <c r="D18" s="506"/>
      <c r="E18" s="506"/>
      <c r="F18" s="506"/>
    </row>
    <row r="19" spans="1:6" s="499" customFormat="1" ht="21" customHeight="1"/>
    <row r="20" spans="1:6" s="499" customFormat="1" ht="21" customHeight="1"/>
    <row r="21" spans="1:6" s="499" customFormat="1" ht="21" customHeight="1"/>
    <row r="22" spans="1:6" s="499" customFormat="1" ht="21" customHeight="1"/>
    <row r="23" spans="1:6" s="499" customFormat="1" ht="21" customHeight="1"/>
    <row r="24" spans="1:6" s="499" customFormat="1" ht="21" customHeight="1"/>
    <row r="25" spans="1:6" s="499" customFormat="1" ht="21" customHeight="1"/>
    <row r="26" spans="1:6" s="499" customFormat="1" ht="21" customHeight="1"/>
    <row r="27" spans="1:6" s="499" customFormat="1" ht="21" customHeight="1"/>
    <row r="28" spans="1:6" s="499" customFormat="1" ht="21" customHeight="1"/>
    <row r="29" spans="1:6" s="499" customFormat="1" ht="21" customHeight="1"/>
    <row r="30" spans="1:6" s="499" customFormat="1" ht="21" customHeight="1"/>
    <row r="31" spans="1:6" s="499" customFormat="1" ht="21" customHeight="1"/>
    <row r="32" spans="1:6" s="499" customFormat="1" ht="21" customHeight="1"/>
    <row r="33" spans="1:6" s="499" customFormat="1" ht="21" customHeight="1"/>
    <row r="34" spans="1:6" s="499" customFormat="1" ht="21" customHeight="1">
      <c r="A34" s="748" t="s">
        <v>433</v>
      </c>
      <c r="B34" s="748"/>
      <c r="C34" s="507"/>
      <c r="D34" s="507"/>
      <c r="E34" s="507"/>
      <c r="F34" s="507"/>
    </row>
    <row r="35" spans="1:6" ht="14.25" customHeight="1">
      <c r="C35" s="503"/>
      <c r="D35" s="503"/>
      <c r="E35" s="503"/>
      <c r="F35" s="503"/>
    </row>
    <row r="36" spans="1:6">
      <c r="C36" s="502"/>
      <c r="D36" s="502"/>
      <c r="E36" s="501"/>
      <c r="F36" s="503"/>
    </row>
  </sheetData>
  <mergeCells count="4">
    <mergeCell ref="A15:B15"/>
    <mergeCell ref="B1:B8"/>
    <mergeCell ref="A17:B17"/>
    <mergeCell ref="A34:B34"/>
  </mergeCells>
  <pageMargins left="0.70866141732283472" right="0.70866141732283472" top="0.74803149606299213" bottom="0.74803149606299213" header="0.31496062992125984" footer="0.31496062992125984"/>
  <pageSetup paperSize="9" fitToWidth="2" orientation="portrait" horizontalDpi="4294967293" verticalDpi="4294967293" r:id="rId1"/>
  <headerFooter differentFirst="1" alignWithMargins="0">
    <oddFooter>&amp;R&amp;P z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CF5E4-181E-4D93-81BB-5B5C59E507F6}">
  <dimension ref="A1:J26"/>
  <sheetViews>
    <sheetView showGridLines="0" view="pageBreakPreview" topLeftCell="A4" zoomScaleNormal="100" zoomScaleSheetLayoutView="100" workbookViewId="0">
      <selection activeCell="A17" sqref="A17:B17"/>
    </sheetView>
  </sheetViews>
  <sheetFormatPr defaultRowHeight="12.75"/>
  <cols>
    <col min="1" max="1" width="23.42578125" style="22" customWidth="1"/>
    <col min="2" max="2" width="18.28515625" style="22" customWidth="1"/>
    <col min="3" max="3" width="18.5703125" style="22" customWidth="1"/>
    <col min="4" max="4" width="21.5703125" style="22" customWidth="1"/>
    <col min="5" max="5" width="19.85546875" style="22" customWidth="1"/>
    <col min="6" max="6" width="9.140625" style="22" bestFit="1" customWidth="1"/>
    <col min="7" max="7" width="11.140625" style="22" bestFit="1" customWidth="1"/>
    <col min="8" max="8" width="13.7109375" style="22" customWidth="1"/>
    <col min="9" max="9" width="16.42578125" style="22" customWidth="1"/>
    <col min="10" max="256" width="9.140625" style="22"/>
    <col min="257" max="258" width="18.28515625" style="22" customWidth="1"/>
    <col min="259" max="259" width="18.5703125" style="22" customWidth="1"/>
    <col min="260" max="260" width="21.5703125" style="22" customWidth="1"/>
    <col min="261" max="261" width="19.85546875" style="22" customWidth="1"/>
    <col min="262" max="262" width="9.140625" style="22" bestFit="1"/>
    <col min="263" max="263" width="11.140625" style="22" bestFit="1" customWidth="1"/>
    <col min="264" max="264" width="13.7109375" style="22" customWidth="1"/>
    <col min="265" max="265" width="16.42578125" style="22" customWidth="1"/>
    <col min="266" max="512" width="9.140625" style="22"/>
    <col min="513" max="514" width="18.28515625" style="22" customWidth="1"/>
    <col min="515" max="515" width="18.5703125" style="22" customWidth="1"/>
    <col min="516" max="516" width="21.5703125" style="22" customWidth="1"/>
    <col min="517" max="517" width="19.85546875" style="22" customWidth="1"/>
    <col min="518" max="518" width="9.140625" style="22" bestFit="1"/>
    <col min="519" max="519" width="11.140625" style="22" bestFit="1" customWidth="1"/>
    <col min="520" max="520" width="13.7109375" style="22" customWidth="1"/>
    <col min="521" max="521" width="16.42578125" style="22" customWidth="1"/>
    <col min="522" max="768" width="9.140625" style="22"/>
    <col min="769" max="770" width="18.28515625" style="22" customWidth="1"/>
    <col min="771" max="771" width="18.5703125" style="22" customWidth="1"/>
    <col min="772" max="772" width="21.5703125" style="22" customWidth="1"/>
    <col min="773" max="773" width="19.85546875" style="22" customWidth="1"/>
    <col min="774" max="774" width="9.140625" style="22" bestFit="1"/>
    <col min="775" max="775" width="11.140625" style="22" bestFit="1" customWidth="1"/>
    <col min="776" max="776" width="13.7109375" style="22" customWidth="1"/>
    <col min="777" max="777" width="16.42578125" style="22" customWidth="1"/>
    <col min="778" max="1024" width="9.140625" style="22"/>
    <col min="1025" max="1026" width="18.28515625" style="22" customWidth="1"/>
    <col min="1027" max="1027" width="18.5703125" style="22" customWidth="1"/>
    <col min="1028" max="1028" width="21.5703125" style="22" customWidth="1"/>
    <col min="1029" max="1029" width="19.85546875" style="22" customWidth="1"/>
    <col min="1030" max="1030" width="9.140625" style="22" bestFit="1"/>
    <col min="1031" max="1031" width="11.140625" style="22" bestFit="1" customWidth="1"/>
    <col min="1032" max="1032" width="13.7109375" style="22" customWidth="1"/>
    <col min="1033" max="1033" width="16.42578125" style="22" customWidth="1"/>
    <col min="1034" max="1280" width="9.140625" style="22"/>
    <col min="1281" max="1282" width="18.28515625" style="22" customWidth="1"/>
    <col min="1283" max="1283" width="18.5703125" style="22" customWidth="1"/>
    <col min="1284" max="1284" width="21.5703125" style="22" customWidth="1"/>
    <col min="1285" max="1285" width="19.85546875" style="22" customWidth="1"/>
    <col min="1286" max="1286" width="9.140625" style="22" bestFit="1"/>
    <col min="1287" max="1287" width="11.140625" style="22" bestFit="1" customWidth="1"/>
    <col min="1288" max="1288" width="13.7109375" style="22" customWidth="1"/>
    <col min="1289" max="1289" width="16.42578125" style="22" customWidth="1"/>
    <col min="1290" max="1536" width="9.140625" style="22"/>
    <col min="1537" max="1538" width="18.28515625" style="22" customWidth="1"/>
    <col min="1539" max="1539" width="18.5703125" style="22" customWidth="1"/>
    <col min="1540" max="1540" width="21.5703125" style="22" customWidth="1"/>
    <col min="1541" max="1541" width="19.85546875" style="22" customWidth="1"/>
    <col min="1542" max="1542" width="9.140625" style="22" bestFit="1"/>
    <col min="1543" max="1543" width="11.140625" style="22" bestFit="1" customWidth="1"/>
    <col min="1544" max="1544" width="13.7109375" style="22" customWidth="1"/>
    <col min="1545" max="1545" width="16.42578125" style="22" customWidth="1"/>
    <col min="1546" max="1792" width="9.140625" style="22"/>
    <col min="1793" max="1794" width="18.28515625" style="22" customWidth="1"/>
    <col min="1795" max="1795" width="18.5703125" style="22" customWidth="1"/>
    <col min="1796" max="1796" width="21.5703125" style="22" customWidth="1"/>
    <col min="1797" max="1797" width="19.85546875" style="22" customWidth="1"/>
    <col min="1798" max="1798" width="9.140625" style="22" bestFit="1"/>
    <col min="1799" max="1799" width="11.140625" style="22" bestFit="1" customWidth="1"/>
    <col min="1800" max="1800" width="13.7109375" style="22" customWidth="1"/>
    <col min="1801" max="1801" width="16.42578125" style="22" customWidth="1"/>
    <col min="1802" max="2048" width="9.140625" style="22"/>
    <col min="2049" max="2050" width="18.28515625" style="22" customWidth="1"/>
    <col min="2051" max="2051" width="18.5703125" style="22" customWidth="1"/>
    <col min="2052" max="2052" width="21.5703125" style="22" customWidth="1"/>
    <col min="2053" max="2053" width="19.85546875" style="22" customWidth="1"/>
    <col min="2054" max="2054" width="9.140625" style="22" bestFit="1"/>
    <col min="2055" max="2055" width="11.140625" style="22" bestFit="1" customWidth="1"/>
    <col min="2056" max="2056" width="13.7109375" style="22" customWidth="1"/>
    <col min="2057" max="2057" width="16.42578125" style="22" customWidth="1"/>
    <col min="2058" max="2304" width="9.140625" style="22"/>
    <col min="2305" max="2306" width="18.28515625" style="22" customWidth="1"/>
    <col min="2307" max="2307" width="18.5703125" style="22" customWidth="1"/>
    <col min="2308" max="2308" width="21.5703125" style="22" customWidth="1"/>
    <col min="2309" max="2309" width="19.85546875" style="22" customWidth="1"/>
    <col min="2310" max="2310" width="9.140625" style="22" bestFit="1"/>
    <col min="2311" max="2311" width="11.140625" style="22" bestFit="1" customWidth="1"/>
    <col min="2312" max="2312" width="13.7109375" style="22" customWidth="1"/>
    <col min="2313" max="2313" width="16.42578125" style="22" customWidth="1"/>
    <col min="2314" max="2560" width="9.140625" style="22"/>
    <col min="2561" max="2562" width="18.28515625" style="22" customWidth="1"/>
    <col min="2563" max="2563" width="18.5703125" style="22" customWidth="1"/>
    <col min="2564" max="2564" width="21.5703125" style="22" customWidth="1"/>
    <col min="2565" max="2565" width="19.85546875" style="22" customWidth="1"/>
    <col min="2566" max="2566" width="9.140625" style="22" bestFit="1"/>
    <col min="2567" max="2567" width="11.140625" style="22" bestFit="1" customWidth="1"/>
    <col min="2568" max="2568" width="13.7109375" style="22" customWidth="1"/>
    <col min="2569" max="2569" width="16.42578125" style="22" customWidth="1"/>
    <col min="2570" max="2816" width="9.140625" style="22"/>
    <col min="2817" max="2818" width="18.28515625" style="22" customWidth="1"/>
    <col min="2819" max="2819" width="18.5703125" style="22" customWidth="1"/>
    <col min="2820" max="2820" width="21.5703125" style="22" customWidth="1"/>
    <col min="2821" max="2821" width="19.85546875" style="22" customWidth="1"/>
    <col min="2822" max="2822" width="9.140625" style="22" bestFit="1"/>
    <col min="2823" max="2823" width="11.140625" style="22" bestFit="1" customWidth="1"/>
    <col min="2824" max="2824" width="13.7109375" style="22" customWidth="1"/>
    <col min="2825" max="2825" width="16.42578125" style="22" customWidth="1"/>
    <col min="2826" max="3072" width="9.140625" style="22"/>
    <col min="3073" max="3074" width="18.28515625" style="22" customWidth="1"/>
    <col min="3075" max="3075" width="18.5703125" style="22" customWidth="1"/>
    <col min="3076" max="3076" width="21.5703125" style="22" customWidth="1"/>
    <col min="3077" max="3077" width="19.85546875" style="22" customWidth="1"/>
    <col min="3078" max="3078" width="9.140625" style="22" bestFit="1"/>
    <col min="3079" max="3079" width="11.140625" style="22" bestFit="1" customWidth="1"/>
    <col min="3080" max="3080" width="13.7109375" style="22" customWidth="1"/>
    <col min="3081" max="3081" width="16.42578125" style="22" customWidth="1"/>
    <col min="3082" max="3328" width="9.140625" style="22"/>
    <col min="3329" max="3330" width="18.28515625" style="22" customWidth="1"/>
    <col min="3331" max="3331" width="18.5703125" style="22" customWidth="1"/>
    <col min="3332" max="3332" width="21.5703125" style="22" customWidth="1"/>
    <col min="3333" max="3333" width="19.85546875" style="22" customWidth="1"/>
    <col min="3334" max="3334" width="9.140625" style="22" bestFit="1"/>
    <col min="3335" max="3335" width="11.140625" style="22" bestFit="1" customWidth="1"/>
    <col min="3336" max="3336" width="13.7109375" style="22" customWidth="1"/>
    <col min="3337" max="3337" width="16.42578125" style="22" customWidth="1"/>
    <col min="3338" max="3584" width="9.140625" style="22"/>
    <col min="3585" max="3586" width="18.28515625" style="22" customWidth="1"/>
    <col min="3587" max="3587" width="18.5703125" style="22" customWidth="1"/>
    <col min="3588" max="3588" width="21.5703125" style="22" customWidth="1"/>
    <col min="3589" max="3589" width="19.85546875" style="22" customWidth="1"/>
    <col min="3590" max="3590" width="9.140625" style="22" bestFit="1"/>
    <col min="3591" max="3591" width="11.140625" style="22" bestFit="1" customWidth="1"/>
    <col min="3592" max="3592" width="13.7109375" style="22" customWidth="1"/>
    <col min="3593" max="3593" width="16.42578125" style="22" customWidth="1"/>
    <col min="3594" max="3840" width="9.140625" style="22"/>
    <col min="3841" max="3842" width="18.28515625" style="22" customWidth="1"/>
    <col min="3843" max="3843" width="18.5703125" style="22" customWidth="1"/>
    <col min="3844" max="3844" width="21.5703125" style="22" customWidth="1"/>
    <col min="3845" max="3845" width="19.85546875" style="22" customWidth="1"/>
    <col min="3846" max="3846" width="9.140625" style="22" bestFit="1"/>
    <col min="3847" max="3847" width="11.140625" style="22" bestFit="1" customWidth="1"/>
    <col min="3848" max="3848" width="13.7109375" style="22" customWidth="1"/>
    <col min="3849" max="3849" width="16.42578125" style="22" customWidth="1"/>
    <col min="3850" max="4096" width="9.140625" style="22"/>
    <col min="4097" max="4098" width="18.28515625" style="22" customWidth="1"/>
    <col min="4099" max="4099" width="18.5703125" style="22" customWidth="1"/>
    <col min="4100" max="4100" width="21.5703125" style="22" customWidth="1"/>
    <col min="4101" max="4101" width="19.85546875" style="22" customWidth="1"/>
    <col min="4102" max="4102" width="9.140625" style="22" bestFit="1"/>
    <col min="4103" max="4103" width="11.140625" style="22" bestFit="1" customWidth="1"/>
    <col min="4104" max="4104" width="13.7109375" style="22" customWidth="1"/>
    <col min="4105" max="4105" width="16.42578125" style="22" customWidth="1"/>
    <col min="4106" max="4352" width="9.140625" style="22"/>
    <col min="4353" max="4354" width="18.28515625" style="22" customWidth="1"/>
    <col min="4355" max="4355" width="18.5703125" style="22" customWidth="1"/>
    <col min="4356" max="4356" width="21.5703125" style="22" customWidth="1"/>
    <col min="4357" max="4357" width="19.85546875" style="22" customWidth="1"/>
    <col min="4358" max="4358" width="9.140625" style="22" bestFit="1"/>
    <col min="4359" max="4359" width="11.140625" style="22" bestFit="1" customWidth="1"/>
    <col min="4360" max="4360" width="13.7109375" style="22" customWidth="1"/>
    <col min="4361" max="4361" width="16.42578125" style="22" customWidth="1"/>
    <col min="4362" max="4608" width="9.140625" style="22"/>
    <col min="4609" max="4610" width="18.28515625" style="22" customWidth="1"/>
    <col min="4611" max="4611" width="18.5703125" style="22" customWidth="1"/>
    <col min="4612" max="4612" width="21.5703125" style="22" customWidth="1"/>
    <col min="4613" max="4613" width="19.85546875" style="22" customWidth="1"/>
    <col min="4614" max="4614" width="9.140625" style="22" bestFit="1"/>
    <col min="4615" max="4615" width="11.140625" style="22" bestFit="1" customWidth="1"/>
    <col min="4616" max="4616" width="13.7109375" style="22" customWidth="1"/>
    <col min="4617" max="4617" width="16.42578125" style="22" customWidth="1"/>
    <col min="4618" max="4864" width="9.140625" style="22"/>
    <col min="4865" max="4866" width="18.28515625" style="22" customWidth="1"/>
    <col min="4867" max="4867" width="18.5703125" style="22" customWidth="1"/>
    <col min="4868" max="4868" width="21.5703125" style="22" customWidth="1"/>
    <col min="4869" max="4869" width="19.85546875" style="22" customWidth="1"/>
    <col min="4870" max="4870" width="9.140625" style="22" bestFit="1"/>
    <col min="4871" max="4871" width="11.140625" style="22" bestFit="1" customWidth="1"/>
    <col min="4872" max="4872" width="13.7109375" style="22" customWidth="1"/>
    <col min="4873" max="4873" width="16.42578125" style="22" customWidth="1"/>
    <col min="4874" max="5120" width="9.140625" style="22"/>
    <col min="5121" max="5122" width="18.28515625" style="22" customWidth="1"/>
    <col min="5123" max="5123" width="18.5703125" style="22" customWidth="1"/>
    <col min="5124" max="5124" width="21.5703125" style="22" customWidth="1"/>
    <col min="5125" max="5125" width="19.85546875" style="22" customWidth="1"/>
    <col min="5126" max="5126" width="9.140625" style="22" bestFit="1"/>
    <col min="5127" max="5127" width="11.140625" style="22" bestFit="1" customWidth="1"/>
    <col min="5128" max="5128" width="13.7109375" style="22" customWidth="1"/>
    <col min="5129" max="5129" width="16.42578125" style="22" customWidth="1"/>
    <col min="5130" max="5376" width="9.140625" style="22"/>
    <col min="5377" max="5378" width="18.28515625" style="22" customWidth="1"/>
    <col min="5379" max="5379" width="18.5703125" style="22" customWidth="1"/>
    <col min="5380" max="5380" width="21.5703125" style="22" customWidth="1"/>
    <col min="5381" max="5381" width="19.85546875" style="22" customWidth="1"/>
    <col min="5382" max="5382" width="9.140625" style="22" bestFit="1"/>
    <col min="5383" max="5383" width="11.140625" style="22" bestFit="1" customWidth="1"/>
    <col min="5384" max="5384" width="13.7109375" style="22" customWidth="1"/>
    <col min="5385" max="5385" width="16.42578125" style="22" customWidth="1"/>
    <col min="5386" max="5632" width="9.140625" style="22"/>
    <col min="5633" max="5634" width="18.28515625" style="22" customWidth="1"/>
    <col min="5635" max="5635" width="18.5703125" style="22" customWidth="1"/>
    <col min="5636" max="5636" width="21.5703125" style="22" customWidth="1"/>
    <col min="5637" max="5637" width="19.85546875" style="22" customWidth="1"/>
    <col min="5638" max="5638" width="9.140625" style="22" bestFit="1"/>
    <col min="5639" max="5639" width="11.140625" style="22" bestFit="1" customWidth="1"/>
    <col min="5640" max="5640" width="13.7109375" style="22" customWidth="1"/>
    <col min="5641" max="5641" width="16.42578125" style="22" customWidth="1"/>
    <col min="5642" max="5888" width="9.140625" style="22"/>
    <col min="5889" max="5890" width="18.28515625" style="22" customWidth="1"/>
    <col min="5891" max="5891" width="18.5703125" style="22" customWidth="1"/>
    <col min="5892" max="5892" width="21.5703125" style="22" customWidth="1"/>
    <col min="5893" max="5893" width="19.85546875" style="22" customWidth="1"/>
    <col min="5894" max="5894" width="9.140625" style="22" bestFit="1"/>
    <col min="5895" max="5895" width="11.140625" style="22" bestFit="1" customWidth="1"/>
    <col min="5896" max="5896" width="13.7109375" style="22" customWidth="1"/>
    <col min="5897" max="5897" width="16.42578125" style="22" customWidth="1"/>
    <col min="5898" max="6144" width="9.140625" style="22"/>
    <col min="6145" max="6146" width="18.28515625" style="22" customWidth="1"/>
    <col min="6147" max="6147" width="18.5703125" style="22" customWidth="1"/>
    <col min="6148" max="6148" width="21.5703125" style="22" customWidth="1"/>
    <col min="6149" max="6149" width="19.85546875" style="22" customWidth="1"/>
    <col min="6150" max="6150" width="9.140625" style="22" bestFit="1"/>
    <col min="6151" max="6151" width="11.140625" style="22" bestFit="1" customWidth="1"/>
    <col min="6152" max="6152" width="13.7109375" style="22" customWidth="1"/>
    <col min="6153" max="6153" width="16.42578125" style="22" customWidth="1"/>
    <col min="6154" max="6400" width="9.140625" style="22"/>
    <col min="6401" max="6402" width="18.28515625" style="22" customWidth="1"/>
    <col min="6403" max="6403" width="18.5703125" style="22" customWidth="1"/>
    <col min="6404" max="6404" width="21.5703125" style="22" customWidth="1"/>
    <col min="6405" max="6405" width="19.85546875" style="22" customWidth="1"/>
    <col min="6406" max="6406" width="9.140625" style="22" bestFit="1"/>
    <col min="6407" max="6407" width="11.140625" style="22" bestFit="1" customWidth="1"/>
    <col min="6408" max="6408" width="13.7109375" style="22" customWidth="1"/>
    <col min="6409" max="6409" width="16.42578125" style="22" customWidth="1"/>
    <col min="6410" max="6656" width="9.140625" style="22"/>
    <col min="6657" max="6658" width="18.28515625" style="22" customWidth="1"/>
    <col min="6659" max="6659" width="18.5703125" style="22" customWidth="1"/>
    <col min="6660" max="6660" width="21.5703125" style="22" customWidth="1"/>
    <col min="6661" max="6661" width="19.85546875" style="22" customWidth="1"/>
    <col min="6662" max="6662" width="9.140625" style="22" bestFit="1"/>
    <col min="6663" max="6663" width="11.140625" style="22" bestFit="1" customWidth="1"/>
    <col min="6664" max="6664" width="13.7109375" style="22" customWidth="1"/>
    <col min="6665" max="6665" width="16.42578125" style="22" customWidth="1"/>
    <col min="6666" max="6912" width="9.140625" style="22"/>
    <col min="6913" max="6914" width="18.28515625" style="22" customWidth="1"/>
    <col min="6915" max="6915" width="18.5703125" style="22" customWidth="1"/>
    <col min="6916" max="6916" width="21.5703125" style="22" customWidth="1"/>
    <col min="6917" max="6917" width="19.85546875" style="22" customWidth="1"/>
    <col min="6918" max="6918" width="9.140625" style="22" bestFit="1"/>
    <col min="6919" max="6919" width="11.140625" style="22" bestFit="1" customWidth="1"/>
    <col min="6920" max="6920" width="13.7109375" style="22" customWidth="1"/>
    <col min="6921" max="6921" width="16.42578125" style="22" customWidth="1"/>
    <col min="6922" max="7168" width="9.140625" style="22"/>
    <col min="7169" max="7170" width="18.28515625" style="22" customWidth="1"/>
    <col min="7171" max="7171" width="18.5703125" style="22" customWidth="1"/>
    <col min="7172" max="7172" width="21.5703125" style="22" customWidth="1"/>
    <col min="7173" max="7173" width="19.85546875" style="22" customWidth="1"/>
    <col min="7174" max="7174" width="9.140625" style="22" bestFit="1"/>
    <col min="7175" max="7175" width="11.140625" style="22" bestFit="1" customWidth="1"/>
    <col min="7176" max="7176" width="13.7109375" style="22" customWidth="1"/>
    <col min="7177" max="7177" width="16.42578125" style="22" customWidth="1"/>
    <col min="7178" max="7424" width="9.140625" style="22"/>
    <col min="7425" max="7426" width="18.28515625" style="22" customWidth="1"/>
    <col min="7427" max="7427" width="18.5703125" style="22" customWidth="1"/>
    <col min="7428" max="7428" width="21.5703125" style="22" customWidth="1"/>
    <col min="7429" max="7429" width="19.85546875" style="22" customWidth="1"/>
    <col min="7430" max="7430" width="9.140625" style="22" bestFit="1"/>
    <col min="7431" max="7431" width="11.140625" style="22" bestFit="1" customWidth="1"/>
    <col min="7432" max="7432" width="13.7109375" style="22" customWidth="1"/>
    <col min="7433" max="7433" width="16.42578125" style="22" customWidth="1"/>
    <col min="7434" max="7680" width="9.140625" style="22"/>
    <col min="7681" max="7682" width="18.28515625" style="22" customWidth="1"/>
    <col min="7683" max="7683" width="18.5703125" style="22" customWidth="1"/>
    <col min="7684" max="7684" width="21.5703125" style="22" customWidth="1"/>
    <col min="7685" max="7685" width="19.85546875" style="22" customWidth="1"/>
    <col min="7686" max="7686" width="9.140625" style="22" bestFit="1"/>
    <col min="7687" max="7687" width="11.140625" style="22" bestFit="1" customWidth="1"/>
    <col min="7688" max="7688" width="13.7109375" style="22" customWidth="1"/>
    <col min="7689" max="7689" width="16.42578125" style="22" customWidth="1"/>
    <col min="7690" max="7936" width="9.140625" style="22"/>
    <col min="7937" max="7938" width="18.28515625" style="22" customWidth="1"/>
    <col min="7939" max="7939" width="18.5703125" style="22" customWidth="1"/>
    <col min="7940" max="7940" width="21.5703125" style="22" customWidth="1"/>
    <col min="7941" max="7941" width="19.85546875" style="22" customWidth="1"/>
    <col min="7942" max="7942" width="9.140625" style="22" bestFit="1"/>
    <col min="7943" max="7943" width="11.140625" style="22" bestFit="1" customWidth="1"/>
    <col min="7944" max="7944" width="13.7109375" style="22" customWidth="1"/>
    <col min="7945" max="7945" width="16.42578125" style="22" customWidth="1"/>
    <col min="7946" max="8192" width="9.140625" style="22"/>
    <col min="8193" max="8194" width="18.28515625" style="22" customWidth="1"/>
    <col min="8195" max="8195" width="18.5703125" style="22" customWidth="1"/>
    <col min="8196" max="8196" width="21.5703125" style="22" customWidth="1"/>
    <col min="8197" max="8197" width="19.85546875" style="22" customWidth="1"/>
    <col min="8198" max="8198" width="9.140625" style="22" bestFit="1"/>
    <col min="8199" max="8199" width="11.140625" style="22" bestFit="1" customWidth="1"/>
    <col min="8200" max="8200" width="13.7109375" style="22" customWidth="1"/>
    <col min="8201" max="8201" width="16.42578125" style="22" customWidth="1"/>
    <col min="8202" max="8448" width="9.140625" style="22"/>
    <col min="8449" max="8450" width="18.28515625" style="22" customWidth="1"/>
    <col min="8451" max="8451" width="18.5703125" style="22" customWidth="1"/>
    <col min="8452" max="8452" width="21.5703125" style="22" customWidth="1"/>
    <col min="8453" max="8453" width="19.85546875" style="22" customWidth="1"/>
    <col min="8454" max="8454" width="9.140625" style="22" bestFit="1"/>
    <col min="8455" max="8455" width="11.140625" style="22" bestFit="1" customWidth="1"/>
    <col min="8456" max="8456" width="13.7109375" style="22" customWidth="1"/>
    <col min="8457" max="8457" width="16.42578125" style="22" customWidth="1"/>
    <col min="8458" max="8704" width="9.140625" style="22"/>
    <col min="8705" max="8706" width="18.28515625" style="22" customWidth="1"/>
    <col min="8707" max="8707" width="18.5703125" style="22" customWidth="1"/>
    <col min="8708" max="8708" width="21.5703125" style="22" customWidth="1"/>
    <col min="8709" max="8709" width="19.85546875" style="22" customWidth="1"/>
    <col min="8710" max="8710" width="9.140625" style="22" bestFit="1"/>
    <col min="8711" max="8711" width="11.140625" style="22" bestFit="1" customWidth="1"/>
    <col min="8712" max="8712" width="13.7109375" style="22" customWidth="1"/>
    <col min="8713" max="8713" width="16.42578125" style="22" customWidth="1"/>
    <col min="8714" max="8960" width="9.140625" style="22"/>
    <col min="8961" max="8962" width="18.28515625" style="22" customWidth="1"/>
    <col min="8963" max="8963" width="18.5703125" style="22" customWidth="1"/>
    <col min="8964" max="8964" width="21.5703125" style="22" customWidth="1"/>
    <col min="8965" max="8965" width="19.85546875" style="22" customWidth="1"/>
    <col min="8966" max="8966" width="9.140625" style="22" bestFit="1"/>
    <col min="8967" max="8967" width="11.140625" style="22" bestFit="1" customWidth="1"/>
    <col min="8968" max="8968" width="13.7109375" style="22" customWidth="1"/>
    <col min="8969" max="8969" width="16.42578125" style="22" customWidth="1"/>
    <col min="8970" max="9216" width="9.140625" style="22"/>
    <col min="9217" max="9218" width="18.28515625" style="22" customWidth="1"/>
    <col min="9219" max="9219" width="18.5703125" style="22" customWidth="1"/>
    <col min="9220" max="9220" width="21.5703125" style="22" customWidth="1"/>
    <col min="9221" max="9221" width="19.85546875" style="22" customWidth="1"/>
    <col min="9222" max="9222" width="9.140625" style="22" bestFit="1"/>
    <col min="9223" max="9223" width="11.140625" style="22" bestFit="1" customWidth="1"/>
    <col min="9224" max="9224" width="13.7109375" style="22" customWidth="1"/>
    <col min="9225" max="9225" width="16.42578125" style="22" customWidth="1"/>
    <col min="9226" max="9472" width="9.140625" style="22"/>
    <col min="9473" max="9474" width="18.28515625" style="22" customWidth="1"/>
    <col min="9475" max="9475" width="18.5703125" style="22" customWidth="1"/>
    <col min="9476" max="9476" width="21.5703125" style="22" customWidth="1"/>
    <col min="9477" max="9477" width="19.85546875" style="22" customWidth="1"/>
    <col min="9478" max="9478" width="9.140625" style="22" bestFit="1"/>
    <col min="9479" max="9479" width="11.140625" style="22" bestFit="1" customWidth="1"/>
    <col min="9480" max="9480" width="13.7109375" style="22" customWidth="1"/>
    <col min="9481" max="9481" width="16.42578125" style="22" customWidth="1"/>
    <col min="9482" max="9728" width="9.140625" style="22"/>
    <col min="9729" max="9730" width="18.28515625" style="22" customWidth="1"/>
    <col min="9731" max="9731" width="18.5703125" style="22" customWidth="1"/>
    <col min="9732" max="9732" width="21.5703125" style="22" customWidth="1"/>
    <col min="9733" max="9733" width="19.85546875" style="22" customWidth="1"/>
    <col min="9734" max="9734" width="9.140625" style="22" bestFit="1"/>
    <col min="9735" max="9735" width="11.140625" style="22" bestFit="1" customWidth="1"/>
    <col min="9736" max="9736" width="13.7109375" style="22" customWidth="1"/>
    <col min="9737" max="9737" width="16.42578125" style="22" customWidth="1"/>
    <col min="9738" max="9984" width="9.140625" style="22"/>
    <col min="9985" max="9986" width="18.28515625" style="22" customWidth="1"/>
    <col min="9987" max="9987" width="18.5703125" style="22" customWidth="1"/>
    <col min="9988" max="9988" width="21.5703125" style="22" customWidth="1"/>
    <col min="9989" max="9989" width="19.85546875" style="22" customWidth="1"/>
    <col min="9990" max="9990" width="9.140625" style="22" bestFit="1"/>
    <col min="9991" max="9991" width="11.140625" style="22" bestFit="1" customWidth="1"/>
    <col min="9992" max="9992" width="13.7109375" style="22" customWidth="1"/>
    <col min="9993" max="9993" width="16.42578125" style="22" customWidth="1"/>
    <col min="9994" max="10240" width="9.140625" style="22"/>
    <col min="10241" max="10242" width="18.28515625" style="22" customWidth="1"/>
    <col min="10243" max="10243" width="18.5703125" style="22" customWidth="1"/>
    <col min="10244" max="10244" width="21.5703125" style="22" customWidth="1"/>
    <col min="10245" max="10245" width="19.85546875" style="22" customWidth="1"/>
    <col min="10246" max="10246" width="9.140625" style="22" bestFit="1"/>
    <col min="10247" max="10247" width="11.140625" style="22" bestFit="1" customWidth="1"/>
    <col min="10248" max="10248" width="13.7109375" style="22" customWidth="1"/>
    <col min="10249" max="10249" width="16.42578125" style="22" customWidth="1"/>
    <col min="10250" max="10496" width="9.140625" style="22"/>
    <col min="10497" max="10498" width="18.28515625" style="22" customWidth="1"/>
    <col min="10499" max="10499" width="18.5703125" style="22" customWidth="1"/>
    <col min="10500" max="10500" width="21.5703125" style="22" customWidth="1"/>
    <col min="10501" max="10501" width="19.85546875" style="22" customWidth="1"/>
    <col min="10502" max="10502" width="9.140625" style="22" bestFit="1"/>
    <col min="10503" max="10503" width="11.140625" style="22" bestFit="1" customWidth="1"/>
    <col min="10504" max="10504" width="13.7109375" style="22" customWidth="1"/>
    <col min="10505" max="10505" width="16.42578125" style="22" customWidth="1"/>
    <col min="10506" max="10752" width="9.140625" style="22"/>
    <col min="10753" max="10754" width="18.28515625" style="22" customWidth="1"/>
    <col min="10755" max="10755" width="18.5703125" style="22" customWidth="1"/>
    <col min="10756" max="10756" width="21.5703125" style="22" customWidth="1"/>
    <col min="10757" max="10757" width="19.85546875" style="22" customWidth="1"/>
    <col min="10758" max="10758" width="9.140625" style="22" bestFit="1"/>
    <col min="10759" max="10759" width="11.140625" style="22" bestFit="1" customWidth="1"/>
    <col min="10760" max="10760" width="13.7109375" style="22" customWidth="1"/>
    <col min="10761" max="10761" width="16.42578125" style="22" customWidth="1"/>
    <col min="10762" max="11008" width="9.140625" style="22"/>
    <col min="11009" max="11010" width="18.28515625" style="22" customWidth="1"/>
    <col min="11011" max="11011" width="18.5703125" style="22" customWidth="1"/>
    <col min="11012" max="11012" width="21.5703125" style="22" customWidth="1"/>
    <col min="11013" max="11013" width="19.85546875" style="22" customWidth="1"/>
    <col min="11014" max="11014" width="9.140625" style="22" bestFit="1"/>
    <col min="11015" max="11015" width="11.140625" style="22" bestFit="1" customWidth="1"/>
    <col min="11016" max="11016" width="13.7109375" style="22" customWidth="1"/>
    <col min="11017" max="11017" width="16.42578125" style="22" customWidth="1"/>
    <col min="11018" max="11264" width="9.140625" style="22"/>
    <col min="11265" max="11266" width="18.28515625" style="22" customWidth="1"/>
    <col min="11267" max="11267" width="18.5703125" style="22" customWidth="1"/>
    <col min="11268" max="11268" width="21.5703125" style="22" customWidth="1"/>
    <col min="11269" max="11269" width="19.85546875" style="22" customWidth="1"/>
    <col min="11270" max="11270" width="9.140625" style="22" bestFit="1"/>
    <col min="11271" max="11271" width="11.140625" style="22" bestFit="1" customWidth="1"/>
    <col min="11272" max="11272" width="13.7109375" style="22" customWidth="1"/>
    <col min="11273" max="11273" width="16.42578125" style="22" customWidth="1"/>
    <col min="11274" max="11520" width="9.140625" style="22"/>
    <col min="11521" max="11522" width="18.28515625" style="22" customWidth="1"/>
    <col min="11523" max="11523" width="18.5703125" style="22" customWidth="1"/>
    <col min="11524" max="11524" width="21.5703125" style="22" customWidth="1"/>
    <col min="11525" max="11525" width="19.85546875" style="22" customWidth="1"/>
    <col min="11526" max="11526" width="9.140625" style="22" bestFit="1"/>
    <col min="11527" max="11527" width="11.140625" style="22" bestFit="1" customWidth="1"/>
    <col min="11528" max="11528" width="13.7109375" style="22" customWidth="1"/>
    <col min="11529" max="11529" width="16.42578125" style="22" customWidth="1"/>
    <col min="11530" max="11776" width="9.140625" style="22"/>
    <col min="11777" max="11778" width="18.28515625" style="22" customWidth="1"/>
    <col min="11779" max="11779" width="18.5703125" style="22" customWidth="1"/>
    <col min="11780" max="11780" width="21.5703125" style="22" customWidth="1"/>
    <col min="11781" max="11781" width="19.85546875" style="22" customWidth="1"/>
    <col min="11782" max="11782" width="9.140625" style="22" bestFit="1"/>
    <col min="11783" max="11783" width="11.140625" style="22" bestFit="1" customWidth="1"/>
    <col min="11784" max="11784" width="13.7109375" style="22" customWidth="1"/>
    <col min="11785" max="11785" width="16.42578125" style="22" customWidth="1"/>
    <col min="11786" max="12032" width="9.140625" style="22"/>
    <col min="12033" max="12034" width="18.28515625" style="22" customWidth="1"/>
    <col min="12035" max="12035" width="18.5703125" style="22" customWidth="1"/>
    <col min="12036" max="12036" width="21.5703125" style="22" customWidth="1"/>
    <col min="12037" max="12037" width="19.85546875" style="22" customWidth="1"/>
    <col min="12038" max="12038" width="9.140625" style="22" bestFit="1"/>
    <col min="12039" max="12039" width="11.140625" style="22" bestFit="1" customWidth="1"/>
    <col min="12040" max="12040" width="13.7109375" style="22" customWidth="1"/>
    <col min="12041" max="12041" width="16.42578125" style="22" customWidth="1"/>
    <col min="12042" max="12288" width="9.140625" style="22"/>
    <col min="12289" max="12290" width="18.28515625" style="22" customWidth="1"/>
    <col min="12291" max="12291" width="18.5703125" style="22" customWidth="1"/>
    <col min="12292" max="12292" width="21.5703125" style="22" customWidth="1"/>
    <col min="12293" max="12293" width="19.85546875" style="22" customWidth="1"/>
    <col min="12294" max="12294" width="9.140625" style="22" bestFit="1"/>
    <col min="12295" max="12295" width="11.140625" style="22" bestFit="1" customWidth="1"/>
    <col min="12296" max="12296" width="13.7109375" style="22" customWidth="1"/>
    <col min="12297" max="12297" width="16.42578125" style="22" customWidth="1"/>
    <col min="12298" max="12544" width="9.140625" style="22"/>
    <col min="12545" max="12546" width="18.28515625" style="22" customWidth="1"/>
    <col min="12547" max="12547" width="18.5703125" style="22" customWidth="1"/>
    <col min="12548" max="12548" width="21.5703125" style="22" customWidth="1"/>
    <col min="12549" max="12549" width="19.85546875" style="22" customWidth="1"/>
    <col min="12550" max="12550" width="9.140625" style="22" bestFit="1"/>
    <col min="12551" max="12551" width="11.140625" style="22" bestFit="1" customWidth="1"/>
    <col min="12552" max="12552" width="13.7109375" style="22" customWidth="1"/>
    <col min="12553" max="12553" width="16.42578125" style="22" customWidth="1"/>
    <col min="12554" max="12800" width="9.140625" style="22"/>
    <col min="12801" max="12802" width="18.28515625" style="22" customWidth="1"/>
    <col min="12803" max="12803" width="18.5703125" style="22" customWidth="1"/>
    <col min="12804" max="12804" width="21.5703125" style="22" customWidth="1"/>
    <col min="12805" max="12805" width="19.85546875" style="22" customWidth="1"/>
    <col min="12806" max="12806" width="9.140625" style="22" bestFit="1"/>
    <col min="12807" max="12807" width="11.140625" style="22" bestFit="1" customWidth="1"/>
    <col min="12808" max="12808" width="13.7109375" style="22" customWidth="1"/>
    <col min="12809" max="12809" width="16.42578125" style="22" customWidth="1"/>
    <col min="12810" max="13056" width="9.140625" style="22"/>
    <col min="13057" max="13058" width="18.28515625" style="22" customWidth="1"/>
    <col min="13059" max="13059" width="18.5703125" style="22" customWidth="1"/>
    <col min="13060" max="13060" width="21.5703125" style="22" customWidth="1"/>
    <col min="13061" max="13061" width="19.85546875" style="22" customWidth="1"/>
    <col min="13062" max="13062" width="9.140625" style="22" bestFit="1"/>
    <col min="13063" max="13063" width="11.140625" style="22" bestFit="1" customWidth="1"/>
    <col min="13064" max="13064" width="13.7109375" style="22" customWidth="1"/>
    <col min="13065" max="13065" width="16.42578125" style="22" customWidth="1"/>
    <col min="13066" max="13312" width="9.140625" style="22"/>
    <col min="13313" max="13314" width="18.28515625" style="22" customWidth="1"/>
    <col min="13315" max="13315" width="18.5703125" style="22" customWidth="1"/>
    <col min="13316" max="13316" width="21.5703125" style="22" customWidth="1"/>
    <col min="13317" max="13317" width="19.85546875" style="22" customWidth="1"/>
    <col min="13318" max="13318" width="9.140625" style="22" bestFit="1"/>
    <col min="13319" max="13319" width="11.140625" style="22" bestFit="1" customWidth="1"/>
    <col min="13320" max="13320" width="13.7109375" style="22" customWidth="1"/>
    <col min="13321" max="13321" width="16.42578125" style="22" customWidth="1"/>
    <col min="13322" max="13568" width="9.140625" style="22"/>
    <col min="13569" max="13570" width="18.28515625" style="22" customWidth="1"/>
    <col min="13571" max="13571" width="18.5703125" style="22" customWidth="1"/>
    <col min="13572" max="13572" width="21.5703125" style="22" customWidth="1"/>
    <col min="13573" max="13573" width="19.85546875" style="22" customWidth="1"/>
    <col min="13574" max="13574" width="9.140625" style="22" bestFit="1"/>
    <col min="13575" max="13575" width="11.140625" style="22" bestFit="1" customWidth="1"/>
    <col min="13576" max="13576" width="13.7109375" style="22" customWidth="1"/>
    <col min="13577" max="13577" width="16.42578125" style="22" customWidth="1"/>
    <col min="13578" max="13824" width="9.140625" style="22"/>
    <col min="13825" max="13826" width="18.28515625" style="22" customWidth="1"/>
    <col min="13827" max="13827" width="18.5703125" style="22" customWidth="1"/>
    <col min="13828" max="13828" width="21.5703125" style="22" customWidth="1"/>
    <col min="13829" max="13829" width="19.85546875" style="22" customWidth="1"/>
    <col min="13830" max="13830" width="9.140625" style="22" bestFit="1"/>
    <col min="13831" max="13831" width="11.140625" style="22" bestFit="1" customWidth="1"/>
    <col min="13832" max="13832" width="13.7109375" style="22" customWidth="1"/>
    <col min="13833" max="13833" width="16.42578125" style="22" customWidth="1"/>
    <col min="13834" max="14080" width="9.140625" style="22"/>
    <col min="14081" max="14082" width="18.28515625" style="22" customWidth="1"/>
    <col min="14083" max="14083" width="18.5703125" style="22" customWidth="1"/>
    <col min="14084" max="14084" width="21.5703125" style="22" customWidth="1"/>
    <col min="14085" max="14085" width="19.85546875" style="22" customWidth="1"/>
    <col min="14086" max="14086" width="9.140625" style="22" bestFit="1"/>
    <col min="14087" max="14087" width="11.140625" style="22" bestFit="1" customWidth="1"/>
    <col min="14088" max="14088" width="13.7109375" style="22" customWidth="1"/>
    <col min="14089" max="14089" width="16.42578125" style="22" customWidth="1"/>
    <col min="14090" max="14336" width="9.140625" style="22"/>
    <col min="14337" max="14338" width="18.28515625" style="22" customWidth="1"/>
    <col min="14339" max="14339" width="18.5703125" style="22" customWidth="1"/>
    <col min="14340" max="14340" width="21.5703125" style="22" customWidth="1"/>
    <col min="14341" max="14341" width="19.85546875" style="22" customWidth="1"/>
    <col min="14342" max="14342" width="9.140625" style="22" bestFit="1"/>
    <col min="14343" max="14343" width="11.140625" style="22" bestFit="1" customWidth="1"/>
    <col min="14344" max="14344" width="13.7109375" style="22" customWidth="1"/>
    <col min="14345" max="14345" width="16.42578125" style="22" customWidth="1"/>
    <col min="14346" max="14592" width="9.140625" style="22"/>
    <col min="14593" max="14594" width="18.28515625" style="22" customWidth="1"/>
    <col min="14595" max="14595" width="18.5703125" style="22" customWidth="1"/>
    <col min="14596" max="14596" width="21.5703125" style="22" customWidth="1"/>
    <col min="14597" max="14597" width="19.85546875" style="22" customWidth="1"/>
    <col min="14598" max="14598" width="9.140625" style="22" bestFit="1"/>
    <col min="14599" max="14599" width="11.140625" style="22" bestFit="1" customWidth="1"/>
    <col min="14600" max="14600" width="13.7109375" style="22" customWidth="1"/>
    <col min="14601" max="14601" width="16.42578125" style="22" customWidth="1"/>
    <col min="14602" max="14848" width="9.140625" style="22"/>
    <col min="14849" max="14850" width="18.28515625" style="22" customWidth="1"/>
    <col min="14851" max="14851" width="18.5703125" style="22" customWidth="1"/>
    <col min="14852" max="14852" width="21.5703125" style="22" customWidth="1"/>
    <col min="14853" max="14853" width="19.85546875" style="22" customWidth="1"/>
    <col min="14854" max="14854" width="9.140625" style="22" bestFit="1"/>
    <col min="14855" max="14855" width="11.140625" style="22" bestFit="1" customWidth="1"/>
    <col min="14856" max="14856" width="13.7109375" style="22" customWidth="1"/>
    <col min="14857" max="14857" width="16.42578125" style="22" customWidth="1"/>
    <col min="14858" max="15104" width="9.140625" style="22"/>
    <col min="15105" max="15106" width="18.28515625" style="22" customWidth="1"/>
    <col min="15107" max="15107" width="18.5703125" style="22" customWidth="1"/>
    <col min="15108" max="15108" width="21.5703125" style="22" customWidth="1"/>
    <col min="15109" max="15109" width="19.85546875" style="22" customWidth="1"/>
    <col min="15110" max="15110" width="9.140625" style="22" bestFit="1"/>
    <col min="15111" max="15111" width="11.140625" style="22" bestFit="1" customWidth="1"/>
    <col min="15112" max="15112" width="13.7109375" style="22" customWidth="1"/>
    <col min="15113" max="15113" width="16.42578125" style="22" customWidth="1"/>
    <col min="15114" max="15360" width="9.140625" style="22"/>
    <col min="15361" max="15362" width="18.28515625" style="22" customWidth="1"/>
    <col min="15363" max="15363" width="18.5703125" style="22" customWidth="1"/>
    <col min="15364" max="15364" width="21.5703125" style="22" customWidth="1"/>
    <col min="15365" max="15365" width="19.85546875" style="22" customWidth="1"/>
    <col min="15366" max="15366" width="9.140625" style="22" bestFit="1"/>
    <col min="15367" max="15367" width="11.140625" style="22" bestFit="1" customWidth="1"/>
    <col min="15368" max="15368" width="13.7109375" style="22" customWidth="1"/>
    <col min="15369" max="15369" width="16.42578125" style="22" customWidth="1"/>
    <col min="15370" max="15616" width="9.140625" style="22"/>
    <col min="15617" max="15618" width="18.28515625" style="22" customWidth="1"/>
    <col min="15619" max="15619" width="18.5703125" style="22" customWidth="1"/>
    <col min="15620" max="15620" width="21.5703125" style="22" customWidth="1"/>
    <col min="15621" max="15621" width="19.85546875" style="22" customWidth="1"/>
    <col min="15622" max="15622" width="9.140625" style="22" bestFit="1"/>
    <col min="15623" max="15623" width="11.140625" style="22" bestFit="1" customWidth="1"/>
    <col min="15624" max="15624" width="13.7109375" style="22" customWidth="1"/>
    <col min="15625" max="15625" width="16.42578125" style="22" customWidth="1"/>
    <col min="15626" max="15872" width="9.140625" style="22"/>
    <col min="15873" max="15874" width="18.28515625" style="22" customWidth="1"/>
    <col min="15875" max="15875" width="18.5703125" style="22" customWidth="1"/>
    <col min="15876" max="15876" width="21.5703125" style="22" customWidth="1"/>
    <col min="15877" max="15877" width="19.85546875" style="22" customWidth="1"/>
    <col min="15878" max="15878" width="9.140625" style="22" bestFit="1"/>
    <col min="15879" max="15879" width="11.140625" style="22" bestFit="1" customWidth="1"/>
    <col min="15880" max="15880" width="13.7109375" style="22" customWidth="1"/>
    <col min="15881" max="15881" width="16.42578125" style="22" customWidth="1"/>
    <col min="15882" max="16128" width="9.140625" style="22"/>
    <col min="16129" max="16130" width="18.28515625" style="22" customWidth="1"/>
    <col min="16131" max="16131" width="18.5703125" style="22" customWidth="1"/>
    <col min="16132" max="16132" width="21.5703125" style="22" customWidth="1"/>
    <col min="16133" max="16133" width="19.85546875" style="22" customWidth="1"/>
    <col min="16134" max="16134" width="9.140625" style="22" bestFit="1"/>
    <col min="16135" max="16135" width="11.140625" style="22" bestFit="1" customWidth="1"/>
    <col min="16136" max="16136" width="13.7109375" style="22" customWidth="1"/>
    <col min="16137" max="16137" width="16.42578125" style="22" customWidth="1"/>
    <col min="16138" max="16384" width="9.140625" style="22"/>
  </cols>
  <sheetData>
    <row r="1" spans="1:10" s="123" customFormat="1" ht="31.15" customHeight="1">
      <c r="A1" s="849" t="s">
        <v>501</v>
      </c>
      <c r="B1" s="849"/>
      <c r="C1" s="849"/>
      <c r="D1" s="849"/>
      <c r="E1" s="849"/>
      <c r="F1" s="637"/>
      <c r="G1" s="637"/>
      <c r="H1" s="637"/>
    </row>
    <row r="2" spans="1:10" s="123" customFormat="1" ht="42.75" customHeight="1">
      <c r="A2" s="63"/>
      <c r="B2" s="63"/>
      <c r="C2" s="63"/>
      <c r="D2" s="63"/>
      <c r="E2" s="63"/>
    </row>
    <row r="3" spans="1:10" ht="34.15" customHeight="1">
      <c r="A3" s="812" t="s">
        <v>622</v>
      </c>
      <c r="B3" s="812"/>
      <c r="C3" s="812"/>
      <c r="D3" s="812"/>
      <c r="E3" s="812"/>
      <c r="F3" s="609"/>
    </row>
    <row r="4" spans="1:10" ht="21" customHeight="1">
      <c r="A4" s="766" t="s">
        <v>679</v>
      </c>
      <c r="B4" s="773" t="s">
        <v>522</v>
      </c>
      <c r="C4" s="774"/>
      <c r="D4" s="774"/>
      <c r="E4" s="775"/>
      <c r="F4" s="661"/>
    </row>
    <row r="5" spans="1:10" ht="21.75" customHeight="1">
      <c r="A5" s="804"/>
      <c r="B5" s="850" t="s">
        <v>703</v>
      </c>
      <c r="C5" s="853" t="s">
        <v>523</v>
      </c>
      <c r="D5" s="854"/>
      <c r="E5" s="855"/>
      <c r="F5" s="662"/>
    </row>
    <row r="6" spans="1:10" ht="21" customHeight="1">
      <c r="A6" s="804"/>
      <c r="B6" s="851"/>
      <c r="C6" s="850" t="s">
        <v>681</v>
      </c>
      <c r="D6" s="856" t="s">
        <v>524</v>
      </c>
      <c r="E6" s="857"/>
      <c r="F6" s="618"/>
      <c r="H6" s="663"/>
    </row>
    <row r="7" spans="1:10" ht="30.75" customHeight="1">
      <c r="A7" s="768"/>
      <c r="B7" s="852"/>
      <c r="C7" s="852"/>
      <c r="D7" s="664" t="s">
        <v>525</v>
      </c>
      <c r="E7" s="673" t="s">
        <v>526</v>
      </c>
      <c r="F7" s="610"/>
    </row>
    <row r="8" spans="1:10" ht="27.75" customHeight="1">
      <c r="A8" s="674" t="s">
        <v>384</v>
      </c>
      <c r="B8" s="666">
        <v>1063857</v>
      </c>
      <c r="C8" s="666">
        <v>835364</v>
      </c>
      <c r="D8" s="667">
        <v>186757</v>
      </c>
      <c r="E8" s="666">
        <v>41736</v>
      </c>
      <c r="F8" s="610"/>
      <c r="G8" s="232"/>
      <c r="H8" s="232"/>
      <c r="I8" s="232"/>
      <c r="J8" s="232"/>
    </row>
    <row r="9" spans="1:10" ht="21" customHeight="1">
      <c r="A9" s="675" t="s">
        <v>527</v>
      </c>
      <c r="B9" s="668">
        <v>3905</v>
      </c>
      <c r="C9" s="51">
        <v>1801</v>
      </c>
      <c r="D9" s="668">
        <v>1643</v>
      </c>
      <c r="E9" s="676">
        <v>461</v>
      </c>
      <c r="F9" s="665"/>
    </row>
    <row r="10" spans="1:10" ht="21" customHeight="1">
      <c r="A10" s="675" t="s">
        <v>528</v>
      </c>
      <c r="B10" s="668">
        <v>10745</v>
      </c>
      <c r="C10" s="51">
        <v>7280</v>
      </c>
      <c r="D10" s="668">
        <v>1907</v>
      </c>
      <c r="E10" s="676">
        <v>1558</v>
      </c>
      <c r="F10" s="665"/>
    </row>
    <row r="11" spans="1:10" ht="21" customHeight="1">
      <c r="A11" s="675" t="s">
        <v>529</v>
      </c>
      <c r="B11" s="668">
        <v>8947</v>
      </c>
      <c r="C11" s="51">
        <v>6804</v>
      </c>
      <c r="D11" s="668">
        <v>1991</v>
      </c>
      <c r="E11" s="676">
        <v>152</v>
      </c>
      <c r="F11" s="665"/>
    </row>
    <row r="12" spans="1:10" ht="21" customHeight="1">
      <c r="A12" s="675" t="s">
        <v>530</v>
      </c>
      <c r="B12" s="668">
        <v>4931</v>
      </c>
      <c r="C12" s="51">
        <v>3519</v>
      </c>
      <c r="D12" s="668">
        <v>1323</v>
      </c>
      <c r="E12" s="676">
        <v>89</v>
      </c>
      <c r="F12" s="665"/>
    </row>
    <row r="13" spans="1:10" ht="21" customHeight="1">
      <c r="A13" s="675" t="s">
        <v>531</v>
      </c>
      <c r="B13" s="668">
        <v>52234</v>
      </c>
      <c r="C13" s="51">
        <v>50224</v>
      </c>
      <c r="D13" s="668">
        <v>1690</v>
      </c>
      <c r="E13" s="676">
        <v>320</v>
      </c>
      <c r="F13" s="665"/>
    </row>
    <row r="14" spans="1:10" ht="21" customHeight="1">
      <c r="A14" s="675" t="s">
        <v>532</v>
      </c>
      <c r="B14" s="668">
        <v>4273</v>
      </c>
      <c r="C14" s="51">
        <v>1260</v>
      </c>
      <c r="D14" s="668">
        <v>2943</v>
      </c>
      <c r="E14" s="676">
        <v>70</v>
      </c>
      <c r="F14" s="665"/>
    </row>
    <row r="15" spans="1:10" ht="21" customHeight="1">
      <c r="A15" s="675" t="s">
        <v>533</v>
      </c>
      <c r="B15" s="668">
        <v>5639</v>
      </c>
      <c r="C15" s="51">
        <v>281</v>
      </c>
      <c r="D15" s="668">
        <v>5183</v>
      </c>
      <c r="E15" s="676">
        <v>175</v>
      </c>
      <c r="F15" s="665"/>
    </row>
    <row r="16" spans="1:10" ht="21" customHeight="1">
      <c r="A16" s="675" t="s">
        <v>534</v>
      </c>
      <c r="B16" s="668">
        <v>3950</v>
      </c>
      <c r="C16" s="51">
        <v>178</v>
      </c>
      <c r="D16" s="668">
        <v>3700</v>
      </c>
      <c r="E16" s="676">
        <v>72</v>
      </c>
      <c r="F16" s="665"/>
    </row>
    <row r="17" spans="1:7" ht="21" customHeight="1">
      <c r="A17" s="675" t="s">
        <v>535</v>
      </c>
      <c r="B17" s="668">
        <v>1393</v>
      </c>
      <c r="C17" s="51">
        <v>438</v>
      </c>
      <c r="D17" s="668">
        <v>870</v>
      </c>
      <c r="E17" s="676">
        <v>85</v>
      </c>
      <c r="F17" s="665"/>
    </row>
    <row r="18" spans="1:7" ht="21" customHeight="1">
      <c r="A18" s="675" t="s">
        <v>536</v>
      </c>
      <c r="B18" s="668">
        <v>1952</v>
      </c>
      <c r="C18" s="51">
        <v>1789</v>
      </c>
      <c r="D18" s="668">
        <v>120</v>
      </c>
      <c r="E18" s="676">
        <v>43</v>
      </c>
      <c r="F18" s="665"/>
    </row>
    <row r="19" spans="1:7" ht="21" customHeight="1">
      <c r="A19" s="675" t="s">
        <v>537</v>
      </c>
      <c r="B19" s="668">
        <v>359302</v>
      </c>
      <c r="C19" s="51">
        <v>256746</v>
      </c>
      <c r="D19" s="668">
        <v>64499</v>
      </c>
      <c r="E19" s="676">
        <v>38057</v>
      </c>
      <c r="F19" s="665"/>
    </row>
    <row r="20" spans="1:7" ht="21" customHeight="1">
      <c r="A20" s="675" t="s">
        <v>538</v>
      </c>
      <c r="B20" s="668">
        <v>517671</v>
      </c>
      <c r="C20" s="51">
        <v>432386</v>
      </c>
      <c r="D20" s="668">
        <v>84664</v>
      </c>
      <c r="E20" s="676">
        <v>621</v>
      </c>
      <c r="F20" s="665"/>
    </row>
    <row r="21" spans="1:7" ht="21" customHeight="1">
      <c r="A21" s="675" t="s">
        <v>539</v>
      </c>
      <c r="B21" s="668">
        <v>76156</v>
      </c>
      <c r="C21" s="51">
        <v>61406</v>
      </c>
      <c r="D21" s="668">
        <v>14724</v>
      </c>
      <c r="E21" s="676">
        <v>26</v>
      </c>
      <c r="F21" s="665"/>
    </row>
    <row r="22" spans="1:7" ht="21" customHeight="1">
      <c r="A22" s="677" t="s">
        <v>540</v>
      </c>
      <c r="B22" s="678">
        <v>12759</v>
      </c>
      <c r="C22" s="679">
        <v>11252</v>
      </c>
      <c r="D22" s="678">
        <v>1500</v>
      </c>
      <c r="E22" s="680">
        <v>7</v>
      </c>
      <c r="F22" s="665"/>
    </row>
    <row r="23" spans="1:7" ht="13.5" customHeight="1">
      <c r="A23" s="741" t="s">
        <v>692</v>
      </c>
      <c r="B23" s="742"/>
      <c r="C23" s="743"/>
      <c r="D23" s="743"/>
      <c r="E23" s="743"/>
    </row>
    <row r="24" spans="1:7">
      <c r="A24" s="741" t="s">
        <v>680</v>
      </c>
      <c r="B24" s="739"/>
      <c r="C24" s="739"/>
      <c r="D24" s="739"/>
      <c r="E24" s="743"/>
    </row>
    <row r="25" spans="1:7" ht="23.25" customHeight="1">
      <c r="A25" s="846" t="s">
        <v>682</v>
      </c>
      <c r="B25" s="846"/>
      <c r="C25" s="846"/>
      <c r="D25" s="846"/>
      <c r="E25" s="846"/>
      <c r="F25" s="158"/>
      <c r="G25" s="158"/>
    </row>
    <row r="26" spans="1:7" ht="14.25" customHeight="1">
      <c r="A26" s="847" t="s">
        <v>683</v>
      </c>
      <c r="B26" s="848"/>
      <c r="C26" s="848"/>
      <c r="D26" s="848"/>
      <c r="E26" s="848"/>
    </row>
  </sheetData>
  <mergeCells count="10">
    <mergeCell ref="A25:E25"/>
    <mergeCell ref="A26:E26"/>
    <mergeCell ref="A1:E1"/>
    <mergeCell ref="A3:E3"/>
    <mergeCell ref="A4:A7"/>
    <mergeCell ref="B4:E4"/>
    <mergeCell ref="B5:B7"/>
    <mergeCell ref="C5:E5"/>
    <mergeCell ref="C6:C7"/>
    <mergeCell ref="D6:E6"/>
  </mergeCells>
  <printOptions horizontalCentered="1"/>
  <pageMargins left="0.51181102362204722" right="0.51181102362204722" top="0.82677165354330717" bottom="0.70866141732283472" header="0.51181102362204722" footer="0.51181102362204722"/>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7"/>
  <sheetViews>
    <sheetView showGridLines="0" view="pageBreakPreview" topLeftCell="A16" zoomScaleNormal="100" zoomScaleSheetLayoutView="100" workbookViewId="0">
      <selection activeCell="A17" sqref="A17:B17"/>
    </sheetView>
  </sheetViews>
  <sheetFormatPr defaultColWidth="9.140625" defaultRowHeight="12.75"/>
  <cols>
    <col min="1" max="1" width="23.28515625" style="22" customWidth="1"/>
    <col min="2" max="3" width="13.28515625" style="22" customWidth="1"/>
    <col min="4" max="4" width="13.5703125" style="22" customWidth="1"/>
    <col min="5" max="5" width="12" style="22" customWidth="1"/>
    <col min="6" max="6" width="13.5703125" style="22" customWidth="1"/>
    <col min="7" max="8" width="10.85546875" style="22" customWidth="1"/>
    <col min="9" max="9" width="12.7109375" style="22" customWidth="1"/>
    <col min="10" max="16383" width="9.140625" style="22"/>
    <col min="16384" max="16384" width="0.7109375" style="22" customWidth="1"/>
  </cols>
  <sheetData>
    <row r="1" spans="1:9" ht="30" customHeight="1">
      <c r="A1" s="763" t="str">
        <f>'Tab 6 i 7'!A1:H1</f>
        <v>I. FUNDUSZ EMERYTALNO-RENTOWY</v>
      </c>
      <c r="B1" s="763"/>
      <c r="C1" s="763"/>
      <c r="D1" s="763"/>
      <c r="E1" s="763"/>
      <c r="F1" s="763"/>
      <c r="G1" s="763"/>
      <c r="H1" s="763"/>
      <c r="I1" s="763"/>
    </row>
    <row r="2" spans="1:9" s="200" customFormat="1" ht="17.25" customHeight="1">
      <c r="A2" s="199"/>
      <c r="B2" s="199"/>
      <c r="C2" s="199"/>
      <c r="D2" s="199"/>
      <c r="E2" s="199"/>
      <c r="F2" s="199"/>
    </row>
    <row r="3" spans="1:9" ht="26.25" customHeight="1">
      <c r="A3" s="858" t="s">
        <v>541</v>
      </c>
      <c r="B3" s="858"/>
      <c r="C3" s="858"/>
      <c r="D3" s="858"/>
      <c r="E3" s="858"/>
      <c r="F3" s="858"/>
      <c r="G3" s="858"/>
      <c r="H3" s="858"/>
      <c r="I3" s="858"/>
    </row>
    <row r="4" spans="1:9" ht="16.5" customHeight="1">
      <c r="A4" s="766" t="s">
        <v>77</v>
      </c>
      <c r="B4" s="769" t="s">
        <v>78</v>
      </c>
      <c r="C4" s="770"/>
      <c r="D4" s="769" t="s">
        <v>79</v>
      </c>
      <c r="E4" s="771"/>
      <c r="F4" s="771"/>
      <c r="G4" s="771"/>
      <c r="H4" s="771"/>
      <c r="I4" s="770"/>
    </row>
    <row r="5" spans="1:9" ht="24" customHeight="1">
      <c r="A5" s="859"/>
      <c r="B5" s="772" t="s">
        <v>438</v>
      </c>
      <c r="C5" s="772" t="s">
        <v>439</v>
      </c>
      <c r="D5" s="772" t="s">
        <v>80</v>
      </c>
      <c r="E5" s="772" t="s">
        <v>438</v>
      </c>
      <c r="F5" s="772" t="s">
        <v>439</v>
      </c>
      <c r="G5" s="773" t="s">
        <v>81</v>
      </c>
      <c r="H5" s="774"/>
      <c r="I5" s="775"/>
    </row>
    <row r="6" spans="1:9" ht="66.75" customHeight="1">
      <c r="A6" s="860"/>
      <c r="B6" s="772"/>
      <c r="C6" s="772"/>
      <c r="D6" s="772"/>
      <c r="E6" s="772"/>
      <c r="F6" s="772"/>
      <c r="G6" s="510" t="s">
        <v>440</v>
      </c>
      <c r="H6" s="510" t="s">
        <v>441</v>
      </c>
      <c r="I6" s="511" t="s">
        <v>442</v>
      </c>
    </row>
    <row r="7" spans="1:9" ht="19.5" customHeight="1">
      <c r="A7" s="861" t="s">
        <v>174</v>
      </c>
      <c r="B7" s="862"/>
      <c r="C7" s="862"/>
      <c r="D7" s="862"/>
      <c r="E7" s="862"/>
      <c r="F7" s="862"/>
      <c r="G7" s="862"/>
      <c r="H7" s="862"/>
      <c r="I7" s="863"/>
    </row>
    <row r="8" spans="1:9" ht="21.75" customHeight="1">
      <c r="A8" s="201" t="s">
        <v>175</v>
      </c>
      <c r="B8" s="202">
        <v>46712</v>
      </c>
      <c r="C8" s="202">
        <v>192127</v>
      </c>
      <c r="D8" s="203">
        <v>43159</v>
      </c>
      <c r="E8" s="203">
        <v>41269</v>
      </c>
      <c r="F8" s="203">
        <v>174409</v>
      </c>
      <c r="G8" s="204">
        <f>E8/D8-1</f>
        <v>-4.3791561435621795E-2</v>
      </c>
      <c r="H8" s="205">
        <f>E8/B8-1</f>
        <v>-0.11652252097961979</v>
      </c>
      <c r="I8" s="205">
        <f>F8/C8-1</f>
        <v>-9.2220250147038163E-2</v>
      </c>
    </row>
    <row r="9" spans="1:9" ht="21.75" customHeight="1">
      <c r="A9" s="206" t="s">
        <v>176</v>
      </c>
      <c r="B9" s="207">
        <v>45949599.45000001</v>
      </c>
      <c r="C9" s="207">
        <v>188087071.35999995</v>
      </c>
      <c r="D9" s="208">
        <v>42491779.120000005</v>
      </c>
      <c r="E9" s="208">
        <v>41077583.169999987</v>
      </c>
      <c r="F9" s="208">
        <v>172518636.31999999</v>
      </c>
      <c r="G9" s="209">
        <f t="shared" ref="G9:G10" si="0">E9/D9-1</f>
        <v>-3.3281636572717321E-2</v>
      </c>
      <c r="H9" s="210">
        <f t="shared" ref="H9:I10" si="1">E9/B9-1</f>
        <v>-0.10602957018812542</v>
      </c>
      <c r="I9" s="210">
        <f t="shared" si="1"/>
        <v>-8.2772488972417846E-2</v>
      </c>
    </row>
    <row r="10" spans="1:9" ht="21.75" customHeight="1">
      <c r="A10" s="211" t="s">
        <v>177</v>
      </c>
      <c r="B10" s="212">
        <f>ROUND(B9/B8,2)</f>
        <v>983.68</v>
      </c>
      <c r="C10" s="212">
        <f t="shared" ref="C10:F10" si="2">ROUND(C9/C8,2)</f>
        <v>978.97</v>
      </c>
      <c r="D10" s="213">
        <f t="shared" si="2"/>
        <v>984.54</v>
      </c>
      <c r="E10" s="213">
        <f t="shared" si="2"/>
        <v>995.36</v>
      </c>
      <c r="F10" s="213">
        <f t="shared" si="2"/>
        <v>989.16</v>
      </c>
      <c r="G10" s="214">
        <f t="shared" si="0"/>
        <v>1.0989903914518484E-2</v>
      </c>
      <c r="H10" s="215">
        <f t="shared" si="1"/>
        <v>1.1873780091086639E-2</v>
      </c>
      <c r="I10" s="215">
        <f t="shared" si="1"/>
        <v>1.0408899149105588E-2</v>
      </c>
    </row>
    <row r="11" spans="1:9" ht="22.5" customHeight="1">
      <c r="A11" s="864" t="s">
        <v>178</v>
      </c>
      <c r="B11" s="864"/>
      <c r="C11" s="864"/>
      <c r="D11" s="864"/>
      <c r="E11" s="864"/>
      <c r="F11" s="864"/>
      <c r="G11" s="864"/>
      <c r="H11" s="864"/>
      <c r="I11" s="864"/>
    </row>
    <row r="12" spans="1:9" ht="18.75" customHeight="1">
      <c r="A12" s="512"/>
      <c r="B12" s="512"/>
      <c r="C12" s="512"/>
      <c r="D12" s="512"/>
      <c r="E12" s="512"/>
      <c r="F12" s="512"/>
      <c r="G12" s="512"/>
      <c r="H12" s="512"/>
      <c r="I12" s="512"/>
    </row>
    <row r="13" spans="1:9" s="533" customFormat="1" ht="29.25" customHeight="1">
      <c r="A13" s="869" t="s">
        <v>623</v>
      </c>
      <c r="B13" s="870"/>
      <c r="C13" s="870"/>
      <c r="D13" s="870"/>
      <c r="E13" s="870"/>
      <c r="F13" s="870"/>
      <c r="G13" s="532"/>
      <c r="H13" s="532"/>
      <c r="I13" s="532"/>
    </row>
    <row r="14" spans="1:9" ht="35.450000000000003" customHeight="1">
      <c r="A14" s="28" t="s">
        <v>77</v>
      </c>
      <c r="B14" s="27" t="s">
        <v>179</v>
      </c>
      <c r="C14" s="769" t="s">
        <v>176</v>
      </c>
      <c r="D14" s="770"/>
      <c r="E14" s="865" t="s">
        <v>180</v>
      </c>
      <c r="F14" s="866"/>
      <c r="G14" s="867"/>
      <c r="H14" s="868"/>
      <c r="I14" s="868"/>
    </row>
    <row r="15" spans="1:9" ht="9" customHeight="1">
      <c r="A15" s="217"/>
      <c r="B15" s="218"/>
      <c r="C15" s="871"/>
      <c r="D15" s="872"/>
      <c r="E15" s="219"/>
      <c r="F15" s="219"/>
      <c r="G15" s="873"/>
      <c r="H15" s="874"/>
      <c r="I15" s="874"/>
    </row>
    <row r="16" spans="1:9" ht="21" customHeight="1">
      <c r="A16" s="220" t="s">
        <v>82</v>
      </c>
      <c r="B16" s="221">
        <f>SUM(B17:B32)</f>
        <v>174409</v>
      </c>
      <c r="C16" s="222"/>
      <c r="D16" s="223">
        <f>SUM(D17:D32)</f>
        <v>172518636.31999999</v>
      </c>
      <c r="E16" s="875">
        <f>ROUND(D16/B16,2)</f>
        <v>989.16</v>
      </c>
      <c r="F16" s="876"/>
      <c r="G16" s="875"/>
      <c r="H16" s="877"/>
      <c r="I16" s="877"/>
    </row>
    <row r="17" spans="1:9" ht="21" customHeight="1">
      <c r="A17" s="224" t="s">
        <v>118</v>
      </c>
      <c r="B17" s="225">
        <v>3758</v>
      </c>
      <c r="C17" s="226"/>
      <c r="D17" s="227">
        <v>3711266.0999999996</v>
      </c>
      <c r="E17" s="878">
        <f t="shared" ref="E17:E32" si="3">ROUND(D17/B17,2)</f>
        <v>987.56</v>
      </c>
      <c r="F17" s="879"/>
      <c r="G17" s="878"/>
      <c r="H17" s="880"/>
      <c r="I17" s="880"/>
    </row>
    <row r="18" spans="1:9" ht="21" customHeight="1">
      <c r="A18" s="224" t="s">
        <v>119</v>
      </c>
      <c r="B18" s="225">
        <v>7462</v>
      </c>
      <c r="C18" s="226"/>
      <c r="D18" s="227">
        <v>7286719.7400000002</v>
      </c>
      <c r="E18" s="878">
        <f t="shared" si="3"/>
        <v>976.51</v>
      </c>
      <c r="F18" s="879"/>
      <c r="G18" s="878"/>
      <c r="H18" s="880"/>
      <c r="I18" s="880"/>
    </row>
    <row r="19" spans="1:9" ht="21" customHeight="1">
      <c r="A19" s="224" t="s">
        <v>120</v>
      </c>
      <c r="B19" s="225">
        <v>23804</v>
      </c>
      <c r="C19" s="226"/>
      <c r="D19" s="227">
        <v>24079201.440000001</v>
      </c>
      <c r="E19" s="878">
        <f t="shared" si="3"/>
        <v>1011.56</v>
      </c>
      <c r="F19" s="879"/>
      <c r="G19" s="878"/>
      <c r="H19" s="880"/>
      <c r="I19" s="880"/>
    </row>
    <row r="20" spans="1:9" ht="21" customHeight="1">
      <c r="A20" s="224" t="s">
        <v>121</v>
      </c>
      <c r="B20" s="225">
        <v>1467</v>
      </c>
      <c r="C20" s="226"/>
      <c r="D20" s="227">
        <v>1470041.3</v>
      </c>
      <c r="E20" s="878">
        <f t="shared" si="3"/>
        <v>1002.07</v>
      </c>
      <c r="F20" s="879"/>
      <c r="G20" s="878"/>
      <c r="H20" s="880"/>
      <c r="I20" s="880"/>
    </row>
    <row r="21" spans="1:9" ht="21" customHeight="1">
      <c r="A21" s="224" t="s">
        <v>122</v>
      </c>
      <c r="B21" s="225">
        <v>10851</v>
      </c>
      <c r="C21" s="226"/>
      <c r="D21" s="227">
        <v>10705466.800000001</v>
      </c>
      <c r="E21" s="878">
        <f t="shared" si="3"/>
        <v>986.59</v>
      </c>
      <c r="F21" s="879"/>
      <c r="G21" s="878"/>
      <c r="H21" s="880"/>
      <c r="I21" s="880"/>
    </row>
    <row r="22" spans="1:9" ht="21" customHeight="1">
      <c r="A22" s="224" t="s">
        <v>123</v>
      </c>
      <c r="B22" s="225">
        <v>30364</v>
      </c>
      <c r="C22" s="226"/>
      <c r="D22" s="227">
        <v>29778705.609999999</v>
      </c>
      <c r="E22" s="878">
        <f t="shared" si="3"/>
        <v>980.72</v>
      </c>
      <c r="F22" s="879"/>
      <c r="G22" s="878"/>
      <c r="H22" s="880"/>
      <c r="I22" s="880"/>
    </row>
    <row r="23" spans="1:9" ht="21" customHeight="1">
      <c r="A23" s="224" t="s">
        <v>124</v>
      </c>
      <c r="B23" s="225">
        <v>21166</v>
      </c>
      <c r="C23" s="226"/>
      <c r="D23" s="227">
        <v>21141091.800000001</v>
      </c>
      <c r="E23" s="878">
        <f t="shared" si="3"/>
        <v>998.82</v>
      </c>
      <c r="F23" s="879"/>
      <c r="G23" s="878"/>
      <c r="H23" s="880"/>
      <c r="I23" s="880"/>
    </row>
    <row r="24" spans="1:9" ht="21" customHeight="1">
      <c r="A24" s="224" t="s">
        <v>125</v>
      </c>
      <c r="B24" s="225">
        <v>3864</v>
      </c>
      <c r="C24" s="226"/>
      <c r="D24" s="227">
        <v>3781697</v>
      </c>
      <c r="E24" s="878">
        <f t="shared" si="3"/>
        <v>978.7</v>
      </c>
      <c r="F24" s="879"/>
      <c r="G24" s="878"/>
      <c r="H24" s="880"/>
      <c r="I24" s="880"/>
    </row>
    <row r="25" spans="1:9" ht="21" customHeight="1">
      <c r="A25" s="224" t="s">
        <v>126</v>
      </c>
      <c r="B25" s="225">
        <v>15291</v>
      </c>
      <c r="C25" s="226"/>
      <c r="D25" s="227">
        <v>15063960.649999999</v>
      </c>
      <c r="E25" s="878">
        <f t="shared" si="3"/>
        <v>985.15</v>
      </c>
      <c r="F25" s="879"/>
      <c r="G25" s="878"/>
      <c r="H25" s="880"/>
      <c r="I25" s="880"/>
    </row>
    <row r="26" spans="1:9" ht="21" customHeight="1">
      <c r="A26" s="224" t="s">
        <v>127</v>
      </c>
      <c r="B26" s="225">
        <v>13057</v>
      </c>
      <c r="C26" s="226"/>
      <c r="D26" s="227">
        <v>12889380.300000001</v>
      </c>
      <c r="E26" s="878">
        <f t="shared" si="3"/>
        <v>987.16</v>
      </c>
      <c r="F26" s="879"/>
      <c r="G26" s="878"/>
      <c r="H26" s="880"/>
      <c r="I26" s="880"/>
    </row>
    <row r="27" spans="1:9" ht="21" customHeight="1">
      <c r="A27" s="224" t="s">
        <v>128</v>
      </c>
      <c r="B27" s="225">
        <v>6194</v>
      </c>
      <c r="C27" s="226"/>
      <c r="D27" s="227">
        <v>6108231.0999999996</v>
      </c>
      <c r="E27" s="878">
        <f t="shared" si="3"/>
        <v>986.15</v>
      </c>
      <c r="F27" s="879"/>
      <c r="G27" s="878"/>
      <c r="H27" s="880"/>
      <c r="I27" s="880"/>
    </row>
    <row r="28" spans="1:9" ht="21" customHeight="1">
      <c r="A28" s="224" t="s">
        <v>129</v>
      </c>
      <c r="B28" s="225">
        <v>4040</v>
      </c>
      <c r="C28" s="226"/>
      <c r="D28" s="227">
        <v>3977327.6</v>
      </c>
      <c r="E28" s="878">
        <f t="shared" si="3"/>
        <v>984.49</v>
      </c>
      <c r="F28" s="879"/>
      <c r="G28" s="878"/>
      <c r="H28" s="880"/>
      <c r="I28" s="880"/>
    </row>
    <row r="29" spans="1:9" ht="21" customHeight="1">
      <c r="A29" s="224" t="s">
        <v>130</v>
      </c>
      <c r="B29" s="225">
        <v>9314</v>
      </c>
      <c r="C29" s="226"/>
      <c r="D29" s="227">
        <v>9354277.1999999993</v>
      </c>
      <c r="E29" s="878">
        <f t="shared" si="3"/>
        <v>1004.32</v>
      </c>
      <c r="F29" s="879"/>
      <c r="G29" s="878"/>
      <c r="H29" s="880"/>
      <c r="I29" s="880"/>
    </row>
    <row r="30" spans="1:9" ht="21" customHeight="1">
      <c r="A30" s="224" t="s">
        <v>131</v>
      </c>
      <c r="B30" s="225">
        <v>5188</v>
      </c>
      <c r="C30" s="226"/>
      <c r="D30" s="227">
        <v>5100132.0600000005</v>
      </c>
      <c r="E30" s="878">
        <f t="shared" si="3"/>
        <v>983.06</v>
      </c>
      <c r="F30" s="879"/>
      <c r="G30" s="878"/>
      <c r="H30" s="880"/>
      <c r="I30" s="880"/>
    </row>
    <row r="31" spans="1:9" ht="21" customHeight="1">
      <c r="A31" s="224" t="s">
        <v>132</v>
      </c>
      <c r="B31" s="225">
        <v>16528</v>
      </c>
      <c r="C31" s="226"/>
      <c r="D31" s="227">
        <v>16032621.549999999</v>
      </c>
      <c r="E31" s="878">
        <f t="shared" si="3"/>
        <v>970.03</v>
      </c>
      <c r="F31" s="879"/>
      <c r="G31" s="878"/>
      <c r="H31" s="880"/>
      <c r="I31" s="880"/>
    </row>
    <row r="32" spans="1:9" ht="21" customHeight="1">
      <c r="A32" s="228" t="s">
        <v>133</v>
      </c>
      <c r="B32" s="229">
        <v>2061</v>
      </c>
      <c r="C32" s="230"/>
      <c r="D32" s="231">
        <v>2038516.0699999998</v>
      </c>
      <c r="E32" s="881">
        <f t="shared" si="3"/>
        <v>989.09</v>
      </c>
      <c r="F32" s="882"/>
      <c r="G32" s="878"/>
      <c r="H32" s="880"/>
      <c r="I32" s="880"/>
    </row>
    <row r="33" spans="1:9" ht="17.25" customHeight="1">
      <c r="A33" s="864" t="s">
        <v>178</v>
      </c>
      <c r="B33" s="864"/>
      <c r="C33" s="864"/>
      <c r="D33" s="864"/>
      <c r="E33" s="864"/>
      <c r="F33" s="864"/>
      <c r="G33" s="864"/>
      <c r="H33" s="864"/>
      <c r="I33" s="864"/>
    </row>
    <row r="35" spans="1:9">
      <c r="B35" s="78"/>
      <c r="C35" s="78"/>
      <c r="D35" s="78"/>
      <c r="E35" s="78"/>
      <c r="F35" s="78"/>
    </row>
    <row r="36" spans="1:9">
      <c r="D36" s="232"/>
      <c r="E36" s="232"/>
      <c r="F36" s="232"/>
    </row>
    <row r="37" spans="1:9">
      <c r="D37" s="232"/>
      <c r="E37" s="232"/>
      <c r="F37" s="232"/>
    </row>
  </sheetData>
  <mergeCells count="54">
    <mergeCell ref="A33:I33"/>
    <mergeCell ref="E30:F30"/>
    <mergeCell ref="G30:I30"/>
    <mergeCell ref="E31:F31"/>
    <mergeCell ref="G31:I31"/>
    <mergeCell ref="E32:F32"/>
    <mergeCell ref="G32:I32"/>
    <mergeCell ref="E27:F27"/>
    <mergeCell ref="G27:I27"/>
    <mergeCell ref="E28:F28"/>
    <mergeCell ref="G28:I28"/>
    <mergeCell ref="E29:F29"/>
    <mergeCell ref="G29:I29"/>
    <mergeCell ref="E24:F24"/>
    <mergeCell ref="G24:I24"/>
    <mergeCell ref="E25:F25"/>
    <mergeCell ref="G25:I25"/>
    <mergeCell ref="E26:F26"/>
    <mergeCell ref="G26:I26"/>
    <mergeCell ref="E21:F21"/>
    <mergeCell ref="G21:I21"/>
    <mergeCell ref="E22:F22"/>
    <mergeCell ref="G22:I22"/>
    <mergeCell ref="E23:F23"/>
    <mergeCell ref="G23:I23"/>
    <mergeCell ref="E18:F18"/>
    <mergeCell ref="G18:I18"/>
    <mergeCell ref="E19:F19"/>
    <mergeCell ref="G19:I19"/>
    <mergeCell ref="E20:F20"/>
    <mergeCell ref="G20:I20"/>
    <mergeCell ref="C15:D15"/>
    <mergeCell ref="G15:I15"/>
    <mergeCell ref="E16:F16"/>
    <mergeCell ref="G16:I16"/>
    <mergeCell ref="E17:F17"/>
    <mergeCell ref="G17:I17"/>
    <mergeCell ref="A7:I7"/>
    <mergeCell ref="A11:I11"/>
    <mergeCell ref="C14:D14"/>
    <mergeCell ref="E14:F14"/>
    <mergeCell ref="G14:I14"/>
    <mergeCell ref="A13:F13"/>
    <mergeCell ref="A1:I1"/>
    <mergeCell ref="A3:I3"/>
    <mergeCell ref="A4:A6"/>
    <mergeCell ref="B4:C4"/>
    <mergeCell ref="D4:I4"/>
    <mergeCell ref="B5:B6"/>
    <mergeCell ref="C5:C6"/>
    <mergeCell ref="D5:D6"/>
    <mergeCell ref="E5:E6"/>
    <mergeCell ref="F5:F6"/>
    <mergeCell ref="G5:I5"/>
  </mergeCells>
  <printOptions horizontalCentered="1"/>
  <pageMargins left="0.51181102362204722" right="0.51181102362204722" top="0.6692913385826772" bottom="0.82" header="0.31496062992125984" footer="0.49"/>
  <pageSetup paperSize="9" scale="7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HM49"/>
  <sheetViews>
    <sheetView showGridLines="0" view="pageBreakPreview" topLeftCell="A37" zoomScaleNormal="100" zoomScaleSheetLayoutView="100" workbookViewId="0">
      <selection activeCell="A17" sqref="A17:B17"/>
    </sheetView>
  </sheetViews>
  <sheetFormatPr defaultColWidth="9.140625" defaultRowHeight="12.75"/>
  <cols>
    <col min="1" max="1" width="26.5703125" style="22" customWidth="1"/>
    <col min="2" max="2" width="12" style="22" customWidth="1"/>
    <col min="3" max="3" width="13.5703125" style="22" customWidth="1"/>
    <col min="4" max="4" width="12.28515625" style="22" customWidth="1"/>
    <col min="5" max="5" width="13.5703125" style="22" customWidth="1"/>
    <col min="6" max="6" width="13.28515625" style="22" customWidth="1"/>
    <col min="7" max="7" width="13.7109375" style="149" customWidth="1"/>
    <col min="8" max="8" width="11.5703125" style="149" customWidth="1"/>
    <col min="9" max="9" width="12.7109375" style="149" customWidth="1"/>
    <col min="10" max="897" width="9.140625" style="149" customWidth="1"/>
    <col min="898" max="16383" width="9.140625" style="22" customWidth="1"/>
    <col min="16384" max="16384" width="0.28515625" style="22" customWidth="1"/>
  </cols>
  <sheetData>
    <row r="1" spans="1:897" ht="30" customHeight="1">
      <c r="A1" s="763" t="str">
        <f>'Tab 9 i 10'!A1:I1</f>
        <v>I. FUNDUSZ EMERYTALNO-RENTOWY</v>
      </c>
      <c r="B1" s="763"/>
      <c r="C1" s="763"/>
      <c r="D1" s="763"/>
      <c r="E1" s="763"/>
      <c r="F1" s="763"/>
      <c r="G1" s="763"/>
      <c r="H1" s="763"/>
      <c r="I1" s="763"/>
    </row>
    <row r="2" spans="1:897" s="200" customFormat="1">
      <c r="A2" s="199"/>
      <c r="B2" s="199"/>
      <c r="C2" s="199"/>
      <c r="D2" s="199"/>
      <c r="E2" s="199"/>
      <c r="F2" s="199"/>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c r="GE2" s="87"/>
      <c r="GF2" s="87"/>
      <c r="GG2" s="87"/>
      <c r="GH2" s="87"/>
      <c r="GI2" s="87"/>
      <c r="GJ2" s="87"/>
      <c r="GK2" s="87"/>
      <c r="GL2" s="87"/>
      <c r="GM2" s="87"/>
      <c r="GN2" s="87"/>
      <c r="GO2" s="87"/>
      <c r="GP2" s="87"/>
      <c r="GQ2" s="87"/>
      <c r="GR2" s="87"/>
      <c r="GS2" s="87"/>
      <c r="GT2" s="87"/>
      <c r="GU2" s="87"/>
      <c r="GV2" s="87"/>
      <c r="GW2" s="87"/>
      <c r="GX2" s="87"/>
      <c r="GY2" s="87"/>
      <c r="GZ2" s="87"/>
      <c r="HA2" s="87"/>
      <c r="HB2" s="87"/>
      <c r="HC2" s="87"/>
      <c r="HD2" s="87"/>
      <c r="HE2" s="87"/>
      <c r="HF2" s="87"/>
      <c r="HG2" s="87"/>
      <c r="HH2" s="87"/>
      <c r="HI2" s="87"/>
      <c r="HJ2" s="87"/>
      <c r="HK2" s="87"/>
      <c r="HL2" s="87"/>
      <c r="HM2" s="87"/>
      <c r="HN2" s="87"/>
      <c r="HO2" s="87"/>
      <c r="HP2" s="87"/>
      <c r="HQ2" s="87"/>
      <c r="HR2" s="87"/>
      <c r="HS2" s="87"/>
      <c r="HT2" s="87"/>
      <c r="HU2" s="87"/>
      <c r="HV2" s="87"/>
      <c r="HW2" s="87"/>
      <c r="HX2" s="87"/>
      <c r="HY2" s="87"/>
      <c r="HZ2" s="87"/>
      <c r="IA2" s="87"/>
      <c r="IB2" s="87"/>
      <c r="IC2" s="87"/>
      <c r="ID2" s="87"/>
      <c r="IE2" s="87"/>
      <c r="IF2" s="87"/>
      <c r="IG2" s="87"/>
      <c r="IH2" s="87"/>
      <c r="II2" s="87"/>
      <c r="IJ2" s="87"/>
      <c r="IK2" s="87"/>
      <c r="IL2" s="87"/>
      <c r="IM2" s="87"/>
      <c r="IN2" s="87"/>
      <c r="IO2" s="87"/>
      <c r="IP2" s="87"/>
      <c r="IQ2" s="87"/>
      <c r="IR2" s="87"/>
      <c r="IS2" s="87"/>
      <c r="IT2" s="87"/>
      <c r="IU2" s="87"/>
      <c r="IV2" s="87"/>
      <c r="IW2" s="87"/>
      <c r="IX2" s="87"/>
      <c r="IY2" s="87"/>
      <c r="IZ2" s="87"/>
      <c r="JA2" s="87"/>
      <c r="JB2" s="87"/>
      <c r="JC2" s="87"/>
      <c r="JD2" s="87"/>
      <c r="JE2" s="87"/>
      <c r="JF2" s="87"/>
      <c r="JG2" s="87"/>
      <c r="JH2" s="87"/>
      <c r="JI2" s="87"/>
      <c r="JJ2" s="87"/>
      <c r="JK2" s="87"/>
      <c r="JL2" s="87"/>
      <c r="JM2" s="87"/>
      <c r="JN2" s="87"/>
      <c r="JO2" s="87"/>
      <c r="JP2" s="87"/>
      <c r="JQ2" s="87"/>
      <c r="JR2" s="87"/>
      <c r="JS2" s="87"/>
      <c r="JT2" s="87"/>
      <c r="JU2" s="87"/>
      <c r="JV2" s="87"/>
      <c r="JW2" s="87"/>
      <c r="JX2" s="87"/>
      <c r="JY2" s="87"/>
      <c r="JZ2" s="87"/>
      <c r="KA2" s="87"/>
      <c r="KB2" s="87"/>
      <c r="KC2" s="87"/>
      <c r="KD2" s="87"/>
      <c r="KE2" s="87"/>
      <c r="KF2" s="87"/>
      <c r="KG2" s="87"/>
      <c r="KH2" s="87"/>
      <c r="KI2" s="87"/>
      <c r="KJ2" s="87"/>
      <c r="KK2" s="87"/>
      <c r="KL2" s="87"/>
      <c r="KM2" s="87"/>
      <c r="KN2" s="87"/>
      <c r="KO2" s="87"/>
      <c r="KP2" s="87"/>
      <c r="KQ2" s="87"/>
      <c r="KR2" s="87"/>
      <c r="KS2" s="87"/>
      <c r="KT2" s="87"/>
      <c r="KU2" s="87"/>
      <c r="KV2" s="87"/>
      <c r="KW2" s="87"/>
      <c r="KX2" s="87"/>
      <c r="KY2" s="87"/>
      <c r="KZ2" s="87"/>
      <c r="LA2" s="87"/>
      <c r="LB2" s="87"/>
      <c r="LC2" s="87"/>
      <c r="LD2" s="87"/>
      <c r="LE2" s="87"/>
      <c r="LF2" s="87"/>
      <c r="LG2" s="87"/>
      <c r="LH2" s="87"/>
      <c r="LI2" s="87"/>
      <c r="LJ2" s="87"/>
      <c r="LK2" s="87"/>
      <c r="LL2" s="87"/>
      <c r="LM2" s="87"/>
      <c r="LN2" s="87"/>
      <c r="LO2" s="87"/>
      <c r="LP2" s="87"/>
      <c r="LQ2" s="87"/>
      <c r="LR2" s="87"/>
      <c r="LS2" s="87"/>
      <c r="LT2" s="87"/>
      <c r="LU2" s="87"/>
      <c r="LV2" s="87"/>
      <c r="LW2" s="87"/>
      <c r="LX2" s="87"/>
      <c r="LY2" s="87"/>
      <c r="LZ2" s="87"/>
      <c r="MA2" s="87"/>
      <c r="MB2" s="87"/>
      <c r="MC2" s="87"/>
      <c r="MD2" s="87"/>
      <c r="ME2" s="87"/>
      <c r="MF2" s="87"/>
      <c r="MG2" s="87"/>
      <c r="MH2" s="87"/>
      <c r="MI2" s="87"/>
      <c r="MJ2" s="87"/>
      <c r="MK2" s="87"/>
      <c r="ML2" s="87"/>
      <c r="MM2" s="87"/>
      <c r="MN2" s="87"/>
      <c r="MO2" s="87"/>
      <c r="MP2" s="87"/>
      <c r="MQ2" s="87"/>
      <c r="MR2" s="87"/>
      <c r="MS2" s="87"/>
      <c r="MT2" s="87"/>
      <c r="MU2" s="87"/>
      <c r="MV2" s="87"/>
      <c r="MW2" s="87"/>
      <c r="MX2" s="87"/>
      <c r="MY2" s="87"/>
      <c r="MZ2" s="87"/>
      <c r="NA2" s="87"/>
      <c r="NB2" s="87"/>
      <c r="NC2" s="87"/>
      <c r="ND2" s="87"/>
      <c r="NE2" s="87"/>
      <c r="NF2" s="87"/>
      <c r="NG2" s="87"/>
      <c r="NH2" s="87"/>
      <c r="NI2" s="87"/>
      <c r="NJ2" s="87"/>
      <c r="NK2" s="87"/>
      <c r="NL2" s="87"/>
      <c r="NM2" s="87"/>
      <c r="NN2" s="87"/>
      <c r="NO2" s="87"/>
      <c r="NP2" s="87"/>
      <c r="NQ2" s="87"/>
      <c r="NR2" s="87"/>
      <c r="NS2" s="87"/>
      <c r="NT2" s="87"/>
      <c r="NU2" s="87"/>
      <c r="NV2" s="87"/>
      <c r="NW2" s="87"/>
      <c r="NX2" s="87"/>
      <c r="NY2" s="87"/>
      <c r="NZ2" s="87"/>
      <c r="OA2" s="87"/>
      <c r="OB2" s="87"/>
      <c r="OC2" s="87"/>
      <c r="OD2" s="87"/>
      <c r="OE2" s="87"/>
      <c r="OF2" s="87"/>
      <c r="OG2" s="87"/>
      <c r="OH2" s="87"/>
      <c r="OI2" s="87"/>
      <c r="OJ2" s="87"/>
      <c r="OK2" s="87"/>
      <c r="OL2" s="87"/>
      <c r="OM2" s="87"/>
      <c r="ON2" s="87"/>
      <c r="OO2" s="87"/>
      <c r="OP2" s="87"/>
      <c r="OQ2" s="87"/>
      <c r="OR2" s="87"/>
      <c r="OS2" s="87"/>
      <c r="OT2" s="87"/>
      <c r="OU2" s="87"/>
      <c r="OV2" s="87"/>
      <c r="OW2" s="87"/>
      <c r="OX2" s="87"/>
      <c r="OY2" s="87"/>
      <c r="OZ2" s="87"/>
      <c r="PA2" s="87"/>
      <c r="PB2" s="87"/>
      <c r="PC2" s="87"/>
      <c r="PD2" s="87"/>
      <c r="PE2" s="87"/>
      <c r="PF2" s="87"/>
      <c r="PG2" s="87"/>
      <c r="PH2" s="87"/>
      <c r="PI2" s="87"/>
      <c r="PJ2" s="87"/>
      <c r="PK2" s="87"/>
      <c r="PL2" s="87"/>
      <c r="PM2" s="87"/>
      <c r="PN2" s="87"/>
      <c r="PO2" s="87"/>
      <c r="PP2" s="87"/>
      <c r="PQ2" s="87"/>
      <c r="PR2" s="87"/>
      <c r="PS2" s="87"/>
      <c r="PT2" s="87"/>
      <c r="PU2" s="87"/>
      <c r="PV2" s="87"/>
      <c r="PW2" s="87"/>
      <c r="PX2" s="87"/>
      <c r="PY2" s="87"/>
      <c r="PZ2" s="87"/>
      <c r="QA2" s="87"/>
      <c r="QB2" s="87"/>
      <c r="QC2" s="87"/>
      <c r="QD2" s="87"/>
      <c r="QE2" s="87"/>
      <c r="QF2" s="87"/>
      <c r="QG2" s="87"/>
      <c r="QH2" s="87"/>
      <c r="QI2" s="87"/>
      <c r="QJ2" s="87"/>
      <c r="QK2" s="87"/>
      <c r="QL2" s="87"/>
      <c r="QM2" s="87"/>
      <c r="QN2" s="87"/>
      <c r="QO2" s="87"/>
      <c r="QP2" s="87"/>
      <c r="QQ2" s="87"/>
      <c r="QR2" s="87"/>
      <c r="QS2" s="87"/>
      <c r="QT2" s="87"/>
      <c r="QU2" s="87"/>
      <c r="QV2" s="87"/>
      <c r="QW2" s="87"/>
      <c r="QX2" s="87"/>
      <c r="QY2" s="87"/>
      <c r="QZ2" s="87"/>
      <c r="RA2" s="87"/>
      <c r="RB2" s="87"/>
      <c r="RC2" s="87"/>
      <c r="RD2" s="87"/>
      <c r="RE2" s="87"/>
      <c r="RF2" s="87"/>
      <c r="RG2" s="87"/>
      <c r="RH2" s="87"/>
      <c r="RI2" s="87"/>
      <c r="RJ2" s="87"/>
      <c r="RK2" s="87"/>
      <c r="RL2" s="87"/>
      <c r="RM2" s="87"/>
      <c r="RN2" s="87"/>
      <c r="RO2" s="87"/>
      <c r="RP2" s="87"/>
      <c r="RQ2" s="87"/>
      <c r="RR2" s="87"/>
      <c r="RS2" s="87"/>
      <c r="RT2" s="87"/>
      <c r="RU2" s="87"/>
      <c r="RV2" s="87"/>
      <c r="RW2" s="87"/>
      <c r="RX2" s="87"/>
      <c r="RY2" s="87"/>
      <c r="RZ2" s="87"/>
      <c r="SA2" s="87"/>
      <c r="SB2" s="87"/>
      <c r="SC2" s="87"/>
      <c r="SD2" s="87"/>
      <c r="SE2" s="87"/>
      <c r="SF2" s="87"/>
      <c r="SG2" s="87"/>
      <c r="SH2" s="87"/>
      <c r="SI2" s="87"/>
      <c r="SJ2" s="87"/>
      <c r="SK2" s="87"/>
      <c r="SL2" s="87"/>
      <c r="SM2" s="87"/>
      <c r="SN2" s="87"/>
      <c r="SO2" s="87"/>
      <c r="SP2" s="87"/>
      <c r="SQ2" s="87"/>
      <c r="SR2" s="87"/>
      <c r="SS2" s="87"/>
      <c r="ST2" s="87"/>
      <c r="SU2" s="87"/>
      <c r="SV2" s="87"/>
      <c r="SW2" s="87"/>
      <c r="SX2" s="87"/>
      <c r="SY2" s="87"/>
      <c r="SZ2" s="87"/>
      <c r="TA2" s="87"/>
      <c r="TB2" s="87"/>
      <c r="TC2" s="87"/>
      <c r="TD2" s="87"/>
      <c r="TE2" s="87"/>
      <c r="TF2" s="87"/>
      <c r="TG2" s="87"/>
      <c r="TH2" s="87"/>
      <c r="TI2" s="87"/>
      <c r="TJ2" s="87"/>
      <c r="TK2" s="87"/>
      <c r="TL2" s="87"/>
      <c r="TM2" s="87"/>
      <c r="TN2" s="87"/>
      <c r="TO2" s="87"/>
      <c r="TP2" s="87"/>
      <c r="TQ2" s="87"/>
      <c r="TR2" s="87"/>
      <c r="TS2" s="87"/>
      <c r="TT2" s="87"/>
      <c r="TU2" s="87"/>
      <c r="TV2" s="87"/>
      <c r="TW2" s="87"/>
      <c r="TX2" s="87"/>
      <c r="TY2" s="87"/>
      <c r="TZ2" s="87"/>
      <c r="UA2" s="87"/>
      <c r="UB2" s="87"/>
      <c r="UC2" s="87"/>
      <c r="UD2" s="87"/>
      <c r="UE2" s="87"/>
      <c r="UF2" s="87"/>
      <c r="UG2" s="87"/>
      <c r="UH2" s="87"/>
      <c r="UI2" s="87"/>
      <c r="UJ2" s="87"/>
      <c r="UK2" s="87"/>
      <c r="UL2" s="87"/>
      <c r="UM2" s="87"/>
      <c r="UN2" s="87"/>
      <c r="UO2" s="87"/>
      <c r="UP2" s="87"/>
      <c r="UQ2" s="87"/>
      <c r="UR2" s="87"/>
      <c r="US2" s="87"/>
      <c r="UT2" s="87"/>
      <c r="UU2" s="87"/>
      <c r="UV2" s="87"/>
      <c r="UW2" s="87"/>
      <c r="UX2" s="87"/>
      <c r="UY2" s="87"/>
      <c r="UZ2" s="87"/>
      <c r="VA2" s="87"/>
      <c r="VB2" s="87"/>
      <c r="VC2" s="87"/>
      <c r="VD2" s="87"/>
      <c r="VE2" s="87"/>
      <c r="VF2" s="87"/>
      <c r="VG2" s="87"/>
      <c r="VH2" s="87"/>
      <c r="VI2" s="87"/>
      <c r="VJ2" s="87"/>
      <c r="VK2" s="87"/>
      <c r="VL2" s="87"/>
      <c r="VM2" s="87"/>
      <c r="VN2" s="87"/>
      <c r="VO2" s="87"/>
      <c r="VP2" s="87"/>
      <c r="VQ2" s="87"/>
      <c r="VR2" s="87"/>
      <c r="VS2" s="87"/>
      <c r="VT2" s="87"/>
      <c r="VU2" s="87"/>
      <c r="VV2" s="87"/>
      <c r="VW2" s="87"/>
      <c r="VX2" s="87"/>
      <c r="VY2" s="87"/>
      <c r="VZ2" s="87"/>
      <c r="WA2" s="87"/>
      <c r="WB2" s="87"/>
      <c r="WC2" s="87"/>
      <c r="WD2" s="87"/>
      <c r="WE2" s="87"/>
      <c r="WF2" s="87"/>
      <c r="WG2" s="87"/>
      <c r="WH2" s="87"/>
      <c r="WI2" s="87"/>
      <c r="WJ2" s="87"/>
      <c r="WK2" s="87"/>
      <c r="WL2" s="87"/>
      <c r="WM2" s="87"/>
      <c r="WN2" s="87"/>
      <c r="WO2" s="87"/>
      <c r="WP2" s="87"/>
      <c r="WQ2" s="87"/>
      <c r="WR2" s="87"/>
      <c r="WS2" s="87"/>
      <c r="WT2" s="87"/>
      <c r="WU2" s="87"/>
      <c r="WV2" s="87"/>
      <c r="WW2" s="87"/>
      <c r="WX2" s="87"/>
      <c r="WY2" s="87"/>
      <c r="WZ2" s="87"/>
      <c r="XA2" s="87"/>
      <c r="XB2" s="87"/>
      <c r="XC2" s="87"/>
      <c r="XD2" s="87"/>
      <c r="XE2" s="87"/>
      <c r="XF2" s="87"/>
      <c r="XG2" s="87"/>
      <c r="XH2" s="87"/>
      <c r="XI2" s="87"/>
      <c r="XJ2" s="87"/>
      <c r="XK2" s="87"/>
      <c r="XL2" s="87"/>
      <c r="XM2" s="87"/>
      <c r="XN2" s="87"/>
      <c r="XO2" s="87"/>
      <c r="XP2" s="87"/>
      <c r="XQ2" s="87"/>
      <c r="XR2" s="87"/>
      <c r="XS2" s="87"/>
      <c r="XT2" s="87"/>
      <c r="XU2" s="87"/>
      <c r="XV2" s="87"/>
      <c r="XW2" s="87"/>
      <c r="XX2" s="87"/>
      <c r="XY2" s="87"/>
      <c r="XZ2" s="87"/>
      <c r="YA2" s="87"/>
      <c r="YB2" s="87"/>
      <c r="YC2" s="87"/>
      <c r="YD2" s="87"/>
      <c r="YE2" s="87"/>
      <c r="YF2" s="87"/>
      <c r="YG2" s="87"/>
      <c r="YH2" s="87"/>
      <c r="YI2" s="87"/>
      <c r="YJ2" s="87"/>
      <c r="YK2" s="87"/>
      <c r="YL2" s="87"/>
      <c r="YM2" s="87"/>
      <c r="YN2" s="87"/>
      <c r="YO2" s="87"/>
      <c r="YP2" s="87"/>
      <c r="YQ2" s="87"/>
      <c r="YR2" s="87"/>
      <c r="YS2" s="87"/>
      <c r="YT2" s="87"/>
      <c r="YU2" s="87"/>
      <c r="YV2" s="87"/>
      <c r="YW2" s="87"/>
      <c r="YX2" s="87"/>
      <c r="YY2" s="87"/>
      <c r="YZ2" s="87"/>
      <c r="ZA2" s="87"/>
      <c r="ZB2" s="87"/>
      <c r="ZC2" s="87"/>
      <c r="ZD2" s="87"/>
      <c r="ZE2" s="87"/>
      <c r="ZF2" s="87"/>
      <c r="ZG2" s="87"/>
      <c r="ZH2" s="87"/>
      <c r="ZI2" s="87"/>
      <c r="ZJ2" s="87"/>
      <c r="ZK2" s="87"/>
      <c r="ZL2" s="87"/>
      <c r="ZM2" s="87"/>
      <c r="ZN2" s="87"/>
      <c r="ZO2" s="87"/>
      <c r="ZP2" s="87"/>
      <c r="ZQ2" s="87"/>
      <c r="ZR2" s="87"/>
      <c r="ZS2" s="87"/>
      <c r="ZT2" s="87"/>
      <c r="ZU2" s="87"/>
      <c r="ZV2" s="87"/>
      <c r="ZW2" s="87"/>
      <c r="ZX2" s="87"/>
      <c r="ZY2" s="87"/>
      <c r="ZZ2" s="87"/>
      <c r="AAA2" s="87"/>
      <c r="AAB2" s="87"/>
      <c r="AAC2" s="87"/>
      <c r="AAD2" s="87"/>
      <c r="AAE2" s="87"/>
      <c r="AAF2" s="87"/>
      <c r="AAG2" s="87"/>
      <c r="AAH2" s="87"/>
      <c r="AAI2" s="87"/>
      <c r="AAJ2" s="87"/>
      <c r="AAK2" s="87"/>
      <c r="AAL2" s="87"/>
      <c r="AAM2" s="87"/>
      <c r="AAN2" s="87"/>
      <c r="AAO2" s="87"/>
      <c r="AAP2" s="87"/>
      <c r="AAQ2" s="87"/>
      <c r="AAR2" s="87"/>
      <c r="AAS2" s="87"/>
      <c r="AAT2" s="87"/>
      <c r="AAU2" s="87"/>
      <c r="AAV2" s="87"/>
      <c r="AAW2" s="87"/>
      <c r="AAX2" s="87"/>
      <c r="AAY2" s="87"/>
      <c r="AAZ2" s="87"/>
      <c r="ABA2" s="87"/>
      <c r="ABB2" s="87"/>
      <c r="ABC2" s="87"/>
      <c r="ABD2" s="87"/>
      <c r="ABE2" s="87"/>
      <c r="ABF2" s="87"/>
      <c r="ABG2" s="87"/>
      <c r="ABH2" s="87"/>
      <c r="ABI2" s="87"/>
      <c r="ABJ2" s="87"/>
      <c r="ABK2" s="87"/>
      <c r="ABL2" s="87"/>
      <c r="ABM2" s="87"/>
      <c r="ABN2" s="87"/>
      <c r="ABO2" s="87"/>
      <c r="ABP2" s="87"/>
      <c r="ABQ2" s="87"/>
      <c r="ABR2" s="87"/>
      <c r="ABS2" s="87"/>
      <c r="ABT2" s="87"/>
      <c r="ABU2" s="87"/>
      <c r="ABV2" s="87"/>
      <c r="ABW2" s="87"/>
      <c r="ABX2" s="87"/>
      <c r="ABY2" s="87"/>
      <c r="ABZ2" s="87"/>
      <c r="ACA2" s="87"/>
      <c r="ACB2" s="87"/>
      <c r="ACC2" s="87"/>
      <c r="ACD2" s="87"/>
      <c r="ACE2" s="87"/>
      <c r="ACF2" s="87"/>
      <c r="ACG2" s="87"/>
      <c r="ACH2" s="87"/>
      <c r="ACI2" s="87"/>
      <c r="ACJ2" s="87"/>
      <c r="ACK2" s="87"/>
      <c r="ACL2" s="87"/>
      <c r="ACM2" s="87"/>
      <c r="ACN2" s="87"/>
      <c r="ACO2" s="87"/>
      <c r="ACP2" s="87"/>
      <c r="ACQ2" s="87"/>
      <c r="ACR2" s="87"/>
      <c r="ACS2" s="87"/>
      <c r="ACT2" s="87"/>
      <c r="ACU2" s="87"/>
      <c r="ACV2" s="87"/>
      <c r="ACW2" s="87"/>
      <c r="ACX2" s="87"/>
      <c r="ACY2" s="87"/>
      <c r="ACZ2" s="87"/>
      <c r="ADA2" s="87"/>
      <c r="ADB2" s="87"/>
      <c r="ADC2" s="87"/>
      <c r="ADD2" s="87"/>
      <c r="ADE2" s="87"/>
      <c r="ADF2" s="87"/>
      <c r="ADG2" s="87"/>
      <c r="ADH2" s="87"/>
      <c r="ADI2" s="87"/>
      <c r="ADJ2" s="87"/>
      <c r="ADK2" s="87"/>
      <c r="ADL2" s="87"/>
      <c r="ADM2" s="87"/>
      <c r="ADN2" s="87"/>
      <c r="ADO2" s="87"/>
      <c r="ADP2" s="87"/>
      <c r="ADQ2" s="87"/>
      <c r="ADR2" s="87"/>
      <c r="ADS2" s="87"/>
      <c r="ADT2" s="87"/>
      <c r="ADU2" s="87"/>
      <c r="ADV2" s="87"/>
      <c r="ADW2" s="87"/>
      <c r="ADX2" s="87"/>
      <c r="ADY2" s="87"/>
      <c r="ADZ2" s="87"/>
      <c r="AEA2" s="87"/>
      <c r="AEB2" s="87"/>
      <c r="AEC2" s="87"/>
      <c r="AED2" s="87"/>
      <c r="AEE2" s="87"/>
      <c r="AEF2" s="87"/>
      <c r="AEG2" s="87"/>
      <c r="AEH2" s="87"/>
      <c r="AEI2" s="87"/>
      <c r="AEJ2" s="87"/>
      <c r="AEK2" s="87"/>
      <c r="AEL2" s="87"/>
      <c r="AEM2" s="87"/>
      <c r="AEN2" s="87"/>
      <c r="AEO2" s="87"/>
      <c r="AEP2" s="87"/>
      <c r="AEQ2" s="87"/>
      <c r="AER2" s="87"/>
      <c r="AES2" s="87"/>
      <c r="AET2" s="87"/>
      <c r="AEU2" s="87"/>
      <c r="AEV2" s="87"/>
      <c r="AEW2" s="87"/>
      <c r="AEX2" s="87"/>
      <c r="AEY2" s="87"/>
      <c r="AEZ2" s="87"/>
      <c r="AFA2" s="87"/>
      <c r="AFB2" s="87"/>
      <c r="AFC2" s="87"/>
      <c r="AFD2" s="87"/>
      <c r="AFE2" s="87"/>
      <c r="AFF2" s="87"/>
      <c r="AFG2" s="87"/>
      <c r="AFH2" s="87"/>
      <c r="AFI2" s="87"/>
      <c r="AFJ2" s="87"/>
      <c r="AFK2" s="87"/>
      <c r="AFL2" s="87"/>
      <c r="AFM2" s="87"/>
      <c r="AFN2" s="87"/>
      <c r="AFO2" s="87"/>
      <c r="AFP2" s="87"/>
      <c r="AFQ2" s="87"/>
      <c r="AFR2" s="87"/>
      <c r="AFS2" s="87"/>
      <c r="AFT2" s="87"/>
      <c r="AFU2" s="87"/>
      <c r="AFV2" s="87"/>
      <c r="AFW2" s="87"/>
      <c r="AFX2" s="87"/>
      <c r="AFY2" s="87"/>
      <c r="AFZ2" s="87"/>
      <c r="AGA2" s="87"/>
      <c r="AGB2" s="87"/>
      <c r="AGC2" s="87"/>
      <c r="AGD2" s="87"/>
      <c r="AGE2" s="87"/>
      <c r="AGF2" s="87"/>
      <c r="AGG2" s="87"/>
      <c r="AGH2" s="87"/>
      <c r="AGI2" s="87"/>
      <c r="AGJ2" s="87"/>
      <c r="AGK2" s="87"/>
      <c r="AGL2" s="87"/>
      <c r="AGM2" s="87"/>
      <c r="AGN2" s="87"/>
      <c r="AGO2" s="87"/>
      <c r="AGP2" s="87"/>
      <c r="AGQ2" s="87"/>
      <c r="AGR2" s="87"/>
      <c r="AGS2" s="87"/>
      <c r="AGT2" s="87"/>
      <c r="AGU2" s="87"/>
      <c r="AGV2" s="87"/>
      <c r="AGW2" s="87"/>
      <c r="AGX2" s="87"/>
      <c r="AGY2" s="87"/>
      <c r="AGZ2" s="87"/>
      <c r="AHA2" s="87"/>
      <c r="AHB2" s="87"/>
      <c r="AHC2" s="87"/>
      <c r="AHD2" s="87"/>
      <c r="AHE2" s="87"/>
      <c r="AHF2" s="87"/>
      <c r="AHG2" s="87"/>
      <c r="AHH2" s="87"/>
      <c r="AHI2" s="87"/>
      <c r="AHJ2" s="87"/>
      <c r="AHK2" s="87"/>
      <c r="AHL2" s="87"/>
      <c r="AHM2" s="87"/>
    </row>
    <row r="3" spans="1:897" ht="30" customHeight="1">
      <c r="A3" s="883" t="s">
        <v>593</v>
      </c>
      <c r="B3" s="883"/>
      <c r="C3" s="883"/>
      <c r="D3" s="883"/>
      <c r="E3" s="883"/>
      <c r="F3" s="883"/>
    </row>
    <row r="4" spans="1:897" s="62" customFormat="1" ht="13.5" customHeight="1">
      <c r="A4" s="772" t="s">
        <v>77</v>
      </c>
      <c r="B4" s="769" t="s">
        <v>78</v>
      </c>
      <c r="C4" s="770"/>
      <c r="D4" s="769" t="s">
        <v>79</v>
      </c>
      <c r="E4" s="771"/>
      <c r="F4" s="771"/>
      <c r="G4" s="771"/>
      <c r="H4" s="771"/>
      <c r="I4" s="770"/>
      <c r="J4" s="233"/>
      <c r="K4" s="233"/>
      <c r="L4" s="233"/>
      <c r="M4" s="233"/>
      <c r="N4" s="233"/>
      <c r="O4" s="233"/>
      <c r="P4" s="233"/>
      <c r="Q4" s="233"/>
      <c r="R4" s="233"/>
      <c r="S4" s="233"/>
      <c r="T4" s="233"/>
      <c r="U4" s="233"/>
      <c r="V4" s="233"/>
      <c r="W4" s="233"/>
      <c r="X4" s="233"/>
      <c r="Y4" s="233"/>
      <c r="Z4" s="233"/>
      <c r="AA4" s="233"/>
      <c r="AB4" s="233"/>
      <c r="AC4" s="233"/>
      <c r="AD4" s="233"/>
      <c r="AE4" s="233"/>
      <c r="AF4" s="233"/>
      <c r="AG4" s="233"/>
      <c r="AH4" s="233"/>
      <c r="AI4" s="233"/>
      <c r="AJ4" s="233"/>
      <c r="AK4" s="233"/>
      <c r="AL4" s="233"/>
      <c r="AM4" s="233"/>
      <c r="AN4" s="233"/>
      <c r="AO4" s="233"/>
      <c r="AP4" s="233"/>
      <c r="AQ4" s="233"/>
      <c r="AR4" s="233"/>
      <c r="AS4" s="233"/>
      <c r="AT4" s="233"/>
      <c r="AU4" s="233"/>
      <c r="AV4" s="233"/>
      <c r="AW4" s="233"/>
      <c r="AX4" s="233"/>
      <c r="AY4" s="233"/>
      <c r="AZ4" s="233"/>
      <c r="BA4" s="233"/>
      <c r="BB4" s="233"/>
      <c r="BC4" s="233"/>
      <c r="BD4" s="233"/>
      <c r="BE4" s="233"/>
      <c r="BF4" s="233"/>
      <c r="BG4" s="233"/>
      <c r="BH4" s="233"/>
      <c r="BI4" s="233"/>
      <c r="BJ4" s="233"/>
      <c r="BK4" s="233"/>
      <c r="BL4" s="233"/>
      <c r="BM4" s="233"/>
      <c r="BN4" s="233"/>
      <c r="BO4" s="233"/>
      <c r="BP4" s="233"/>
      <c r="BQ4" s="233"/>
      <c r="BR4" s="233"/>
      <c r="BS4" s="233"/>
      <c r="BT4" s="233"/>
      <c r="BU4" s="233"/>
      <c r="BV4" s="233"/>
      <c r="BW4" s="233"/>
      <c r="BX4" s="233"/>
      <c r="BY4" s="233"/>
      <c r="BZ4" s="233"/>
      <c r="CA4" s="233"/>
      <c r="CB4" s="233"/>
      <c r="CC4" s="233"/>
      <c r="CD4" s="233"/>
      <c r="CE4" s="233"/>
      <c r="CF4" s="233"/>
      <c r="CG4" s="233"/>
      <c r="CH4" s="233"/>
      <c r="CI4" s="233"/>
      <c r="CJ4" s="233"/>
      <c r="CK4" s="233"/>
      <c r="CL4" s="233"/>
      <c r="CM4" s="233"/>
      <c r="CN4" s="233"/>
      <c r="CO4" s="233"/>
      <c r="CP4" s="233"/>
      <c r="CQ4" s="233"/>
      <c r="CR4" s="233"/>
      <c r="CS4" s="233"/>
      <c r="CT4" s="233"/>
      <c r="CU4" s="233"/>
      <c r="CV4" s="233"/>
      <c r="CW4" s="233"/>
      <c r="CX4" s="233"/>
      <c r="CY4" s="233"/>
      <c r="CZ4" s="233"/>
      <c r="DA4" s="233"/>
      <c r="DB4" s="233"/>
      <c r="DC4" s="233"/>
      <c r="DD4" s="233"/>
      <c r="DE4" s="233"/>
      <c r="DF4" s="233"/>
      <c r="DG4" s="233"/>
      <c r="DH4" s="233"/>
      <c r="DI4" s="233"/>
      <c r="DJ4" s="233"/>
      <c r="DK4" s="233"/>
      <c r="DL4" s="233"/>
      <c r="DM4" s="233"/>
      <c r="DN4" s="233"/>
      <c r="DO4" s="233"/>
      <c r="DP4" s="233"/>
      <c r="DQ4" s="233"/>
      <c r="DR4" s="233"/>
      <c r="DS4" s="233"/>
      <c r="DT4" s="233"/>
      <c r="DU4" s="233"/>
      <c r="DV4" s="233"/>
      <c r="DW4" s="233"/>
      <c r="DX4" s="233"/>
      <c r="DY4" s="233"/>
      <c r="DZ4" s="233"/>
      <c r="EA4" s="233"/>
      <c r="EB4" s="233"/>
      <c r="EC4" s="233"/>
      <c r="ED4" s="233"/>
      <c r="EE4" s="233"/>
      <c r="EF4" s="233"/>
      <c r="EG4" s="233"/>
      <c r="EH4" s="233"/>
      <c r="EI4" s="233"/>
      <c r="EJ4" s="233"/>
      <c r="EK4" s="233"/>
      <c r="EL4" s="233"/>
      <c r="EM4" s="233"/>
      <c r="EN4" s="233"/>
      <c r="EO4" s="233"/>
      <c r="EP4" s="233"/>
      <c r="EQ4" s="233"/>
      <c r="ER4" s="233"/>
      <c r="ES4" s="233"/>
      <c r="ET4" s="233"/>
      <c r="EU4" s="233"/>
      <c r="EV4" s="233"/>
      <c r="EW4" s="233"/>
      <c r="EX4" s="233"/>
      <c r="EY4" s="233"/>
      <c r="EZ4" s="233"/>
      <c r="FA4" s="233"/>
      <c r="FB4" s="233"/>
      <c r="FC4" s="233"/>
      <c r="FD4" s="233"/>
      <c r="FE4" s="233"/>
      <c r="FF4" s="233"/>
      <c r="FG4" s="233"/>
      <c r="FH4" s="233"/>
      <c r="FI4" s="233"/>
      <c r="FJ4" s="233"/>
      <c r="FK4" s="233"/>
      <c r="FL4" s="233"/>
      <c r="FM4" s="233"/>
      <c r="FN4" s="233"/>
      <c r="FO4" s="233"/>
      <c r="FP4" s="233"/>
      <c r="FQ4" s="233"/>
      <c r="FR4" s="233"/>
      <c r="FS4" s="233"/>
      <c r="FT4" s="233"/>
      <c r="FU4" s="233"/>
      <c r="FV4" s="233"/>
      <c r="FW4" s="233"/>
      <c r="FX4" s="233"/>
      <c r="FY4" s="233"/>
      <c r="FZ4" s="233"/>
      <c r="GA4" s="233"/>
      <c r="GB4" s="233"/>
      <c r="GC4" s="233"/>
      <c r="GD4" s="233"/>
      <c r="GE4" s="233"/>
      <c r="GF4" s="233"/>
      <c r="GG4" s="233"/>
      <c r="GH4" s="233"/>
      <c r="GI4" s="233"/>
      <c r="GJ4" s="233"/>
      <c r="GK4" s="233"/>
      <c r="GL4" s="233"/>
      <c r="GM4" s="233"/>
      <c r="GN4" s="233"/>
      <c r="GO4" s="233"/>
      <c r="GP4" s="233"/>
      <c r="GQ4" s="233"/>
      <c r="GR4" s="233"/>
      <c r="GS4" s="233"/>
      <c r="GT4" s="233"/>
      <c r="GU4" s="233"/>
      <c r="GV4" s="233"/>
      <c r="GW4" s="233"/>
      <c r="GX4" s="233"/>
      <c r="GY4" s="233"/>
      <c r="GZ4" s="233"/>
      <c r="HA4" s="233"/>
      <c r="HB4" s="233"/>
      <c r="HC4" s="233"/>
      <c r="HD4" s="233"/>
      <c r="HE4" s="233"/>
      <c r="HF4" s="233"/>
      <c r="HG4" s="233"/>
      <c r="HH4" s="233"/>
      <c r="HI4" s="233"/>
      <c r="HJ4" s="233"/>
      <c r="HK4" s="233"/>
      <c r="HL4" s="233"/>
      <c r="HM4" s="233"/>
      <c r="HN4" s="233"/>
      <c r="HO4" s="233"/>
      <c r="HP4" s="233"/>
      <c r="HQ4" s="233"/>
      <c r="HR4" s="233"/>
      <c r="HS4" s="233"/>
      <c r="HT4" s="233"/>
      <c r="HU4" s="233"/>
      <c r="HV4" s="233"/>
      <c r="HW4" s="233"/>
      <c r="HX4" s="233"/>
      <c r="HY4" s="233"/>
      <c r="HZ4" s="233"/>
      <c r="IA4" s="233"/>
      <c r="IB4" s="233"/>
      <c r="IC4" s="233"/>
      <c r="ID4" s="233"/>
      <c r="IE4" s="233"/>
      <c r="IF4" s="233"/>
      <c r="IG4" s="233"/>
      <c r="IH4" s="233"/>
      <c r="II4" s="233"/>
      <c r="IJ4" s="233"/>
      <c r="IK4" s="233"/>
      <c r="IL4" s="233"/>
      <c r="IM4" s="233"/>
      <c r="IN4" s="233"/>
      <c r="IO4" s="233"/>
      <c r="IP4" s="233"/>
      <c r="IQ4" s="233"/>
      <c r="IR4" s="233"/>
      <c r="IS4" s="233"/>
      <c r="IT4" s="233"/>
      <c r="IU4" s="233"/>
      <c r="IV4" s="233"/>
      <c r="IW4" s="233"/>
      <c r="IX4" s="233"/>
      <c r="IY4" s="233"/>
      <c r="IZ4" s="233"/>
      <c r="JA4" s="233"/>
      <c r="JB4" s="233"/>
      <c r="JC4" s="233"/>
      <c r="JD4" s="233"/>
      <c r="JE4" s="233"/>
      <c r="JF4" s="233"/>
      <c r="JG4" s="233"/>
      <c r="JH4" s="233"/>
      <c r="JI4" s="233"/>
      <c r="JJ4" s="233"/>
      <c r="JK4" s="233"/>
      <c r="JL4" s="233"/>
      <c r="JM4" s="233"/>
      <c r="JN4" s="233"/>
      <c r="JO4" s="233"/>
      <c r="JP4" s="233"/>
      <c r="JQ4" s="233"/>
      <c r="JR4" s="233"/>
      <c r="JS4" s="233"/>
      <c r="JT4" s="233"/>
      <c r="JU4" s="233"/>
      <c r="JV4" s="233"/>
      <c r="JW4" s="233"/>
      <c r="JX4" s="233"/>
      <c r="JY4" s="233"/>
      <c r="JZ4" s="233"/>
      <c r="KA4" s="233"/>
      <c r="KB4" s="233"/>
      <c r="KC4" s="233"/>
      <c r="KD4" s="233"/>
      <c r="KE4" s="233"/>
      <c r="KF4" s="233"/>
      <c r="KG4" s="233"/>
      <c r="KH4" s="233"/>
      <c r="KI4" s="233"/>
      <c r="KJ4" s="233"/>
      <c r="KK4" s="233"/>
      <c r="KL4" s="233"/>
      <c r="KM4" s="233"/>
      <c r="KN4" s="233"/>
      <c r="KO4" s="233"/>
      <c r="KP4" s="233"/>
      <c r="KQ4" s="233"/>
      <c r="KR4" s="233"/>
      <c r="KS4" s="233"/>
      <c r="KT4" s="233"/>
      <c r="KU4" s="233"/>
      <c r="KV4" s="233"/>
      <c r="KW4" s="233"/>
      <c r="KX4" s="233"/>
      <c r="KY4" s="233"/>
      <c r="KZ4" s="233"/>
      <c r="LA4" s="233"/>
      <c r="LB4" s="233"/>
      <c r="LC4" s="233"/>
      <c r="LD4" s="233"/>
      <c r="LE4" s="233"/>
      <c r="LF4" s="233"/>
      <c r="LG4" s="233"/>
      <c r="LH4" s="233"/>
      <c r="LI4" s="233"/>
      <c r="LJ4" s="233"/>
      <c r="LK4" s="233"/>
      <c r="LL4" s="233"/>
      <c r="LM4" s="233"/>
      <c r="LN4" s="233"/>
      <c r="LO4" s="233"/>
      <c r="LP4" s="233"/>
      <c r="LQ4" s="233"/>
      <c r="LR4" s="233"/>
      <c r="LS4" s="233"/>
      <c r="LT4" s="233"/>
      <c r="LU4" s="233"/>
      <c r="LV4" s="233"/>
      <c r="LW4" s="233"/>
      <c r="LX4" s="233"/>
      <c r="LY4" s="233"/>
      <c r="LZ4" s="233"/>
      <c r="MA4" s="233"/>
      <c r="MB4" s="233"/>
      <c r="MC4" s="233"/>
      <c r="MD4" s="233"/>
      <c r="ME4" s="233"/>
      <c r="MF4" s="233"/>
      <c r="MG4" s="233"/>
      <c r="MH4" s="233"/>
      <c r="MI4" s="233"/>
      <c r="MJ4" s="233"/>
      <c r="MK4" s="233"/>
      <c r="ML4" s="233"/>
      <c r="MM4" s="233"/>
      <c r="MN4" s="233"/>
      <c r="MO4" s="233"/>
      <c r="MP4" s="233"/>
      <c r="MQ4" s="233"/>
      <c r="MR4" s="233"/>
      <c r="MS4" s="233"/>
      <c r="MT4" s="233"/>
      <c r="MU4" s="233"/>
      <c r="MV4" s="233"/>
      <c r="MW4" s="233"/>
      <c r="MX4" s="233"/>
      <c r="MY4" s="233"/>
      <c r="MZ4" s="233"/>
      <c r="NA4" s="233"/>
      <c r="NB4" s="233"/>
      <c r="NC4" s="233"/>
      <c r="ND4" s="233"/>
      <c r="NE4" s="233"/>
      <c r="NF4" s="233"/>
      <c r="NG4" s="233"/>
      <c r="NH4" s="233"/>
      <c r="NI4" s="233"/>
      <c r="NJ4" s="233"/>
      <c r="NK4" s="233"/>
      <c r="NL4" s="233"/>
      <c r="NM4" s="233"/>
      <c r="NN4" s="233"/>
      <c r="NO4" s="233"/>
      <c r="NP4" s="233"/>
      <c r="NQ4" s="233"/>
      <c r="NR4" s="233"/>
      <c r="NS4" s="233"/>
      <c r="NT4" s="233"/>
      <c r="NU4" s="233"/>
      <c r="NV4" s="233"/>
      <c r="NW4" s="233"/>
      <c r="NX4" s="233"/>
      <c r="NY4" s="233"/>
      <c r="NZ4" s="233"/>
      <c r="OA4" s="233"/>
      <c r="OB4" s="233"/>
      <c r="OC4" s="233"/>
      <c r="OD4" s="233"/>
      <c r="OE4" s="233"/>
      <c r="OF4" s="233"/>
      <c r="OG4" s="233"/>
      <c r="OH4" s="233"/>
      <c r="OI4" s="233"/>
      <c r="OJ4" s="233"/>
      <c r="OK4" s="233"/>
      <c r="OL4" s="233"/>
      <c r="OM4" s="233"/>
      <c r="ON4" s="233"/>
      <c r="OO4" s="233"/>
      <c r="OP4" s="233"/>
      <c r="OQ4" s="233"/>
      <c r="OR4" s="233"/>
      <c r="OS4" s="233"/>
      <c r="OT4" s="233"/>
      <c r="OU4" s="233"/>
      <c r="OV4" s="233"/>
      <c r="OW4" s="233"/>
      <c r="OX4" s="233"/>
      <c r="OY4" s="233"/>
      <c r="OZ4" s="233"/>
      <c r="PA4" s="233"/>
      <c r="PB4" s="233"/>
      <c r="PC4" s="233"/>
      <c r="PD4" s="233"/>
      <c r="PE4" s="233"/>
      <c r="PF4" s="233"/>
      <c r="PG4" s="233"/>
      <c r="PH4" s="233"/>
      <c r="PI4" s="233"/>
      <c r="PJ4" s="233"/>
      <c r="PK4" s="233"/>
      <c r="PL4" s="233"/>
      <c r="PM4" s="233"/>
      <c r="PN4" s="233"/>
      <c r="PO4" s="233"/>
      <c r="PP4" s="233"/>
      <c r="PQ4" s="233"/>
      <c r="PR4" s="233"/>
      <c r="PS4" s="233"/>
      <c r="PT4" s="233"/>
      <c r="PU4" s="233"/>
      <c r="PV4" s="233"/>
      <c r="PW4" s="233"/>
      <c r="PX4" s="233"/>
      <c r="PY4" s="233"/>
      <c r="PZ4" s="233"/>
      <c r="QA4" s="233"/>
      <c r="QB4" s="233"/>
      <c r="QC4" s="233"/>
      <c r="QD4" s="233"/>
      <c r="QE4" s="233"/>
      <c r="QF4" s="233"/>
      <c r="QG4" s="233"/>
      <c r="QH4" s="233"/>
      <c r="QI4" s="233"/>
      <c r="QJ4" s="233"/>
      <c r="QK4" s="233"/>
      <c r="QL4" s="233"/>
      <c r="QM4" s="233"/>
      <c r="QN4" s="233"/>
      <c r="QO4" s="233"/>
      <c r="QP4" s="233"/>
      <c r="QQ4" s="233"/>
      <c r="QR4" s="233"/>
      <c r="QS4" s="233"/>
      <c r="QT4" s="233"/>
      <c r="QU4" s="233"/>
      <c r="QV4" s="233"/>
      <c r="QW4" s="233"/>
      <c r="QX4" s="233"/>
      <c r="QY4" s="233"/>
      <c r="QZ4" s="233"/>
      <c r="RA4" s="233"/>
      <c r="RB4" s="233"/>
      <c r="RC4" s="233"/>
      <c r="RD4" s="233"/>
      <c r="RE4" s="233"/>
      <c r="RF4" s="233"/>
      <c r="RG4" s="233"/>
      <c r="RH4" s="233"/>
      <c r="RI4" s="233"/>
      <c r="RJ4" s="233"/>
      <c r="RK4" s="233"/>
      <c r="RL4" s="233"/>
      <c r="RM4" s="233"/>
      <c r="RN4" s="233"/>
      <c r="RO4" s="233"/>
      <c r="RP4" s="233"/>
      <c r="RQ4" s="233"/>
      <c r="RR4" s="233"/>
      <c r="RS4" s="233"/>
      <c r="RT4" s="233"/>
      <c r="RU4" s="233"/>
      <c r="RV4" s="233"/>
      <c r="RW4" s="233"/>
      <c r="RX4" s="233"/>
      <c r="RY4" s="233"/>
      <c r="RZ4" s="233"/>
      <c r="SA4" s="233"/>
      <c r="SB4" s="233"/>
      <c r="SC4" s="233"/>
      <c r="SD4" s="233"/>
      <c r="SE4" s="233"/>
      <c r="SF4" s="233"/>
      <c r="SG4" s="233"/>
      <c r="SH4" s="233"/>
      <c r="SI4" s="233"/>
      <c r="SJ4" s="233"/>
      <c r="SK4" s="233"/>
      <c r="SL4" s="233"/>
      <c r="SM4" s="233"/>
      <c r="SN4" s="233"/>
      <c r="SO4" s="233"/>
      <c r="SP4" s="233"/>
      <c r="SQ4" s="233"/>
      <c r="SR4" s="233"/>
      <c r="SS4" s="233"/>
      <c r="ST4" s="233"/>
      <c r="SU4" s="233"/>
      <c r="SV4" s="233"/>
      <c r="SW4" s="233"/>
      <c r="SX4" s="233"/>
      <c r="SY4" s="233"/>
      <c r="SZ4" s="233"/>
      <c r="TA4" s="233"/>
      <c r="TB4" s="233"/>
      <c r="TC4" s="233"/>
      <c r="TD4" s="233"/>
      <c r="TE4" s="233"/>
      <c r="TF4" s="233"/>
      <c r="TG4" s="233"/>
      <c r="TH4" s="233"/>
      <c r="TI4" s="233"/>
      <c r="TJ4" s="233"/>
      <c r="TK4" s="233"/>
      <c r="TL4" s="233"/>
      <c r="TM4" s="233"/>
      <c r="TN4" s="233"/>
      <c r="TO4" s="233"/>
      <c r="TP4" s="233"/>
      <c r="TQ4" s="233"/>
      <c r="TR4" s="233"/>
      <c r="TS4" s="233"/>
      <c r="TT4" s="233"/>
      <c r="TU4" s="233"/>
      <c r="TV4" s="233"/>
      <c r="TW4" s="233"/>
      <c r="TX4" s="233"/>
      <c r="TY4" s="233"/>
      <c r="TZ4" s="233"/>
      <c r="UA4" s="233"/>
      <c r="UB4" s="233"/>
      <c r="UC4" s="233"/>
      <c r="UD4" s="233"/>
      <c r="UE4" s="233"/>
      <c r="UF4" s="233"/>
      <c r="UG4" s="233"/>
      <c r="UH4" s="233"/>
      <c r="UI4" s="233"/>
      <c r="UJ4" s="233"/>
      <c r="UK4" s="233"/>
      <c r="UL4" s="233"/>
      <c r="UM4" s="233"/>
      <c r="UN4" s="233"/>
      <c r="UO4" s="233"/>
      <c r="UP4" s="233"/>
      <c r="UQ4" s="233"/>
      <c r="UR4" s="233"/>
      <c r="US4" s="233"/>
      <c r="UT4" s="233"/>
      <c r="UU4" s="233"/>
      <c r="UV4" s="233"/>
      <c r="UW4" s="233"/>
      <c r="UX4" s="233"/>
      <c r="UY4" s="233"/>
      <c r="UZ4" s="233"/>
      <c r="VA4" s="233"/>
      <c r="VB4" s="233"/>
      <c r="VC4" s="233"/>
      <c r="VD4" s="233"/>
      <c r="VE4" s="233"/>
      <c r="VF4" s="233"/>
      <c r="VG4" s="233"/>
      <c r="VH4" s="233"/>
      <c r="VI4" s="233"/>
      <c r="VJ4" s="233"/>
      <c r="VK4" s="233"/>
      <c r="VL4" s="233"/>
      <c r="VM4" s="233"/>
      <c r="VN4" s="233"/>
      <c r="VO4" s="233"/>
      <c r="VP4" s="233"/>
      <c r="VQ4" s="233"/>
      <c r="VR4" s="233"/>
      <c r="VS4" s="233"/>
      <c r="VT4" s="233"/>
      <c r="VU4" s="233"/>
      <c r="VV4" s="233"/>
      <c r="VW4" s="233"/>
      <c r="VX4" s="233"/>
      <c r="VY4" s="233"/>
      <c r="VZ4" s="233"/>
      <c r="WA4" s="233"/>
      <c r="WB4" s="233"/>
      <c r="WC4" s="233"/>
      <c r="WD4" s="233"/>
      <c r="WE4" s="233"/>
      <c r="WF4" s="233"/>
      <c r="WG4" s="233"/>
      <c r="WH4" s="233"/>
      <c r="WI4" s="233"/>
      <c r="WJ4" s="233"/>
      <c r="WK4" s="233"/>
      <c r="WL4" s="233"/>
      <c r="WM4" s="233"/>
      <c r="WN4" s="233"/>
      <c r="WO4" s="233"/>
      <c r="WP4" s="233"/>
      <c r="WQ4" s="233"/>
      <c r="WR4" s="233"/>
      <c r="WS4" s="233"/>
      <c r="WT4" s="233"/>
      <c r="WU4" s="233"/>
      <c r="WV4" s="233"/>
      <c r="WW4" s="233"/>
      <c r="WX4" s="233"/>
      <c r="WY4" s="233"/>
      <c r="WZ4" s="233"/>
      <c r="XA4" s="233"/>
      <c r="XB4" s="233"/>
      <c r="XC4" s="233"/>
      <c r="XD4" s="233"/>
      <c r="XE4" s="233"/>
      <c r="XF4" s="233"/>
      <c r="XG4" s="233"/>
      <c r="XH4" s="233"/>
      <c r="XI4" s="233"/>
      <c r="XJ4" s="233"/>
      <c r="XK4" s="233"/>
      <c r="XL4" s="233"/>
      <c r="XM4" s="233"/>
      <c r="XN4" s="233"/>
      <c r="XO4" s="233"/>
      <c r="XP4" s="233"/>
      <c r="XQ4" s="233"/>
      <c r="XR4" s="233"/>
      <c r="XS4" s="233"/>
      <c r="XT4" s="233"/>
      <c r="XU4" s="233"/>
      <c r="XV4" s="233"/>
      <c r="XW4" s="233"/>
      <c r="XX4" s="233"/>
      <c r="XY4" s="233"/>
      <c r="XZ4" s="233"/>
      <c r="YA4" s="233"/>
      <c r="YB4" s="233"/>
      <c r="YC4" s="233"/>
      <c r="YD4" s="233"/>
      <c r="YE4" s="233"/>
      <c r="YF4" s="233"/>
      <c r="YG4" s="233"/>
      <c r="YH4" s="233"/>
      <c r="YI4" s="233"/>
      <c r="YJ4" s="233"/>
      <c r="YK4" s="233"/>
      <c r="YL4" s="233"/>
      <c r="YM4" s="233"/>
      <c r="YN4" s="233"/>
      <c r="YO4" s="233"/>
      <c r="YP4" s="233"/>
      <c r="YQ4" s="233"/>
      <c r="YR4" s="233"/>
      <c r="YS4" s="233"/>
      <c r="YT4" s="233"/>
      <c r="YU4" s="233"/>
      <c r="YV4" s="233"/>
      <c r="YW4" s="233"/>
      <c r="YX4" s="233"/>
      <c r="YY4" s="233"/>
      <c r="YZ4" s="233"/>
      <c r="ZA4" s="233"/>
      <c r="ZB4" s="233"/>
      <c r="ZC4" s="233"/>
      <c r="ZD4" s="233"/>
      <c r="ZE4" s="233"/>
      <c r="ZF4" s="233"/>
      <c r="ZG4" s="233"/>
      <c r="ZH4" s="233"/>
      <c r="ZI4" s="233"/>
      <c r="ZJ4" s="233"/>
      <c r="ZK4" s="233"/>
      <c r="ZL4" s="233"/>
      <c r="ZM4" s="233"/>
      <c r="ZN4" s="233"/>
      <c r="ZO4" s="233"/>
      <c r="ZP4" s="233"/>
      <c r="ZQ4" s="233"/>
      <c r="ZR4" s="233"/>
      <c r="ZS4" s="233"/>
      <c r="ZT4" s="233"/>
      <c r="ZU4" s="233"/>
      <c r="ZV4" s="233"/>
      <c r="ZW4" s="233"/>
      <c r="ZX4" s="233"/>
      <c r="ZY4" s="233"/>
      <c r="ZZ4" s="233"/>
      <c r="AAA4" s="233"/>
      <c r="AAB4" s="233"/>
      <c r="AAC4" s="233"/>
      <c r="AAD4" s="233"/>
      <c r="AAE4" s="233"/>
      <c r="AAF4" s="233"/>
      <c r="AAG4" s="233"/>
      <c r="AAH4" s="233"/>
      <c r="AAI4" s="233"/>
      <c r="AAJ4" s="233"/>
      <c r="AAK4" s="233"/>
      <c r="AAL4" s="233"/>
      <c r="AAM4" s="233"/>
      <c r="AAN4" s="233"/>
      <c r="AAO4" s="233"/>
      <c r="AAP4" s="233"/>
      <c r="AAQ4" s="233"/>
      <c r="AAR4" s="233"/>
      <c r="AAS4" s="233"/>
      <c r="AAT4" s="233"/>
      <c r="AAU4" s="233"/>
      <c r="AAV4" s="233"/>
      <c r="AAW4" s="233"/>
      <c r="AAX4" s="233"/>
      <c r="AAY4" s="233"/>
      <c r="AAZ4" s="233"/>
      <c r="ABA4" s="233"/>
      <c r="ABB4" s="233"/>
      <c r="ABC4" s="233"/>
      <c r="ABD4" s="233"/>
      <c r="ABE4" s="233"/>
      <c r="ABF4" s="233"/>
      <c r="ABG4" s="233"/>
      <c r="ABH4" s="233"/>
      <c r="ABI4" s="233"/>
      <c r="ABJ4" s="233"/>
      <c r="ABK4" s="233"/>
      <c r="ABL4" s="233"/>
      <c r="ABM4" s="233"/>
      <c r="ABN4" s="233"/>
      <c r="ABO4" s="233"/>
      <c r="ABP4" s="233"/>
      <c r="ABQ4" s="233"/>
      <c r="ABR4" s="233"/>
      <c r="ABS4" s="233"/>
      <c r="ABT4" s="233"/>
      <c r="ABU4" s="233"/>
      <c r="ABV4" s="233"/>
      <c r="ABW4" s="233"/>
      <c r="ABX4" s="233"/>
      <c r="ABY4" s="233"/>
      <c r="ABZ4" s="233"/>
      <c r="ACA4" s="233"/>
      <c r="ACB4" s="233"/>
      <c r="ACC4" s="233"/>
      <c r="ACD4" s="233"/>
      <c r="ACE4" s="233"/>
      <c r="ACF4" s="233"/>
      <c r="ACG4" s="233"/>
      <c r="ACH4" s="233"/>
      <c r="ACI4" s="233"/>
      <c r="ACJ4" s="233"/>
      <c r="ACK4" s="233"/>
      <c r="ACL4" s="233"/>
      <c r="ACM4" s="233"/>
      <c r="ACN4" s="233"/>
      <c r="ACO4" s="233"/>
      <c r="ACP4" s="233"/>
      <c r="ACQ4" s="233"/>
      <c r="ACR4" s="233"/>
      <c r="ACS4" s="233"/>
      <c r="ACT4" s="233"/>
      <c r="ACU4" s="233"/>
      <c r="ACV4" s="233"/>
      <c r="ACW4" s="233"/>
      <c r="ACX4" s="233"/>
      <c r="ACY4" s="233"/>
      <c r="ACZ4" s="233"/>
      <c r="ADA4" s="233"/>
      <c r="ADB4" s="233"/>
      <c r="ADC4" s="233"/>
      <c r="ADD4" s="233"/>
      <c r="ADE4" s="233"/>
      <c r="ADF4" s="233"/>
      <c r="ADG4" s="233"/>
      <c r="ADH4" s="233"/>
      <c r="ADI4" s="233"/>
      <c r="ADJ4" s="233"/>
      <c r="ADK4" s="233"/>
      <c r="ADL4" s="233"/>
      <c r="ADM4" s="233"/>
      <c r="ADN4" s="233"/>
      <c r="ADO4" s="233"/>
      <c r="ADP4" s="233"/>
      <c r="ADQ4" s="233"/>
      <c r="ADR4" s="233"/>
      <c r="ADS4" s="233"/>
      <c r="ADT4" s="233"/>
      <c r="ADU4" s="233"/>
      <c r="ADV4" s="233"/>
      <c r="ADW4" s="233"/>
      <c r="ADX4" s="233"/>
      <c r="ADY4" s="233"/>
      <c r="ADZ4" s="233"/>
      <c r="AEA4" s="233"/>
      <c r="AEB4" s="233"/>
      <c r="AEC4" s="233"/>
      <c r="AED4" s="233"/>
      <c r="AEE4" s="233"/>
      <c r="AEF4" s="233"/>
      <c r="AEG4" s="233"/>
      <c r="AEH4" s="233"/>
      <c r="AEI4" s="233"/>
      <c r="AEJ4" s="233"/>
      <c r="AEK4" s="233"/>
      <c r="AEL4" s="233"/>
      <c r="AEM4" s="233"/>
      <c r="AEN4" s="233"/>
      <c r="AEO4" s="233"/>
      <c r="AEP4" s="233"/>
      <c r="AEQ4" s="233"/>
      <c r="AER4" s="233"/>
      <c r="AES4" s="233"/>
      <c r="AET4" s="233"/>
      <c r="AEU4" s="233"/>
      <c r="AEV4" s="233"/>
      <c r="AEW4" s="233"/>
      <c r="AEX4" s="233"/>
      <c r="AEY4" s="233"/>
      <c r="AEZ4" s="233"/>
      <c r="AFA4" s="233"/>
      <c r="AFB4" s="233"/>
      <c r="AFC4" s="233"/>
      <c r="AFD4" s="233"/>
      <c r="AFE4" s="233"/>
      <c r="AFF4" s="233"/>
      <c r="AFG4" s="233"/>
      <c r="AFH4" s="233"/>
      <c r="AFI4" s="233"/>
      <c r="AFJ4" s="233"/>
      <c r="AFK4" s="233"/>
      <c r="AFL4" s="233"/>
      <c r="AFM4" s="233"/>
      <c r="AFN4" s="233"/>
      <c r="AFO4" s="233"/>
      <c r="AFP4" s="233"/>
      <c r="AFQ4" s="233"/>
      <c r="AFR4" s="233"/>
      <c r="AFS4" s="233"/>
      <c r="AFT4" s="233"/>
      <c r="AFU4" s="233"/>
      <c r="AFV4" s="233"/>
      <c r="AFW4" s="233"/>
      <c r="AFX4" s="233"/>
      <c r="AFY4" s="233"/>
      <c r="AFZ4" s="233"/>
      <c r="AGA4" s="233"/>
      <c r="AGB4" s="233"/>
      <c r="AGC4" s="233"/>
      <c r="AGD4" s="233"/>
      <c r="AGE4" s="233"/>
      <c r="AGF4" s="233"/>
      <c r="AGG4" s="233"/>
      <c r="AGH4" s="233"/>
      <c r="AGI4" s="233"/>
      <c r="AGJ4" s="233"/>
      <c r="AGK4" s="233"/>
      <c r="AGL4" s="233"/>
      <c r="AGM4" s="233"/>
      <c r="AGN4" s="233"/>
      <c r="AGO4" s="233"/>
      <c r="AGP4" s="233"/>
      <c r="AGQ4" s="233"/>
      <c r="AGR4" s="233"/>
      <c r="AGS4" s="233"/>
      <c r="AGT4" s="233"/>
      <c r="AGU4" s="233"/>
      <c r="AGV4" s="233"/>
      <c r="AGW4" s="233"/>
      <c r="AGX4" s="233"/>
      <c r="AGY4" s="233"/>
      <c r="AGZ4" s="233"/>
      <c r="AHA4" s="233"/>
      <c r="AHB4" s="233"/>
      <c r="AHC4" s="233"/>
      <c r="AHD4" s="233"/>
      <c r="AHE4" s="233"/>
      <c r="AHF4" s="233"/>
      <c r="AHG4" s="233"/>
      <c r="AHH4" s="233"/>
      <c r="AHI4" s="233"/>
      <c r="AHJ4" s="233"/>
      <c r="AHK4" s="233"/>
      <c r="AHL4" s="233"/>
      <c r="AHM4" s="233"/>
    </row>
    <row r="5" spans="1:897" s="62" customFormat="1" ht="22.5" customHeight="1">
      <c r="A5" s="772"/>
      <c r="B5" s="772" t="s">
        <v>438</v>
      </c>
      <c r="C5" s="772" t="s">
        <v>439</v>
      </c>
      <c r="D5" s="772" t="s">
        <v>80</v>
      </c>
      <c r="E5" s="772" t="s">
        <v>438</v>
      </c>
      <c r="F5" s="772" t="s">
        <v>439</v>
      </c>
      <c r="G5" s="773" t="s">
        <v>81</v>
      </c>
      <c r="H5" s="774"/>
      <c r="I5" s="775"/>
      <c r="J5" s="233"/>
      <c r="K5" s="233"/>
      <c r="L5" s="233"/>
      <c r="M5" s="233"/>
      <c r="N5" s="233"/>
      <c r="O5" s="233"/>
      <c r="P5" s="233"/>
      <c r="Q5" s="233"/>
      <c r="R5" s="233"/>
      <c r="S5" s="233"/>
      <c r="T5" s="233"/>
      <c r="U5" s="233"/>
      <c r="V5" s="233"/>
      <c r="W5" s="233"/>
      <c r="X5" s="233"/>
      <c r="Y5" s="233"/>
      <c r="Z5" s="233"/>
      <c r="AA5" s="233"/>
      <c r="AB5" s="233"/>
      <c r="AC5" s="233"/>
      <c r="AD5" s="233"/>
      <c r="AE5" s="233"/>
      <c r="AF5" s="233"/>
      <c r="AG5" s="233"/>
      <c r="AH5" s="233"/>
      <c r="AI5" s="233"/>
      <c r="AJ5" s="233"/>
      <c r="AK5" s="233"/>
      <c r="AL5" s="233"/>
      <c r="AM5" s="233"/>
      <c r="AN5" s="233"/>
      <c r="AO5" s="233"/>
      <c r="AP5" s="233"/>
      <c r="AQ5" s="233"/>
      <c r="AR5" s="233"/>
      <c r="AS5" s="233"/>
      <c r="AT5" s="233"/>
      <c r="AU5" s="233"/>
      <c r="AV5" s="233"/>
      <c r="AW5" s="233"/>
      <c r="AX5" s="233"/>
      <c r="AY5" s="233"/>
      <c r="AZ5" s="233"/>
      <c r="BA5" s="233"/>
      <c r="BB5" s="233"/>
      <c r="BC5" s="233"/>
      <c r="BD5" s="233"/>
      <c r="BE5" s="233"/>
      <c r="BF5" s="233"/>
      <c r="BG5" s="233"/>
      <c r="BH5" s="233"/>
      <c r="BI5" s="233"/>
      <c r="BJ5" s="233"/>
      <c r="BK5" s="233"/>
      <c r="BL5" s="233"/>
      <c r="BM5" s="233"/>
      <c r="BN5" s="233"/>
      <c r="BO5" s="233"/>
      <c r="BP5" s="233"/>
      <c r="BQ5" s="233"/>
      <c r="BR5" s="233"/>
      <c r="BS5" s="233"/>
      <c r="BT5" s="233"/>
      <c r="BU5" s="233"/>
      <c r="BV5" s="233"/>
      <c r="BW5" s="233"/>
      <c r="BX5" s="233"/>
      <c r="BY5" s="233"/>
      <c r="BZ5" s="233"/>
      <c r="CA5" s="233"/>
      <c r="CB5" s="233"/>
      <c r="CC5" s="233"/>
      <c r="CD5" s="233"/>
      <c r="CE5" s="233"/>
      <c r="CF5" s="233"/>
      <c r="CG5" s="233"/>
      <c r="CH5" s="233"/>
      <c r="CI5" s="233"/>
      <c r="CJ5" s="233"/>
      <c r="CK5" s="233"/>
      <c r="CL5" s="233"/>
      <c r="CM5" s="233"/>
      <c r="CN5" s="233"/>
      <c r="CO5" s="233"/>
      <c r="CP5" s="233"/>
      <c r="CQ5" s="233"/>
      <c r="CR5" s="233"/>
      <c r="CS5" s="233"/>
      <c r="CT5" s="233"/>
      <c r="CU5" s="233"/>
      <c r="CV5" s="233"/>
      <c r="CW5" s="233"/>
      <c r="CX5" s="233"/>
      <c r="CY5" s="233"/>
      <c r="CZ5" s="233"/>
      <c r="DA5" s="233"/>
      <c r="DB5" s="233"/>
      <c r="DC5" s="233"/>
      <c r="DD5" s="233"/>
      <c r="DE5" s="233"/>
      <c r="DF5" s="233"/>
      <c r="DG5" s="233"/>
      <c r="DH5" s="233"/>
      <c r="DI5" s="233"/>
      <c r="DJ5" s="233"/>
      <c r="DK5" s="233"/>
      <c r="DL5" s="233"/>
      <c r="DM5" s="233"/>
      <c r="DN5" s="233"/>
      <c r="DO5" s="233"/>
      <c r="DP5" s="233"/>
      <c r="DQ5" s="233"/>
      <c r="DR5" s="233"/>
      <c r="DS5" s="233"/>
      <c r="DT5" s="233"/>
      <c r="DU5" s="233"/>
      <c r="DV5" s="233"/>
      <c r="DW5" s="233"/>
      <c r="DX5" s="233"/>
      <c r="DY5" s="233"/>
      <c r="DZ5" s="233"/>
      <c r="EA5" s="233"/>
      <c r="EB5" s="233"/>
      <c r="EC5" s="233"/>
      <c r="ED5" s="233"/>
      <c r="EE5" s="233"/>
      <c r="EF5" s="233"/>
      <c r="EG5" s="233"/>
      <c r="EH5" s="233"/>
      <c r="EI5" s="233"/>
      <c r="EJ5" s="233"/>
      <c r="EK5" s="233"/>
      <c r="EL5" s="233"/>
      <c r="EM5" s="233"/>
      <c r="EN5" s="233"/>
      <c r="EO5" s="233"/>
      <c r="EP5" s="233"/>
      <c r="EQ5" s="233"/>
      <c r="ER5" s="233"/>
      <c r="ES5" s="233"/>
      <c r="ET5" s="233"/>
      <c r="EU5" s="233"/>
      <c r="EV5" s="233"/>
      <c r="EW5" s="233"/>
      <c r="EX5" s="233"/>
      <c r="EY5" s="233"/>
      <c r="EZ5" s="233"/>
      <c r="FA5" s="233"/>
      <c r="FB5" s="233"/>
      <c r="FC5" s="233"/>
      <c r="FD5" s="233"/>
      <c r="FE5" s="233"/>
      <c r="FF5" s="233"/>
      <c r="FG5" s="233"/>
      <c r="FH5" s="233"/>
      <c r="FI5" s="233"/>
      <c r="FJ5" s="233"/>
      <c r="FK5" s="233"/>
      <c r="FL5" s="233"/>
      <c r="FM5" s="233"/>
      <c r="FN5" s="233"/>
      <c r="FO5" s="233"/>
      <c r="FP5" s="233"/>
      <c r="FQ5" s="233"/>
      <c r="FR5" s="233"/>
      <c r="FS5" s="233"/>
      <c r="FT5" s="233"/>
      <c r="FU5" s="233"/>
      <c r="FV5" s="233"/>
      <c r="FW5" s="233"/>
      <c r="FX5" s="233"/>
      <c r="FY5" s="233"/>
      <c r="FZ5" s="233"/>
      <c r="GA5" s="233"/>
      <c r="GB5" s="233"/>
      <c r="GC5" s="233"/>
      <c r="GD5" s="233"/>
      <c r="GE5" s="233"/>
      <c r="GF5" s="233"/>
      <c r="GG5" s="233"/>
      <c r="GH5" s="233"/>
      <c r="GI5" s="233"/>
      <c r="GJ5" s="233"/>
      <c r="GK5" s="233"/>
      <c r="GL5" s="233"/>
      <c r="GM5" s="233"/>
      <c r="GN5" s="233"/>
      <c r="GO5" s="233"/>
      <c r="GP5" s="233"/>
      <c r="GQ5" s="233"/>
      <c r="GR5" s="233"/>
      <c r="GS5" s="233"/>
      <c r="GT5" s="233"/>
      <c r="GU5" s="233"/>
      <c r="GV5" s="233"/>
      <c r="GW5" s="233"/>
      <c r="GX5" s="233"/>
      <c r="GY5" s="233"/>
      <c r="GZ5" s="233"/>
      <c r="HA5" s="233"/>
      <c r="HB5" s="233"/>
      <c r="HC5" s="233"/>
      <c r="HD5" s="233"/>
      <c r="HE5" s="233"/>
      <c r="HF5" s="233"/>
      <c r="HG5" s="233"/>
      <c r="HH5" s="233"/>
      <c r="HI5" s="233"/>
      <c r="HJ5" s="233"/>
      <c r="HK5" s="233"/>
      <c r="HL5" s="233"/>
      <c r="HM5" s="233"/>
      <c r="HN5" s="233"/>
      <c r="HO5" s="233"/>
      <c r="HP5" s="233"/>
      <c r="HQ5" s="233"/>
      <c r="HR5" s="233"/>
      <c r="HS5" s="233"/>
      <c r="HT5" s="233"/>
      <c r="HU5" s="233"/>
      <c r="HV5" s="233"/>
      <c r="HW5" s="233"/>
      <c r="HX5" s="233"/>
      <c r="HY5" s="233"/>
      <c r="HZ5" s="233"/>
      <c r="IA5" s="233"/>
      <c r="IB5" s="233"/>
      <c r="IC5" s="233"/>
      <c r="ID5" s="233"/>
      <c r="IE5" s="233"/>
      <c r="IF5" s="233"/>
      <c r="IG5" s="233"/>
      <c r="IH5" s="233"/>
      <c r="II5" s="233"/>
      <c r="IJ5" s="233"/>
      <c r="IK5" s="233"/>
      <c r="IL5" s="233"/>
      <c r="IM5" s="233"/>
      <c r="IN5" s="233"/>
      <c r="IO5" s="233"/>
      <c r="IP5" s="233"/>
      <c r="IQ5" s="233"/>
      <c r="IR5" s="233"/>
      <c r="IS5" s="233"/>
      <c r="IT5" s="233"/>
      <c r="IU5" s="233"/>
      <c r="IV5" s="233"/>
      <c r="IW5" s="233"/>
      <c r="IX5" s="233"/>
      <c r="IY5" s="233"/>
      <c r="IZ5" s="233"/>
      <c r="JA5" s="233"/>
      <c r="JB5" s="233"/>
      <c r="JC5" s="233"/>
      <c r="JD5" s="233"/>
      <c r="JE5" s="233"/>
      <c r="JF5" s="233"/>
      <c r="JG5" s="233"/>
      <c r="JH5" s="233"/>
      <c r="JI5" s="233"/>
      <c r="JJ5" s="233"/>
      <c r="JK5" s="233"/>
      <c r="JL5" s="233"/>
      <c r="JM5" s="233"/>
      <c r="JN5" s="233"/>
      <c r="JO5" s="233"/>
      <c r="JP5" s="233"/>
      <c r="JQ5" s="233"/>
      <c r="JR5" s="233"/>
      <c r="JS5" s="233"/>
      <c r="JT5" s="233"/>
      <c r="JU5" s="233"/>
      <c r="JV5" s="233"/>
      <c r="JW5" s="233"/>
      <c r="JX5" s="233"/>
      <c r="JY5" s="233"/>
      <c r="JZ5" s="233"/>
      <c r="KA5" s="233"/>
      <c r="KB5" s="233"/>
      <c r="KC5" s="233"/>
      <c r="KD5" s="233"/>
      <c r="KE5" s="233"/>
      <c r="KF5" s="233"/>
      <c r="KG5" s="233"/>
      <c r="KH5" s="233"/>
      <c r="KI5" s="233"/>
      <c r="KJ5" s="233"/>
      <c r="KK5" s="233"/>
      <c r="KL5" s="233"/>
      <c r="KM5" s="233"/>
      <c r="KN5" s="233"/>
      <c r="KO5" s="233"/>
      <c r="KP5" s="233"/>
      <c r="KQ5" s="233"/>
      <c r="KR5" s="233"/>
      <c r="KS5" s="233"/>
      <c r="KT5" s="233"/>
      <c r="KU5" s="233"/>
      <c r="KV5" s="233"/>
      <c r="KW5" s="233"/>
      <c r="KX5" s="233"/>
      <c r="KY5" s="233"/>
      <c r="KZ5" s="233"/>
      <c r="LA5" s="233"/>
      <c r="LB5" s="233"/>
      <c r="LC5" s="233"/>
      <c r="LD5" s="233"/>
      <c r="LE5" s="233"/>
      <c r="LF5" s="233"/>
      <c r="LG5" s="233"/>
      <c r="LH5" s="233"/>
      <c r="LI5" s="233"/>
      <c r="LJ5" s="233"/>
      <c r="LK5" s="233"/>
      <c r="LL5" s="233"/>
      <c r="LM5" s="233"/>
      <c r="LN5" s="233"/>
      <c r="LO5" s="233"/>
      <c r="LP5" s="233"/>
      <c r="LQ5" s="233"/>
      <c r="LR5" s="233"/>
      <c r="LS5" s="233"/>
      <c r="LT5" s="233"/>
      <c r="LU5" s="233"/>
      <c r="LV5" s="233"/>
      <c r="LW5" s="233"/>
      <c r="LX5" s="233"/>
      <c r="LY5" s="233"/>
      <c r="LZ5" s="233"/>
      <c r="MA5" s="233"/>
      <c r="MB5" s="233"/>
      <c r="MC5" s="233"/>
      <c r="MD5" s="233"/>
      <c r="ME5" s="233"/>
      <c r="MF5" s="233"/>
      <c r="MG5" s="233"/>
      <c r="MH5" s="233"/>
      <c r="MI5" s="233"/>
      <c r="MJ5" s="233"/>
      <c r="MK5" s="233"/>
      <c r="ML5" s="233"/>
      <c r="MM5" s="233"/>
      <c r="MN5" s="233"/>
      <c r="MO5" s="233"/>
      <c r="MP5" s="233"/>
      <c r="MQ5" s="233"/>
      <c r="MR5" s="233"/>
      <c r="MS5" s="233"/>
      <c r="MT5" s="233"/>
      <c r="MU5" s="233"/>
      <c r="MV5" s="233"/>
      <c r="MW5" s="233"/>
      <c r="MX5" s="233"/>
      <c r="MY5" s="233"/>
      <c r="MZ5" s="233"/>
      <c r="NA5" s="233"/>
      <c r="NB5" s="233"/>
      <c r="NC5" s="233"/>
      <c r="ND5" s="233"/>
      <c r="NE5" s="233"/>
      <c r="NF5" s="233"/>
      <c r="NG5" s="233"/>
      <c r="NH5" s="233"/>
      <c r="NI5" s="233"/>
      <c r="NJ5" s="233"/>
      <c r="NK5" s="233"/>
      <c r="NL5" s="233"/>
      <c r="NM5" s="233"/>
      <c r="NN5" s="233"/>
      <c r="NO5" s="233"/>
      <c r="NP5" s="233"/>
      <c r="NQ5" s="233"/>
      <c r="NR5" s="233"/>
      <c r="NS5" s="233"/>
      <c r="NT5" s="233"/>
      <c r="NU5" s="233"/>
      <c r="NV5" s="233"/>
      <c r="NW5" s="233"/>
      <c r="NX5" s="233"/>
      <c r="NY5" s="233"/>
      <c r="NZ5" s="233"/>
      <c r="OA5" s="233"/>
      <c r="OB5" s="233"/>
      <c r="OC5" s="233"/>
      <c r="OD5" s="233"/>
      <c r="OE5" s="233"/>
      <c r="OF5" s="233"/>
      <c r="OG5" s="233"/>
      <c r="OH5" s="233"/>
      <c r="OI5" s="233"/>
      <c r="OJ5" s="233"/>
      <c r="OK5" s="233"/>
      <c r="OL5" s="233"/>
      <c r="OM5" s="233"/>
      <c r="ON5" s="233"/>
      <c r="OO5" s="233"/>
      <c r="OP5" s="233"/>
      <c r="OQ5" s="233"/>
      <c r="OR5" s="233"/>
      <c r="OS5" s="233"/>
      <c r="OT5" s="233"/>
      <c r="OU5" s="233"/>
      <c r="OV5" s="233"/>
      <c r="OW5" s="233"/>
      <c r="OX5" s="233"/>
      <c r="OY5" s="233"/>
      <c r="OZ5" s="233"/>
      <c r="PA5" s="233"/>
      <c r="PB5" s="233"/>
      <c r="PC5" s="233"/>
      <c r="PD5" s="233"/>
      <c r="PE5" s="233"/>
      <c r="PF5" s="233"/>
      <c r="PG5" s="233"/>
      <c r="PH5" s="233"/>
      <c r="PI5" s="233"/>
      <c r="PJ5" s="233"/>
      <c r="PK5" s="233"/>
      <c r="PL5" s="233"/>
      <c r="PM5" s="233"/>
      <c r="PN5" s="233"/>
      <c r="PO5" s="233"/>
      <c r="PP5" s="233"/>
      <c r="PQ5" s="233"/>
      <c r="PR5" s="233"/>
      <c r="PS5" s="233"/>
      <c r="PT5" s="233"/>
      <c r="PU5" s="233"/>
      <c r="PV5" s="233"/>
      <c r="PW5" s="233"/>
      <c r="PX5" s="233"/>
      <c r="PY5" s="233"/>
      <c r="PZ5" s="233"/>
      <c r="QA5" s="233"/>
      <c r="QB5" s="233"/>
      <c r="QC5" s="233"/>
      <c r="QD5" s="233"/>
      <c r="QE5" s="233"/>
      <c r="QF5" s="233"/>
      <c r="QG5" s="233"/>
      <c r="QH5" s="233"/>
      <c r="QI5" s="233"/>
      <c r="QJ5" s="233"/>
      <c r="QK5" s="233"/>
      <c r="QL5" s="233"/>
      <c r="QM5" s="233"/>
      <c r="QN5" s="233"/>
      <c r="QO5" s="233"/>
      <c r="QP5" s="233"/>
      <c r="QQ5" s="233"/>
      <c r="QR5" s="233"/>
      <c r="QS5" s="233"/>
      <c r="QT5" s="233"/>
      <c r="QU5" s="233"/>
      <c r="QV5" s="233"/>
      <c r="QW5" s="233"/>
      <c r="QX5" s="233"/>
      <c r="QY5" s="233"/>
      <c r="QZ5" s="233"/>
      <c r="RA5" s="233"/>
      <c r="RB5" s="233"/>
      <c r="RC5" s="233"/>
      <c r="RD5" s="233"/>
      <c r="RE5" s="233"/>
      <c r="RF5" s="233"/>
      <c r="RG5" s="233"/>
      <c r="RH5" s="233"/>
      <c r="RI5" s="233"/>
      <c r="RJ5" s="233"/>
      <c r="RK5" s="233"/>
      <c r="RL5" s="233"/>
      <c r="RM5" s="233"/>
      <c r="RN5" s="233"/>
      <c r="RO5" s="233"/>
      <c r="RP5" s="233"/>
      <c r="RQ5" s="233"/>
      <c r="RR5" s="233"/>
      <c r="RS5" s="233"/>
      <c r="RT5" s="233"/>
      <c r="RU5" s="233"/>
      <c r="RV5" s="233"/>
      <c r="RW5" s="233"/>
      <c r="RX5" s="233"/>
      <c r="RY5" s="233"/>
      <c r="RZ5" s="233"/>
      <c r="SA5" s="233"/>
      <c r="SB5" s="233"/>
      <c r="SC5" s="233"/>
      <c r="SD5" s="233"/>
      <c r="SE5" s="233"/>
      <c r="SF5" s="233"/>
      <c r="SG5" s="233"/>
      <c r="SH5" s="233"/>
      <c r="SI5" s="233"/>
      <c r="SJ5" s="233"/>
      <c r="SK5" s="233"/>
      <c r="SL5" s="233"/>
      <c r="SM5" s="233"/>
      <c r="SN5" s="233"/>
      <c r="SO5" s="233"/>
      <c r="SP5" s="233"/>
      <c r="SQ5" s="233"/>
      <c r="SR5" s="233"/>
      <c r="SS5" s="233"/>
      <c r="ST5" s="233"/>
      <c r="SU5" s="233"/>
      <c r="SV5" s="233"/>
      <c r="SW5" s="233"/>
      <c r="SX5" s="233"/>
      <c r="SY5" s="233"/>
      <c r="SZ5" s="233"/>
      <c r="TA5" s="233"/>
      <c r="TB5" s="233"/>
      <c r="TC5" s="233"/>
      <c r="TD5" s="233"/>
      <c r="TE5" s="233"/>
      <c r="TF5" s="233"/>
      <c r="TG5" s="233"/>
      <c r="TH5" s="233"/>
      <c r="TI5" s="233"/>
      <c r="TJ5" s="233"/>
      <c r="TK5" s="233"/>
      <c r="TL5" s="233"/>
      <c r="TM5" s="233"/>
      <c r="TN5" s="233"/>
      <c r="TO5" s="233"/>
      <c r="TP5" s="233"/>
      <c r="TQ5" s="233"/>
      <c r="TR5" s="233"/>
      <c r="TS5" s="233"/>
      <c r="TT5" s="233"/>
      <c r="TU5" s="233"/>
      <c r="TV5" s="233"/>
      <c r="TW5" s="233"/>
      <c r="TX5" s="233"/>
      <c r="TY5" s="233"/>
      <c r="TZ5" s="233"/>
      <c r="UA5" s="233"/>
      <c r="UB5" s="233"/>
      <c r="UC5" s="233"/>
      <c r="UD5" s="233"/>
      <c r="UE5" s="233"/>
      <c r="UF5" s="233"/>
      <c r="UG5" s="233"/>
      <c r="UH5" s="233"/>
      <c r="UI5" s="233"/>
      <c r="UJ5" s="233"/>
      <c r="UK5" s="233"/>
      <c r="UL5" s="233"/>
      <c r="UM5" s="233"/>
      <c r="UN5" s="233"/>
      <c r="UO5" s="233"/>
      <c r="UP5" s="233"/>
      <c r="UQ5" s="233"/>
      <c r="UR5" s="233"/>
      <c r="US5" s="233"/>
      <c r="UT5" s="233"/>
      <c r="UU5" s="233"/>
      <c r="UV5" s="233"/>
      <c r="UW5" s="233"/>
      <c r="UX5" s="233"/>
      <c r="UY5" s="233"/>
      <c r="UZ5" s="233"/>
      <c r="VA5" s="233"/>
      <c r="VB5" s="233"/>
      <c r="VC5" s="233"/>
      <c r="VD5" s="233"/>
      <c r="VE5" s="233"/>
      <c r="VF5" s="233"/>
      <c r="VG5" s="233"/>
      <c r="VH5" s="233"/>
      <c r="VI5" s="233"/>
      <c r="VJ5" s="233"/>
      <c r="VK5" s="233"/>
      <c r="VL5" s="233"/>
      <c r="VM5" s="233"/>
      <c r="VN5" s="233"/>
      <c r="VO5" s="233"/>
      <c r="VP5" s="233"/>
      <c r="VQ5" s="233"/>
      <c r="VR5" s="233"/>
      <c r="VS5" s="233"/>
      <c r="VT5" s="233"/>
      <c r="VU5" s="233"/>
      <c r="VV5" s="233"/>
      <c r="VW5" s="233"/>
      <c r="VX5" s="233"/>
      <c r="VY5" s="233"/>
      <c r="VZ5" s="233"/>
      <c r="WA5" s="233"/>
      <c r="WB5" s="233"/>
      <c r="WC5" s="233"/>
      <c r="WD5" s="233"/>
      <c r="WE5" s="233"/>
      <c r="WF5" s="233"/>
      <c r="WG5" s="233"/>
      <c r="WH5" s="233"/>
      <c r="WI5" s="233"/>
      <c r="WJ5" s="233"/>
      <c r="WK5" s="233"/>
      <c r="WL5" s="233"/>
      <c r="WM5" s="233"/>
      <c r="WN5" s="233"/>
      <c r="WO5" s="233"/>
      <c r="WP5" s="233"/>
      <c r="WQ5" s="233"/>
      <c r="WR5" s="233"/>
      <c r="WS5" s="233"/>
      <c r="WT5" s="233"/>
      <c r="WU5" s="233"/>
      <c r="WV5" s="233"/>
      <c r="WW5" s="233"/>
      <c r="WX5" s="233"/>
      <c r="WY5" s="233"/>
      <c r="WZ5" s="233"/>
      <c r="XA5" s="233"/>
      <c r="XB5" s="233"/>
      <c r="XC5" s="233"/>
      <c r="XD5" s="233"/>
      <c r="XE5" s="233"/>
      <c r="XF5" s="233"/>
      <c r="XG5" s="233"/>
      <c r="XH5" s="233"/>
      <c r="XI5" s="233"/>
      <c r="XJ5" s="233"/>
      <c r="XK5" s="233"/>
      <c r="XL5" s="233"/>
      <c r="XM5" s="233"/>
      <c r="XN5" s="233"/>
      <c r="XO5" s="233"/>
      <c r="XP5" s="233"/>
      <c r="XQ5" s="233"/>
      <c r="XR5" s="233"/>
      <c r="XS5" s="233"/>
      <c r="XT5" s="233"/>
      <c r="XU5" s="233"/>
      <c r="XV5" s="233"/>
      <c r="XW5" s="233"/>
      <c r="XX5" s="233"/>
      <c r="XY5" s="233"/>
      <c r="XZ5" s="233"/>
      <c r="YA5" s="233"/>
      <c r="YB5" s="233"/>
      <c r="YC5" s="233"/>
      <c r="YD5" s="233"/>
      <c r="YE5" s="233"/>
      <c r="YF5" s="233"/>
      <c r="YG5" s="233"/>
      <c r="YH5" s="233"/>
      <c r="YI5" s="233"/>
      <c r="YJ5" s="233"/>
      <c r="YK5" s="233"/>
      <c r="YL5" s="233"/>
      <c r="YM5" s="233"/>
      <c r="YN5" s="233"/>
      <c r="YO5" s="233"/>
      <c r="YP5" s="233"/>
      <c r="YQ5" s="233"/>
      <c r="YR5" s="233"/>
      <c r="YS5" s="233"/>
      <c r="YT5" s="233"/>
      <c r="YU5" s="233"/>
      <c r="YV5" s="233"/>
      <c r="YW5" s="233"/>
      <c r="YX5" s="233"/>
      <c r="YY5" s="233"/>
      <c r="YZ5" s="233"/>
      <c r="ZA5" s="233"/>
      <c r="ZB5" s="233"/>
      <c r="ZC5" s="233"/>
      <c r="ZD5" s="233"/>
      <c r="ZE5" s="233"/>
      <c r="ZF5" s="233"/>
      <c r="ZG5" s="233"/>
      <c r="ZH5" s="233"/>
      <c r="ZI5" s="233"/>
      <c r="ZJ5" s="233"/>
      <c r="ZK5" s="233"/>
      <c r="ZL5" s="233"/>
      <c r="ZM5" s="233"/>
      <c r="ZN5" s="233"/>
      <c r="ZO5" s="233"/>
      <c r="ZP5" s="233"/>
      <c r="ZQ5" s="233"/>
      <c r="ZR5" s="233"/>
      <c r="ZS5" s="233"/>
      <c r="ZT5" s="233"/>
      <c r="ZU5" s="233"/>
      <c r="ZV5" s="233"/>
      <c r="ZW5" s="233"/>
      <c r="ZX5" s="233"/>
      <c r="ZY5" s="233"/>
      <c r="ZZ5" s="233"/>
      <c r="AAA5" s="233"/>
      <c r="AAB5" s="233"/>
      <c r="AAC5" s="233"/>
      <c r="AAD5" s="233"/>
      <c r="AAE5" s="233"/>
      <c r="AAF5" s="233"/>
      <c r="AAG5" s="233"/>
      <c r="AAH5" s="233"/>
      <c r="AAI5" s="233"/>
      <c r="AAJ5" s="233"/>
      <c r="AAK5" s="233"/>
      <c r="AAL5" s="233"/>
      <c r="AAM5" s="233"/>
      <c r="AAN5" s="233"/>
      <c r="AAO5" s="233"/>
      <c r="AAP5" s="233"/>
      <c r="AAQ5" s="233"/>
      <c r="AAR5" s="233"/>
      <c r="AAS5" s="233"/>
      <c r="AAT5" s="233"/>
      <c r="AAU5" s="233"/>
      <c r="AAV5" s="233"/>
      <c r="AAW5" s="233"/>
      <c r="AAX5" s="233"/>
      <c r="AAY5" s="233"/>
      <c r="AAZ5" s="233"/>
      <c r="ABA5" s="233"/>
      <c r="ABB5" s="233"/>
      <c r="ABC5" s="233"/>
      <c r="ABD5" s="233"/>
      <c r="ABE5" s="233"/>
      <c r="ABF5" s="233"/>
      <c r="ABG5" s="233"/>
      <c r="ABH5" s="233"/>
      <c r="ABI5" s="233"/>
      <c r="ABJ5" s="233"/>
      <c r="ABK5" s="233"/>
      <c r="ABL5" s="233"/>
      <c r="ABM5" s="233"/>
      <c r="ABN5" s="233"/>
      <c r="ABO5" s="233"/>
      <c r="ABP5" s="233"/>
      <c r="ABQ5" s="233"/>
      <c r="ABR5" s="233"/>
      <c r="ABS5" s="233"/>
      <c r="ABT5" s="233"/>
      <c r="ABU5" s="233"/>
      <c r="ABV5" s="233"/>
      <c r="ABW5" s="233"/>
      <c r="ABX5" s="233"/>
      <c r="ABY5" s="233"/>
      <c r="ABZ5" s="233"/>
      <c r="ACA5" s="233"/>
      <c r="ACB5" s="233"/>
      <c r="ACC5" s="233"/>
      <c r="ACD5" s="233"/>
      <c r="ACE5" s="233"/>
      <c r="ACF5" s="233"/>
      <c r="ACG5" s="233"/>
      <c r="ACH5" s="233"/>
      <c r="ACI5" s="233"/>
      <c r="ACJ5" s="233"/>
      <c r="ACK5" s="233"/>
      <c r="ACL5" s="233"/>
      <c r="ACM5" s="233"/>
      <c r="ACN5" s="233"/>
      <c r="ACO5" s="233"/>
      <c r="ACP5" s="233"/>
      <c r="ACQ5" s="233"/>
      <c r="ACR5" s="233"/>
      <c r="ACS5" s="233"/>
      <c r="ACT5" s="233"/>
      <c r="ACU5" s="233"/>
      <c r="ACV5" s="233"/>
      <c r="ACW5" s="233"/>
      <c r="ACX5" s="233"/>
      <c r="ACY5" s="233"/>
      <c r="ACZ5" s="233"/>
      <c r="ADA5" s="233"/>
      <c r="ADB5" s="233"/>
      <c r="ADC5" s="233"/>
      <c r="ADD5" s="233"/>
      <c r="ADE5" s="233"/>
      <c r="ADF5" s="233"/>
      <c r="ADG5" s="233"/>
      <c r="ADH5" s="233"/>
      <c r="ADI5" s="233"/>
      <c r="ADJ5" s="233"/>
      <c r="ADK5" s="233"/>
      <c r="ADL5" s="233"/>
      <c r="ADM5" s="233"/>
      <c r="ADN5" s="233"/>
      <c r="ADO5" s="233"/>
      <c r="ADP5" s="233"/>
      <c r="ADQ5" s="233"/>
      <c r="ADR5" s="233"/>
      <c r="ADS5" s="233"/>
      <c r="ADT5" s="233"/>
      <c r="ADU5" s="233"/>
      <c r="ADV5" s="233"/>
      <c r="ADW5" s="233"/>
      <c r="ADX5" s="233"/>
      <c r="ADY5" s="233"/>
      <c r="ADZ5" s="233"/>
      <c r="AEA5" s="233"/>
      <c r="AEB5" s="233"/>
      <c r="AEC5" s="233"/>
      <c r="AED5" s="233"/>
      <c r="AEE5" s="233"/>
      <c r="AEF5" s="233"/>
      <c r="AEG5" s="233"/>
      <c r="AEH5" s="233"/>
      <c r="AEI5" s="233"/>
      <c r="AEJ5" s="233"/>
      <c r="AEK5" s="233"/>
      <c r="AEL5" s="233"/>
      <c r="AEM5" s="233"/>
      <c r="AEN5" s="233"/>
      <c r="AEO5" s="233"/>
      <c r="AEP5" s="233"/>
      <c r="AEQ5" s="233"/>
      <c r="AER5" s="233"/>
      <c r="AES5" s="233"/>
      <c r="AET5" s="233"/>
      <c r="AEU5" s="233"/>
      <c r="AEV5" s="233"/>
      <c r="AEW5" s="233"/>
      <c r="AEX5" s="233"/>
      <c r="AEY5" s="233"/>
      <c r="AEZ5" s="233"/>
      <c r="AFA5" s="233"/>
      <c r="AFB5" s="233"/>
      <c r="AFC5" s="233"/>
      <c r="AFD5" s="233"/>
      <c r="AFE5" s="233"/>
      <c r="AFF5" s="233"/>
      <c r="AFG5" s="233"/>
      <c r="AFH5" s="233"/>
      <c r="AFI5" s="233"/>
      <c r="AFJ5" s="233"/>
      <c r="AFK5" s="233"/>
      <c r="AFL5" s="233"/>
      <c r="AFM5" s="233"/>
      <c r="AFN5" s="233"/>
      <c r="AFO5" s="233"/>
      <c r="AFP5" s="233"/>
      <c r="AFQ5" s="233"/>
      <c r="AFR5" s="233"/>
      <c r="AFS5" s="233"/>
      <c r="AFT5" s="233"/>
      <c r="AFU5" s="233"/>
      <c r="AFV5" s="233"/>
      <c r="AFW5" s="233"/>
      <c r="AFX5" s="233"/>
      <c r="AFY5" s="233"/>
      <c r="AFZ5" s="233"/>
      <c r="AGA5" s="233"/>
      <c r="AGB5" s="233"/>
      <c r="AGC5" s="233"/>
      <c r="AGD5" s="233"/>
      <c r="AGE5" s="233"/>
      <c r="AGF5" s="233"/>
      <c r="AGG5" s="233"/>
      <c r="AGH5" s="233"/>
      <c r="AGI5" s="233"/>
      <c r="AGJ5" s="233"/>
      <c r="AGK5" s="233"/>
      <c r="AGL5" s="233"/>
      <c r="AGM5" s="233"/>
      <c r="AGN5" s="233"/>
      <c r="AGO5" s="233"/>
      <c r="AGP5" s="233"/>
      <c r="AGQ5" s="233"/>
      <c r="AGR5" s="233"/>
      <c r="AGS5" s="233"/>
      <c r="AGT5" s="233"/>
      <c r="AGU5" s="233"/>
      <c r="AGV5" s="233"/>
      <c r="AGW5" s="233"/>
      <c r="AGX5" s="233"/>
      <c r="AGY5" s="233"/>
      <c r="AGZ5" s="233"/>
      <c r="AHA5" s="233"/>
      <c r="AHB5" s="233"/>
      <c r="AHC5" s="233"/>
      <c r="AHD5" s="233"/>
      <c r="AHE5" s="233"/>
      <c r="AHF5" s="233"/>
      <c r="AHG5" s="233"/>
      <c r="AHH5" s="233"/>
      <c r="AHI5" s="233"/>
      <c r="AHJ5" s="233"/>
      <c r="AHK5" s="233"/>
      <c r="AHL5" s="233"/>
      <c r="AHM5" s="233"/>
    </row>
    <row r="6" spans="1:897" s="62" customFormat="1" ht="65.25" customHeight="1">
      <c r="A6" s="772"/>
      <c r="B6" s="772"/>
      <c r="C6" s="772"/>
      <c r="D6" s="772"/>
      <c r="E6" s="772"/>
      <c r="F6" s="772"/>
      <c r="G6" s="534" t="s">
        <v>440</v>
      </c>
      <c r="H6" s="534" t="s">
        <v>441</v>
      </c>
      <c r="I6" s="535" t="s">
        <v>442</v>
      </c>
      <c r="J6" s="233"/>
      <c r="K6" s="233"/>
      <c r="L6" s="233"/>
      <c r="M6" s="233"/>
      <c r="N6" s="233"/>
      <c r="O6" s="233"/>
      <c r="P6" s="233"/>
      <c r="Q6" s="233"/>
      <c r="R6" s="233"/>
      <c r="S6" s="233"/>
      <c r="T6" s="233"/>
      <c r="U6" s="233"/>
      <c r="V6" s="233"/>
      <c r="W6" s="233"/>
      <c r="X6" s="233"/>
      <c r="Y6" s="233"/>
      <c r="Z6" s="233"/>
      <c r="AA6" s="233"/>
      <c r="AB6" s="233"/>
      <c r="AC6" s="233"/>
      <c r="AD6" s="233"/>
      <c r="AE6" s="233"/>
      <c r="AF6" s="233"/>
      <c r="AG6" s="233"/>
      <c r="AH6" s="233"/>
      <c r="AI6" s="233"/>
      <c r="AJ6" s="233"/>
      <c r="AK6" s="233"/>
      <c r="AL6" s="233"/>
      <c r="AM6" s="233"/>
      <c r="AN6" s="233"/>
      <c r="AO6" s="233"/>
      <c r="AP6" s="233"/>
      <c r="AQ6" s="233"/>
      <c r="AR6" s="233"/>
      <c r="AS6" s="233"/>
      <c r="AT6" s="233"/>
      <c r="AU6" s="233"/>
      <c r="AV6" s="233"/>
      <c r="AW6" s="233"/>
      <c r="AX6" s="233"/>
      <c r="AY6" s="233"/>
      <c r="AZ6" s="233"/>
      <c r="BA6" s="233"/>
      <c r="BB6" s="233"/>
      <c r="BC6" s="233"/>
      <c r="BD6" s="233"/>
      <c r="BE6" s="233"/>
      <c r="BF6" s="233"/>
      <c r="BG6" s="233"/>
      <c r="BH6" s="233"/>
      <c r="BI6" s="233"/>
      <c r="BJ6" s="233"/>
      <c r="BK6" s="233"/>
      <c r="BL6" s="233"/>
      <c r="BM6" s="233"/>
      <c r="BN6" s="233"/>
      <c r="BO6" s="233"/>
      <c r="BP6" s="233"/>
      <c r="BQ6" s="233"/>
      <c r="BR6" s="233"/>
      <c r="BS6" s="233"/>
      <c r="BT6" s="233"/>
      <c r="BU6" s="233"/>
      <c r="BV6" s="233"/>
      <c r="BW6" s="233"/>
      <c r="BX6" s="233"/>
      <c r="BY6" s="233"/>
      <c r="BZ6" s="233"/>
      <c r="CA6" s="233"/>
      <c r="CB6" s="233"/>
      <c r="CC6" s="233"/>
      <c r="CD6" s="233"/>
      <c r="CE6" s="233"/>
      <c r="CF6" s="233"/>
      <c r="CG6" s="233"/>
      <c r="CH6" s="233"/>
      <c r="CI6" s="233"/>
      <c r="CJ6" s="233"/>
      <c r="CK6" s="233"/>
      <c r="CL6" s="233"/>
      <c r="CM6" s="233"/>
      <c r="CN6" s="233"/>
      <c r="CO6" s="233"/>
      <c r="CP6" s="233"/>
      <c r="CQ6" s="233"/>
      <c r="CR6" s="233"/>
      <c r="CS6" s="233"/>
      <c r="CT6" s="233"/>
      <c r="CU6" s="233"/>
      <c r="CV6" s="233"/>
      <c r="CW6" s="233"/>
      <c r="CX6" s="233"/>
      <c r="CY6" s="233"/>
      <c r="CZ6" s="233"/>
      <c r="DA6" s="233"/>
      <c r="DB6" s="233"/>
      <c r="DC6" s="233"/>
      <c r="DD6" s="233"/>
      <c r="DE6" s="233"/>
      <c r="DF6" s="233"/>
      <c r="DG6" s="233"/>
      <c r="DH6" s="233"/>
      <c r="DI6" s="233"/>
      <c r="DJ6" s="233"/>
      <c r="DK6" s="233"/>
      <c r="DL6" s="233"/>
      <c r="DM6" s="233"/>
      <c r="DN6" s="233"/>
      <c r="DO6" s="233"/>
      <c r="DP6" s="233"/>
      <c r="DQ6" s="233"/>
      <c r="DR6" s="233"/>
      <c r="DS6" s="233"/>
      <c r="DT6" s="233"/>
      <c r="DU6" s="233"/>
      <c r="DV6" s="233"/>
      <c r="DW6" s="233"/>
      <c r="DX6" s="233"/>
      <c r="DY6" s="233"/>
      <c r="DZ6" s="233"/>
      <c r="EA6" s="233"/>
      <c r="EB6" s="233"/>
      <c r="EC6" s="233"/>
      <c r="ED6" s="233"/>
      <c r="EE6" s="233"/>
      <c r="EF6" s="233"/>
      <c r="EG6" s="233"/>
      <c r="EH6" s="233"/>
      <c r="EI6" s="233"/>
      <c r="EJ6" s="233"/>
      <c r="EK6" s="233"/>
      <c r="EL6" s="233"/>
      <c r="EM6" s="233"/>
      <c r="EN6" s="233"/>
      <c r="EO6" s="233"/>
      <c r="EP6" s="233"/>
      <c r="EQ6" s="233"/>
      <c r="ER6" s="233"/>
      <c r="ES6" s="233"/>
      <c r="ET6" s="233"/>
      <c r="EU6" s="233"/>
      <c r="EV6" s="233"/>
      <c r="EW6" s="233"/>
      <c r="EX6" s="233"/>
      <c r="EY6" s="233"/>
      <c r="EZ6" s="233"/>
      <c r="FA6" s="233"/>
      <c r="FB6" s="233"/>
      <c r="FC6" s="233"/>
      <c r="FD6" s="233"/>
      <c r="FE6" s="233"/>
      <c r="FF6" s="233"/>
      <c r="FG6" s="233"/>
      <c r="FH6" s="233"/>
      <c r="FI6" s="233"/>
      <c r="FJ6" s="233"/>
      <c r="FK6" s="233"/>
      <c r="FL6" s="233"/>
      <c r="FM6" s="233"/>
      <c r="FN6" s="233"/>
      <c r="FO6" s="233"/>
      <c r="FP6" s="233"/>
      <c r="FQ6" s="233"/>
      <c r="FR6" s="233"/>
      <c r="FS6" s="233"/>
      <c r="FT6" s="233"/>
      <c r="FU6" s="233"/>
      <c r="FV6" s="233"/>
      <c r="FW6" s="233"/>
      <c r="FX6" s="233"/>
      <c r="FY6" s="233"/>
      <c r="FZ6" s="233"/>
      <c r="GA6" s="233"/>
      <c r="GB6" s="233"/>
      <c r="GC6" s="233"/>
      <c r="GD6" s="233"/>
      <c r="GE6" s="233"/>
      <c r="GF6" s="233"/>
      <c r="GG6" s="233"/>
      <c r="GH6" s="233"/>
      <c r="GI6" s="233"/>
      <c r="GJ6" s="233"/>
      <c r="GK6" s="233"/>
      <c r="GL6" s="233"/>
      <c r="GM6" s="233"/>
      <c r="GN6" s="233"/>
      <c r="GO6" s="233"/>
      <c r="GP6" s="233"/>
      <c r="GQ6" s="233"/>
      <c r="GR6" s="233"/>
      <c r="GS6" s="233"/>
      <c r="GT6" s="233"/>
      <c r="GU6" s="233"/>
      <c r="GV6" s="233"/>
      <c r="GW6" s="233"/>
      <c r="GX6" s="233"/>
      <c r="GY6" s="233"/>
      <c r="GZ6" s="233"/>
      <c r="HA6" s="233"/>
      <c r="HB6" s="233"/>
      <c r="HC6" s="233"/>
      <c r="HD6" s="233"/>
      <c r="HE6" s="233"/>
      <c r="HF6" s="233"/>
      <c r="HG6" s="233"/>
      <c r="HH6" s="233"/>
      <c r="HI6" s="233"/>
      <c r="HJ6" s="233"/>
      <c r="HK6" s="233"/>
      <c r="HL6" s="233"/>
      <c r="HM6" s="233"/>
      <c r="HN6" s="233"/>
      <c r="HO6" s="233"/>
      <c r="HP6" s="233"/>
      <c r="HQ6" s="233"/>
      <c r="HR6" s="233"/>
      <c r="HS6" s="233"/>
      <c r="HT6" s="233"/>
      <c r="HU6" s="233"/>
      <c r="HV6" s="233"/>
      <c r="HW6" s="233"/>
      <c r="HX6" s="233"/>
      <c r="HY6" s="233"/>
      <c r="HZ6" s="233"/>
      <c r="IA6" s="233"/>
      <c r="IB6" s="233"/>
      <c r="IC6" s="233"/>
      <c r="ID6" s="233"/>
      <c r="IE6" s="233"/>
      <c r="IF6" s="233"/>
      <c r="IG6" s="233"/>
      <c r="IH6" s="233"/>
      <c r="II6" s="233"/>
      <c r="IJ6" s="233"/>
      <c r="IK6" s="233"/>
      <c r="IL6" s="233"/>
      <c r="IM6" s="233"/>
      <c r="IN6" s="233"/>
      <c r="IO6" s="233"/>
      <c r="IP6" s="233"/>
      <c r="IQ6" s="233"/>
      <c r="IR6" s="233"/>
      <c r="IS6" s="233"/>
      <c r="IT6" s="233"/>
      <c r="IU6" s="233"/>
      <c r="IV6" s="233"/>
      <c r="IW6" s="233"/>
      <c r="IX6" s="233"/>
      <c r="IY6" s="233"/>
      <c r="IZ6" s="233"/>
      <c r="JA6" s="233"/>
      <c r="JB6" s="233"/>
      <c r="JC6" s="233"/>
      <c r="JD6" s="233"/>
      <c r="JE6" s="233"/>
      <c r="JF6" s="233"/>
      <c r="JG6" s="233"/>
      <c r="JH6" s="233"/>
      <c r="JI6" s="233"/>
      <c r="JJ6" s="233"/>
      <c r="JK6" s="233"/>
      <c r="JL6" s="233"/>
      <c r="JM6" s="233"/>
      <c r="JN6" s="233"/>
      <c r="JO6" s="233"/>
      <c r="JP6" s="233"/>
      <c r="JQ6" s="233"/>
      <c r="JR6" s="233"/>
      <c r="JS6" s="233"/>
      <c r="JT6" s="233"/>
      <c r="JU6" s="233"/>
      <c r="JV6" s="233"/>
      <c r="JW6" s="233"/>
      <c r="JX6" s="233"/>
      <c r="JY6" s="233"/>
      <c r="JZ6" s="233"/>
      <c r="KA6" s="233"/>
      <c r="KB6" s="233"/>
      <c r="KC6" s="233"/>
      <c r="KD6" s="233"/>
      <c r="KE6" s="233"/>
      <c r="KF6" s="233"/>
      <c r="KG6" s="233"/>
      <c r="KH6" s="233"/>
      <c r="KI6" s="233"/>
      <c r="KJ6" s="233"/>
      <c r="KK6" s="233"/>
      <c r="KL6" s="233"/>
      <c r="KM6" s="233"/>
      <c r="KN6" s="233"/>
      <c r="KO6" s="233"/>
      <c r="KP6" s="233"/>
      <c r="KQ6" s="233"/>
      <c r="KR6" s="233"/>
      <c r="KS6" s="233"/>
      <c r="KT6" s="233"/>
      <c r="KU6" s="233"/>
      <c r="KV6" s="233"/>
      <c r="KW6" s="233"/>
      <c r="KX6" s="233"/>
      <c r="KY6" s="233"/>
      <c r="KZ6" s="233"/>
      <c r="LA6" s="233"/>
      <c r="LB6" s="233"/>
      <c r="LC6" s="233"/>
      <c r="LD6" s="233"/>
      <c r="LE6" s="233"/>
      <c r="LF6" s="233"/>
      <c r="LG6" s="233"/>
      <c r="LH6" s="233"/>
      <c r="LI6" s="233"/>
      <c r="LJ6" s="233"/>
      <c r="LK6" s="233"/>
      <c r="LL6" s="233"/>
      <c r="LM6" s="233"/>
      <c r="LN6" s="233"/>
      <c r="LO6" s="233"/>
      <c r="LP6" s="233"/>
      <c r="LQ6" s="233"/>
      <c r="LR6" s="233"/>
      <c r="LS6" s="233"/>
      <c r="LT6" s="233"/>
      <c r="LU6" s="233"/>
      <c r="LV6" s="233"/>
      <c r="LW6" s="233"/>
      <c r="LX6" s="233"/>
      <c r="LY6" s="233"/>
      <c r="LZ6" s="233"/>
      <c r="MA6" s="233"/>
      <c r="MB6" s="233"/>
      <c r="MC6" s="233"/>
      <c r="MD6" s="233"/>
      <c r="ME6" s="233"/>
      <c r="MF6" s="233"/>
      <c r="MG6" s="233"/>
      <c r="MH6" s="233"/>
      <c r="MI6" s="233"/>
      <c r="MJ6" s="233"/>
      <c r="MK6" s="233"/>
      <c r="ML6" s="233"/>
      <c r="MM6" s="233"/>
      <c r="MN6" s="233"/>
      <c r="MO6" s="233"/>
      <c r="MP6" s="233"/>
      <c r="MQ6" s="233"/>
      <c r="MR6" s="233"/>
      <c r="MS6" s="233"/>
      <c r="MT6" s="233"/>
      <c r="MU6" s="233"/>
      <c r="MV6" s="233"/>
      <c r="MW6" s="233"/>
      <c r="MX6" s="233"/>
      <c r="MY6" s="233"/>
      <c r="MZ6" s="233"/>
      <c r="NA6" s="233"/>
      <c r="NB6" s="233"/>
      <c r="NC6" s="233"/>
      <c r="ND6" s="233"/>
      <c r="NE6" s="233"/>
      <c r="NF6" s="233"/>
      <c r="NG6" s="233"/>
      <c r="NH6" s="233"/>
      <c r="NI6" s="233"/>
      <c r="NJ6" s="233"/>
      <c r="NK6" s="233"/>
      <c r="NL6" s="233"/>
      <c r="NM6" s="233"/>
      <c r="NN6" s="233"/>
      <c r="NO6" s="233"/>
      <c r="NP6" s="233"/>
      <c r="NQ6" s="233"/>
      <c r="NR6" s="233"/>
      <c r="NS6" s="233"/>
      <c r="NT6" s="233"/>
      <c r="NU6" s="233"/>
      <c r="NV6" s="233"/>
      <c r="NW6" s="233"/>
      <c r="NX6" s="233"/>
      <c r="NY6" s="233"/>
      <c r="NZ6" s="233"/>
      <c r="OA6" s="233"/>
      <c r="OB6" s="233"/>
      <c r="OC6" s="233"/>
      <c r="OD6" s="233"/>
      <c r="OE6" s="233"/>
      <c r="OF6" s="233"/>
      <c r="OG6" s="233"/>
      <c r="OH6" s="233"/>
      <c r="OI6" s="233"/>
      <c r="OJ6" s="233"/>
      <c r="OK6" s="233"/>
      <c r="OL6" s="233"/>
      <c r="OM6" s="233"/>
      <c r="ON6" s="233"/>
      <c r="OO6" s="233"/>
      <c r="OP6" s="233"/>
      <c r="OQ6" s="233"/>
      <c r="OR6" s="233"/>
      <c r="OS6" s="233"/>
      <c r="OT6" s="233"/>
      <c r="OU6" s="233"/>
      <c r="OV6" s="233"/>
      <c r="OW6" s="233"/>
      <c r="OX6" s="233"/>
      <c r="OY6" s="233"/>
      <c r="OZ6" s="233"/>
      <c r="PA6" s="233"/>
      <c r="PB6" s="233"/>
      <c r="PC6" s="233"/>
      <c r="PD6" s="233"/>
      <c r="PE6" s="233"/>
      <c r="PF6" s="233"/>
      <c r="PG6" s="233"/>
      <c r="PH6" s="233"/>
      <c r="PI6" s="233"/>
      <c r="PJ6" s="233"/>
      <c r="PK6" s="233"/>
      <c r="PL6" s="233"/>
      <c r="PM6" s="233"/>
      <c r="PN6" s="233"/>
      <c r="PO6" s="233"/>
      <c r="PP6" s="233"/>
      <c r="PQ6" s="233"/>
      <c r="PR6" s="233"/>
      <c r="PS6" s="233"/>
      <c r="PT6" s="233"/>
      <c r="PU6" s="233"/>
      <c r="PV6" s="233"/>
      <c r="PW6" s="233"/>
      <c r="PX6" s="233"/>
      <c r="PY6" s="233"/>
      <c r="PZ6" s="233"/>
      <c r="QA6" s="233"/>
      <c r="QB6" s="233"/>
      <c r="QC6" s="233"/>
      <c r="QD6" s="233"/>
      <c r="QE6" s="233"/>
      <c r="QF6" s="233"/>
      <c r="QG6" s="233"/>
      <c r="QH6" s="233"/>
      <c r="QI6" s="233"/>
      <c r="QJ6" s="233"/>
      <c r="QK6" s="233"/>
      <c r="QL6" s="233"/>
      <c r="QM6" s="233"/>
      <c r="QN6" s="233"/>
      <c r="QO6" s="233"/>
      <c r="QP6" s="233"/>
      <c r="QQ6" s="233"/>
      <c r="QR6" s="233"/>
      <c r="QS6" s="233"/>
      <c r="QT6" s="233"/>
      <c r="QU6" s="233"/>
      <c r="QV6" s="233"/>
      <c r="QW6" s="233"/>
      <c r="QX6" s="233"/>
      <c r="QY6" s="233"/>
      <c r="QZ6" s="233"/>
      <c r="RA6" s="233"/>
      <c r="RB6" s="233"/>
      <c r="RC6" s="233"/>
      <c r="RD6" s="233"/>
      <c r="RE6" s="233"/>
      <c r="RF6" s="233"/>
      <c r="RG6" s="233"/>
      <c r="RH6" s="233"/>
      <c r="RI6" s="233"/>
      <c r="RJ6" s="233"/>
      <c r="RK6" s="233"/>
      <c r="RL6" s="233"/>
      <c r="RM6" s="233"/>
      <c r="RN6" s="233"/>
      <c r="RO6" s="233"/>
      <c r="RP6" s="233"/>
      <c r="RQ6" s="233"/>
      <c r="RR6" s="233"/>
      <c r="RS6" s="233"/>
      <c r="RT6" s="233"/>
      <c r="RU6" s="233"/>
      <c r="RV6" s="233"/>
      <c r="RW6" s="233"/>
      <c r="RX6" s="233"/>
      <c r="RY6" s="233"/>
      <c r="RZ6" s="233"/>
      <c r="SA6" s="233"/>
      <c r="SB6" s="233"/>
      <c r="SC6" s="233"/>
      <c r="SD6" s="233"/>
      <c r="SE6" s="233"/>
      <c r="SF6" s="233"/>
      <c r="SG6" s="233"/>
      <c r="SH6" s="233"/>
      <c r="SI6" s="233"/>
      <c r="SJ6" s="233"/>
      <c r="SK6" s="233"/>
      <c r="SL6" s="233"/>
      <c r="SM6" s="233"/>
      <c r="SN6" s="233"/>
      <c r="SO6" s="233"/>
      <c r="SP6" s="233"/>
      <c r="SQ6" s="233"/>
      <c r="SR6" s="233"/>
      <c r="SS6" s="233"/>
      <c r="ST6" s="233"/>
      <c r="SU6" s="233"/>
      <c r="SV6" s="233"/>
      <c r="SW6" s="233"/>
      <c r="SX6" s="233"/>
      <c r="SY6" s="233"/>
      <c r="SZ6" s="233"/>
      <c r="TA6" s="233"/>
      <c r="TB6" s="233"/>
      <c r="TC6" s="233"/>
      <c r="TD6" s="233"/>
      <c r="TE6" s="233"/>
      <c r="TF6" s="233"/>
      <c r="TG6" s="233"/>
      <c r="TH6" s="233"/>
      <c r="TI6" s="233"/>
      <c r="TJ6" s="233"/>
      <c r="TK6" s="233"/>
      <c r="TL6" s="233"/>
      <c r="TM6" s="233"/>
      <c r="TN6" s="233"/>
      <c r="TO6" s="233"/>
      <c r="TP6" s="233"/>
      <c r="TQ6" s="233"/>
      <c r="TR6" s="233"/>
      <c r="TS6" s="233"/>
      <c r="TT6" s="233"/>
      <c r="TU6" s="233"/>
      <c r="TV6" s="233"/>
      <c r="TW6" s="233"/>
      <c r="TX6" s="233"/>
      <c r="TY6" s="233"/>
      <c r="TZ6" s="233"/>
      <c r="UA6" s="233"/>
      <c r="UB6" s="233"/>
      <c r="UC6" s="233"/>
      <c r="UD6" s="233"/>
      <c r="UE6" s="233"/>
      <c r="UF6" s="233"/>
      <c r="UG6" s="233"/>
      <c r="UH6" s="233"/>
      <c r="UI6" s="233"/>
      <c r="UJ6" s="233"/>
      <c r="UK6" s="233"/>
      <c r="UL6" s="233"/>
      <c r="UM6" s="233"/>
      <c r="UN6" s="233"/>
      <c r="UO6" s="233"/>
      <c r="UP6" s="233"/>
      <c r="UQ6" s="233"/>
      <c r="UR6" s="233"/>
      <c r="US6" s="233"/>
      <c r="UT6" s="233"/>
      <c r="UU6" s="233"/>
      <c r="UV6" s="233"/>
      <c r="UW6" s="233"/>
      <c r="UX6" s="233"/>
      <c r="UY6" s="233"/>
      <c r="UZ6" s="233"/>
      <c r="VA6" s="233"/>
      <c r="VB6" s="233"/>
      <c r="VC6" s="233"/>
      <c r="VD6" s="233"/>
      <c r="VE6" s="233"/>
      <c r="VF6" s="233"/>
      <c r="VG6" s="233"/>
      <c r="VH6" s="233"/>
      <c r="VI6" s="233"/>
      <c r="VJ6" s="233"/>
      <c r="VK6" s="233"/>
      <c r="VL6" s="233"/>
      <c r="VM6" s="233"/>
      <c r="VN6" s="233"/>
      <c r="VO6" s="233"/>
      <c r="VP6" s="233"/>
      <c r="VQ6" s="233"/>
      <c r="VR6" s="233"/>
      <c r="VS6" s="233"/>
      <c r="VT6" s="233"/>
      <c r="VU6" s="233"/>
      <c r="VV6" s="233"/>
      <c r="VW6" s="233"/>
      <c r="VX6" s="233"/>
      <c r="VY6" s="233"/>
      <c r="VZ6" s="233"/>
      <c r="WA6" s="233"/>
      <c r="WB6" s="233"/>
      <c r="WC6" s="233"/>
      <c r="WD6" s="233"/>
      <c r="WE6" s="233"/>
      <c r="WF6" s="233"/>
      <c r="WG6" s="233"/>
      <c r="WH6" s="233"/>
      <c r="WI6" s="233"/>
      <c r="WJ6" s="233"/>
      <c r="WK6" s="233"/>
      <c r="WL6" s="233"/>
      <c r="WM6" s="233"/>
      <c r="WN6" s="233"/>
      <c r="WO6" s="233"/>
      <c r="WP6" s="233"/>
      <c r="WQ6" s="233"/>
      <c r="WR6" s="233"/>
      <c r="WS6" s="233"/>
      <c r="WT6" s="233"/>
      <c r="WU6" s="233"/>
      <c r="WV6" s="233"/>
      <c r="WW6" s="233"/>
      <c r="WX6" s="233"/>
      <c r="WY6" s="233"/>
      <c r="WZ6" s="233"/>
      <c r="XA6" s="233"/>
      <c r="XB6" s="233"/>
      <c r="XC6" s="233"/>
      <c r="XD6" s="233"/>
      <c r="XE6" s="233"/>
      <c r="XF6" s="233"/>
      <c r="XG6" s="233"/>
      <c r="XH6" s="233"/>
      <c r="XI6" s="233"/>
      <c r="XJ6" s="233"/>
      <c r="XK6" s="233"/>
      <c r="XL6" s="233"/>
      <c r="XM6" s="233"/>
      <c r="XN6" s="233"/>
      <c r="XO6" s="233"/>
      <c r="XP6" s="233"/>
      <c r="XQ6" s="233"/>
      <c r="XR6" s="233"/>
      <c r="XS6" s="233"/>
      <c r="XT6" s="233"/>
      <c r="XU6" s="233"/>
      <c r="XV6" s="233"/>
      <c r="XW6" s="233"/>
      <c r="XX6" s="233"/>
      <c r="XY6" s="233"/>
      <c r="XZ6" s="233"/>
      <c r="YA6" s="233"/>
      <c r="YB6" s="233"/>
      <c r="YC6" s="233"/>
      <c r="YD6" s="233"/>
      <c r="YE6" s="233"/>
      <c r="YF6" s="233"/>
      <c r="YG6" s="233"/>
      <c r="YH6" s="233"/>
      <c r="YI6" s="233"/>
      <c r="YJ6" s="233"/>
      <c r="YK6" s="233"/>
      <c r="YL6" s="233"/>
      <c r="YM6" s="233"/>
      <c r="YN6" s="233"/>
      <c r="YO6" s="233"/>
      <c r="YP6" s="233"/>
      <c r="YQ6" s="233"/>
      <c r="YR6" s="233"/>
      <c r="YS6" s="233"/>
      <c r="YT6" s="233"/>
      <c r="YU6" s="233"/>
      <c r="YV6" s="233"/>
      <c r="YW6" s="233"/>
      <c r="YX6" s="233"/>
      <c r="YY6" s="233"/>
      <c r="YZ6" s="233"/>
      <c r="ZA6" s="233"/>
      <c r="ZB6" s="233"/>
      <c r="ZC6" s="233"/>
      <c r="ZD6" s="233"/>
      <c r="ZE6" s="233"/>
      <c r="ZF6" s="233"/>
      <c r="ZG6" s="233"/>
      <c r="ZH6" s="233"/>
      <c r="ZI6" s="233"/>
      <c r="ZJ6" s="233"/>
      <c r="ZK6" s="233"/>
      <c r="ZL6" s="233"/>
      <c r="ZM6" s="233"/>
      <c r="ZN6" s="233"/>
      <c r="ZO6" s="233"/>
      <c r="ZP6" s="233"/>
      <c r="ZQ6" s="233"/>
      <c r="ZR6" s="233"/>
      <c r="ZS6" s="233"/>
      <c r="ZT6" s="233"/>
      <c r="ZU6" s="233"/>
      <c r="ZV6" s="233"/>
      <c r="ZW6" s="233"/>
      <c r="ZX6" s="233"/>
      <c r="ZY6" s="233"/>
      <c r="ZZ6" s="233"/>
      <c r="AAA6" s="233"/>
      <c r="AAB6" s="233"/>
      <c r="AAC6" s="233"/>
      <c r="AAD6" s="233"/>
      <c r="AAE6" s="233"/>
      <c r="AAF6" s="233"/>
      <c r="AAG6" s="233"/>
      <c r="AAH6" s="233"/>
      <c r="AAI6" s="233"/>
      <c r="AAJ6" s="233"/>
      <c r="AAK6" s="233"/>
      <c r="AAL6" s="233"/>
      <c r="AAM6" s="233"/>
      <c r="AAN6" s="233"/>
      <c r="AAO6" s="233"/>
      <c r="AAP6" s="233"/>
      <c r="AAQ6" s="233"/>
      <c r="AAR6" s="233"/>
      <c r="AAS6" s="233"/>
      <c r="AAT6" s="233"/>
      <c r="AAU6" s="233"/>
      <c r="AAV6" s="233"/>
      <c r="AAW6" s="233"/>
      <c r="AAX6" s="233"/>
      <c r="AAY6" s="233"/>
      <c r="AAZ6" s="233"/>
      <c r="ABA6" s="233"/>
      <c r="ABB6" s="233"/>
      <c r="ABC6" s="233"/>
      <c r="ABD6" s="233"/>
      <c r="ABE6" s="233"/>
      <c r="ABF6" s="233"/>
      <c r="ABG6" s="233"/>
      <c r="ABH6" s="233"/>
      <c r="ABI6" s="233"/>
      <c r="ABJ6" s="233"/>
      <c r="ABK6" s="233"/>
      <c r="ABL6" s="233"/>
      <c r="ABM6" s="233"/>
      <c r="ABN6" s="233"/>
      <c r="ABO6" s="233"/>
      <c r="ABP6" s="233"/>
      <c r="ABQ6" s="233"/>
      <c r="ABR6" s="233"/>
      <c r="ABS6" s="233"/>
      <c r="ABT6" s="233"/>
      <c r="ABU6" s="233"/>
      <c r="ABV6" s="233"/>
      <c r="ABW6" s="233"/>
      <c r="ABX6" s="233"/>
      <c r="ABY6" s="233"/>
      <c r="ABZ6" s="233"/>
      <c r="ACA6" s="233"/>
      <c r="ACB6" s="233"/>
      <c r="ACC6" s="233"/>
      <c r="ACD6" s="233"/>
      <c r="ACE6" s="233"/>
      <c r="ACF6" s="233"/>
      <c r="ACG6" s="233"/>
      <c r="ACH6" s="233"/>
      <c r="ACI6" s="233"/>
      <c r="ACJ6" s="233"/>
      <c r="ACK6" s="233"/>
      <c r="ACL6" s="233"/>
      <c r="ACM6" s="233"/>
      <c r="ACN6" s="233"/>
      <c r="ACO6" s="233"/>
      <c r="ACP6" s="233"/>
      <c r="ACQ6" s="233"/>
      <c r="ACR6" s="233"/>
      <c r="ACS6" s="233"/>
      <c r="ACT6" s="233"/>
      <c r="ACU6" s="233"/>
      <c r="ACV6" s="233"/>
      <c r="ACW6" s="233"/>
      <c r="ACX6" s="233"/>
      <c r="ACY6" s="233"/>
      <c r="ACZ6" s="233"/>
      <c r="ADA6" s="233"/>
      <c r="ADB6" s="233"/>
      <c r="ADC6" s="233"/>
      <c r="ADD6" s="233"/>
      <c r="ADE6" s="233"/>
      <c r="ADF6" s="233"/>
      <c r="ADG6" s="233"/>
      <c r="ADH6" s="233"/>
      <c r="ADI6" s="233"/>
      <c r="ADJ6" s="233"/>
      <c r="ADK6" s="233"/>
      <c r="ADL6" s="233"/>
      <c r="ADM6" s="233"/>
      <c r="ADN6" s="233"/>
      <c r="ADO6" s="233"/>
      <c r="ADP6" s="233"/>
      <c r="ADQ6" s="233"/>
      <c r="ADR6" s="233"/>
      <c r="ADS6" s="233"/>
      <c r="ADT6" s="233"/>
      <c r="ADU6" s="233"/>
      <c r="ADV6" s="233"/>
      <c r="ADW6" s="233"/>
      <c r="ADX6" s="233"/>
      <c r="ADY6" s="233"/>
      <c r="ADZ6" s="233"/>
      <c r="AEA6" s="233"/>
      <c r="AEB6" s="233"/>
      <c r="AEC6" s="233"/>
      <c r="AED6" s="233"/>
      <c r="AEE6" s="233"/>
      <c r="AEF6" s="233"/>
      <c r="AEG6" s="233"/>
      <c r="AEH6" s="233"/>
      <c r="AEI6" s="233"/>
      <c r="AEJ6" s="233"/>
      <c r="AEK6" s="233"/>
      <c r="AEL6" s="233"/>
      <c r="AEM6" s="233"/>
      <c r="AEN6" s="233"/>
      <c r="AEO6" s="233"/>
      <c r="AEP6" s="233"/>
      <c r="AEQ6" s="233"/>
      <c r="AER6" s="233"/>
      <c r="AES6" s="233"/>
      <c r="AET6" s="233"/>
      <c r="AEU6" s="233"/>
      <c r="AEV6" s="233"/>
      <c r="AEW6" s="233"/>
      <c r="AEX6" s="233"/>
      <c r="AEY6" s="233"/>
      <c r="AEZ6" s="233"/>
      <c r="AFA6" s="233"/>
      <c r="AFB6" s="233"/>
      <c r="AFC6" s="233"/>
      <c r="AFD6" s="233"/>
      <c r="AFE6" s="233"/>
      <c r="AFF6" s="233"/>
      <c r="AFG6" s="233"/>
      <c r="AFH6" s="233"/>
      <c r="AFI6" s="233"/>
      <c r="AFJ6" s="233"/>
      <c r="AFK6" s="233"/>
      <c r="AFL6" s="233"/>
      <c r="AFM6" s="233"/>
      <c r="AFN6" s="233"/>
      <c r="AFO6" s="233"/>
      <c r="AFP6" s="233"/>
      <c r="AFQ6" s="233"/>
      <c r="AFR6" s="233"/>
      <c r="AFS6" s="233"/>
      <c r="AFT6" s="233"/>
      <c r="AFU6" s="233"/>
      <c r="AFV6" s="233"/>
      <c r="AFW6" s="233"/>
      <c r="AFX6" s="233"/>
      <c r="AFY6" s="233"/>
      <c r="AFZ6" s="233"/>
      <c r="AGA6" s="233"/>
      <c r="AGB6" s="233"/>
      <c r="AGC6" s="233"/>
      <c r="AGD6" s="233"/>
      <c r="AGE6" s="233"/>
      <c r="AGF6" s="233"/>
      <c r="AGG6" s="233"/>
      <c r="AGH6" s="233"/>
      <c r="AGI6" s="233"/>
      <c r="AGJ6" s="233"/>
      <c r="AGK6" s="233"/>
      <c r="AGL6" s="233"/>
      <c r="AGM6" s="233"/>
      <c r="AGN6" s="233"/>
      <c r="AGO6" s="233"/>
      <c r="AGP6" s="233"/>
      <c r="AGQ6" s="233"/>
      <c r="AGR6" s="233"/>
      <c r="AGS6" s="233"/>
      <c r="AGT6" s="233"/>
      <c r="AGU6" s="233"/>
      <c r="AGV6" s="233"/>
      <c r="AGW6" s="233"/>
      <c r="AGX6" s="233"/>
      <c r="AGY6" s="233"/>
      <c r="AGZ6" s="233"/>
      <c r="AHA6" s="233"/>
      <c r="AHB6" s="233"/>
      <c r="AHC6" s="233"/>
      <c r="AHD6" s="233"/>
      <c r="AHE6" s="233"/>
      <c r="AHF6" s="233"/>
      <c r="AHG6" s="233"/>
      <c r="AHH6" s="233"/>
      <c r="AHI6" s="233"/>
      <c r="AHJ6" s="233"/>
      <c r="AHK6" s="233"/>
      <c r="AHL6" s="233"/>
      <c r="AHM6" s="233"/>
    </row>
    <row r="7" spans="1:897" s="234" customFormat="1" ht="15" customHeight="1">
      <c r="A7" s="776" t="s">
        <v>181</v>
      </c>
      <c r="B7" s="777"/>
      <c r="C7" s="777"/>
      <c r="D7" s="777"/>
      <c r="E7" s="777"/>
      <c r="F7" s="777"/>
      <c r="G7" s="777"/>
      <c r="H7" s="777"/>
      <c r="I7" s="778"/>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49"/>
      <c r="CN7" s="149"/>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49"/>
      <c r="EG7" s="149"/>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49"/>
      <c r="FZ7" s="149"/>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49"/>
      <c r="HS7" s="149"/>
      <c r="HT7" s="149"/>
      <c r="HU7" s="149"/>
      <c r="HV7" s="149"/>
      <c r="HW7" s="149"/>
      <c r="HX7" s="149"/>
      <c r="HY7" s="149"/>
      <c r="HZ7" s="149"/>
      <c r="IA7" s="149"/>
      <c r="IB7" s="149"/>
      <c r="IC7" s="149"/>
      <c r="ID7" s="149"/>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49"/>
      <c r="JW7" s="149"/>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49"/>
      <c r="LP7" s="149"/>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49"/>
      <c r="NI7" s="149"/>
      <c r="NJ7" s="149"/>
      <c r="NK7" s="149"/>
      <c r="NL7" s="149"/>
      <c r="NM7" s="149"/>
      <c r="NN7" s="149"/>
      <c r="NO7" s="149"/>
      <c r="NP7" s="149"/>
      <c r="NQ7" s="149"/>
      <c r="NR7" s="149"/>
      <c r="NS7" s="149"/>
      <c r="NT7" s="149"/>
      <c r="NU7" s="149"/>
      <c r="NV7" s="149"/>
      <c r="NW7" s="149"/>
      <c r="NX7" s="149"/>
      <c r="NY7" s="149"/>
      <c r="NZ7" s="149"/>
      <c r="OA7" s="149"/>
      <c r="OB7" s="149"/>
      <c r="OC7" s="149"/>
      <c r="OD7" s="149"/>
      <c r="OE7" s="149"/>
      <c r="OF7" s="149"/>
      <c r="OG7" s="149"/>
      <c r="OH7" s="149"/>
      <c r="OI7" s="149"/>
      <c r="OJ7" s="149"/>
      <c r="OK7" s="149"/>
      <c r="OL7" s="149"/>
      <c r="OM7" s="149"/>
      <c r="ON7" s="149"/>
      <c r="OO7" s="149"/>
      <c r="OP7" s="149"/>
      <c r="OQ7" s="149"/>
      <c r="OR7" s="149"/>
      <c r="OS7" s="149"/>
      <c r="OT7" s="149"/>
      <c r="OU7" s="149"/>
      <c r="OV7" s="149"/>
      <c r="OW7" s="149"/>
      <c r="OX7" s="149"/>
      <c r="OY7" s="149"/>
      <c r="OZ7" s="149"/>
      <c r="PA7" s="149"/>
      <c r="PB7" s="149"/>
      <c r="PC7" s="149"/>
      <c r="PD7" s="149"/>
      <c r="PE7" s="149"/>
      <c r="PF7" s="149"/>
      <c r="PG7" s="149"/>
      <c r="PH7" s="149"/>
      <c r="PI7" s="149"/>
      <c r="PJ7" s="149"/>
      <c r="PK7" s="149"/>
      <c r="PL7" s="149"/>
      <c r="PM7" s="149"/>
      <c r="PN7" s="149"/>
      <c r="PO7" s="149"/>
      <c r="PP7" s="149"/>
      <c r="PQ7" s="149"/>
      <c r="PR7" s="149"/>
      <c r="PS7" s="149"/>
      <c r="PT7" s="149"/>
      <c r="PU7" s="149"/>
      <c r="PV7" s="149"/>
      <c r="PW7" s="149"/>
      <c r="PX7" s="149"/>
      <c r="PY7" s="149"/>
      <c r="PZ7" s="149"/>
      <c r="QA7" s="149"/>
      <c r="QB7" s="149"/>
      <c r="QC7" s="149"/>
      <c r="QD7" s="149"/>
      <c r="QE7" s="149"/>
      <c r="QF7" s="149"/>
      <c r="QG7" s="149"/>
      <c r="QH7" s="149"/>
      <c r="QI7" s="149"/>
      <c r="QJ7" s="149"/>
      <c r="QK7" s="149"/>
      <c r="QL7" s="149"/>
      <c r="QM7" s="149"/>
      <c r="QN7" s="149"/>
      <c r="QO7" s="149"/>
      <c r="QP7" s="149"/>
      <c r="QQ7" s="149"/>
      <c r="QR7" s="149"/>
      <c r="QS7" s="149"/>
      <c r="QT7" s="149"/>
      <c r="QU7" s="149"/>
      <c r="QV7" s="149"/>
      <c r="QW7" s="149"/>
      <c r="QX7" s="149"/>
      <c r="QY7" s="149"/>
      <c r="QZ7" s="149"/>
      <c r="RA7" s="149"/>
      <c r="RB7" s="149"/>
      <c r="RC7" s="149"/>
      <c r="RD7" s="149"/>
      <c r="RE7" s="149"/>
      <c r="RF7" s="149"/>
      <c r="RG7" s="149"/>
      <c r="RH7" s="149"/>
      <c r="RI7" s="149"/>
      <c r="RJ7" s="149"/>
      <c r="RK7" s="149"/>
      <c r="RL7" s="149"/>
      <c r="RM7" s="149"/>
      <c r="RN7" s="149"/>
      <c r="RO7" s="149"/>
      <c r="RP7" s="149"/>
      <c r="RQ7" s="149"/>
      <c r="RR7" s="149"/>
      <c r="RS7" s="149"/>
      <c r="RT7" s="149"/>
      <c r="RU7" s="149"/>
      <c r="RV7" s="149"/>
      <c r="RW7" s="149"/>
      <c r="RX7" s="149"/>
      <c r="RY7" s="149"/>
      <c r="RZ7" s="149"/>
      <c r="SA7" s="149"/>
      <c r="SB7" s="149"/>
      <c r="SC7" s="149"/>
      <c r="SD7" s="149"/>
      <c r="SE7" s="149"/>
      <c r="SF7" s="149"/>
      <c r="SG7" s="149"/>
      <c r="SH7" s="149"/>
      <c r="SI7" s="149"/>
      <c r="SJ7" s="149"/>
      <c r="SK7" s="149"/>
      <c r="SL7" s="149"/>
      <c r="SM7" s="149"/>
      <c r="SN7" s="149"/>
      <c r="SO7" s="149"/>
      <c r="SP7" s="149"/>
      <c r="SQ7" s="149"/>
      <c r="SR7" s="149"/>
      <c r="SS7" s="149"/>
      <c r="ST7" s="149"/>
      <c r="SU7" s="149"/>
      <c r="SV7" s="149"/>
      <c r="SW7" s="149"/>
      <c r="SX7" s="149"/>
      <c r="SY7" s="149"/>
      <c r="SZ7" s="149"/>
      <c r="TA7" s="149"/>
      <c r="TB7" s="149"/>
      <c r="TC7" s="149"/>
      <c r="TD7" s="149"/>
      <c r="TE7" s="149"/>
      <c r="TF7" s="149"/>
      <c r="TG7" s="149"/>
      <c r="TH7" s="149"/>
      <c r="TI7" s="149"/>
      <c r="TJ7" s="149"/>
      <c r="TK7" s="149"/>
      <c r="TL7" s="149"/>
      <c r="TM7" s="149"/>
      <c r="TN7" s="149"/>
      <c r="TO7" s="149"/>
      <c r="TP7" s="149"/>
      <c r="TQ7" s="149"/>
      <c r="TR7" s="149"/>
      <c r="TS7" s="149"/>
      <c r="TT7" s="149"/>
      <c r="TU7" s="149"/>
      <c r="TV7" s="149"/>
      <c r="TW7" s="149"/>
      <c r="TX7" s="149"/>
      <c r="TY7" s="149"/>
      <c r="TZ7" s="149"/>
      <c r="UA7" s="149"/>
      <c r="UB7" s="149"/>
      <c r="UC7" s="149"/>
      <c r="UD7" s="149"/>
      <c r="UE7" s="149"/>
      <c r="UF7" s="149"/>
      <c r="UG7" s="149"/>
      <c r="UH7" s="149"/>
      <c r="UI7" s="149"/>
      <c r="UJ7" s="149"/>
      <c r="UK7" s="149"/>
      <c r="UL7" s="149"/>
      <c r="UM7" s="149"/>
      <c r="UN7" s="149"/>
      <c r="UO7" s="149"/>
      <c r="UP7" s="149"/>
      <c r="UQ7" s="149"/>
      <c r="UR7" s="149"/>
      <c r="US7" s="149"/>
      <c r="UT7" s="149"/>
      <c r="UU7" s="149"/>
      <c r="UV7" s="149"/>
      <c r="UW7" s="149"/>
      <c r="UX7" s="149"/>
      <c r="UY7" s="149"/>
      <c r="UZ7" s="149"/>
      <c r="VA7" s="149"/>
      <c r="VB7" s="149"/>
      <c r="VC7" s="149"/>
      <c r="VD7" s="149"/>
      <c r="VE7" s="149"/>
      <c r="VF7" s="149"/>
      <c r="VG7" s="149"/>
      <c r="VH7" s="149"/>
      <c r="VI7" s="149"/>
      <c r="VJ7" s="149"/>
      <c r="VK7" s="149"/>
      <c r="VL7" s="149"/>
      <c r="VM7" s="149"/>
      <c r="VN7" s="149"/>
      <c r="VO7" s="149"/>
      <c r="VP7" s="149"/>
      <c r="VQ7" s="149"/>
      <c r="VR7" s="149"/>
      <c r="VS7" s="149"/>
      <c r="VT7" s="149"/>
      <c r="VU7" s="149"/>
      <c r="VV7" s="149"/>
      <c r="VW7" s="149"/>
      <c r="VX7" s="149"/>
      <c r="VY7" s="149"/>
      <c r="VZ7" s="149"/>
      <c r="WA7" s="149"/>
      <c r="WB7" s="149"/>
      <c r="WC7" s="149"/>
      <c r="WD7" s="149"/>
      <c r="WE7" s="149"/>
      <c r="WF7" s="149"/>
      <c r="WG7" s="149"/>
      <c r="WH7" s="149"/>
      <c r="WI7" s="149"/>
      <c r="WJ7" s="149"/>
      <c r="WK7" s="149"/>
      <c r="WL7" s="149"/>
      <c r="WM7" s="149"/>
      <c r="WN7" s="149"/>
      <c r="WO7" s="149"/>
      <c r="WP7" s="149"/>
      <c r="WQ7" s="149"/>
      <c r="WR7" s="149"/>
      <c r="WS7" s="149"/>
      <c r="WT7" s="149"/>
      <c r="WU7" s="149"/>
      <c r="WV7" s="149"/>
      <c r="WW7" s="149"/>
      <c r="WX7" s="149"/>
      <c r="WY7" s="149"/>
      <c r="WZ7" s="149"/>
      <c r="XA7" s="149"/>
      <c r="XB7" s="149"/>
      <c r="XC7" s="149"/>
      <c r="XD7" s="149"/>
      <c r="XE7" s="149"/>
      <c r="XF7" s="149"/>
      <c r="XG7" s="149"/>
      <c r="XH7" s="149"/>
      <c r="XI7" s="149"/>
      <c r="XJ7" s="149"/>
      <c r="XK7" s="149"/>
      <c r="XL7" s="149"/>
      <c r="XM7" s="149"/>
      <c r="XN7" s="149"/>
      <c r="XO7" s="149"/>
      <c r="XP7" s="149"/>
      <c r="XQ7" s="149"/>
      <c r="XR7" s="149"/>
      <c r="XS7" s="149"/>
      <c r="XT7" s="149"/>
      <c r="XU7" s="149"/>
      <c r="XV7" s="149"/>
      <c r="XW7" s="149"/>
      <c r="XX7" s="149"/>
      <c r="XY7" s="149"/>
      <c r="XZ7" s="149"/>
      <c r="YA7" s="149"/>
      <c r="YB7" s="149"/>
      <c r="YC7" s="149"/>
      <c r="YD7" s="149"/>
      <c r="YE7" s="149"/>
      <c r="YF7" s="149"/>
      <c r="YG7" s="149"/>
      <c r="YH7" s="149"/>
      <c r="YI7" s="149"/>
      <c r="YJ7" s="149"/>
      <c r="YK7" s="149"/>
      <c r="YL7" s="149"/>
      <c r="YM7" s="149"/>
      <c r="YN7" s="149"/>
      <c r="YO7" s="149"/>
      <c r="YP7" s="149"/>
      <c r="YQ7" s="149"/>
      <c r="YR7" s="149"/>
      <c r="YS7" s="149"/>
      <c r="YT7" s="149"/>
      <c r="YU7" s="149"/>
      <c r="YV7" s="149"/>
      <c r="YW7" s="149"/>
      <c r="YX7" s="149"/>
      <c r="YY7" s="149"/>
      <c r="YZ7" s="149"/>
      <c r="ZA7" s="149"/>
      <c r="ZB7" s="149"/>
      <c r="ZC7" s="149"/>
      <c r="ZD7" s="149"/>
      <c r="ZE7" s="149"/>
      <c r="ZF7" s="149"/>
      <c r="ZG7" s="149"/>
      <c r="ZH7" s="149"/>
      <c r="ZI7" s="149"/>
      <c r="ZJ7" s="149"/>
      <c r="ZK7" s="149"/>
      <c r="ZL7" s="149"/>
      <c r="ZM7" s="149"/>
      <c r="ZN7" s="149"/>
      <c r="ZO7" s="149"/>
      <c r="ZP7" s="149"/>
      <c r="ZQ7" s="149"/>
      <c r="ZR7" s="149"/>
      <c r="ZS7" s="149"/>
      <c r="ZT7" s="149"/>
      <c r="ZU7" s="149"/>
      <c r="ZV7" s="149"/>
      <c r="ZW7" s="149"/>
      <c r="ZX7" s="149"/>
      <c r="ZY7" s="149"/>
      <c r="ZZ7" s="149"/>
      <c r="AAA7" s="149"/>
      <c r="AAB7" s="149"/>
      <c r="AAC7" s="149"/>
      <c r="AAD7" s="149"/>
      <c r="AAE7" s="149"/>
      <c r="AAF7" s="149"/>
      <c r="AAG7" s="149"/>
      <c r="AAH7" s="149"/>
      <c r="AAI7" s="149"/>
      <c r="AAJ7" s="149"/>
      <c r="AAK7" s="149"/>
      <c r="AAL7" s="149"/>
      <c r="AAM7" s="149"/>
      <c r="AAN7" s="149"/>
      <c r="AAO7" s="149"/>
      <c r="AAP7" s="149"/>
      <c r="AAQ7" s="149"/>
      <c r="AAR7" s="149"/>
      <c r="AAS7" s="149"/>
      <c r="AAT7" s="149"/>
      <c r="AAU7" s="149"/>
      <c r="AAV7" s="149"/>
      <c r="AAW7" s="149"/>
      <c r="AAX7" s="149"/>
      <c r="AAY7" s="149"/>
      <c r="AAZ7" s="149"/>
      <c r="ABA7" s="149"/>
      <c r="ABB7" s="149"/>
      <c r="ABC7" s="149"/>
      <c r="ABD7" s="149"/>
      <c r="ABE7" s="149"/>
      <c r="ABF7" s="149"/>
      <c r="ABG7" s="149"/>
      <c r="ABH7" s="149"/>
      <c r="ABI7" s="149"/>
      <c r="ABJ7" s="149"/>
      <c r="ABK7" s="149"/>
      <c r="ABL7" s="149"/>
      <c r="ABM7" s="149"/>
      <c r="ABN7" s="149"/>
      <c r="ABO7" s="149"/>
      <c r="ABP7" s="149"/>
      <c r="ABQ7" s="149"/>
      <c r="ABR7" s="149"/>
      <c r="ABS7" s="149"/>
      <c r="ABT7" s="149"/>
      <c r="ABU7" s="149"/>
      <c r="ABV7" s="149"/>
      <c r="ABW7" s="149"/>
      <c r="ABX7" s="149"/>
      <c r="ABY7" s="149"/>
      <c r="ABZ7" s="149"/>
      <c r="ACA7" s="149"/>
      <c r="ACB7" s="149"/>
      <c r="ACC7" s="149"/>
      <c r="ACD7" s="149"/>
      <c r="ACE7" s="149"/>
      <c r="ACF7" s="149"/>
      <c r="ACG7" s="149"/>
      <c r="ACH7" s="149"/>
      <c r="ACI7" s="149"/>
      <c r="ACJ7" s="149"/>
      <c r="ACK7" s="149"/>
      <c r="ACL7" s="149"/>
      <c r="ACM7" s="149"/>
      <c r="ACN7" s="149"/>
      <c r="ACO7" s="149"/>
      <c r="ACP7" s="149"/>
      <c r="ACQ7" s="149"/>
      <c r="ACR7" s="149"/>
      <c r="ACS7" s="149"/>
      <c r="ACT7" s="149"/>
      <c r="ACU7" s="149"/>
      <c r="ACV7" s="149"/>
      <c r="ACW7" s="149"/>
      <c r="ACX7" s="149"/>
      <c r="ACY7" s="149"/>
      <c r="ACZ7" s="149"/>
      <c r="ADA7" s="149"/>
      <c r="ADB7" s="149"/>
      <c r="ADC7" s="149"/>
      <c r="ADD7" s="149"/>
      <c r="ADE7" s="149"/>
      <c r="ADF7" s="149"/>
      <c r="ADG7" s="149"/>
      <c r="ADH7" s="149"/>
      <c r="ADI7" s="149"/>
      <c r="ADJ7" s="149"/>
      <c r="ADK7" s="149"/>
      <c r="ADL7" s="149"/>
      <c r="ADM7" s="149"/>
      <c r="ADN7" s="149"/>
      <c r="ADO7" s="149"/>
      <c r="ADP7" s="149"/>
      <c r="ADQ7" s="149"/>
      <c r="ADR7" s="149"/>
      <c r="ADS7" s="149"/>
      <c r="ADT7" s="149"/>
      <c r="ADU7" s="149"/>
      <c r="ADV7" s="149"/>
      <c r="ADW7" s="149"/>
      <c r="ADX7" s="149"/>
      <c r="ADY7" s="149"/>
      <c r="ADZ7" s="149"/>
      <c r="AEA7" s="149"/>
      <c r="AEB7" s="149"/>
      <c r="AEC7" s="149"/>
      <c r="AED7" s="149"/>
      <c r="AEE7" s="149"/>
      <c r="AEF7" s="149"/>
      <c r="AEG7" s="149"/>
      <c r="AEH7" s="149"/>
      <c r="AEI7" s="149"/>
      <c r="AEJ7" s="149"/>
      <c r="AEK7" s="149"/>
      <c r="AEL7" s="149"/>
      <c r="AEM7" s="149"/>
      <c r="AEN7" s="149"/>
      <c r="AEO7" s="149"/>
      <c r="AEP7" s="149"/>
      <c r="AEQ7" s="149"/>
      <c r="AER7" s="149"/>
      <c r="AES7" s="149"/>
      <c r="AET7" s="149"/>
      <c r="AEU7" s="149"/>
      <c r="AEV7" s="149"/>
      <c r="AEW7" s="149"/>
      <c r="AEX7" s="149"/>
      <c r="AEY7" s="149"/>
      <c r="AEZ7" s="149"/>
      <c r="AFA7" s="149"/>
      <c r="AFB7" s="149"/>
      <c r="AFC7" s="149"/>
      <c r="AFD7" s="149"/>
      <c r="AFE7" s="149"/>
      <c r="AFF7" s="149"/>
      <c r="AFG7" s="149"/>
      <c r="AFH7" s="149"/>
      <c r="AFI7" s="149"/>
      <c r="AFJ7" s="149"/>
      <c r="AFK7" s="149"/>
      <c r="AFL7" s="149"/>
      <c r="AFM7" s="149"/>
      <c r="AFN7" s="149"/>
      <c r="AFO7" s="149"/>
      <c r="AFP7" s="149"/>
      <c r="AFQ7" s="149"/>
      <c r="AFR7" s="149"/>
      <c r="AFS7" s="149"/>
      <c r="AFT7" s="149"/>
      <c r="AFU7" s="149"/>
      <c r="AFV7" s="149"/>
      <c r="AFW7" s="149"/>
      <c r="AFX7" s="149"/>
      <c r="AFY7" s="149"/>
      <c r="AFZ7" s="149"/>
      <c r="AGA7" s="149"/>
      <c r="AGB7" s="149"/>
      <c r="AGC7" s="149"/>
      <c r="AGD7" s="149"/>
      <c r="AGE7" s="149"/>
      <c r="AGF7" s="149"/>
      <c r="AGG7" s="149"/>
      <c r="AGH7" s="149"/>
      <c r="AGI7" s="149"/>
      <c r="AGJ7" s="149"/>
      <c r="AGK7" s="149"/>
      <c r="AGL7" s="149"/>
      <c r="AGM7" s="149"/>
      <c r="AGN7" s="149"/>
      <c r="AGO7" s="149"/>
      <c r="AGP7" s="149"/>
      <c r="AGQ7" s="149"/>
      <c r="AGR7" s="149"/>
      <c r="AGS7" s="149"/>
      <c r="AGT7" s="149"/>
      <c r="AGU7" s="149"/>
      <c r="AGV7" s="149"/>
      <c r="AGW7" s="149"/>
      <c r="AGX7" s="149"/>
      <c r="AGY7" s="149"/>
      <c r="AGZ7" s="149"/>
      <c r="AHA7" s="149"/>
      <c r="AHB7" s="149"/>
      <c r="AHC7" s="149"/>
      <c r="AHD7" s="149"/>
      <c r="AHE7" s="149"/>
      <c r="AHF7" s="149"/>
      <c r="AHG7" s="149"/>
      <c r="AHH7" s="149"/>
      <c r="AHI7" s="149"/>
      <c r="AHJ7" s="149"/>
      <c r="AHK7" s="149"/>
      <c r="AHL7" s="149"/>
      <c r="AHM7" s="149"/>
    </row>
    <row r="8" spans="1:897" ht="21" customHeight="1">
      <c r="A8" s="235" t="s">
        <v>175</v>
      </c>
      <c r="B8" s="236">
        <v>11289</v>
      </c>
      <c r="C8" s="236">
        <v>49136</v>
      </c>
      <c r="D8" s="236">
        <v>11901</v>
      </c>
      <c r="E8" s="236">
        <v>17098</v>
      </c>
      <c r="F8" s="236">
        <v>53814</v>
      </c>
      <c r="G8" s="209">
        <f>E8/D8-1</f>
        <v>0.43668599277371656</v>
      </c>
      <c r="H8" s="210">
        <f>E8/B8-1</f>
        <v>0.51457170697138799</v>
      </c>
      <c r="I8" s="210">
        <f>F8/C8-1</f>
        <v>9.5205144903940164E-2</v>
      </c>
      <c r="J8" s="237"/>
    </row>
    <row r="9" spans="1:897" ht="21" customHeight="1">
      <c r="A9" s="235" t="s">
        <v>176</v>
      </c>
      <c r="B9" s="238">
        <v>45141773.849999994</v>
      </c>
      <c r="C9" s="238">
        <v>196493644.94</v>
      </c>
      <c r="D9" s="238">
        <v>47600041.879999995</v>
      </c>
      <c r="E9" s="238">
        <v>68383626.629999995</v>
      </c>
      <c r="F9" s="238">
        <v>215225912.16999999</v>
      </c>
      <c r="G9" s="209">
        <f t="shared" ref="G9:G10" si="0">E9/D9-1</f>
        <v>0.43662954756207029</v>
      </c>
      <c r="H9" s="210">
        <f t="shared" ref="H9:I10" si="1">E9/B9-1</f>
        <v>0.51486352435395055</v>
      </c>
      <c r="I9" s="210">
        <f t="shared" si="1"/>
        <v>9.5332687404317662E-2</v>
      </c>
      <c r="J9" s="239"/>
    </row>
    <row r="10" spans="1:897" ht="21" customHeight="1">
      <c r="A10" s="235" t="s">
        <v>177</v>
      </c>
      <c r="B10" s="238">
        <f>ROUND(B9/B8,2)</f>
        <v>3998.74</v>
      </c>
      <c r="C10" s="240">
        <f t="shared" ref="C10:F10" si="2">ROUND(C9/C8,2)</f>
        <v>3998.98</v>
      </c>
      <c r="D10" s="240">
        <f t="shared" si="2"/>
        <v>3999.67</v>
      </c>
      <c r="E10" s="240">
        <f t="shared" si="2"/>
        <v>3999.51</v>
      </c>
      <c r="F10" s="240">
        <f t="shared" si="2"/>
        <v>3999.44</v>
      </c>
      <c r="G10" s="241">
        <f t="shared" si="0"/>
        <v>-4.0003300272206666E-5</v>
      </c>
      <c r="H10" s="242">
        <f t="shared" si="1"/>
        <v>1.9256065660688826E-4</v>
      </c>
      <c r="I10" s="242">
        <f t="shared" si="1"/>
        <v>1.1502933247986569E-4</v>
      </c>
    </row>
    <row r="11" spans="1:897" ht="21" customHeight="1">
      <c r="A11" s="776" t="s">
        <v>182</v>
      </c>
      <c r="B11" s="777"/>
      <c r="C11" s="777"/>
      <c r="D11" s="777"/>
      <c r="E11" s="777"/>
      <c r="F11" s="777"/>
      <c r="G11" s="777"/>
      <c r="H11" s="777"/>
      <c r="I11" s="778"/>
    </row>
    <row r="12" spans="1:897" ht="21" customHeight="1">
      <c r="A12" s="235" t="s">
        <v>175</v>
      </c>
      <c r="B12" s="236">
        <v>10003</v>
      </c>
      <c r="C12" s="243">
        <v>43704</v>
      </c>
      <c r="D12" s="243">
        <v>10425</v>
      </c>
      <c r="E12" s="236">
        <v>15476</v>
      </c>
      <c r="F12" s="236">
        <v>48134</v>
      </c>
      <c r="G12" s="209">
        <f t="shared" ref="G12:G14" si="3">E12/D12-1</f>
        <v>0.48450839328537176</v>
      </c>
      <c r="H12" s="210">
        <f t="shared" ref="H12:I14" si="4">E12/B12-1</f>
        <v>0.5471358592422273</v>
      </c>
      <c r="I12" s="210">
        <f t="shared" si="4"/>
        <v>0.10136371956800283</v>
      </c>
    </row>
    <row r="13" spans="1:897" ht="21" customHeight="1">
      <c r="A13" s="235" t="s">
        <v>176</v>
      </c>
      <c r="B13" s="244">
        <v>40001002.849999994</v>
      </c>
      <c r="C13" s="226">
        <v>174778590.53999999</v>
      </c>
      <c r="D13" s="226">
        <v>41696041.879999995</v>
      </c>
      <c r="E13" s="238">
        <v>61895626.629999995</v>
      </c>
      <c r="F13" s="238">
        <v>192514302.16999999</v>
      </c>
      <c r="G13" s="209">
        <f t="shared" si="3"/>
        <v>0.48444849533041578</v>
      </c>
      <c r="H13" s="210">
        <f t="shared" si="4"/>
        <v>0.54735187170438659</v>
      </c>
      <c r="I13" s="210">
        <f t="shared" si="4"/>
        <v>0.10147530984889697</v>
      </c>
    </row>
    <row r="14" spans="1:897" ht="21" customHeight="1">
      <c r="A14" s="235" t="s">
        <v>177</v>
      </c>
      <c r="B14" s="245">
        <f>ROUND(B13/B12,2)</f>
        <v>3998.9</v>
      </c>
      <c r="C14" s="226">
        <f t="shared" ref="C14:E14" si="5">ROUND(C13/C12,2)</f>
        <v>3999.14</v>
      </c>
      <c r="D14" s="226">
        <f t="shared" si="5"/>
        <v>3999.62</v>
      </c>
      <c r="E14" s="240">
        <f t="shared" si="5"/>
        <v>3999.46</v>
      </c>
      <c r="F14" s="240">
        <f t="shared" ref="F14" si="6">F13/F12</f>
        <v>3999.5492203016574</v>
      </c>
      <c r="G14" s="241">
        <f t="shared" si="3"/>
        <v>-4.0003800360954855E-5</v>
      </c>
      <c r="H14" s="242">
        <f t="shared" si="4"/>
        <v>1.4003851059030126E-4</v>
      </c>
      <c r="I14" s="242">
        <f t="shared" si="4"/>
        <v>1.0232707573565314E-4</v>
      </c>
    </row>
    <row r="15" spans="1:897" ht="21" customHeight="1">
      <c r="A15" s="776" t="s">
        <v>183</v>
      </c>
      <c r="B15" s="777"/>
      <c r="C15" s="777"/>
      <c r="D15" s="777"/>
      <c r="E15" s="777"/>
      <c r="F15" s="777"/>
      <c r="G15" s="777"/>
      <c r="H15" s="777"/>
      <c r="I15" s="778"/>
    </row>
    <row r="16" spans="1:897" ht="21" customHeight="1">
      <c r="A16" s="235" t="s">
        <v>175</v>
      </c>
      <c r="B16" s="236">
        <v>790</v>
      </c>
      <c r="C16" s="243">
        <v>3373</v>
      </c>
      <c r="D16" s="243">
        <v>948</v>
      </c>
      <c r="E16" s="243">
        <v>1077</v>
      </c>
      <c r="F16" s="236">
        <v>3685</v>
      </c>
      <c r="G16" s="209">
        <f t="shared" ref="G16:G18" si="7">E16/D16-1</f>
        <v>0.13607594936708867</v>
      </c>
      <c r="H16" s="210">
        <f t="shared" ref="H16:I18" si="8">E16/B16-1</f>
        <v>0.36329113924050627</v>
      </c>
      <c r="I16" s="210">
        <f t="shared" si="8"/>
        <v>9.2499258820041508E-2</v>
      </c>
      <c r="J16" s="246"/>
    </row>
    <row r="17" spans="1:897" ht="21" customHeight="1">
      <c r="A17" s="235" t="s">
        <v>176</v>
      </c>
      <c r="B17" s="244">
        <v>3160000</v>
      </c>
      <c r="C17" s="226">
        <v>13489504</v>
      </c>
      <c r="D17" s="226">
        <v>3792000</v>
      </c>
      <c r="E17" s="226">
        <v>4308000</v>
      </c>
      <c r="F17" s="238">
        <v>14736000</v>
      </c>
      <c r="G17" s="209">
        <f t="shared" si="7"/>
        <v>0.13607594936708867</v>
      </c>
      <c r="H17" s="210">
        <f t="shared" si="8"/>
        <v>0.36329113924050627</v>
      </c>
      <c r="I17" s="210">
        <f t="shared" si="8"/>
        <v>9.2404880120128929E-2</v>
      </c>
    </row>
    <row r="18" spans="1:897" ht="21" customHeight="1">
      <c r="A18" s="235" t="s">
        <v>177</v>
      </c>
      <c r="B18" s="245">
        <f>ROUND(B17/B16,2)</f>
        <v>4000</v>
      </c>
      <c r="C18" s="226">
        <f t="shared" ref="C18:F18" si="9">ROUND(C17/C16,2)</f>
        <v>3999.26</v>
      </c>
      <c r="D18" s="226">
        <f t="shared" si="9"/>
        <v>4000</v>
      </c>
      <c r="E18" s="226">
        <f t="shared" si="9"/>
        <v>4000</v>
      </c>
      <c r="F18" s="240">
        <f t="shared" si="9"/>
        <v>3998.91</v>
      </c>
      <c r="G18" s="209">
        <f t="shared" si="7"/>
        <v>0</v>
      </c>
      <c r="H18" s="210">
        <f t="shared" si="8"/>
        <v>0</v>
      </c>
      <c r="I18" s="242">
        <f t="shared" si="8"/>
        <v>-8.7516190495295909E-5</v>
      </c>
    </row>
    <row r="19" spans="1:897" ht="21" customHeight="1">
      <c r="A19" s="776" t="s">
        <v>184</v>
      </c>
      <c r="B19" s="777"/>
      <c r="C19" s="777"/>
      <c r="D19" s="777"/>
      <c r="E19" s="777"/>
      <c r="F19" s="777"/>
      <c r="G19" s="777"/>
      <c r="H19" s="777"/>
      <c r="I19" s="778"/>
    </row>
    <row r="20" spans="1:897" ht="21" customHeight="1">
      <c r="A20" s="235" t="s">
        <v>175</v>
      </c>
      <c r="B20" s="236">
        <v>496</v>
      </c>
      <c r="C20" s="243">
        <v>2059</v>
      </c>
      <c r="D20" s="243">
        <v>528</v>
      </c>
      <c r="E20" s="243">
        <v>545</v>
      </c>
      <c r="F20" s="243">
        <v>1995</v>
      </c>
      <c r="G20" s="204">
        <f t="shared" ref="G20:G22" si="10">E20/D20-1</f>
        <v>3.2196969696969724E-2</v>
      </c>
      <c r="H20" s="205">
        <f t="shared" ref="H20:I22" si="11">E20/B20-1</f>
        <v>9.879032258064524E-2</v>
      </c>
      <c r="I20" s="205">
        <f t="shared" si="11"/>
        <v>-3.1083050024283687E-2</v>
      </c>
    </row>
    <row r="21" spans="1:897" ht="21" customHeight="1">
      <c r="A21" s="235" t="s">
        <v>176</v>
      </c>
      <c r="B21" s="244">
        <v>1980771</v>
      </c>
      <c r="C21" s="226">
        <v>8225550.4000000004</v>
      </c>
      <c r="D21" s="226">
        <v>2112000</v>
      </c>
      <c r="E21" s="226">
        <v>2180000</v>
      </c>
      <c r="F21" s="226">
        <v>7975610</v>
      </c>
      <c r="G21" s="209">
        <f t="shared" si="10"/>
        <v>3.2196969696969724E-2</v>
      </c>
      <c r="H21" s="210">
        <f t="shared" si="11"/>
        <v>0.10058154122813789</v>
      </c>
      <c r="I21" s="210">
        <f t="shared" si="11"/>
        <v>-3.0385857218746204E-2</v>
      </c>
    </row>
    <row r="22" spans="1:897" ht="21" customHeight="1">
      <c r="A22" s="247" t="s">
        <v>177</v>
      </c>
      <c r="B22" s="245">
        <f>ROUND(B21/B20,2)</f>
        <v>3993.49</v>
      </c>
      <c r="C22" s="230">
        <f t="shared" ref="C22:F22" si="12">ROUND(C21/C20,2)</f>
        <v>3994.92</v>
      </c>
      <c r="D22" s="230">
        <f t="shared" si="12"/>
        <v>4000</v>
      </c>
      <c r="E22" s="230">
        <f t="shared" si="12"/>
        <v>4000</v>
      </c>
      <c r="F22" s="230">
        <f t="shared" si="12"/>
        <v>3997.8</v>
      </c>
      <c r="G22" s="214">
        <f t="shared" si="10"/>
        <v>0</v>
      </c>
      <c r="H22" s="215">
        <f t="shared" si="11"/>
        <v>1.6301530741282821E-3</v>
      </c>
      <c r="I22" s="215">
        <f t="shared" si="11"/>
        <v>7.2091556276476787E-4</v>
      </c>
    </row>
    <row r="23" spans="1:897" ht="18.75" customHeight="1">
      <c r="A23" s="864" t="s">
        <v>185</v>
      </c>
      <c r="B23" s="864"/>
      <c r="C23" s="864"/>
      <c r="D23" s="864"/>
      <c r="E23" s="864"/>
      <c r="F23" s="864"/>
    </row>
    <row r="24" spans="1:897" ht="26.25" customHeight="1">
      <c r="A24" s="62"/>
      <c r="B24" s="62"/>
      <c r="C24" s="62"/>
      <c r="D24" s="248"/>
      <c r="E24" s="248"/>
      <c r="F24" s="248"/>
    </row>
    <row r="25" spans="1:897" s="26" customFormat="1" ht="33" customHeight="1">
      <c r="A25" s="216" t="s">
        <v>625</v>
      </c>
      <c r="B25" s="216"/>
      <c r="C25" s="216"/>
      <c r="D25" s="216"/>
      <c r="E25" s="216"/>
      <c r="F25" s="216"/>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49"/>
      <c r="AP25" s="249"/>
      <c r="AQ25" s="249"/>
      <c r="AR25" s="249"/>
      <c r="AS25" s="249"/>
      <c r="AT25" s="249"/>
      <c r="AU25" s="249"/>
      <c r="AV25" s="249"/>
      <c r="AW25" s="249"/>
      <c r="AX25" s="249"/>
      <c r="AY25" s="249"/>
      <c r="AZ25" s="249"/>
      <c r="BA25" s="249"/>
      <c r="BB25" s="249"/>
      <c r="BC25" s="249"/>
      <c r="BD25" s="249"/>
      <c r="BE25" s="249"/>
      <c r="BF25" s="249"/>
      <c r="BG25" s="249"/>
      <c r="BH25" s="249"/>
      <c r="BI25" s="249"/>
      <c r="BJ25" s="249"/>
      <c r="BK25" s="249"/>
      <c r="BL25" s="249"/>
      <c r="BM25" s="249"/>
      <c r="BN25" s="249"/>
      <c r="BO25" s="249"/>
      <c r="BP25" s="249"/>
      <c r="BQ25" s="249"/>
      <c r="BR25" s="249"/>
      <c r="BS25" s="249"/>
      <c r="BT25" s="249"/>
      <c r="BU25" s="249"/>
      <c r="BV25" s="249"/>
      <c r="BW25" s="249"/>
      <c r="BX25" s="249"/>
      <c r="BY25" s="249"/>
      <c r="BZ25" s="249"/>
      <c r="CA25" s="249"/>
      <c r="CB25" s="249"/>
      <c r="CC25" s="249"/>
      <c r="CD25" s="249"/>
      <c r="CE25" s="249"/>
      <c r="CF25" s="249"/>
      <c r="CG25" s="249"/>
      <c r="CH25" s="249"/>
      <c r="CI25" s="249"/>
      <c r="CJ25" s="249"/>
      <c r="CK25" s="249"/>
      <c r="CL25" s="249"/>
      <c r="CM25" s="249"/>
      <c r="CN25" s="249"/>
      <c r="CO25" s="249"/>
      <c r="CP25" s="249"/>
      <c r="CQ25" s="249"/>
      <c r="CR25" s="249"/>
      <c r="CS25" s="249"/>
      <c r="CT25" s="249"/>
      <c r="CU25" s="249"/>
      <c r="CV25" s="249"/>
      <c r="CW25" s="249"/>
      <c r="CX25" s="249"/>
      <c r="CY25" s="249"/>
      <c r="CZ25" s="249"/>
      <c r="DA25" s="249"/>
      <c r="DB25" s="249"/>
      <c r="DC25" s="249"/>
      <c r="DD25" s="249"/>
      <c r="DE25" s="249"/>
      <c r="DF25" s="249"/>
      <c r="DG25" s="249"/>
      <c r="DH25" s="249"/>
      <c r="DI25" s="249"/>
      <c r="DJ25" s="249"/>
      <c r="DK25" s="249"/>
      <c r="DL25" s="249"/>
      <c r="DM25" s="249"/>
      <c r="DN25" s="249"/>
      <c r="DO25" s="249"/>
      <c r="DP25" s="249"/>
      <c r="DQ25" s="249"/>
      <c r="DR25" s="249"/>
      <c r="DS25" s="249"/>
      <c r="DT25" s="249"/>
      <c r="DU25" s="249"/>
      <c r="DV25" s="249"/>
      <c r="DW25" s="249"/>
      <c r="DX25" s="249"/>
      <c r="DY25" s="249"/>
      <c r="DZ25" s="249"/>
      <c r="EA25" s="249"/>
      <c r="EB25" s="249"/>
      <c r="EC25" s="249"/>
      <c r="ED25" s="249"/>
      <c r="EE25" s="249"/>
      <c r="EF25" s="249"/>
      <c r="EG25" s="249"/>
      <c r="EH25" s="249"/>
      <c r="EI25" s="249"/>
      <c r="EJ25" s="249"/>
      <c r="EK25" s="249"/>
      <c r="EL25" s="249"/>
      <c r="EM25" s="249"/>
      <c r="EN25" s="249"/>
      <c r="EO25" s="249"/>
      <c r="EP25" s="249"/>
      <c r="EQ25" s="249"/>
      <c r="ER25" s="249"/>
      <c r="ES25" s="249"/>
      <c r="ET25" s="249"/>
      <c r="EU25" s="249"/>
      <c r="EV25" s="249"/>
      <c r="EW25" s="249"/>
      <c r="EX25" s="249"/>
      <c r="EY25" s="249"/>
      <c r="EZ25" s="249"/>
      <c r="FA25" s="249"/>
      <c r="FB25" s="249"/>
      <c r="FC25" s="249"/>
      <c r="FD25" s="249"/>
      <c r="FE25" s="249"/>
      <c r="FF25" s="249"/>
      <c r="FG25" s="249"/>
      <c r="FH25" s="249"/>
      <c r="FI25" s="249"/>
      <c r="FJ25" s="249"/>
      <c r="FK25" s="249"/>
      <c r="FL25" s="249"/>
      <c r="FM25" s="249"/>
      <c r="FN25" s="249"/>
      <c r="FO25" s="249"/>
      <c r="FP25" s="249"/>
      <c r="FQ25" s="249"/>
      <c r="FR25" s="249"/>
      <c r="FS25" s="249"/>
      <c r="FT25" s="249"/>
      <c r="FU25" s="249"/>
      <c r="FV25" s="249"/>
      <c r="FW25" s="249"/>
      <c r="FX25" s="249"/>
      <c r="FY25" s="249"/>
      <c r="FZ25" s="249"/>
      <c r="GA25" s="249"/>
      <c r="GB25" s="249"/>
      <c r="GC25" s="249"/>
      <c r="GD25" s="249"/>
      <c r="GE25" s="249"/>
      <c r="GF25" s="249"/>
      <c r="GG25" s="249"/>
      <c r="GH25" s="249"/>
      <c r="GI25" s="249"/>
      <c r="GJ25" s="249"/>
      <c r="GK25" s="249"/>
      <c r="GL25" s="249"/>
      <c r="GM25" s="249"/>
      <c r="GN25" s="249"/>
      <c r="GO25" s="249"/>
      <c r="GP25" s="249"/>
      <c r="GQ25" s="249"/>
      <c r="GR25" s="249"/>
      <c r="GS25" s="249"/>
      <c r="GT25" s="249"/>
      <c r="GU25" s="249"/>
      <c r="GV25" s="249"/>
      <c r="GW25" s="249"/>
      <c r="GX25" s="249"/>
      <c r="GY25" s="249"/>
      <c r="GZ25" s="249"/>
      <c r="HA25" s="249"/>
      <c r="HB25" s="249"/>
      <c r="HC25" s="249"/>
      <c r="HD25" s="249"/>
      <c r="HE25" s="249"/>
      <c r="HF25" s="249"/>
      <c r="HG25" s="249"/>
      <c r="HH25" s="249"/>
      <c r="HI25" s="249"/>
      <c r="HJ25" s="249"/>
      <c r="HK25" s="249"/>
      <c r="HL25" s="249"/>
      <c r="HM25" s="249"/>
      <c r="HN25" s="249"/>
      <c r="HO25" s="249"/>
      <c r="HP25" s="249"/>
      <c r="HQ25" s="249"/>
      <c r="HR25" s="249"/>
      <c r="HS25" s="249"/>
      <c r="HT25" s="249"/>
      <c r="HU25" s="249"/>
      <c r="HV25" s="249"/>
      <c r="HW25" s="249"/>
      <c r="HX25" s="249"/>
      <c r="HY25" s="249"/>
      <c r="HZ25" s="249"/>
      <c r="IA25" s="249"/>
      <c r="IB25" s="249"/>
      <c r="IC25" s="249"/>
      <c r="ID25" s="249"/>
      <c r="IE25" s="249"/>
      <c r="IF25" s="249"/>
      <c r="IG25" s="249"/>
      <c r="IH25" s="249"/>
      <c r="II25" s="249"/>
      <c r="IJ25" s="249"/>
      <c r="IK25" s="249"/>
      <c r="IL25" s="249"/>
      <c r="IM25" s="249"/>
      <c r="IN25" s="249"/>
      <c r="IO25" s="249"/>
      <c r="IP25" s="249"/>
      <c r="IQ25" s="249"/>
      <c r="IR25" s="249"/>
      <c r="IS25" s="249"/>
      <c r="IT25" s="249"/>
      <c r="IU25" s="249"/>
      <c r="IV25" s="249"/>
      <c r="IW25" s="249"/>
      <c r="IX25" s="249"/>
      <c r="IY25" s="249"/>
      <c r="IZ25" s="249"/>
      <c r="JA25" s="249"/>
      <c r="JB25" s="249"/>
      <c r="JC25" s="249"/>
      <c r="JD25" s="249"/>
      <c r="JE25" s="249"/>
      <c r="JF25" s="249"/>
      <c r="JG25" s="249"/>
      <c r="JH25" s="249"/>
      <c r="JI25" s="249"/>
      <c r="JJ25" s="249"/>
      <c r="JK25" s="249"/>
      <c r="JL25" s="249"/>
      <c r="JM25" s="249"/>
      <c r="JN25" s="249"/>
      <c r="JO25" s="249"/>
      <c r="JP25" s="249"/>
      <c r="JQ25" s="249"/>
      <c r="JR25" s="249"/>
      <c r="JS25" s="249"/>
      <c r="JT25" s="249"/>
      <c r="JU25" s="249"/>
      <c r="JV25" s="249"/>
      <c r="JW25" s="249"/>
      <c r="JX25" s="249"/>
      <c r="JY25" s="249"/>
      <c r="JZ25" s="249"/>
      <c r="KA25" s="249"/>
      <c r="KB25" s="249"/>
      <c r="KC25" s="249"/>
      <c r="KD25" s="249"/>
      <c r="KE25" s="249"/>
      <c r="KF25" s="249"/>
      <c r="KG25" s="249"/>
      <c r="KH25" s="249"/>
      <c r="KI25" s="249"/>
      <c r="KJ25" s="249"/>
      <c r="KK25" s="249"/>
      <c r="KL25" s="249"/>
      <c r="KM25" s="249"/>
      <c r="KN25" s="249"/>
      <c r="KO25" s="249"/>
      <c r="KP25" s="249"/>
      <c r="KQ25" s="249"/>
      <c r="KR25" s="249"/>
      <c r="KS25" s="249"/>
      <c r="KT25" s="249"/>
      <c r="KU25" s="249"/>
      <c r="KV25" s="249"/>
      <c r="KW25" s="249"/>
      <c r="KX25" s="249"/>
      <c r="KY25" s="249"/>
      <c r="KZ25" s="249"/>
      <c r="LA25" s="249"/>
      <c r="LB25" s="249"/>
      <c r="LC25" s="249"/>
      <c r="LD25" s="249"/>
      <c r="LE25" s="249"/>
      <c r="LF25" s="249"/>
      <c r="LG25" s="249"/>
      <c r="LH25" s="249"/>
      <c r="LI25" s="249"/>
      <c r="LJ25" s="249"/>
      <c r="LK25" s="249"/>
      <c r="LL25" s="249"/>
      <c r="LM25" s="249"/>
      <c r="LN25" s="249"/>
      <c r="LO25" s="249"/>
      <c r="LP25" s="249"/>
      <c r="LQ25" s="249"/>
      <c r="LR25" s="249"/>
      <c r="LS25" s="249"/>
      <c r="LT25" s="249"/>
      <c r="LU25" s="249"/>
      <c r="LV25" s="249"/>
      <c r="LW25" s="249"/>
      <c r="LX25" s="249"/>
      <c r="LY25" s="249"/>
      <c r="LZ25" s="249"/>
      <c r="MA25" s="249"/>
      <c r="MB25" s="249"/>
      <c r="MC25" s="249"/>
      <c r="MD25" s="249"/>
      <c r="ME25" s="249"/>
      <c r="MF25" s="249"/>
      <c r="MG25" s="249"/>
      <c r="MH25" s="249"/>
      <c r="MI25" s="249"/>
      <c r="MJ25" s="249"/>
      <c r="MK25" s="249"/>
      <c r="ML25" s="249"/>
      <c r="MM25" s="249"/>
      <c r="MN25" s="249"/>
      <c r="MO25" s="249"/>
      <c r="MP25" s="249"/>
      <c r="MQ25" s="249"/>
      <c r="MR25" s="249"/>
      <c r="MS25" s="249"/>
      <c r="MT25" s="249"/>
      <c r="MU25" s="249"/>
      <c r="MV25" s="249"/>
      <c r="MW25" s="249"/>
      <c r="MX25" s="249"/>
      <c r="MY25" s="249"/>
      <c r="MZ25" s="249"/>
      <c r="NA25" s="249"/>
      <c r="NB25" s="249"/>
      <c r="NC25" s="249"/>
      <c r="ND25" s="249"/>
      <c r="NE25" s="249"/>
      <c r="NF25" s="249"/>
      <c r="NG25" s="249"/>
      <c r="NH25" s="249"/>
      <c r="NI25" s="249"/>
      <c r="NJ25" s="249"/>
      <c r="NK25" s="249"/>
      <c r="NL25" s="249"/>
      <c r="NM25" s="249"/>
      <c r="NN25" s="249"/>
      <c r="NO25" s="249"/>
      <c r="NP25" s="249"/>
      <c r="NQ25" s="249"/>
      <c r="NR25" s="249"/>
      <c r="NS25" s="249"/>
      <c r="NT25" s="249"/>
      <c r="NU25" s="249"/>
      <c r="NV25" s="249"/>
      <c r="NW25" s="249"/>
      <c r="NX25" s="249"/>
      <c r="NY25" s="249"/>
      <c r="NZ25" s="249"/>
      <c r="OA25" s="249"/>
      <c r="OB25" s="249"/>
      <c r="OC25" s="249"/>
      <c r="OD25" s="249"/>
      <c r="OE25" s="249"/>
      <c r="OF25" s="249"/>
      <c r="OG25" s="249"/>
      <c r="OH25" s="249"/>
      <c r="OI25" s="249"/>
      <c r="OJ25" s="249"/>
      <c r="OK25" s="249"/>
      <c r="OL25" s="249"/>
      <c r="OM25" s="249"/>
      <c r="ON25" s="249"/>
      <c r="OO25" s="249"/>
      <c r="OP25" s="249"/>
      <c r="OQ25" s="249"/>
      <c r="OR25" s="249"/>
      <c r="OS25" s="249"/>
      <c r="OT25" s="249"/>
      <c r="OU25" s="249"/>
      <c r="OV25" s="249"/>
      <c r="OW25" s="249"/>
      <c r="OX25" s="249"/>
      <c r="OY25" s="249"/>
      <c r="OZ25" s="249"/>
      <c r="PA25" s="249"/>
      <c r="PB25" s="249"/>
      <c r="PC25" s="249"/>
      <c r="PD25" s="249"/>
      <c r="PE25" s="249"/>
      <c r="PF25" s="249"/>
      <c r="PG25" s="249"/>
      <c r="PH25" s="249"/>
      <c r="PI25" s="249"/>
      <c r="PJ25" s="249"/>
      <c r="PK25" s="249"/>
      <c r="PL25" s="249"/>
      <c r="PM25" s="249"/>
      <c r="PN25" s="249"/>
      <c r="PO25" s="249"/>
      <c r="PP25" s="249"/>
      <c r="PQ25" s="249"/>
      <c r="PR25" s="249"/>
      <c r="PS25" s="249"/>
      <c r="PT25" s="249"/>
      <c r="PU25" s="249"/>
      <c r="PV25" s="249"/>
      <c r="PW25" s="249"/>
      <c r="PX25" s="249"/>
      <c r="PY25" s="249"/>
      <c r="PZ25" s="249"/>
      <c r="QA25" s="249"/>
      <c r="QB25" s="249"/>
      <c r="QC25" s="249"/>
      <c r="QD25" s="249"/>
      <c r="QE25" s="249"/>
      <c r="QF25" s="249"/>
      <c r="QG25" s="249"/>
      <c r="QH25" s="249"/>
      <c r="QI25" s="249"/>
      <c r="QJ25" s="249"/>
      <c r="QK25" s="249"/>
      <c r="QL25" s="249"/>
      <c r="QM25" s="249"/>
      <c r="QN25" s="249"/>
      <c r="QO25" s="249"/>
      <c r="QP25" s="249"/>
      <c r="QQ25" s="249"/>
      <c r="QR25" s="249"/>
      <c r="QS25" s="249"/>
      <c r="QT25" s="249"/>
      <c r="QU25" s="249"/>
      <c r="QV25" s="249"/>
      <c r="QW25" s="249"/>
      <c r="QX25" s="249"/>
      <c r="QY25" s="249"/>
      <c r="QZ25" s="249"/>
      <c r="RA25" s="249"/>
      <c r="RB25" s="249"/>
      <c r="RC25" s="249"/>
      <c r="RD25" s="249"/>
      <c r="RE25" s="249"/>
      <c r="RF25" s="249"/>
      <c r="RG25" s="249"/>
      <c r="RH25" s="249"/>
      <c r="RI25" s="249"/>
      <c r="RJ25" s="249"/>
      <c r="RK25" s="249"/>
      <c r="RL25" s="249"/>
      <c r="RM25" s="249"/>
      <c r="RN25" s="249"/>
      <c r="RO25" s="249"/>
      <c r="RP25" s="249"/>
      <c r="RQ25" s="249"/>
      <c r="RR25" s="249"/>
      <c r="RS25" s="249"/>
      <c r="RT25" s="249"/>
      <c r="RU25" s="249"/>
      <c r="RV25" s="249"/>
      <c r="RW25" s="249"/>
      <c r="RX25" s="249"/>
      <c r="RY25" s="249"/>
      <c r="RZ25" s="249"/>
      <c r="SA25" s="249"/>
      <c r="SB25" s="249"/>
      <c r="SC25" s="249"/>
      <c r="SD25" s="249"/>
      <c r="SE25" s="249"/>
      <c r="SF25" s="249"/>
      <c r="SG25" s="249"/>
      <c r="SH25" s="249"/>
      <c r="SI25" s="249"/>
      <c r="SJ25" s="249"/>
      <c r="SK25" s="249"/>
      <c r="SL25" s="249"/>
      <c r="SM25" s="249"/>
      <c r="SN25" s="249"/>
      <c r="SO25" s="249"/>
      <c r="SP25" s="249"/>
      <c r="SQ25" s="249"/>
      <c r="SR25" s="249"/>
      <c r="SS25" s="249"/>
      <c r="ST25" s="249"/>
      <c r="SU25" s="249"/>
      <c r="SV25" s="249"/>
      <c r="SW25" s="249"/>
      <c r="SX25" s="249"/>
      <c r="SY25" s="249"/>
      <c r="SZ25" s="249"/>
      <c r="TA25" s="249"/>
      <c r="TB25" s="249"/>
      <c r="TC25" s="249"/>
      <c r="TD25" s="249"/>
      <c r="TE25" s="249"/>
      <c r="TF25" s="249"/>
      <c r="TG25" s="249"/>
      <c r="TH25" s="249"/>
      <c r="TI25" s="249"/>
      <c r="TJ25" s="249"/>
      <c r="TK25" s="249"/>
      <c r="TL25" s="249"/>
      <c r="TM25" s="249"/>
      <c r="TN25" s="249"/>
      <c r="TO25" s="249"/>
      <c r="TP25" s="249"/>
      <c r="TQ25" s="249"/>
      <c r="TR25" s="249"/>
      <c r="TS25" s="249"/>
      <c r="TT25" s="249"/>
      <c r="TU25" s="249"/>
      <c r="TV25" s="249"/>
      <c r="TW25" s="249"/>
      <c r="TX25" s="249"/>
      <c r="TY25" s="249"/>
      <c r="TZ25" s="249"/>
      <c r="UA25" s="249"/>
      <c r="UB25" s="249"/>
      <c r="UC25" s="249"/>
      <c r="UD25" s="249"/>
      <c r="UE25" s="249"/>
      <c r="UF25" s="249"/>
      <c r="UG25" s="249"/>
      <c r="UH25" s="249"/>
      <c r="UI25" s="249"/>
      <c r="UJ25" s="249"/>
      <c r="UK25" s="249"/>
      <c r="UL25" s="249"/>
      <c r="UM25" s="249"/>
      <c r="UN25" s="249"/>
      <c r="UO25" s="249"/>
      <c r="UP25" s="249"/>
      <c r="UQ25" s="249"/>
      <c r="UR25" s="249"/>
      <c r="US25" s="249"/>
      <c r="UT25" s="249"/>
      <c r="UU25" s="249"/>
      <c r="UV25" s="249"/>
      <c r="UW25" s="249"/>
      <c r="UX25" s="249"/>
      <c r="UY25" s="249"/>
      <c r="UZ25" s="249"/>
      <c r="VA25" s="249"/>
      <c r="VB25" s="249"/>
      <c r="VC25" s="249"/>
      <c r="VD25" s="249"/>
      <c r="VE25" s="249"/>
      <c r="VF25" s="249"/>
      <c r="VG25" s="249"/>
      <c r="VH25" s="249"/>
      <c r="VI25" s="249"/>
      <c r="VJ25" s="249"/>
      <c r="VK25" s="249"/>
      <c r="VL25" s="249"/>
      <c r="VM25" s="249"/>
      <c r="VN25" s="249"/>
      <c r="VO25" s="249"/>
      <c r="VP25" s="249"/>
      <c r="VQ25" s="249"/>
      <c r="VR25" s="249"/>
      <c r="VS25" s="249"/>
      <c r="VT25" s="249"/>
      <c r="VU25" s="249"/>
      <c r="VV25" s="249"/>
      <c r="VW25" s="249"/>
      <c r="VX25" s="249"/>
      <c r="VY25" s="249"/>
      <c r="VZ25" s="249"/>
      <c r="WA25" s="249"/>
      <c r="WB25" s="249"/>
      <c r="WC25" s="249"/>
      <c r="WD25" s="249"/>
      <c r="WE25" s="249"/>
      <c r="WF25" s="249"/>
      <c r="WG25" s="249"/>
      <c r="WH25" s="249"/>
      <c r="WI25" s="249"/>
      <c r="WJ25" s="249"/>
      <c r="WK25" s="249"/>
      <c r="WL25" s="249"/>
      <c r="WM25" s="249"/>
      <c r="WN25" s="249"/>
      <c r="WO25" s="249"/>
      <c r="WP25" s="249"/>
      <c r="WQ25" s="249"/>
      <c r="WR25" s="249"/>
      <c r="WS25" s="249"/>
      <c r="WT25" s="249"/>
      <c r="WU25" s="249"/>
      <c r="WV25" s="249"/>
      <c r="WW25" s="249"/>
      <c r="WX25" s="249"/>
      <c r="WY25" s="249"/>
      <c r="WZ25" s="249"/>
      <c r="XA25" s="249"/>
      <c r="XB25" s="249"/>
      <c r="XC25" s="249"/>
      <c r="XD25" s="249"/>
      <c r="XE25" s="249"/>
      <c r="XF25" s="249"/>
      <c r="XG25" s="249"/>
      <c r="XH25" s="249"/>
      <c r="XI25" s="249"/>
      <c r="XJ25" s="249"/>
      <c r="XK25" s="249"/>
      <c r="XL25" s="249"/>
      <c r="XM25" s="249"/>
      <c r="XN25" s="249"/>
      <c r="XO25" s="249"/>
      <c r="XP25" s="249"/>
      <c r="XQ25" s="249"/>
      <c r="XR25" s="249"/>
      <c r="XS25" s="249"/>
      <c r="XT25" s="249"/>
      <c r="XU25" s="249"/>
      <c r="XV25" s="249"/>
      <c r="XW25" s="249"/>
      <c r="XX25" s="249"/>
      <c r="XY25" s="249"/>
      <c r="XZ25" s="249"/>
      <c r="YA25" s="249"/>
      <c r="YB25" s="249"/>
      <c r="YC25" s="249"/>
      <c r="YD25" s="249"/>
      <c r="YE25" s="249"/>
      <c r="YF25" s="249"/>
      <c r="YG25" s="249"/>
      <c r="YH25" s="249"/>
      <c r="YI25" s="249"/>
      <c r="YJ25" s="249"/>
      <c r="YK25" s="249"/>
      <c r="YL25" s="249"/>
      <c r="YM25" s="249"/>
      <c r="YN25" s="249"/>
      <c r="YO25" s="249"/>
      <c r="YP25" s="249"/>
      <c r="YQ25" s="249"/>
      <c r="YR25" s="249"/>
      <c r="YS25" s="249"/>
      <c r="YT25" s="249"/>
      <c r="YU25" s="249"/>
      <c r="YV25" s="249"/>
      <c r="YW25" s="249"/>
      <c r="YX25" s="249"/>
      <c r="YY25" s="249"/>
      <c r="YZ25" s="249"/>
      <c r="ZA25" s="249"/>
      <c r="ZB25" s="249"/>
      <c r="ZC25" s="249"/>
      <c r="ZD25" s="249"/>
      <c r="ZE25" s="249"/>
      <c r="ZF25" s="249"/>
      <c r="ZG25" s="249"/>
      <c r="ZH25" s="249"/>
      <c r="ZI25" s="249"/>
      <c r="ZJ25" s="249"/>
      <c r="ZK25" s="249"/>
      <c r="ZL25" s="249"/>
      <c r="ZM25" s="249"/>
      <c r="ZN25" s="249"/>
      <c r="ZO25" s="249"/>
      <c r="ZP25" s="249"/>
      <c r="ZQ25" s="249"/>
      <c r="ZR25" s="249"/>
      <c r="ZS25" s="249"/>
      <c r="ZT25" s="249"/>
      <c r="ZU25" s="249"/>
      <c r="ZV25" s="249"/>
      <c r="ZW25" s="249"/>
      <c r="ZX25" s="249"/>
      <c r="ZY25" s="249"/>
      <c r="ZZ25" s="249"/>
      <c r="AAA25" s="249"/>
      <c r="AAB25" s="249"/>
      <c r="AAC25" s="249"/>
      <c r="AAD25" s="249"/>
      <c r="AAE25" s="249"/>
      <c r="AAF25" s="249"/>
      <c r="AAG25" s="249"/>
      <c r="AAH25" s="249"/>
      <c r="AAI25" s="249"/>
      <c r="AAJ25" s="249"/>
      <c r="AAK25" s="249"/>
      <c r="AAL25" s="249"/>
      <c r="AAM25" s="249"/>
      <c r="AAN25" s="249"/>
      <c r="AAO25" s="249"/>
      <c r="AAP25" s="249"/>
      <c r="AAQ25" s="249"/>
      <c r="AAR25" s="249"/>
      <c r="AAS25" s="249"/>
      <c r="AAT25" s="249"/>
      <c r="AAU25" s="249"/>
      <c r="AAV25" s="249"/>
      <c r="AAW25" s="249"/>
      <c r="AAX25" s="249"/>
      <c r="AAY25" s="249"/>
      <c r="AAZ25" s="249"/>
      <c r="ABA25" s="249"/>
      <c r="ABB25" s="249"/>
      <c r="ABC25" s="249"/>
      <c r="ABD25" s="249"/>
      <c r="ABE25" s="249"/>
      <c r="ABF25" s="249"/>
      <c r="ABG25" s="249"/>
      <c r="ABH25" s="249"/>
      <c r="ABI25" s="249"/>
      <c r="ABJ25" s="249"/>
      <c r="ABK25" s="249"/>
      <c r="ABL25" s="249"/>
      <c r="ABM25" s="249"/>
      <c r="ABN25" s="249"/>
      <c r="ABO25" s="249"/>
      <c r="ABP25" s="249"/>
      <c r="ABQ25" s="249"/>
      <c r="ABR25" s="249"/>
      <c r="ABS25" s="249"/>
      <c r="ABT25" s="249"/>
      <c r="ABU25" s="249"/>
      <c r="ABV25" s="249"/>
      <c r="ABW25" s="249"/>
      <c r="ABX25" s="249"/>
      <c r="ABY25" s="249"/>
      <c r="ABZ25" s="249"/>
      <c r="ACA25" s="249"/>
      <c r="ACB25" s="249"/>
      <c r="ACC25" s="249"/>
      <c r="ACD25" s="249"/>
      <c r="ACE25" s="249"/>
      <c r="ACF25" s="249"/>
      <c r="ACG25" s="249"/>
      <c r="ACH25" s="249"/>
      <c r="ACI25" s="249"/>
      <c r="ACJ25" s="249"/>
      <c r="ACK25" s="249"/>
      <c r="ACL25" s="249"/>
      <c r="ACM25" s="249"/>
      <c r="ACN25" s="249"/>
      <c r="ACO25" s="249"/>
      <c r="ACP25" s="249"/>
      <c r="ACQ25" s="249"/>
      <c r="ACR25" s="249"/>
      <c r="ACS25" s="249"/>
      <c r="ACT25" s="249"/>
      <c r="ACU25" s="249"/>
      <c r="ACV25" s="249"/>
      <c r="ACW25" s="249"/>
      <c r="ACX25" s="249"/>
      <c r="ACY25" s="249"/>
      <c r="ACZ25" s="249"/>
      <c r="ADA25" s="249"/>
      <c r="ADB25" s="249"/>
      <c r="ADC25" s="249"/>
      <c r="ADD25" s="249"/>
      <c r="ADE25" s="249"/>
      <c r="ADF25" s="249"/>
      <c r="ADG25" s="249"/>
      <c r="ADH25" s="249"/>
      <c r="ADI25" s="249"/>
      <c r="ADJ25" s="249"/>
      <c r="ADK25" s="249"/>
      <c r="ADL25" s="249"/>
      <c r="ADM25" s="249"/>
      <c r="ADN25" s="249"/>
      <c r="ADO25" s="249"/>
      <c r="ADP25" s="249"/>
      <c r="ADQ25" s="249"/>
      <c r="ADR25" s="249"/>
      <c r="ADS25" s="249"/>
      <c r="ADT25" s="249"/>
      <c r="ADU25" s="249"/>
      <c r="ADV25" s="249"/>
      <c r="ADW25" s="249"/>
      <c r="ADX25" s="249"/>
      <c r="ADY25" s="249"/>
      <c r="ADZ25" s="249"/>
      <c r="AEA25" s="249"/>
      <c r="AEB25" s="249"/>
      <c r="AEC25" s="249"/>
      <c r="AED25" s="249"/>
      <c r="AEE25" s="249"/>
      <c r="AEF25" s="249"/>
      <c r="AEG25" s="249"/>
      <c r="AEH25" s="249"/>
      <c r="AEI25" s="249"/>
      <c r="AEJ25" s="249"/>
      <c r="AEK25" s="249"/>
      <c r="AEL25" s="249"/>
      <c r="AEM25" s="249"/>
      <c r="AEN25" s="249"/>
      <c r="AEO25" s="249"/>
      <c r="AEP25" s="249"/>
      <c r="AEQ25" s="249"/>
      <c r="AER25" s="249"/>
      <c r="AES25" s="249"/>
      <c r="AET25" s="249"/>
      <c r="AEU25" s="249"/>
      <c r="AEV25" s="249"/>
      <c r="AEW25" s="249"/>
      <c r="AEX25" s="249"/>
      <c r="AEY25" s="249"/>
      <c r="AEZ25" s="249"/>
      <c r="AFA25" s="249"/>
      <c r="AFB25" s="249"/>
      <c r="AFC25" s="249"/>
      <c r="AFD25" s="249"/>
      <c r="AFE25" s="249"/>
      <c r="AFF25" s="249"/>
      <c r="AFG25" s="249"/>
      <c r="AFH25" s="249"/>
      <c r="AFI25" s="249"/>
      <c r="AFJ25" s="249"/>
      <c r="AFK25" s="249"/>
      <c r="AFL25" s="249"/>
      <c r="AFM25" s="249"/>
      <c r="AFN25" s="249"/>
      <c r="AFO25" s="249"/>
      <c r="AFP25" s="249"/>
      <c r="AFQ25" s="249"/>
      <c r="AFR25" s="249"/>
      <c r="AFS25" s="249"/>
      <c r="AFT25" s="249"/>
      <c r="AFU25" s="249"/>
      <c r="AFV25" s="249"/>
      <c r="AFW25" s="249"/>
      <c r="AFX25" s="249"/>
      <c r="AFY25" s="249"/>
      <c r="AFZ25" s="249"/>
      <c r="AGA25" s="249"/>
      <c r="AGB25" s="249"/>
      <c r="AGC25" s="249"/>
      <c r="AGD25" s="249"/>
      <c r="AGE25" s="249"/>
      <c r="AGF25" s="249"/>
      <c r="AGG25" s="249"/>
      <c r="AGH25" s="249"/>
      <c r="AGI25" s="249"/>
      <c r="AGJ25" s="249"/>
      <c r="AGK25" s="249"/>
      <c r="AGL25" s="249"/>
      <c r="AGM25" s="249"/>
      <c r="AGN25" s="249"/>
      <c r="AGO25" s="249"/>
      <c r="AGP25" s="249"/>
      <c r="AGQ25" s="249"/>
      <c r="AGR25" s="249"/>
      <c r="AGS25" s="249"/>
      <c r="AGT25" s="249"/>
      <c r="AGU25" s="249"/>
      <c r="AGV25" s="249"/>
      <c r="AGW25" s="249"/>
      <c r="AGX25" s="249"/>
      <c r="AGY25" s="249"/>
      <c r="AGZ25" s="249"/>
      <c r="AHA25" s="249"/>
      <c r="AHB25" s="249"/>
      <c r="AHC25" s="249"/>
      <c r="AHD25" s="249"/>
      <c r="AHE25" s="249"/>
      <c r="AHF25" s="249"/>
      <c r="AHG25" s="249"/>
      <c r="AHH25" s="249"/>
      <c r="AHI25" s="249"/>
      <c r="AHJ25" s="249"/>
      <c r="AHK25" s="249"/>
      <c r="AHL25" s="249"/>
      <c r="AHM25" s="249"/>
    </row>
    <row r="26" spans="1:897" ht="21.75" customHeight="1">
      <c r="A26" s="772" t="s">
        <v>77</v>
      </c>
      <c r="B26" s="769" t="s">
        <v>186</v>
      </c>
      <c r="C26" s="771"/>
      <c r="D26" s="771"/>
      <c r="E26" s="771"/>
      <c r="F26" s="771"/>
      <c r="G26" s="771"/>
      <c r="H26" s="771"/>
      <c r="I26" s="770"/>
    </row>
    <row r="27" spans="1:897" ht="18" customHeight="1">
      <c r="A27" s="772"/>
      <c r="B27" s="867" t="s">
        <v>108</v>
      </c>
      <c r="C27" s="868"/>
      <c r="D27" s="886" t="s">
        <v>109</v>
      </c>
      <c r="E27" s="887"/>
      <c r="F27" s="887"/>
      <c r="G27" s="887"/>
      <c r="H27" s="887"/>
      <c r="I27" s="888"/>
    </row>
    <row r="28" spans="1:897" ht="23.45" customHeight="1">
      <c r="A28" s="772"/>
      <c r="B28" s="884"/>
      <c r="C28" s="885"/>
      <c r="D28" s="772" t="s">
        <v>187</v>
      </c>
      <c r="E28" s="772"/>
      <c r="F28" s="769" t="s">
        <v>188</v>
      </c>
      <c r="G28" s="771"/>
      <c r="H28" s="769" t="s">
        <v>189</v>
      </c>
      <c r="I28" s="770"/>
    </row>
    <row r="29" spans="1:897" ht="33.6" customHeight="1">
      <c r="A29" s="772"/>
      <c r="B29" s="28" t="s">
        <v>190</v>
      </c>
      <c r="C29" s="714" t="s">
        <v>624</v>
      </c>
      <c r="D29" s="28" t="s">
        <v>190</v>
      </c>
      <c r="E29" s="714" t="s">
        <v>624</v>
      </c>
      <c r="F29" s="28" t="s">
        <v>179</v>
      </c>
      <c r="G29" s="714" t="s">
        <v>624</v>
      </c>
      <c r="H29" s="28" t="s">
        <v>190</v>
      </c>
      <c r="I29" s="714" t="s">
        <v>624</v>
      </c>
      <c r="J29" s="250"/>
    </row>
    <row r="30" spans="1:897" ht="9" customHeight="1">
      <c r="A30" s="217"/>
      <c r="B30" s="218"/>
      <c r="C30" s="219"/>
      <c r="D30" s="218"/>
      <c r="E30" s="218"/>
      <c r="F30" s="218"/>
      <c r="G30" s="218"/>
      <c r="H30" s="218"/>
      <c r="I30" s="218"/>
    </row>
    <row r="31" spans="1:897" ht="21" customHeight="1">
      <c r="A31" s="220" t="s">
        <v>155</v>
      </c>
      <c r="B31" s="251">
        <f t="shared" ref="B31:I31" si="13">SUM(B32:B47)</f>
        <v>53814</v>
      </c>
      <c r="C31" s="252">
        <f t="shared" si="13"/>
        <v>215225912.16999999</v>
      </c>
      <c r="D31" s="253">
        <f t="shared" si="13"/>
        <v>48134</v>
      </c>
      <c r="E31" s="254">
        <f t="shared" si="13"/>
        <v>192514302.16999999</v>
      </c>
      <c r="F31" s="253">
        <f t="shared" si="13"/>
        <v>3685</v>
      </c>
      <c r="G31" s="254">
        <f t="shared" si="13"/>
        <v>14736000</v>
      </c>
      <c r="H31" s="253">
        <f t="shared" si="13"/>
        <v>1995</v>
      </c>
      <c r="I31" s="254">
        <f t="shared" si="13"/>
        <v>7975610</v>
      </c>
      <c r="K31" s="237"/>
    </row>
    <row r="32" spans="1:897" ht="21" customHeight="1">
      <c r="A32" s="224" t="s">
        <v>118</v>
      </c>
      <c r="B32" s="255">
        <f>D32+F32+H32</f>
        <v>1909</v>
      </c>
      <c r="C32" s="256">
        <f>E32+G32+I32</f>
        <v>7635283.6799999997</v>
      </c>
      <c r="D32" s="257">
        <v>1694</v>
      </c>
      <c r="E32" s="258">
        <v>6775283.6799999997</v>
      </c>
      <c r="F32" s="259">
        <v>149</v>
      </c>
      <c r="G32" s="258">
        <v>596000</v>
      </c>
      <c r="H32" s="259">
        <v>66</v>
      </c>
      <c r="I32" s="258">
        <v>264000</v>
      </c>
      <c r="J32" s="237"/>
    </row>
    <row r="33" spans="1:9" ht="21" customHeight="1">
      <c r="A33" s="224" t="s">
        <v>119</v>
      </c>
      <c r="B33" s="255">
        <f t="shared" ref="B33:C47" si="14">D33+F33+H33</f>
        <v>3174</v>
      </c>
      <c r="C33" s="256">
        <f t="shared" si="14"/>
        <v>12695536.5</v>
      </c>
      <c r="D33" s="257">
        <v>2905</v>
      </c>
      <c r="E33" s="258">
        <v>11619536.5</v>
      </c>
      <c r="F33" s="259">
        <v>169</v>
      </c>
      <c r="G33" s="258">
        <v>676000</v>
      </c>
      <c r="H33" s="259">
        <v>100</v>
      </c>
      <c r="I33" s="258">
        <v>400000</v>
      </c>
    </row>
    <row r="34" spans="1:9" ht="21" customHeight="1">
      <c r="A34" s="224" t="s">
        <v>120</v>
      </c>
      <c r="B34" s="255">
        <f t="shared" si="14"/>
        <v>7284</v>
      </c>
      <c r="C34" s="256">
        <f t="shared" si="14"/>
        <v>29125981.800000001</v>
      </c>
      <c r="D34" s="257">
        <v>6536</v>
      </c>
      <c r="E34" s="258">
        <v>26140221.800000001</v>
      </c>
      <c r="F34" s="259">
        <v>464</v>
      </c>
      <c r="G34" s="258">
        <v>1852000</v>
      </c>
      <c r="H34" s="259">
        <v>284</v>
      </c>
      <c r="I34" s="258">
        <v>1133760</v>
      </c>
    </row>
    <row r="35" spans="1:9" ht="21" customHeight="1">
      <c r="A35" s="224" t="s">
        <v>121</v>
      </c>
      <c r="B35" s="255">
        <f t="shared" si="14"/>
        <v>694</v>
      </c>
      <c r="C35" s="256">
        <f t="shared" si="14"/>
        <v>2776000</v>
      </c>
      <c r="D35" s="257">
        <v>612</v>
      </c>
      <c r="E35" s="258">
        <v>2448000</v>
      </c>
      <c r="F35" s="259">
        <v>57</v>
      </c>
      <c r="G35" s="258">
        <v>228000</v>
      </c>
      <c r="H35" s="259">
        <v>25</v>
      </c>
      <c r="I35" s="258">
        <v>100000</v>
      </c>
    </row>
    <row r="36" spans="1:9" ht="21" customHeight="1">
      <c r="A36" s="224" t="s">
        <v>122</v>
      </c>
      <c r="B36" s="255">
        <f t="shared" si="14"/>
        <v>4708</v>
      </c>
      <c r="C36" s="256">
        <f t="shared" si="14"/>
        <v>18827630</v>
      </c>
      <c r="D36" s="257">
        <v>4189</v>
      </c>
      <c r="E36" s="258">
        <v>16751630</v>
      </c>
      <c r="F36" s="259">
        <v>369</v>
      </c>
      <c r="G36" s="258">
        <v>1476000</v>
      </c>
      <c r="H36" s="259">
        <v>150</v>
      </c>
      <c r="I36" s="258">
        <v>600000</v>
      </c>
    </row>
    <row r="37" spans="1:9" ht="21" customHeight="1">
      <c r="A37" s="224" t="s">
        <v>123</v>
      </c>
      <c r="B37" s="255">
        <f t="shared" si="14"/>
        <v>4292</v>
      </c>
      <c r="C37" s="256">
        <f t="shared" si="14"/>
        <v>17166224.600000001</v>
      </c>
      <c r="D37" s="257">
        <v>3714</v>
      </c>
      <c r="E37" s="258">
        <v>14854224.6</v>
      </c>
      <c r="F37" s="259">
        <v>351</v>
      </c>
      <c r="G37" s="258">
        <v>1404000</v>
      </c>
      <c r="H37" s="259">
        <v>227</v>
      </c>
      <c r="I37" s="258">
        <v>908000</v>
      </c>
    </row>
    <row r="38" spans="1:9" ht="21" customHeight="1">
      <c r="A38" s="224" t="s">
        <v>124</v>
      </c>
      <c r="B38" s="255">
        <f t="shared" si="14"/>
        <v>9031</v>
      </c>
      <c r="C38" s="256">
        <f t="shared" si="14"/>
        <v>36121913.799999997</v>
      </c>
      <c r="D38" s="257">
        <v>8160</v>
      </c>
      <c r="E38" s="258">
        <v>32637913.800000001</v>
      </c>
      <c r="F38" s="259">
        <v>581</v>
      </c>
      <c r="G38" s="258">
        <v>2324000</v>
      </c>
      <c r="H38" s="259">
        <v>290</v>
      </c>
      <c r="I38" s="258">
        <v>1160000</v>
      </c>
    </row>
    <row r="39" spans="1:9" ht="21" customHeight="1">
      <c r="A39" s="224" t="s">
        <v>125</v>
      </c>
      <c r="B39" s="255">
        <f t="shared" si="14"/>
        <v>1059</v>
      </c>
      <c r="C39" s="256">
        <f t="shared" si="14"/>
        <v>4235991</v>
      </c>
      <c r="D39" s="257">
        <v>959</v>
      </c>
      <c r="E39" s="258">
        <v>3835991</v>
      </c>
      <c r="F39" s="259">
        <v>73</v>
      </c>
      <c r="G39" s="258">
        <v>292000</v>
      </c>
      <c r="H39" s="259">
        <v>27</v>
      </c>
      <c r="I39" s="258">
        <v>108000</v>
      </c>
    </row>
    <row r="40" spans="1:9" ht="21" customHeight="1">
      <c r="A40" s="224" t="s">
        <v>126</v>
      </c>
      <c r="B40" s="255">
        <f t="shared" si="14"/>
        <v>3424</v>
      </c>
      <c r="C40" s="256">
        <f t="shared" si="14"/>
        <v>13692172.4</v>
      </c>
      <c r="D40" s="257">
        <v>3054</v>
      </c>
      <c r="E40" s="258">
        <v>12212172.4</v>
      </c>
      <c r="F40" s="259">
        <v>237</v>
      </c>
      <c r="G40" s="258">
        <v>948000</v>
      </c>
      <c r="H40" s="259">
        <v>133</v>
      </c>
      <c r="I40" s="258">
        <v>532000</v>
      </c>
    </row>
    <row r="41" spans="1:9" ht="21" customHeight="1">
      <c r="A41" s="224" t="s">
        <v>127</v>
      </c>
      <c r="B41" s="255">
        <f t="shared" si="14"/>
        <v>4400</v>
      </c>
      <c r="C41" s="256">
        <f t="shared" si="14"/>
        <v>17596984</v>
      </c>
      <c r="D41" s="257">
        <v>3949</v>
      </c>
      <c r="E41" s="258">
        <v>15792984</v>
      </c>
      <c r="F41" s="259">
        <v>270</v>
      </c>
      <c r="G41" s="258">
        <v>1080000</v>
      </c>
      <c r="H41" s="259">
        <v>181</v>
      </c>
      <c r="I41" s="258">
        <v>724000</v>
      </c>
    </row>
    <row r="42" spans="1:9" ht="21" customHeight="1">
      <c r="A42" s="224" t="s">
        <v>128</v>
      </c>
      <c r="B42" s="255">
        <f t="shared" si="14"/>
        <v>1657</v>
      </c>
      <c r="C42" s="256">
        <f t="shared" si="14"/>
        <v>6627955</v>
      </c>
      <c r="D42" s="257">
        <v>1470</v>
      </c>
      <c r="E42" s="258">
        <v>5879955</v>
      </c>
      <c r="F42" s="259">
        <v>108</v>
      </c>
      <c r="G42" s="258">
        <v>432000</v>
      </c>
      <c r="H42" s="259">
        <v>79</v>
      </c>
      <c r="I42" s="258">
        <v>316000</v>
      </c>
    </row>
    <row r="43" spans="1:9" ht="21" customHeight="1">
      <c r="A43" s="224" t="s">
        <v>129</v>
      </c>
      <c r="B43" s="255">
        <f t="shared" si="14"/>
        <v>1293</v>
      </c>
      <c r="C43" s="256">
        <f t="shared" si="14"/>
        <v>5171827.62</v>
      </c>
      <c r="D43" s="257">
        <v>1159</v>
      </c>
      <c r="E43" s="258">
        <v>4635827.62</v>
      </c>
      <c r="F43" s="259">
        <v>110</v>
      </c>
      <c r="G43" s="258">
        <v>440000</v>
      </c>
      <c r="H43" s="259">
        <v>24</v>
      </c>
      <c r="I43" s="258">
        <v>96000</v>
      </c>
    </row>
    <row r="44" spans="1:9" ht="21" customHeight="1">
      <c r="A44" s="224" t="s">
        <v>130</v>
      </c>
      <c r="B44" s="255">
        <f t="shared" si="14"/>
        <v>2828</v>
      </c>
      <c r="C44" s="256">
        <f t="shared" si="14"/>
        <v>11311640</v>
      </c>
      <c r="D44" s="257">
        <v>2529</v>
      </c>
      <c r="E44" s="258">
        <v>10115640</v>
      </c>
      <c r="F44" s="259">
        <v>203</v>
      </c>
      <c r="G44" s="258">
        <v>812000</v>
      </c>
      <c r="H44" s="259">
        <v>96</v>
      </c>
      <c r="I44" s="258">
        <v>384000</v>
      </c>
    </row>
    <row r="45" spans="1:9" ht="21" customHeight="1">
      <c r="A45" s="224" t="s">
        <v>131</v>
      </c>
      <c r="B45" s="255">
        <f t="shared" si="14"/>
        <v>2013</v>
      </c>
      <c r="C45" s="256">
        <f t="shared" si="14"/>
        <v>8051843.2899999991</v>
      </c>
      <c r="D45" s="257">
        <v>1800</v>
      </c>
      <c r="E45" s="258">
        <v>7199843.2899999991</v>
      </c>
      <c r="F45" s="259">
        <v>128</v>
      </c>
      <c r="G45" s="258">
        <v>512000</v>
      </c>
      <c r="H45" s="259">
        <v>85</v>
      </c>
      <c r="I45" s="258">
        <v>340000</v>
      </c>
    </row>
    <row r="46" spans="1:9" ht="21" customHeight="1">
      <c r="A46" s="224" t="s">
        <v>132</v>
      </c>
      <c r="B46" s="255">
        <f t="shared" si="14"/>
        <v>4920</v>
      </c>
      <c r="C46" s="256">
        <f t="shared" si="14"/>
        <v>19677290.079999998</v>
      </c>
      <c r="D46" s="257">
        <v>4417</v>
      </c>
      <c r="E46" s="258">
        <v>17667440.079999998</v>
      </c>
      <c r="F46" s="259">
        <v>330</v>
      </c>
      <c r="G46" s="258">
        <v>1320000</v>
      </c>
      <c r="H46" s="259">
        <v>173</v>
      </c>
      <c r="I46" s="258">
        <v>689850</v>
      </c>
    </row>
    <row r="47" spans="1:9" ht="21" customHeight="1">
      <c r="A47" s="228" t="s">
        <v>133</v>
      </c>
      <c r="B47" s="260">
        <f t="shared" si="14"/>
        <v>1128</v>
      </c>
      <c r="C47" s="261">
        <f t="shared" si="14"/>
        <v>4511638.4000000004</v>
      </c>
      <c r="D47" s="262">
        <v>987</v>
      </c>
      <c r="E47" s="263">
        <v>3947638.4</v>
      </c>
      <c r="F47" s="264">
        <v>86</v>
      </c>
      <c r="G47" s="263">
        <v>344000</v>
      </c>
      <c r="H47" s="264">
        <v>55</v>
      </c>
      <c r="I47" s="263">
        <v>220000</v>
      </c>
    </row>
    <row r="48" spans="1:9" ht="19.5" customHeight="1">
      <c r="A48" s="864" t="s">
        <v>185</v>
      </c>
      <c r="B48" s="864"/>
      <c r="C48" s="864"/>
      <c r="D48" s="864"/>
      <c r="E48" s="864"/>
      <c r="F48" s="864"/>
    </row>
    <row r="49" spans="4:6">
      <c r="D49" s="78"/>
      <c r="E49" s="78"/>
      <c r="F49" s="78"/>
    </row>
  </sheetData>
  <mergeCells count="24">
    <mergeCell ref="A48:F48"/>
    <mergeCell ref="A26:A29"/>
    <mergeCell ref="B26:I26"/>
    <mergeCell ref="B27:C28"/>
    <mergeCell ref="D27:I27"/>
    <mergeCell ref="D28:E28"/>
    <mergeCell ref="F28:G28"/>
    <mergeCell ref="H28:I28"/>
    <mergeCell ref="A23:F23"/>
    <mergeCell ref="A1:I1"/>
    <mergeCell ref="A3:F3"/>
    <mergeCell ref="A4:A6"/>
    <mergeCell ref="B4:C4"/>
    <mergeCell ref="D4:I4"/>
    <mergeCell ref="B5:B6"/>
    <mergeCell ref="C5:C6"/>
    <mergeCell ref="D5:D6"/>
    <mergeCell ref="E5:E6"/>
    <mergeCell ref="F5:F6"/>
    <mergeCell ref="G5:I5"/>
    <mergeCell ref="A7:I7"/>
    <mergeCell ref="A11:I11"/>
    <mergeCell ref="A15:I15"/>
    <mergeCell ref="A19:I19"/>
  </mergeCells>
  <printOptions horizontalCentered="1"/>
  <pageMargins left="0.59055118110236227" right="0.31496062992125984" top="0.6692913385826772" bottom="3.937007874015748E-2" header="0.31496062992125984" footer="0.31496062992125984"/>
  <pageSetup paperSize="9" scale="6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AD08D-E153-4179-B358-DE1A91220367}">
  <dimension ref="A1:P30"/>
  <sheetViews>
    <sheetView showGridLines="0" view="pageBreakPreview" topLeftCell="A7" zoomScale="90" zoomScaleNormal="100" zoomScaleSheetLayoutView="90" workbookViewId="0">
      <selection activeCell="A17" sqref="A17:B17"/>
    </sheetView>
  </sheetViews>
  <sheetFormatPr defaultRowHeight="12.75"/>
  <cols>
    <col min="1" max="1" width="34.140625" style="22" customWidth="1"/>
    <col min="2" max="2" width="17.5703125" style="22" customWidth="1"/>
    <col min="3" max="3" width="17.7109375" style="22" customWidth="1"/>
    <col min="4" max="4" width="18.140625" style="22" customWidth="1"/>
    <col min="5" max="5" width="17.28515625" style="22" customWidth="1"/>
    <col min="6" max="6" width="9.140625" style="22"/>
    <col min="7" max="8" width="9.28515625" style="22" bestFit="1" customWidth="1"/>
    <col min="9" max="16384" width="9.140625" style="22"/>
  </cols>
  <sheetData>
    <row r="1" spans="1:16" ht="30.75" customHeight="1">
      <c r="A1" s="849" t="s">
        <v>501</v>
      </c>
      <c r="B1" s="849"/>
      <c r="C1" s="849"/>
      <c r="D1" s="849"/>
      <c r="E1" s="849"/>
    </row>
    <row r="2" spans="1:16" ht="15">
      <c r="A2" s="637"/>
      <c r="B2" s="637"/>
      <c r="C2" s="637"/>
      <c r="D2" s="637"/>
      <c r="E2" s="620"/>
    </row>
    <row r="3" spans="1:16" ht="38.25" customHeight="1">
      <c r="A3" s="812" t="s">
        <v>626</v>
      </c>
      <c r="B3" s="812"/>
      <c r="C3" s="812"/>
      <c r="D3" s="812"/>
      <c r="E3" s="638"/>
      <c r="F3" s="614"/>
      <c r="G3" s="614"/>
      <c r="H3" s="614"/>
      <c r="I3" s="614"/>
      <c r="J3" s="614"/>
      <c r="K3" s="614"/>
      <c r="L3" s="614"/>
      <c r="M3" s="614"/>
      <c r="N3" s="614"/>
    </row>
    <row r="4" spans="1:16" ht="39" customHeight="1">
      <c r="A4" s="617" t="s">
        <v>502</v>
      </c>
      <c r="B4" s="616" t="s">
        <v>243</v>
      </c>
      <c r="C4" s="639" t="s">
        <v>503</v>
      </c>
      <c r="D4" s="616" t="s">
        <v>504</v>
      </c>
      <c r="E4" s="640"/>
    </row>
    <row r="5" spans="1:16" ht="21" customHeight="1">
      <c r="A5" s="890" t="s">
        <v>684</v>
      </c>
      <c r="B5" s="891"/>
      <c r="C5" s="891"/>
      <c r="D5" s="892"/>
      <c r="E5" s="640"/>
    </row>
    <row r="6" spans="1:16" ht="21" customHeight="1">
      <c r="A6" s="681" t="s">
        <v>243</v>
      </c>
      <c r="B6" s="641">
        <f>SUM(C6:D6)</f>
        <v>835364</v>
      </c>
      <c r="C6" s="642">
        <f>SUM(C7:C12)</f>
        <v>255804</v>
      </c>
      <c r="D6" s="682">
        <f>SUM(D7:D12)</f>
        <v>579560</v>
      </c>
      <c r="E6" s="640"/>
      <c r="F6" s="78"/>
      <c r="G6" s="78"/>
    </row>
    <row r="7" spans="1:16" ht="21" customHeight="1">
      <c r="A7" s="683" t="s">
        <v>505</v>
      </c>
      <c r="B7" s="643">
        <f t="shared" ref="B7:B12" si="0">SUM(C7:D7)</f>
        <v>12126</v>
      </c>
      <c r="C7" s="644">
        <v>0</v>
      </c>
      <c r="D7" s="684">
        <v>12126</v>
      </c>
      <c r="E7" s="640"/>
      <c r="F7" s="78"/>
      <c r="G7" s="78"/>
    </row>
    <row r="8" spans="1:16" ht="21" customHeight="1">
      <c r="A8" s="683" t="s">
        <v>506</v>
      </c>
      <c r="B8" s="643">
        <f t="shared" si="0"/>
        <v>109277</v>
      </c>
      <c r="C8" s="645">
        <v>17591</v>
      </c>
      <c r="D8" s="684">
        <v>91686</v>
      </c>
      <c r="E8" s="640"/>
      <c r="F8" s="78"/>
      <c r="G8" s="78"/>
    </row>
    <row r="9" spans="1:16" ht="21" customHeight="1">
      <c r="A9" s="683" t="s">
        <v>507</v>
      </c>
      <c r="B9" s="643">
        <f t="shared" si="0"/>
        <v>173493</v>
      </c>
      <c r="C9" s="645">
        <v>76710</v>
      </c>
      <c r="D9" s="684">
        <v>96783</v>
      </c>
      <c r="E9" s="640"/>
      <c r="F9" s="78"/>
      <c r="G9" s="78"/>
    </row>
    <row r="10" spans="1:16" ht="21" customHeight="1">
      <c r="A10" s="683" t="s">
        <v>508</v>
      </c>
      <c r="B10" s="643">
        <f t="shared" si="0"/>
        <v>160132</v>
      </c>
      <c r="C10" s="645">
        <v>60504</v>
      </c>
      <c r="D10" s="684">
        <v>99628</v>
      </c>
      <c r="E10" s="640"/>
      <c r="F10" s="78"/>
      <c r="G10" s="78"/>
    </row>
    <row r="11" spans="1:16" ht="21" customHeight="1">
      <c r="A11" s="683" t="s">
        <v>509</v>
      </c>
      <c r="B11" s="643">
        <f t="shared" si="0"/>
        <v>110529</v>
      </c>
      <c r="C11" s="645">
        <v>34887</v>
      </c>
      <c r="D11" s="684">
        <v>75642</v>
      </c>
      <c r="E11" s="640"/>
      <c r="F11" s="78"/>
      <c r="G11" s="78"/>
    </row>
    <row r="12" spans="1:16" ht="21" customHeight="1">
      <c r="A12" s="683" t="s">
        <v>510</v>
      </c>
      <c r="B12" s="643">
        <f t="shared" si="0"/>
        <v>269807</v>
      </c>
      <c r="C12" s="645">
        <v>66112</v>
      </c>
      <c r="D12" s="684">
        <v>203695</v>
      </c>
      <c r="E12" s="640"/>
      <c r="F12" s="78"/>
      <c r="G12" s="78"/>
    </row>
    <row r="13" spans="1:16" ht="21" customHeight="1">
      <c r="A13" s="893" t="s">
        <v>511</v>
      </c>
      <c r="B13" s="894"/>
      <c r="C13" s="894"/>
      <c r="D13" s="895"/>
      <c r="E13" s="640"/>
      <c r="F13" s="78"/>
      <c r="J13" s="636"/>
      <c r="K13" s="636"/>
      <c r="L13" s="636"/>
      <c r="M13" s="636"/>
      <c r="N13" s="636"/>
      <c r="O13" s="636"/>
      <c r="P13" s="636"/>
    </row>
    <row r="14" spans="1:16" ht="21" customHeight="1">
      <c r="A14" s="681" t="s">
        <v>243</v>
      </c>
      <c r="B14" s="641">
        <f>SUM(C14:D14)</f>
        <v>186757</v>
      </c>
      <c r="C14" s="642">
        <f>SUM(C15:C21)</f>
        <v>98326</v>
      </c>
      <c r="D14" s="682">
        <f>SUM(D15:D21)</f>
        <v>88431</v>
      </c>
      <c r="E14" s="640"/>
      <c r="F14" s="646"/>
      <c r="G14" s="646"/>
    </row>
    <row r="15" spans="1:16" ht="21" customHeight="1">
      <c r="A15" s="683" t="s">
        <v>512</v>
      </c>
      <c r="B15" s="643">
        <f t="shared" ref="B15:B21" si="1">SUM(C15:D15)</f>
        <v>311</v>
      </c>
      <c r="C15" s="645">
        <v>232</v>
      </c>
      <c r="D15" s="684">
        <v>79</v>
      </c>
      <c r="E15" s="640"/>
      <c r="F15" s="646"/>
      <c r="G15" s="646"/>
      <c r="H15" s="123"/>
      <c r="I15" s="123"/>
      <c r="J15" s="123"/>
      <c r="K15" s="123"/>
      <c r="L15" s="123"/>
    </row>
    <row r="16" spans="1:16" ht="21" customHeight="1">
      <c r="A16" s="683" t="s">
        <v>513</v>
      </c>
      <c r="B16" s="643">
        <f t="shared" si="1"/>
        <v>3360</v>
      </c>
      <c r="C16" s="645">
        <v>1939</v>
      </c>
      <c r="D16" s="684">
        <v>1421</v>
      </c>
      <c r="E16" s="640"/>
      <c r="F16" s="646"/>
      <c r="G16" s="646"/>
      <c r="H16" s="123"/>
      <c r="I16" s="123"/>
      <c r="J16" s="123"/>
      <c r="K16" s="123"/>
      <c r="L16" s="123"/>
    </row>
    <row r="17" spans="1:12" ht="21" customHeight="1">
      <c r="A17" s="683" t="s">
        <v>514</v>
      </c>
      <c r="B17" s="643">
        <f t="shared" si="1"/>
        <v>17387</v>
      </c>
      <c r="C17" s="645">
        <v>8450</v>
      </c>
      <c r="D17" s="684">
        <v>8937</v>
      </c>
      <c r="E17" s="640"/>
      <c r="F17" s="646"/>
      <c r="G17" s="646"/>
      <c r="H17" s="123"/>
      <c r="I17" s="123"/>
      <c r="J17" s="123"/>
      <c r="K17" s="123"/>
      <c r="L17" s="123"/>
    </row>
    <row r="18" spans="1:12" ht="21" customHeight="1">
      <c r="A18" s="683" t="s">
        <v>515</v>
      </c>
      <c r="B18" s="643">
        <f t="shared" si="1"/>
        <v>21032</v>
      </c>
      <c r="C18" s="645">
        <v>10088</v>
      </c>
      <c r="D18" s="684">
        <v>10944</v>
      </c>
      <c r="E18" s="640"/>
      <c r="F18" s="646"/>
      <c r="G18" s="646"/>
      <c r="H18" s="123"/>
      <c r="I18" s="123"/>
      <c r="J18" s="123"/>
      <c r="K18" s="123"/>
      <c r="L18" s="123"/>
    </row>
    <row r="19" spans="1:12" ht="21" customHeight="1">
      <c r="A19" s="683" t="s">
        <v>505</v>
      </c>
      <c r="B19" s="643">
        <f t="shared" si="1"/>
        <v>41132</v>
      </c>
      <c r="C19" s="645">
        <v>20109</v>
      </c>
      <c r="D19" s="684">
        <v>21023</v>
      </c>
      <c r="E19" s="640"/>
      <c r="F19" s="646"/>
      <c r="G19" s="646"/>
      <c r="H19" s="123"/>
      <c r="I19" s="123"/>
      <c r="J19" s="123"/>
      <c r="K19" s="123"/>
      <c r="L19" s="123"/>
    </row>
    <row r="20" spans="1:12" ht="21" customHeight="1">
      <c r="A20" s="683" t="s">
        <v>506</v>
      </c>
      <c r="B20" s="643">
        <f t="shared" si="1"/>
        <v>53736</v>
      </c>
      <c r="C20" s="645">
        <v>36505</v>
      </c>
      <c r="D20" s="684">
        <v>17231</v>
      </c>
      <c r="E20" s="640"/>
      <c r="F20" s="646"/>
      <c r="G20" s="646"/>
      <c r="H20" s="123"/>
      <c r="I20" s="123"/>
      <c r="J20" s="123"/>
      <c r="K20" s="123"/>
      <c r="L20" s="123"/>
    </row>
    <row r="21" spans="1:12" ht="21" customHeight="1">
      <c r="A21" s="685" t="s">
        <v>516</v>
      </c>
      <c r="B21" s="686">
        <f t="shared" si="1"/>
        <v>49799</v>
      </c>
      <c r="C21" s="229">
        <v>21003</v>
      </c>
      <c r="D21" s="687">
        <v>28796</v>
      </c>
      <c r="E21" s="640"/>
      <c r="F21" s="646"/>
      <c r="G21" s="646"/>
      <c r="H21" s="123"/>
      <c r="I21" s="123"/>
      <c r="J21" s="123"/>
      <c r="K21" s="123"/>
      <c r="L21" s="123"/>
    </row>
    <row r="22" spans="1:12" ht="14.25" customHeight="1">
      <c r="A22" s="896" t="s">
        <v>685</v>
      </c>
      <c r="B22" s="896"/>
      <c r="C22" s="896"/>
      <c r="D22" s="896"/>
      <c r="E22" s="896"/>
      <c r="H22" s="123"/>
      <c r="I22" s="123"/>
      <c r="J22" s="123"/>
      <c r="K22" s="123"/>
      <c r="L22" s="123"/>
    </row>
    <row r="23" spans="1:12" ht="17.25" customHeight="1">
      <c r="A23" s="864" t="s">
        <v>686</v>
      </c>
      <c r="B23" s="864"/>
      <c r="C23" s="864"/>
      <c r="D23" s="864"/>
      <c r="E23" s="864"/>
      <c r="H23" s="123"/>
      <c r="I23" s="123"/>
      <c r="J23" s="123"/>
      <c r="K23" s="123"/>
      <c r="L23" s="123"/>
    </row>
    <row r="24" spans="1:12" ht="24" customHeight="1">
      <c r="A24" s="636"/>
      <c r="B24" s="636"/>
      <c r="C24" s="636"/>
      <c r="D24" s="636"/>
      <c r="E24" s="636"/>
      <c r="H24" s="123"/>
      <c r="I24" s="123"/>
      <c r="J24" s="123"/>
      <c r="K24" s="123"/>
      <c r="L24" s="123"/>
    </row>
    <row r="25" spans="1:12" ht="27" customHeight="1">
      <c r="A25" s="897" t="s">
        <v>542</v>
      </c>
      <c r="B25" s="897"/>
      <c r="C25" s="897"/>
      <c r="D25" s="897"/>
      <c r="E25" s="897"/>
    </row>
    <row r="26" spans="1:12" ht="41.25" customHeight="1">
      <c r="A26" s="898" t="s">
        <v>77</v>
      </c>
      <c r="B26" s="898"/>
      <c r="C26" s="647" t="s">
        <v>706</v>
      </c>
      <c r="D26" s="647" t="s">
        <v>517</v>
      </c>
      <c r="E26" s="647" t="s">
        <v>518</v>
      </c>
    </row>
    <row r="27" spans="1:12" ht="25.5" customHeight="1">
      <c r="A27" s="899" t="s">
        <v>519</v>
      </c>
      <c r="B27" s="900"/>
      <c r="C27" s="648">
        <v>255704</v>
      </c>
      <c r="D27" s="649">
        <v>700268938.79999995</v>
      </c>
      <c r="E27" s="688">
        <v>228.22</v>
      </c>
      <c r="I27" s="369"/>
    </row>
    <row r="28" spans="1:12" ht="25.5" customHeight="1">
      <c r="A28" s="899" t="s">
        <v>520</v>
      </c>
      <c r="B28" s="900"/>
      <c r="C28" s="650">
        <v>189835</v>
      </c>
      <c r="D28" s="651">
        <v>547447154.14999986</v>
      </c>
      <c r="E28" s="688">
        <v>240.32</v>
      </c>
    </row>
    <row r="29" spans="1:12" ht="25.5" customHeight="1">
      <c r="A29" s="901" t="s">
        <v>521</v>
      </c>
      <c r="B29" s="902"/>
      <c r="C29" s="91">
        <v>7508</v>
      </c>
      <c r="D29" s="689">
        <v>39400491.919999994</v>
      </c>
      <c r="E29" s="690">
        <v>437.3</v>
      </c>
    </row>
    <row r="30" spans="1:12" ht="21" customHeight="1">
      <c r="A30" s="889"/>
      <c r="B30" s="889"/>
      <c r="C30" s="889"/>
      <c r="D30" s="889"/>
      <c r="E30" s="889"/>
    </row>
  </sheetData>
  <mergeCells count="12">
    <mergeCell ref="A30:E30"/>
    <mergeCell ref="A1:E1"/>
    <mergeCell ref="A3:D3"/>
    <mergeCell ref="A5:D5"/>
    <mergeCell ref="A13:D13"/>
    <mergeCell ref="A22:E22"/>
    <mergeCell ref="A23:E23"/>
    <mergeCell ref="A25:E25"/>
    <mergeCell ref="A26:B26"/>
    <mergeCell ref="A27:B27"/>
    <mergeCell ref="A28:B28"/>
    <mergeCell ref="A29:B29"/>
  </mergeCells>
  <printOptions horizontalCentered="1"/>
  <pageMargins left="0.51181102362204722" right="0.51181102362204722" top="0.82677165354330717" bottom="0.74803149606299213" header="0.31496062992125984" footer="0.31496062992125984"/>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126"/>
  <sheetViews>
    <sheetView showGridLines="0" view="pageBreakPreview" zoomScaleNormal="100" zoomScaleSheetLayoutView="100" workbookViewId="0">
      <pane ySplit="5" topLeftCell="A51" activePane="bottomLeft" state="frozen"/>
      <selection activeCell="A17" sqref="A17:B17"/>
      <selection pane="bottomLeft" activeCell="A17" sqref="A17:B17"/>
    </sheetView>
  </sheetViews>
  <sheetFormatPr defaultColWidth="9.140625" defaultRowHeight="15"/>
  <cols>
    <col min="1" max="1" width="33.42578125" style="265" customWidth="1"/>
    <col min="2" max="2" width="13.140625" style="265" customWidth="1"/>
    <col min="3" max="3" width="14.42578125" style="265" customWidth="1"/>
    <col min="4" max="5" width="13.140625" style="265" customWidth="1"/>
    <col min="6" max="6" width="14.7109375" style="265" customWidth="1"/>
    <col min="7" max="8" width="11" style="265" customWidth="1"/>
    <col min="9" max="9" width="12.28515625" style="265" customWidth="1"/>
    <col min="10" max="16383" width="9.140625" style="265"/>
    <col min="16384" max="16384" width="0.85546875" style="265" customWidth="1"/>
  </cols>
  <sheetData>
    <row r="1" spans="1:14" ht="27" customHeight="1">
      <c r="A1" s="906" t="s">
        <v>595</v>
      </c>
      <c r="B1" s="906"/>
      <c r="C1" s="906"/>
      <c r="D1" s="906"/>
      <c r="E1" s="906"/>
      <c r="F1" s="906"/>
      <c r="G1" s="906"/>
      <c r="H1" s="906"/>
      <c r="I1" s="906"/>
    </row>
    <row r="2" spans="1:14" ht="30" customHeight="1">
      <c r="A2" s="907" t="s">
        <v>543</v>
      </c>
      <c r="B2" s="907"/>
      <c r="C2" s="907"/>
      <c r="D2" s="907"/>
      <c r="E2" s="907"/>
      <c r="F2" s="907"/>
      <c r="G2" s="907"/>
      <c r="H2" s="907"/>
      <c r="I2" s="907"/>
    </row>
    <row r="3" spans="1:14" s="266" customFormat="1" ht="15" customHeight="1">
      <c r="A3" s="908" t="s">
        <v>77</v>
      </c>
      <c r="B3" s="769" t="s">
        <v>78</v>
      </c>
      <c r="C3" s="770"/>
      <c r="D3" s="769" t="s">
        <v>79</v>
      </c>
      <c r="E3" s="771"/>
      <c r="F3" s="771"/>
      <c r="G3" s="771"/>
      <c r="H3" s="771"/>
      <c r="I3" s="770"/>
    </row>
    <row r="4" spans="1:14" s="266" customFormat="1" ht="15.75" customHeight="1">
      <c r="A4" s="908"/>
      <c r="B4" s="772" t="s">
        <v>438</v>
      </c>
      <c r="C4" s="772" t="s">
        <v>439</v>
      </c>
      <c r="D4" s="772" t="s">
        <v>80</v>
      </c>
      <c r="E4" s="772" t="s">
        <v>438</v>
      </c>
      <c r="F4" s="772" t="s">
        <v>439</v>
      </c>
      <c r="G4" s="773" t="s">
        <v>81</v>
      </c>
      <c r="H4" s="774"/>
      <c r="I4" s="775"/>
    </row>
    <row r="5" spans="1:14" s="266" customFormat="1" ht="61.5" customHeight="1">
      <c r="A5" s="908"/>
      <c r="B5" s="772"/>
      <c r="C5" s="772"/>
      <c r="D5" s="772"/>
      <c r="E5" s="772"/>
      <c r="F5" s="772"/>
      <c r="G5" s="534" t="s">
        <v>440</v>
      </c>
      <c r="H5" s="534" t="s">
        <v>441</v>
      </c>
      <c r="I5" s="535" t="s">
        <v>442</v>
      </c>
    </row>
    <row r="6" spans="1:14" ht="18" customHeight="1">
      <c r="A6" s="903" t="s">
        <v>191</v>
      </c>
      <c r="B6" s="904"/>
      <c r="C6" s="904"/>
      <c r="D6" s="904"/>
      <c r="E6" s="904"/>
      <c r="F6" s="904"/>
      <c r="G6" s="904"/>
      <c r="H6" s="904"/>
      <c r="I6" s="905"/>
    </row>
    <row r="7" spans="1:14" ht="18" customHeight="1">
      <c r="A7" s="268" t="s">
        <v>192</v>
      </c>
      <c r="B7" s="269">
        <v>4344</v>
      </c>
      <c r="C7" s="269">
        <v>4538</v>
      </c>
      <c r="D7" s="270">
        <v>3967</v>
      </c>
      <c r="E7" s="270">
        <v>3796</v>
      </c>
      <c r="F7" s="270">
        <v>4011</v>
      </c>
      <c r="G7" s="209">
        <f>E7/D7-1</f>
        <v>-4.3105621376354875E-2</v>
      </c>
      <c r="H7" s="210">
        <f>E7/B7-1</f>
        <v>-0.12615101289134434</v>
      </c>
      <c r="I7" s="210">
        <f>F7/C7-1</f>
        <v>-0.11613045394446897</v>
      </c>
      <c r="K7" s="271"/>
      <c r="L7" s="271"/>
      <c r="N7" s="271"/>
    </row>
    <row r="8" spans="1:14" ht="18" customHeight="1">
      <c r="A8" s="268" t="s">
        <v>176</v>
      </c>
      <c r="B8" s="272">
        <v>30412587.310000002</v>
      </c>
      <c r="C8" s="272">
        <v>126455328.13</v>
      </c>
      <c r="D8" s="273">
        <v>28710184.529999997</v>
      </c>
      <c r="E8" s="273">
        <v>27505741.069999997</v>
      </c>
      <c r="F8" s="273">
        <v>115852555.39999999</v>
      </c>
      <c r="G8" s="209">
        <f t="shared" ref="G8:G9" si="0">E8/D8-1</f>
        <v>-4.1951783999905956E-2</v>
      </c>
      <c r="H8" s="210">
        <f t="shared" ref="H8:I9" si="1">E8/B8-1</f>
        <v>-9.5580366457154509E-2</v>
      </c>
      <c r="I8" s="210">
        <f t="shared" si="1"/>
        <v>-8.3845994366485099E-2</v>
      </c>
      <c r="K8" s="271"/>
      <c r="L8" s="271" t="s">
        <v>193</v>
      </c>
      <c r="N8" s="271"/>
    </row>
    <row r="9" spans="1:14" ht="18" customHeight="1">
      <c r="A9" s="268" t="s">
        <v>177</v>
      </c>
      <c r="B9" s="272">
        <v>2333.86</v>
      </c>
      <c r="C9" s="272">
        <v>2322.0300000000002</v>
      </c>
      <c r="D9" s="273">
        <v>2412.62</v>
      </c>
      <c r="E9" s="273">
        <v>2415.54</v>
      </c>
      <c r="F9" s="273">
        <v>2406.88</v>
      </c>
      <c r="G9" s="209">
        <f t="shared" si="0"/>
        <v>1.21030249272569E-3</v>
      </c>
      <c r="H9" s="210">
        <f t="shared" si="1"/>
        <v>3.499781477894981E-2</v>
      </c>
      <c r="I9" s="210">
        <f t="shared" si="1"/>
        <v>3.6541302222624195E-2</v>
      </c>
      <c r="K9" s="271"/>
      <c r="L9" s="271"/>
      <c r="N9" s="271"/>
    </row>
    <row r="10" spans="1:14" s="266" customFormat="1" ht="21" customHeight="1">
      <c r="A10" s="909" t="s">
        <v>194</v>
      </c>
      <c r="B10" s="910"/>
      <c r="C10" s="910"/>
      <c r="D10" s="910"/>
      <c r="E10" s="910"/>
      <c r="F10" s="910"/>
      <c r="G10" s="910"/>
      <c r="H10" s="910"/>
      <c r="I10" s="911"/>
      <c r="K10" s="271"/>
      <c r="L10" s="271"/>
      <c r="M10" s="265"/>
      <c r="N10" s="271"/>
    </row>
    <row r="11" spans="1:14" ht="18" customHeight="1">
      <c r="A11" s="274" t="s">
        <v>175</v>
      </c>
      <c r="B11" s="270">
        <v>141</v>
      </c>
      <c r="C11" s="270">
        <v>532</v>
      </c>
      <c r="D11" s="270">
        <v>124</v>
      </c>
      <c r="E11" s="270">
        <v>172</v>
      </c>
      <c r="F11" s="270">
        <v>556</v>
      </c>
      <c r="G11" s="209">
        <f t="shared" ref="G11:G13" si="2">E11/D11-1</f>
        <v>0.38709677419354849</v>
      </c>
      <c r="H11" s="210">
        <f t="shared" ref="H11:I17" si="3">E11/B11-1</f>
        <v>0.21985815602836878</v>
      </c>
      <c r="I11" s="210">
        <f t="shared" si="3"/>
        <v>4.5112781954887327E-2</v>
      </c>
      <c r="K11" s="271"/>
      <c r="L11" s="271"/>
      <c r="N11" s="271"/>
    </row>
    <row r="12" spans="1:14" ht="18" customHeight="1">
      <c r="A12" s="274" t="s">
        <v>176</v>
      </c>
      <c r="B12" s="273">
        <v>564000</v>
      </c>
      <c r="C12" s="275">
        <v>2121558.42</v>
      </c>
      <c r="D12" s="273">
        <v>495956.58</v>
      </c>
      <c r="E12" s="273">
        <v>688000</v>
      </c>
      <c r="F12" s="273">
        <v>2221235.2199999997</v>
      </c>
      <c r="G12" s="209">
        <f t="shared" si="2"/>
        <v>0.38721821172329229</v>
      </c>
      <c r="H12" s="210">
        <f t="shared" si="3"/>
        <v>0.21985815602836878</v>
      </c>
      <c r="I12" s="210">
        <f t="shared" si="3"/>
        <v>4.6982821241377648E-2</v>
      </c>
      <c r="K12" s="271"/>
      <c r="L12" s="271"/>
      <c r="N12" s="271"/>
    </row>
    <row r="13" spans="1:14" ht="18" customHeight="1">
      <c r="A13" s="276" t="s">
        <v>177</v>
      </c>
      <c r="B13" s="275">
        <v>4000</v>
      </c>
      <c r="C13" s="277">
        <v>3987.89</v>
      </c>
      <c r="D13" s="273">
        <v>3999.65</v>
      </c>
      <c r="E13" s="273">
        <v>4000</v>
      </c>
      <c r="F13" s="273">
        <v>3995.03</v>
      </c>
      <c r="G13" s="556">
        <f t="shared" si="2"/>
        <v>8.7507656920005061E-5</v>
      </c>
      <c r="H13" s="210">
        <f t="shared" si="3"/>
        <v>0</v>
      </c>
      <c r="I13" s="210">
        <f t="shared" si="3"/>
        <v>1.7904204980578875E-3</v>
      </c>
      <c r="K13" s="271"/>
      <c r="L13" s="271"/>
      <c r="N13" s="271"/>
    </row>
    <row r="14" spans="1:14" s="266" customFormat="1" ht="18" customHeight="1">
      <c r="A14" s="903" t="s">
        <v>195</v>
      </c>
      <c r="B14" s="904"/>
      <c r="C14" s="904"/>
      <c r="D14" s="904"/>
      <c r="E14" s="904"/>
      <c r="F14" s="904"/>
      <c r="G14" s="904"/>
      <c r="H14" s="904"/>
      <c r="I14" s="905"/>
      <c r="K14" s="271"/>
      <c r="L14" s="271"/>
      <c r="M14" s="265"/>
      <c r="N14" s="271"/>
    </row>
    <row r="15" spans="1:14" ht="18" customHeight="1">
      <c r="A15" s="268" t="s">
        <v>196</v>
      </c>
      <c r="B15" s="270">
        <v>13402</v>
      </c>
      <c r="C15" s="270">
        <v>14180</v>
      </c>
      <c r="D15" s="270">
        <v>12004</v>
      </c>
      <c r="E15" s="270">
        <v>11528</v>
      </c>
      <c r="F15" s="270">
        <v>12216</v>
      </c>
      <c r="G15" s="209">
        <f t="shared" ref="G15:G17" si="4">E15/D15-1</f>
        <v>-3.9653448850383244E-2</v>
      </c>
      <c r="H15" s="210">
        <f t="shared" ref="H15:H17" si="5">E15/B15-1</f>
        <v>-0.13982987613788989</v>
      </c>
      <c r="I15" s="210">
        <f t="shared" si="3"/>
        <v>-0.13850493653032436</v>
      </c>
      <c r="K15" s="271"/>
      <c r="L15" s="271"/>
      <c r="N15" s="271"/>
    </row>
    <row r="16" spans="1:14" ht="18" customHeight="1">
      <c r="A16" s="274" t="s">
        <v>176</v>
      </c>
      <c r="B16" s="273">
        <v>8897050.75</v>
      </c>
      <c r="C16" s="273">
        <v>37476583.780000001</v>
      </c>
      <c r="D16" s="278">
        <v>8250267.3100000015</v>
      </c>
      <c r="E16" s="278">
        <v>7893829.71</v>
      </c>
      <c r="F16" s="278">
        <v>33344770.730000004</v>
      </c>
      <c r="G16" s="209">
        <f t="shared" si="4"/>
        <v>-4.3203157741079523E-2</v>
      </c>
      <c r="H16" s="210">
        <f t="shared" si="5"/>
        <v>-0.1127588307844597</v>
      </c>
      <c r="I16" s="210">
        <f t="shared" si="3"/>
        <v>-0.1102505253481777</v>
      </c>
      <c r="K16" s="271"/>
      <c r="L16" s="271"/>
      <c r="N16" s="271"/>
    </row>
    <row r="17" spans="1:14" ht="18" customHeight="1">
      <c r="A17" s="274" t="s">
        <v>177</v>
      </c>
      <c r="B17" s="273">
        <v>221.29</v>
      </c>
      <c r="C17" s="273">
        <v>220.24</v>
      </c>
      <c r="D17" s="279">
        <v>229.09</v>
      </c>
      <c r="E17" s="279">
        <v>228.25</v>
      </c>
      <c r="F17" s="279">
        <v>227.46</v>
      </c>
      <c r="G17" s="209">
        <f t="shared" si="4"/>
        <v>-3.6666812169889873E-3</v>
      </c>
      <c r="H17" s="210">
        <f t="shared" si="5"/>
        <v>3.1451940892042174E-2</v>
      </c>
      <c r="I17" s="210">
        <f t="shared" si="3"/>
        <v>3.2782419179077316E-2</v>
      </c>
      <c r="K17" s="271"/>
      <c r="L17" s="271"/>
      <c r="N17" s="271"/>
    </row>
    <row r="18" spans="1:14" ht="18" customHeight="1">
      <c r="A18" s="903" t="s">
        <v>197</v>
      </c>
      <c r="B18" s="904"/>
      <c r="C18" s="904"/>
      <c r="D18" s="904"/>
      <c r="E18" s="904"/>
      <c r="F18" s="904"/>
      <c r="G18" s="904"/>
      <c r="H18" s="904"/>
      <c r="I18" s="905"/>
      <c r="K18" s="271"/>
      <c r="L18" s="271"/>
      <c r="N18" s="271"/>
    </row>
    <row r="19" spans="1:14" ht="18" customHeight="1">
      <c r="A19" s="280" t="s">
        <v>456</v>
      </c>
      <c r="B19" s="281">
        <v>268</v>
      </c>
      <c r="C19" s="283">
        <v>268</v>
      </c>
      <c r="D19" s="282">
        <v>219</v>
      </c>
      <c r="E19" s="282">
        <v>203</v>
      </c>
      <c r="F19" s="282">
        <v>228</v>
      </c>
      <c r="G19" s="553">
        <f t="shared" ref="G19:G21" si="6">E19/D19-1</f>
        <v>-7.3059360730593603E-2</v>
      </c>
      <c r="H19" s="210">
        <f t="shared" ref="H19:H21" si="7">E19/B19-1</f>
        <v>-0.2425373134328358</v>
      </c>
      <c r="I19" s="283" t="s">
        <v>135</v>
      </c>
      <c r="K19" s="271"/>
      <c r="L19" s="271"/>
      <c r="N19" s="271"/>
    </row>
    <row r="20" spans="1:14" ht="18" customHeight="1">
      <c r="A20" s="274" t="s">
        <v>454</v>
      </c>
      <c r="B20" s="284">
        <v>1853850</v>
      </c>
      <c r="C20" s="286">
        <v>1853850</v>
      </c>
      <c r="D20" s="285">
        <v>578330.82000000007</v>
      </c>
      <c r="E20" s="285">
        <v>536958.6</v>
      </c>
      <c r="F20" s="285">
        <v>2406467.98</v>
      </c>
      <c r="G20" s="554">
        <f t="shared" si="6"/>
        <v>-7.153729071537307E-2</v>
      </c>
      <c r="H20" s="210">
        <f t="shared" si="7"/>
        <v>-0.71035488308115546</v>
      </c>
      <c r="I20" s="713" t="s">
        <v>135</v>
      </c>
      <c r="K20" s="271"/>
      <c r="L20" s="271"/>
      <c r="N20" s="271"/>
    </row>
    <row r="21" spans="1:14" ht="18" customHeight="1">
      <c r="A21" s="287" t="s">
        <v>177</v>
      </c>
      <c r="B21" s="289">
        <v>2305.7800000000002</v>
      </c>
      <c r="C21" s="291">
        <v>2305.7800000000002</v>
      </c>
      <c r="D21" s="290">
        <v>880.26</v>
      </c>
      <c r="E21" s="290">
        <v>880.26</v>
      </c>
      <c r="F21" s="290">
        <v>877.95</v>
      </c>
      <c r="G21" s="555">
        <f t="shared" si="6"/>
        <v>0</v>
      </c>
      <c r="H21" s="210">
        <f t="shared" si="7"/>
        <v>-0.61823764626286981</v>
      </c>
      <c r="I21" s="291" t="s">
        <v>135</v>
      </c>
      <c r="K21" s="271"/>
      <c r="L21" s="271"/>
      <c r="N21" s="271"/>
    </row>
    <row r="22" spans="1:14" s="266" customFormat="1" ht="18" customHeight="1">
      <c r="A22" s="903" t="s">
        <v>198</v>
      </c>
      <c r="B22" s="904"/>
      <c r="C22" s="904"/>
      <c r="D22" s="904"/>
      <c r="E22" s="904"/>
      <c r="F22" s="904"/>
      <c r="G22" s="904"/>
      <c r="H22" s="904"/>
      <c r="I22" s="905"/>
      <c r="K22" s="271"/>
      <c r="L22" s="271"/>
      <c r="M22" s="265"/>
      <c r="N22" s="271"/>
    </row>
    <row r="23" spans="1:14" ht="18" customHeight="1">
      <c r="A23" s="268" t="s">
        <v>196</v>
      </c>
      <c r="B23" s="270">
        <v>45466</v>
      </c>
      <c r="C23" s="270">
        <v>47624</v>
      </c>
      <c r="D23" s="270">
        <v>41077</v>
      </c>
      <c r="E23" s="270">
        <v>39565</v>
      </c>
      <c r="F23" s="270">
        <v>41772</v>
      </c>
      <c r="G23" s="209">
        <f t="shared" ref="G23:G25" si="8">E23/D23-1</f>
        <v>-3.6808919833483444E-2</v>
      </c>
      <c r="H23" s="210">
        <f t="shared" ref="H23:I25" si="9">E23/B23-1</f>
        <v>-0.12978929309813925</v>
      </c>
      <c r="I23" s="210">
        <f t="shared" si="9"/>
        <v>-0.1228792205610616</v>
      </c>
      <c r="K23" s="271"/>
      <c r="L23" s="271"/>
      <c r="N23" s="271"/>
    </row>
    <row r="24" spans="1:14" ht="18" customHeight="1">
      <c r="A24" s="274" t="s">
        <v>176</v>
      </c>
      <c r="B24" s="273">
        <v>23337665.02</v>
      </c>
      <c r="C24" s="273">
        <v>97545818.189999983</v>
      </c>
      <c r="D24" s="273">
        <v>21079962.180000003</v>
      </c>
      <c r="E24" s="273">
        <v>20219014.560000002</v>
      </c>
      <c r="F24" s="273">
        <v>85624462.810000002</v>
      </c>
      <c r="G24" s="209">
        <f t="shared" si="8"/>
        <v>-4.0841990732641831E-2</v>
      </c>
      <c r="H24" s="210">
        <f t="shared" si="9"/>
        <v>-0.13363164041164211</v>
      </c>
      <c r="I24" s="210">
        <f t="shared" si="9"/>
        <v>-0.1222128800722091</v>
      </c>
      <c r="K24" s="271"/>
      <c r="L24" s="271"/>
      <c r="N24" s="271"/>
    </row>
    <row r="25" spans="1:14" ht="18" customHeight="1">
      <c r="A25" s="274" t="s">
        <v>177</v>
      </c>
      <c r="B25" s="292">
        <v>171.1</v>
      </c>
      <c r="C25" s="273">
        <v>170.69</v>
      </c>
      <c r="D25" s="292">
        <v>171.06</v>
      </c>
      <c r="E25" s="292">
        <v>170.35</v>
      </c>
      <c r="F25" s="292">
        <v>170.82</v>
      </c>
      <c r="G25" s="209">
        <f t="shared" si="8"/>
        <v>-4.1505904361043289E-3</v>
      </c>
      <c r="H25" s="210">
        <f t="shared" si="9"/>
        <v>-4.3834015195791665E-3</v>
      </c>
      <c r="I25" s="210">
        <f t="shared" si="9"/>
        <v>7.6161462300072813E-4</v>
      </c>
      <c r="K25" s="271"/>
      <c r="L25" s="271"/>
      <c r="N25" s="271"/>
    </row>
    <row r="26" spans="1:14" s="266" customFormat="1" ht="18" customHeight="1">
      <c r="A26" s="903" t="s">
        <v>199</v>
      </c>
      <c r="B26" s="904"/>
      <c r="C26" s="904"/>
      <c r="D26" s="904"/>
      <c r="E26" s="904"/>
      <c r="F26" s="904"/>
      <c r="G26" s="904"/>
      <c r="H26" s="904"/>
      <c r="I26" s="905"/>
      <c r="K26" s="271"/>
      <c r="L26" s="271"/>
      <c r="M26" s="265"/>
      <c r="N26" s="271"/>
    </row>
    <row r="27" spans="1:14" ht="18" customHeight="1">
      <c r="A27" s="268" t="s">
        <v>196</v>
      </c>
      <c r="B27" s="270">
        <v>3775</v>
      </c>
      <c r="C27" s="270">
        <v>3976</v>
      </c>
      <c r="D27" s="270">
        <v>3343</v>
      </c>
      <c r="E27" s="270">
        <v>3198</v>
      </c>
      <c r="F27" s="270">
        <v>3408</v>
      </c>
      <c r="G27" s="209">
        <f t="shared" ref="G27:G29" si="10">E27/D27-1</f>
        <v>-4.3374214777146314E-2</v>
      </c>
      <c r="H27" s="210">
        <f t="shared" ref="H27:I29" si="11">E27/B27-1</f>
        <v>-0.1528476821192053</v>
      </c>
      <c r="I27" s="210">
        <f t="shared" si="11"/>
        <v>-0.1428571428571429</v>
      </c>
      <c r="K27" s="271"/>
      <c r="L27" s="271"/>
      <c r="N27" s="271"/>
    </row>
    <row r="28" spans="1:14" ht="18" customHeight="1">
      <c r="A28" s="274" t="s">
        <v>176</v>
      </c>
      <c r="B28" s="273">
        <v>3153625.94</v>
      </c>
      <c r="C28" s="273">
        <v>9939649.3699999992</v>
      </c>
      <c r="D28" s="273">
        <v>2299099.9999999995</v>
      </c>
      <c r="E28" s="273">
        <v>2187823.56</v>
      </c>
      <c r="F28" s="273">
        <v>9300190.040000001</v>
      </c>
      <c r="G28" s="209">
        <f t="shared" si="10"/>
        <v>-4.8399999999999777E-2</v>
      </c>
      <c r="H28" s="210">
        <f t="shared" si="11"/>
        <v>-0.30625140659516514</v>
      </c>
      <c r="I28" s="210">
        <f t="shared" si="11"/>
        <v>-6.4334193913320958E-2</v>
      </c>
      <c r="K28" s="271"/>
      <c r="L28" s="271"/>
      <c r="N28" s="271"/>
    </row>
    <row r="29" spans="1:14" ht="18" customHeight="1">
      <c r="A29" s="274" t="s">
        <v>177</v>
      </c>
      <c r="B29" s="273">
        <v>278.47000000000003</v>
      </c>
      <c r="C29" s="273">
        <v>208.31</v>
      </c>
      <c r="D29" s="273">
        <v>229.27</v>
      </c>
      <c r="E29" s="273">
        <v>228.04</v>
      </c>
      <c r="F29" s="273">
        <v>227.42</v>
      </c>
      <c r="G29" s="209">
        <f t="shared" si="10"/>
        <v>-5.3648536659833823E-3</v>
      </c>
      <c r="H29" s="210">
        <f t="shared" si="11"/>
        <v>-0.18109670700614078</v>
      </c>
      <c r="I29" s="210">
        <f t="shared" si="11"/>
        <v>9.1738274686764765E-2</v>
      </c>
      <c r="K29" s="271"/>
      <c r="L29" s="271"/>
      <c r="N29" s="271"/>
    </row>
    <row r="30" spans="1:14" s="266" customFormat="1" ht="18" customHeight="1">
      <c r="A30" s="903" t="s">
        <v>200</v>
      </c>
      <c r="B30" s="904"/>
      <c r="C30" s="904"/>
      <c r="D30" s="904"/>
      <c r="E30" s="904"/>
      <c r="F30" s="904"/>
      <c r="G30" s="904"/>
      <c r="H30" s="904"/>
      <c r="I30" s="905"/>
      <c r="K30" s="271"/>
      <c r="L30" s="271"/>
      <c r="M30" s="265"/>
      <c r="N30" s="271"/>
    </row>
    <row r="31" spans="1:14" ht="18" customHeight="1">
      <c r="A31" s="268" t="s">
        <v>170</v>
      </c>
      <c r="B31" s="270">
        <v>9518</v>
      </c>
      <c r="C31" s="270">
        <v>10077</v>
      </c>
      <c r="D31" s="270">
        <v>8413</v>
      </c>
      <c r="E31" s="270">
        <v>8044</v>
      </c>
      <c r="F31" s="270">
        <v>8579</v>
      </c>
      <c r="G31" s="209">
        <f t="shared" ref="G31:G33" si="12">E31/D31-1</f>
        <v>-4.3860691786520856E-2</v>
      </c>
      <c r="H31" s="210">
        <f t="shared" ref="H31:I33" si="13">E31/B31-1</f>
        <v>-0.15486446732506831</v>
      </c>
      <c r="I31" s="210">
        <f t="shared" si="13"/>
        <v>-0.14865535377592543</v>
      </c>
      <c r="K31" s="271"/>
      <c r="L31" s="271"/>
      <c r="N31" s="271"/>
    </row>
    <row r="32" spans="1:14" ht="18" customHeight="1">
      <c r="A32" s="274" t="s">
        <v>176</v>
      </c>
      <c r="B32" s="273">
        <v>5712018.96</v>
      </c>
      <c r="C32" s="273">
        <v>24107418.970000003</v>
      </c>
      <c r="D32" s="273">
        <v>5204324.5000000009</v>
      </c>
      <c r="E32" s="273">
        <v>4956380.8599999994</v>
      </c>
      <c r="F32" s="273">
        <v>21098873.370000001</v>
      </c>
      <c r="G32" s="209">
        <f t="shared" si="12"/>
        <v>-4.7641848620315952E-2</v>
      </c>
      <c r="H32" s="210">
        <f t="shared" si="13"/>
        <v>-0.13228914422230853</v>
      </c>
      <c r="I32" s="210">
        <f t="shared" si="13"/>
        <v>-0.12479749921565331</v>
      </c>
      <c r="K32" s="271"/>
      <c r="L32" s="271"/>
      <c r="N32" s="271"/>
    </row>
    <row r="33" spans="1:14" ht="18" customHeight="1">
      <c r="A33" s="274" t="s">
        <v>177</v>
      </c>
      <c r="B33" s="273">
        <v>200.04</v>
      </c>
      <c r="C33" s="273">
        <v>199.37</v>
      </c>
      <c r="D33" s="273">
        <v>206.21</v>
      </c>
      <c r="E33" s="273">
        <v>205.39</v>
      </c>
      <c r="F33" s="273">
        <v>204.95</v>
      </c>
      <c r="G33" s="209">
        <f t="shared" si="12"/>
        <v>-3.9765287813394723E-3</v>
      </c>
      <c r="H33" s="210">
        <f t="shared" si="13"/>
        <v>2.6744651069785963E-2</v>
      </c>
      <c r="I33" s="210">
        <f t="shared" si="13"/>
        <v>2.7988162712544451E-2</v>
      </c>
      <c r="K33" s="271"/>
      <c r="L33" s="271"/>
      <c r="N33" s="271"/>
    </row>
    <row r="34" spans="1:14" s="266" customFormat="1" ht="18" customHeight="1">
      <c r="A34" s="903" t="s">
        <v>201</v>
      </c>
      <c r="B34" s="904"/>
      <c r="C34" s="904"/>
      <c r="D34" s="904"/>
      <c r="E34" s="904"/>
      <c r="F34" s="904"/>
      <c r="G34" s="904"/>
      <c r="H34" s="904"/>
      <c r="I34" s="905"/>
      <c r="K34" s="271"/>
      <c r="L34" s="271"/>
      <c r="M34" s="265"/>
      <c r="N34" s="271"/>
    </row>
    <row r="35" spans="1:14" ht="18" customHeight="1">
      <c r="A35" s="268" t="s">
        <v>196</v>
      </c>
      <c r="B35" s="270">
        <v>38639</v>
      </c>
      <c r="C35" s="270">
        <v>38029</v>
      </c>
      <c r="D35" s="270">
        <v>34926</v>
      </c>
      <c r="E35" s="270">
        <v>33504</v>
      </c>
      <c r="F35" s="270">
        <v>35583</v>
      </c>
      <c r="G35" s="209">
        <f t="shared" ref="G35:G37" si="14">E35/D35-1</f>
        <v>-4.0714653839546422E-2</v>
      </c>
      <c r="H35" s="210">
        <f t="shared" ref="H35:I37" si="15">E35/B35-1</f>
        <v>-0.13289681409974374</v>
      </c>
      <c r="I35" s="210">
        <f t="shared" si="15"/>
        <v>-6.4319335244155784E-2</v>
      </c>
      <c r="K35" s="271"/>
      <c r="L35" s="271"/>
      <c r="N35" s="271"/>
    </row>
    <row r="36" spans="1:14" ht="18" customHeight="1">
      <c r="A36" s="274" t="s">
        <v>176</v>
      </c>
      <c r="B36" s="273">
        <v>4522745.17</v>
      </c>
      <c r="C36" s="273">
        <v>15764736.539999999</v>
      </c>
      <c r="D36" s="273">
        <v>3603991.2299999995</v>
      </c>
      <c r="E36" s="273">
        <v>3442895.06</v>
      </c>
      <c r="F36" s="273">
        <v>14578384.619999999</v>
      </c>
      <c r="G36" s="209">
        <f t="shared" si="14"/>
        <v>-4.4699379027068109E-2</v>
      </c>
      <c r="H36" s="210">
        <f t="shared" si="15"/>
        <v>-0.23875988352445687</v>
      </c>
      <c r="I36" s="210">
        <f t="shared" si="15"/>
        <v>-7.5253520221531089E-2</v>
      </c>
      <c r="K36" s="271"/>
      <c r="L36" s="271"/>
      <c r="N36" s="271"/>
    </row>
    <row r="37" spans="1:14" ht="18" customHeight="1">
      <c r="A37" s="274" t="s">
        <v>177</v>
      </c>
      <c r="B37" s="273">
        <v>39.020000000000003</v>
      </c>
      <c r="C37" s="273">
        <v>34.549999999999997</v>
      </c>
      <c r="D37" s="273">
        <v>34.4</v>
      </c>
      <c r="E37" s="273">
        <v>34.25</v>
      </c>
      <c r="F37" s="273">
        <v>34.14</v>
      </c>
      <c r="G37" s="209">
        <f t="shared" si="14"/>
        <v>-4.3604651162790775E-3</v>
      </c>
      <c r="H37" s="210">
        <f t="shared" si="15"/>
        <v>-0.12224500256278836</v>
      </c>
      <c r="I37" s="210">
        <f t="shared" si="15"/>
        <v>-1.1866859623733572E-2</v>
      </c>
      <c r="K37" s="271"/>
      <c r="L37" s="271"/>
      <c r="N37" s="271"/>
    </row>
    <row r="38" spans="1:14" s="266" customFormat="1" ht="18" customHeight="1">
      <c r="A38" s="903" t="s">
        <v>202</v>
      </c>
      <c r="B38" s="904"/>
      <c r="C38" s="904"/>
      <c r="D38" s="904"/>
      <c r="E38" s="904"/>
      <c r="F38" s="904"/>
      <c r="G38" s="904"/>
      <c r="H38" s="904"/>
      <c r="I38" s="905"/>
      <c r="K38" s="271"/>
      <c r="L38" s="271"/>
      <c r="M38" s="265"/>
      <c r="N38" s="271"/>
    </row>
    <row r="39" spans="1:14" ht="18" customHeight="1">
      <c r="A39" s="274" t="s">
        <v>196</v>
      </c>
      <c r="B39" s="270">
        <v>10</v>
      </c>
      <c r="C39" s="270">
        <v>10</v>
      </c>
      <c r="D39" s="270">
        <v>10</v>
      </c>
      <c r="E39" s="270">
        <v>10</v>
      </c>
      <c r="F39" s="270">
        <v>10</v>
      </c>
      <c r="G39" s="209">
        <f t="shared" ref="G39:G41" si="16">E39/D39-1</f>
        <v>0</v>
      </c>
      <c r="H39" s="210">
        <f t="shared" ref="H39:I41" si="17">E39/B39-1</f>
        <v>0</v>
      </c>
      <c r="I39" s="210">
        <f t="shared" si="17"/>
        <v>0</v>
      </c>
      <c r="K39" s="271"/>
      <c r="L39" s="271"/>
      <c r="N39" s="271"/>
    </row>
    <row r="40" spans="1:14" ht="18" customHeight="1">
      <c r="A40" s="274" t="s">
        <v>176</v>
      </c>
      <c r="B40" s="273">
        <v>24492.48</v>
      </c>
      <c r="C40" s="273">
        <v>99635.739999999991</v>
      </c>
      <c r="D40" s="273">
        <v>26276.880000000001</v>
      </c>
      <c r="E40" s="273">
        <v>25676.880000000001</v>
      </c>
      <c r="F40" s="273">
        <v>103317.92300000001</v>
      </c>
      <c r="G40" s="209">
        <f t="shared" si="16"/>
        <v>-2.2833761085791049E-2</v>
      </c>
      <c r="H40" s="210">
        <f t="shared" si="17"/>
        <v>4.8357699996080417E-2</v>
      </c>
      <c r="I40" s="210">
        <f t="shared" si="17"/>
        <v>3.6956447555867245E-2</v>
      </c>
      <c r="K40" s="271"/>
      <c r="L40" s="271"/>
      <c r="N40" s="271"/>
    </row>
    <row r="41" spans="1:14" ht="18" customHeight="1">
      <c r="A41" s="274" t="s">
        <v>177</v>
      </c>
      <c r="B41" s="292">
        <v>816.42</v>
      </c>
      <c r="C41" s="292">
        <v>803.51</v>
      </c>
      <c r="D41" s="292">
        <v>875.9</v>
      </c>
      <c r="E41" s="292">
        <v>885.41</v>
      </c>
      <c r="F41" s="292">
        <v>868.22</v>
      </c>
      <c r="G41" s="209">
        <f t="shared" si="16"/>
        <v>1.0857403813220756E-2</v>
      </c>
      <c r="H41" s="210">
        <f t="shared" si="17"/>
        <v>8.4503074397981548E-2</v>
      </c>
      <c r="I41" s="210">
        <f t="shared" si="17"/>
        <v>8.053415638884398E-2</v>
      </c>
      <c r="K41" s="293"/>
      <c r="L41" s="271"/>
      <c r="N41" s="271"/>
    </row>
    <row r="42" spans="1:14" ht="18" customHeight="1">
      <c r="A42" s="903" t="s">
        <v>203</v>
      </c>
      <c r="B42" s="904"/>
      <c r="C42" s="904"/>
      <c r="D42" s="904"/>
      <c r="E42" s="904"/>
      <c r="F42" s="904"/>
      <c r="G42" s="904"/>
      <c r="H42" s="904"/>
      <c r="I42" s="905"/>
      <c r="L42" s="271"/>
      <c r="N42" s="271"/>
    </row>
    <row r="43" spans="1:14" ht="18" customHeight="1">
      <c r="A43" s="274" t="s">
        <v>170</v>
      </c>
      <c r="B43" s="294">
        <v>1</v>
      </c>
      <c r="C43" s="294">
        <v>1</v>
      </c>
      <c r="D43" s="294">
        <v>1</v>
      </c>
      <c r="E43" s="294">
        <v>1</v>
      </c>
      <c r="F43" s="294">
        <v>1</v>
      </c>
      <c r="G43" s="209">
        <f t="shared" ref="G43:G45" si="18">E43/D43-1</f>
        <v>0</v>
      </c>
      <c r="H43" s="210">
        <f t="shared" ref="H43:I45" si="19">E43/B43-1</f>
        <v>0</v>
      </c>
      <c r="I43" s="210">
        <f t="shared" si="19"/>
        <v>0</v>
      </c>
      <c r="L43" s="271"/>
      <c r="N43" s="271"/>
    </row>
    <row r="44" spans="1:14" ht="18" customHeight="1">
      <c r="A44" s="274" t="s">
        <v>176</v>
      </c>
      <c r="B44" s="294">
        <v>330</v>
      </c>
      <c r="C44" s="295">
        <v>1305.96</v>
      </c>
      <c r="D44" s="295">
        <v>360</v>
      </c>
      <c r="E44" s="295">
        <v>360</v>
      </c>
      <c r="F44" s="296">
        <v>1420</v>
      </c>
      <c r="G44" s="209">
        <f t="shared" si="18"/>
        <v>0</v>
      </c>
      <c r="H44" s="210">
        <f t="shared" si="19"/>
        <v>9.0909090909090828E-2</v>
      </c>
      <c r="I44" s="210">
        <f t="shared" si="19"/>
        <v>8.7322735765260839E-2</v>
      </c>
      <c r="J44" s="271"/>
      <c r="K44" s="271"/>
      <c r="L44" s="271"/>
      <c r="N44" s="271"/>
    </row>
    <row r="45" spans="1:14" ht="18" customHeight="1">
      <c r="A45" s="274" t="s">
        <v>177</v>
      </c>
      <c r="B45" s="296">
        <v>110</v>
      </c>
      <c r="C45" s="296">
        <v>108.83</v>
      </c>
      <c r="D45" s="294">
        <v>120</v>
      </c>
      <c r="E45" s="294">
        <v>120</v>
      </c>
      <c r="F45" s="294">
        <v>118.33</v>
      </c>
      <c r="G45" s="209">
        <f t="shared" si="18"/>
        <v>0</v>
      </c>
      <c r="H45" s="210">
        <f t="shared" si="19"/>
        <v>9.0909090909090828E-2</v>
      </c>
      <c r="I45" s="210">
        <f t="shared" si="19"/>
        <v>8.7292106955802584E-2</v>
      </c>
      <c r="J45" s="271"/>
      <c r="K45" s="271"/>
      <c r="L45" s="271"/>
      <c r="N45" s="271"/>
    </row>
    <row r="46" spans="1:14" ht="18" customHeight="1">
      <c r="A46" s="903" t="s">
        <v>204</v>
      </c>
      <c r="B46" s="904"/>
      <c r="C46" s="904"/>
      <c r="D46" s="904"/>
      <c r="E46" s="904"/>
      <c r="F46" s="904"/>
      <c r="G46" s="904"/>
      <c r="H46" s="904"/>
      <c r="I46" s="905"/>
      <c r="J46" s="271"/>
      <c r="K46" s="271"/>
      <c r="L46" s="271"/>
      <c r="N46" s="271"/>
    </row>
    <row r="47" spans="1:14" ht="18" customHeight="1">
      <c r="A47" s="274" t="s">
        <v>205</v>
      </c>
      <c r="B47" s="536">
        <v>833</v>
      </c>
      <c r="C47" s="536">
        <v>622</v>
      </c>
      <c r="D47" s="536">
        <v>1008</v>
      </c>
      <c r="E47" s="536">
        <v>1062</v>
      </c>
      <c r="F47" s="536">
        <v>974</v>
      </c>
      <c r="G47" s="297">
        <f t="shared" ref="G47:G49" si="20">E47/D47-1</f>
        <v>5.3571428571428603E-2</v>
      </c>
      <c r="H47" s="210">
        <f t="shared" ref="H47:H49" si="21">E47/B47-1</f>
        <v>0.27490996398559431</v>
      </c>
      <c r="I47" s="566" t="s">
        <v>135</v>
      </c>
      <c r="J47" s="271"/>
      <c r="L47" s="271"/>
      <c r="N47" s="271"/>
    </row>
    <row r="48" spans="1:14" ht="18" customHeight="1">
      <c r="A48" s="274" t="s">
        <v>206</v>
      </c>
      <c r="B48" s="296">
        <v>2862332.9</v>
      </c>
      <c r="C48" s="296">
        <v>9096193.0899999999</v>
      </c>
      <c r="D48" s="286">
        <v>3787763.5</v>
      </c>
      <c r="E48" s="286">
        <v>3953463.03</v>
      </c>
      <c r="F48" s="286">
        <v>14393100.51</v>
      </c>
      <c r="G48" s="297">
        <f t="shared" si="20"/>
        <v>4.3746007373480333E-2</v>
      </c>
      <c r="H48" s="210">
        <f t="shared" si="21"/>
        <v>0.38120308437917894</v>
      </c>
      <c r="I48" s="567" t="s">
        <v>135</v>
      </c>
      <c r="J48" s="271"/>
      <c r="L48" s="271"/>
      <c r="N48" s="271"/>
    </row>
    <row r="49" spans="1:15" ht="20.25" customHeight="1">
      <c r="A49" s="274" t="s">
        <v>207</v>
      </c>
      <c r="B49" s="296">
        <v>1100</v>
      </c>
      <c r="C49" s="296">
        <v>1100</v>
      </c>
      <c r="D49" s="286">
        <v>1200</v>
      </c>
      <c r="E49" s="286">
        <v>1200</v>
      </c>
      <c r="F49" s="286">
        <v>1200</v>
      </c>
      <c r="G49" s="297">
        <f t="shared" si="20"/>
        <v>0</v>
      </c>
      <c r="H49" s="210">
        <f t="shared" si="21"/>
        <v>9.0909090909090828E-2</v>
      </c>
      <c r="I49" s="568" t="s">
        <v>135</v>
      </c>
      <c r="J49" s="271"/>
      <c r="L49" s="271"/>
      <c r="N49" s="271"/>
    </row>
    <row r="50" spans="1:15" ht="18" customHeight="1">
      <c r="A50" s="903" t="s">
        <v>208</v>
      </c>
      <c r="B50" s="904"/>
      <c r="C50" s="904"/>
      <c r="D50" s="904"/>
      <c r="E50" s="904"/>
      <c r="F50" s="904"/>
      <c r="G50" s="904"/>
      <c r="H50" s="904"/>
      <c r="I50" s="905"/>
      <c r="J50" s="271"/>
      <c r="L50" s="271"/>
      <c r="N50" s="271"/>
    </row>
    <row r="51" spans="1:15" ht="18" customHeight="1">
      <c r="A51" s="274" t="s">
        <v>209</v>
      </c>
      <c r="B51" s="270">
        <v>11790</v>
      </c>
      <c r="C51" s="270">
        <v>11760</v>
      </c>
      <c r="D51" s="270">
        <v>11868</v>
      </c>
      <c r="E51" s="270">
        <v>11855</v>
      </c>
      <c r="F51" s="270">
        <v>11828</v>
      </c>
      <c r="G51" s="209">
        <f t="shared" ref="G51:G53" si="22">E51/D51-1</f>
        <v>-1.0953825412874929E-3</v>
      </c>
      <c r="H51" s="210">
        <f t="shared" ref="H51:I57" si="23">E51/B51-1</f>
        <v>5.5131467345208574E-3</v>
      </c>
      <c r="I51" s="210">
        <f t="shared" si="23"/>
        <v>5.7823129251701744E-3</v>
      </c>
      <c r="J51" s="271"/>
      <c r="L51" s="271"/>
      <c r="N51" s="271"/>
    </row>
    <row r="52" spans="1:15" ht="18" customHeight="1">
      <c r="A52" s="274" t="s">
        <v>176</v>
      </c>
      <c r="B52" s="273">
        <v>39181477.960000001</v>
      </c>
      <c r="C52" s="273">
        <v>154841409.53999999</v>
      </c>
      <c r="D52" s="273">
        <v>43285916.020000003</v>
      </c>
      <c r="E52" s="273">
        <v>43130908.550000004</v>
      </c>
      <c r="F52" s="273">
        <v>169950911.74000004</v>
      </c>
      <c r="G52" s="209">
        <f t="shared" si="22"/>
        <v>-3.5810139706499156E-3</v>
      </c>
      <c r="H52" s="210">
        <f t="shared" si="23"/>
        <v>0.10079840770764026</v>
      </c>
      <c r="I52" s="210">
        <f t="shared" si="23"/>
        <v>9.7580500234963452E-2</v>
      </c>
      <c r="J52" s="271"/>
      <c r="L52" s="271"/>
      <c r="N52" s="271"/>
    </row>
    <row r="53" spans="1:15" ht="18" customHeight="1">
      <c r="A53" s="274" t="s">
        <v>177</v>
      </c>
      <c r="B53" s="273">
        <v>1107.79</v>
      </c>
      <c r="C53" s="273">
        <v>1097.27</v>
      </c>
      <c r="D53" s="273">
        <v>1215.79</v>
      </c>
      <c r="E53" s="273">
        <v>1212.77</v>
      </c>
      <c r="F53" s="273">
        <v>1197.43</v>
      </c>
      <c r="G53" s="209">
        <f t="shared" si="22"/>
        <v>-2.4839816086659194E-3</v>
      </c>
      <c r="H53" s="210">
        <f t="shared" si="23"/>
        <v>9.4765253342240063E-2</v>
      </c>
      <c r="I53" s="210">
        <f t="shared" si="23"/>
        <v>9.1281088519689746E-2</v>
      </c>
      <c r="J53" s="271"/>
      <c r="L53" s="271"/>
      <c r="N53" s="271"/>
    </row>
    <row r="54" spans="1:15" ht="18" customHeight="1">
      <c r="A54" s="903" t="s">
        <v>210</v>
      </c>
      <c r="B54" s="904"/>
      <c r="C54" s="904"/>
      <c r="D54" s="904"/>
      <c r="E54" s="904"/>
      <c r="F54" s="904"/>
      <c r="G54" s="904"/>
      <c r="H54" s="904"/>
      <c r="I54" s="905"/>
    </row>
    <row r="55" spans="1:15" ht="18" customHeight="1">
      <c r="A55" s="274" t="s">
        <v>453</v>
      </c>
      <c r="B55" s="281">
        <v>57291</v>
      </c>
      <c r="C55" s="281">
        <v>57291</v>
      </c>
      <c r="D55" s="270">
        <v>187509</v>
      </c>
      <c r="E55" s="270">
        <v>195488</v>
      </c>
      <c r="F55" s="270">
        <v>166709</v>
      </c>
      <c r="G55" s="297">
        <f t="shared" ref="G55:G57" si="24">E55/D55-1</f>
        <v>4.2552624140707929E-2</v>
      </c>
      <c r="H55" s="210">
        <f t="shared" si="23"/>
        <v>2.412193887347053</v>
      </c>
      <c r="I55" s="566">
        <v>0</v>
      </c>
      <c r="O55" s="265" t="s">
        <v>193</v>
      </c>
    </row>
    <row r="56" spans="1:15" ht="18" customHeight="1">
      <c r="A56" s="274" t="s">
        <v>454</v>
      </c>
      <c r="B56" s="284">
        <v>117358510.14999999</v>
      </c>
      <c r="C56" s="284">
        <v>117358510.14999999</v>
      </c>
      <c r="D56" s="273">
        <v>328978273.87</v>
      </c>
      <c r="E56" s="273">
        <v>313673271.25600004</v>
      </c>
      <c r="F56" s="273">
        <v>1233467998.3660002</v>
      </c>
      <c r="G56" s="297">
        <f t="shared" si="24"/>
        <v>-4.6522837006701345E-2</v>
      </c>
      <c r="H56" s="210">
        <f t="shared" si="23"/>
        <v>1.6727782318903275</v>
      </c>
      <c r="I56" s="567">
        <v>0</v>
      </c>
    </row>
    <row r="57" spans="1:15" ht="18" customHeight="1">
      <c r="A57" s="287" t="s">
        <v>177</v>
      </c>
      <c r="B57" s="288">
        <v>682.82</v>
      </c>
      <c r="C57" s="289">
        <v>682.82</v>
      </c>
      <c r="D57" s="298">
        <v>584.82000000000005</v>
      </c>
      <c r="E57" s="298">
        <v>534.85</v>
      </c>
      <c r="F57" s="298">
        <v>616.58000000000004</v>
      </c>
      <c r="G57" s="299">
        <f t="shared" si="24"/>
        <v>-8.5445094217024065E-2</v>
      </c>
      <c r="H57" s="210">
        <f t="shared" si="23"/>
        <v>-0.21670425588002695</v>
      </c>
      <c r="I57" s="568">
        <v>0</v>
      </c>
    </row>
    <row r="58" spans="1:15" ht="18" customHeight="1">
      <c r="A58" s="903" t="s">
        <v>449</v>
      </c>
      <c r="B58" s="904"/>
      <c r="C58" s="904"/>
      <c r="D58" s="904"/>
      <c r="E58" s="904"/>
      <c r="F58" s="904"/>
      <c r="G58" s="904"/>
      <c r="H58" s="904"/>
      <c r="I58" s="905"/>
    </row>
    <row r="59" spans="1:15" ht="18" customHeight="1">
      <c r="A59" s="274" t="s">
        <v>451</v>
      </c>
      <c r="B59" s="566">
        <v>0</v>
      </c>
      <c r="C59" s="566">
        <v>0</v>
      </c>
      <c r="D59" s="566">
        <v>0</v>
      </c>
      <c r="E59" s="270">
        <v>82</v>
      </c>
      <c r="F59" s="270">
        <v>82</v>
      </c>
      <c r="G59" s="566">
        <v>0</v>
      </c>
      <c r="H59" s="566">
        <v>0</v>
      </c>
      <c r="I59" s="566">
        <v>0</v>
      </c>
      <c r="O59" s="265" t="s">
        <v>193</v>
      </c>
    </row>
    <row r="60" spans="1:15" ht="18" customHeight="1">
      <c r="A60" s="274" t="s">
        <v>452</v>
      </c>
      <c r="B60" s="567">
        <v>0</v>
      </c>
      <c r="C60" s="567">
        <v>0</v>
      </c>
      <c r="D60" s="567">
        <v>0</v>
      </c>
      <c r="E60" s="273">
        <v>445332.4</v>
      </c>
      <c r="F60" s="273">
        <v>445332.4</v>
      </c>
      <c r="G60" s="567">
        <v>0</v>
      </c>
      <c r="H60" s="567">
        <v>0</v>
      </c>
      <c r="I60" s="567">
        <v>0</v>
      </c>
    </row>
    <row r="61" spans="1:15" ht="18" customHeight="1">
      <c r="A61" s="287" t="s">
        <v>177</v>
      </c>
      <c r="B61" s="568">
        <v>0</v>
      </c>
      <c r="C61" s="568">
        <v>0</v>
      </c>
      <c r="D61" s="568">
        <v>0</v>
      </c>
      <c r="E61" s="298">
        <v>1802.97</v>
      </c>
      <c r="F61" s="298">
        <v>1802.97</v>
      </c>
      <c r="G61" s="568">
        <v>0</v>
      </c>
      <c r="H61" s="568">
        <v>0</v>
      </c>
      <c r="I61" s="568">
        <v>0</v>
      </c>
    </row>
    <row r="62" spans="1:15" ht="11.25" customHeight="1">
      <c r="A62" s="551" t="s">
        <v>211</v>
      </c>
      <c r="B62" s="552"/>
      <c r="C62" s="300"/>
      <c r="D62" s="300"/>
      <c r="E62" s="300"/>
      <c r="F62" s="300"/>
      <c r="G62" s="300"/>
      <c r="H62" s="300"/>
      <c r="I62" s="300"/>
      <c r="J62" s="300"/>
      <c r="L62" s="301"/>
    </row>
    <row r="63" spans="1:15" ht="11.25" customHeight="1">
      <c r="A63" s="912" t="s">
        <v>212</v>
      </c>
      <c r="B63" s="912"/>
      <c r="C63" s="302"/>
      <c r="D63" s="302"/>
      <c r="E63" s="302"/>
      <c r="F63" s="302"/>
      <c r="G63" s="303"/>
      <c r="H63" s="304"/>
      <c r="I63" s="304"/>
    </row>
    <row r="64" spans="1:15" ht="12" customHeight="1">
      <c r="A64" s="912" t="s">
        <v>450</v>
      </c>
      <c r="B64" s="912"/>
      <c r="C64" s="912"/>
      <c r="D64" s="912"/>
      <c r="E64" s="301"/>
      <c r="F64" s="301"/>
      <c r="G64" s="301"/>
      <c r="H64" s="301"/>
      <c r="I64" s="301"/>
    </row>
    <row r="65" spans="1:4" ht="12.75" customHeight="1">
      <c r="A65" s="912" t="s">
        <v>455</v>
      </c>
      <c r="B65" s="912"/>
      <c r="C65" s="912"/>
      <c r="D65" s="912"/>
    </row>
    <row r="67" spans="1:4" ht="12.75" customHeight="1"/>
    <row r="78" spans="1:4" ht="12.75" customHeight="1"/>
    <row r="86" ht="12.75" customHeight="1"/>
    <row r="94" ht="12.75" customHeight="1"/>
    <row r="102" ht="12.75" customHeight="1"/>
    <row r="110" ht="12.75" customHeight="1"/>
    <row r="116" ht="22.5" customHeight="1"/>
    <row r="117" ht="12.75" customHeight="1"/>
    <row r="118" ht="18" customHeight="1"/>
    <row r="125" ht="12.75" customHeight="1"/>
    <row r="126" ht="5.25" customHeight="1"/>
  </sheetData>
  <mergeCells count="28">
    <mergeCell ref="A65:D65"/>
    <mergeCell ref="A38:I38"/>
    <mergeCell ref="A64:D64"/>
    <mergeCell ref="A46:I46"/>
    <mergeCell ref="A50:I50"/>
    <mergeCell ref="A54:I54"/>
    <mergeCell ref="A63:B63"/>
    <mergeCell ref="A42:I42"/>
    <mergeCell ref="A58:I58"/>
    <mergeCell ref="A10:I10"/>
    <mergeCell ref="A22:I22"/>
    <mergeCell ref="A26:I26"/>
    <mergeCell ref="A30:I30"/>
    <mergeCell ref="A34:I34"/>
    <mergeCell ref="A14:I14"/>
    <mergeCell ref="A18:I18"/>
    <mergeCell ref="A6:I6"/>
    <mergeCell ref="A1:I1"/>
    <mergeCell ref="A2:I2"/>
    <mergeCell ref="A3:A5"/>
    <mergeCell ref="B3:C3"/>
    <mergeCell ref="D3:I3"/>
    <mergeCell ref="B4:B5"/>
    <mergeCell ref="C4:C5"/>
    <mergeCell ref="D4:D5"/>
    <mergeCell ref="E4:E5"/>
    <mergeCell ref="F4:F5"/>
    <mergeCell ref="G4:I4"/>
  </mergeCells>
  <printOptions horizontalCentered="1"/>
  <pageMargins left="0.51181102362204722" right="0.45" top="0.56999999999999995" bottom="0.23622047244094491" header="0.31496062992125984" footer="0.31496062992125984"/>
  <pageSetup paperSize="9" scale="67"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L122"/>
  <sheetViews>
    <sheetView showGridLines="0" view="pageBreakPreview" topLeftCell="A28" zoomScale="90" zoomScaleNormal="100" zoomScaleSheetLayoutView="90" workbookViewId="0">
      <selection activeCell="A17" sqref="A17:B17"/>
    </sheetView>
  </sheetViews>
  <sheetFormatPr defaultColWidth="9.140625" defaultRowHeight="15" zeroHeight="1"/>
  <cols>
    <col min="1" max="1" width="30" style="265" customWidth="1"/>
    <col min="2" max="2" width="14.42578125" style="265" customWidth="1"/>
    <col min="3" max="3" width="15.7109375" style="265" customWidth="1"/>
    <col min="4" max="5" width="14.42578125" style="265" customWidth="1"/>
    <col min="6" max="6" width="15" style="265" customWidth="1"/>
    <col min="7" max="7" width="10.28515625" style="265" customWidth="1"/>
    <col min="8" max="8" width="11.42578125" style="265" customWidth="1"/>
    <col min="9" max="9" width="13.140625" style="265" customWidth="1"/>
    <col min="10" max="10" width="10.28515625" style="265" bestFit="1" customWidth="1"/>
    <col min="11" max="16383" width="9.140625" style="265"/>
    <col min="16384" max="16384" width="4.140625" style="265" customWidth="1"/>
  </cols>
  <sheetData>
    <row r="1" spans="1:12" ht="30" customHeight="1">
      <c r="A1" s="913" t="s">
        <v>596</v>
      </c>
      <c r="B1" s="913"/>
      <c r="C1" s="913"/>
      <c r="D1" s="913"/>
      <c r="E1" s="913"/>
      <c r="F1" s="913"/>
      <c r="G1" s="913"/>
      <c r="H1" s="913"/>
      <c r="I1" s="913"/>
    </row>
    <row r="2" spans="1:12" s="306" customFormat="1" ht="12.75">
      <c r="A2" s="305"/>
      <c r="B2" s="305"/>
      <c r="C2" s="305"/>
      <c r="D2" s="305"/>
      <c r="E2" s="305"/>
      <c r="F2" s="305"/>
      <c r="G2" s="305"/>
      <c r="H2" s="305"/>
      <c r="I2" s="305"/>
    </row>
    <row r="3" spans="1:12" ht="38.25" customHeight="1">
      <c r="A3" s="914" t="s">
        <v>664</v>
      </c>
      <c r="B3" s="914"/>
      <c r="C3" s="914"/>
      <c r="D3" s="914"/>
      <c r="E3" s="914"/>
      <c r="F3" s="914"/>
      <c r="G3" s="914"/>
      <c r="H3" s="914"/>
      <c r="I3" s="914"/>
    </row>
    <row r="4" spans="1:12" ht="21" customHeight="1">
      <c r="A4" s="915" t="s">
        <v>77</v>
      </c>
      <c r="B4" s="769" t="s">
        <v>78</v>
      </c>
      <c r="C4" s="770"/>
      <c r="D4" s="769" t="s">
        <v>79</v>
      </c>
      <c r="E4" s="771"/>
      <c r="F4" s="771"/>
      <c r="G4" s="771"/>
      <c r="H4" s="771"/>
      <c r="I4" s="770"/>
    </row>
    <row r="5" spans="1:12" ht="20.25" customHeight="1">
      <c r="A5" s="915"/>
      <c r="B5" s="772" t="s">
        <v>438</v>
      </c>
      <c r="C5" s="772" t="s">
        <v>439</v>
      </c>
      <c r="D5" s="772" t="s">
        <v>80</v>
      </c>
      <c r="E5" s="772" t="s">
        <v>438</v>
      </c>
      <c r="F5" s="772" t="s">
        <v>439</v>
      </c>
      <c r="G5" s="773" t="s">
        <v>81</v>
      </c>
      <c r="H5" s="774"/>
      <c r="I5" s="775"/>
    </row>
    <row r="6" spans="1:12" ht="61.5" customHeight="1">
      <c r="A6" s="915"/>
      <c r="B6" s="772"/>
      <c r="C6" s="772"/>
      <c r="D6" s="772"/>
      <c r="E6" s="772"/>
      <c r="F6" s="772"/>
      <c r="G6" s="534" t="s">
        <v>440</v>
      </c>
      <c r="H6" s="534" t="s">
        <v>441</v>
      </c>
      <c r="I6" s="535" t="s">
        <v>442</v>
      </c>
    </row>
    <row r="7" spans="1:12" ht="21" customHeight="1">
      <c r="A7" s="917" t="s">
        <v>213</v>
      </c>
      <c r="B7" s="918"/>
      <c r="C7" s="918"/>
      <c r="D7" s="918"/>
      <c r="E7" s="918"/>
      <c r="F7" s="918"/>
      <c r="G7" s="919"/>
      <c r="H7" s="919"/>
      <c r="I7" s="920"/>
    </row>
    <row r="8" spans="1:12" ht="27" customHeight="1">
      <c r="A8" s="280" t="s">
        <v>214</v>
      </c>
      <c r="B8" s="307">
        <v>1107182</v>
      </c>
      <c r="C8" s="307">
        <v>1120623</v>
      </c>
      <c r="D8" s="307">
        <v>1078981</v>
      </c>
      <c r="E8" s="307">
        <v>1069204</v>
      </c>
      <c r="F8" s="307">
        <v>1083411</v>
      </c>
      <c r="G8" s="308">
        <f>E8/D8-1</f>
        <v>-9.0613273078951062E-3</v>
      </c>
      <c r="H8" s="204">
        <f>E8/B8-1</f>
        <v>-3.4301496953527022E-2</v>
      </c>
      <c r="I8" s="204">
        <f>F8/C8-1</f>
        <v>-3.3206528868316987E-2</v>
      </c>
    </row>
    <row r="9" spans="1:12" ht="27" customHeight="1">
      <c r="A9" s="309" t="s">
        <v>382</v>
      </c>
      <c r="B9" s="269">
        <v>60081</v>
      </c>
      <c r="C9" s="269">
        <v>62947</v>
      </c>
      <c r="D9" s="269">
        <v>54211</v>
      </c>
      <c r="E9" s="269">
        <v>52124</v>
      </c>
      <c r="F9" s="310">
        <v>55096</v>
      </c>
      <c r="G9" s="311">
        <f t="shared" ref="G9:G22" si="0">E9/D9-1</f>
        <v>-3.8497721864566237E-2</v>
      </c>
      <c r="H9" s="209">
        <f t="shared" ref="H9:I26" si="1">E9/B9-1</f>
        <v>-0.13243787553469488</v>
      </c>
      <c r="I9" s="209">
        <f t="shared" si="1"/>
        <v>-0.12472397413697234</v>
      </c>
    </row>
    <row r="10" spans="1:12" ht="21" customHeight="1">
      <c r="A10" s="268" t="s">
        <v>215</v>
      </c>
      <c r="B10" s="272">
        <v>4330907241.8399992</v>
      </c>
      <c r="C10" s="272">
        <v>18519982447.379997</v>
      </c>
      <c r="D10" s="272">
        <v>4504841728.3000011</v>
      </c>
      <c r="E10" s="272">
        <v>4453090245.3699989</v>
      </c>
      <c r="F10" s="272">
        <v>17894768846.612999</v>
      </c>
      <c r="G10" s="311">
        <f t="shared" si="0"/>
        <v>-1.1487969178782143E-2</v>
      </c>
      <c r="H10" s="209">
        <f t="shared" si="1"/>
        <v>2.8211872641744629E-2</v>
      </c>
      <c r="I10" s="209">
        <f t="shared" si="1"/>
        <v>-3.3758865730212806E-2</v>
      </c>
      <c r="K10" s="312"/>
      <c r="L10" s="312"/>
    </row>
    <row r="11" spans="1:12" ht="27" customHeight="1">
      <c r="A11" s="309" t="s">
        <v>382</v>
      </c>
      <c r="B11" s="272">
        <v>258729642.77999994</v>
      </c>
      <c r="C11" s="272">
        <v>1075243790.6200001</v>
      </c>
      <c r="D11" s="272">
        <v>246771744.66999999</v>
      </c>
      <c r="E11" s="272">
        <v>236785602.07000002</v>
      </c>
      <c r="F11" s="313">
        <v>992629009.87</v>
      </c>
      <c r="G11" s="311">
        <f t="shared" si="0"/>
        <v>-4.046712322496282E-2</v>
      </c>
      <c r="H11" s="209">
        <f t="shared" si="1"/>
        <v>-8.481455960830564E-2</v>
      </c>
      <c r="I11" s="209">
        <f t="shared" si="1"/>
        <v>-7.6833534376760548E-2</v>
      </c>
    </row>
    <row r="12" spans="1:12" ht="21" customHeight="1">
      <c r="A12" s="316" t="s">
        <v>216</v>
      </c>
      <c r="B12" s="317">
        <v>1303.8800000000001</v>
      </c>
      <c r="C12" s="314">
        <v>1377.21</v>
      </c>
      <c r="D12" s="314">
        <v>1391.7</v>
      </c>
      <c r="E12" s="314">
        <v>1388.29</v>
      </c>
      <c r="F12" s="315">
        <v>1376.42</v>
      </c>
      <c r="G12" s="318">
        <f t="shared" si="0"/>
        <v>-2.4502407127973136E-3</v>
      </c>
      <c r="H12" s="214">
        <f t="shared" si="1"/>
        <v>6.4737552535509391E-2</v>
      </c>
      <c r="I12" s="214">
        <f t="shared" si="1"/>
        <v>-5.7362348516198924E-4</v>
      </c>
      <c r="J12" s="485"/>
    </row>
    <row r="13" spans="1:12" ht="21" customHeight="1">
      <c r="A13" s="921" t="s">
        <v>144</v>
      </c>
      <c r="B13" s="922"/>
      <c r="C13" s="922"/>
      <c r="D13" s="922"/>
      <c r="E13" s="922"/>
      <c r="F13" s="922"/>
      <c r="G13" s="923"/>
      <c r="H13" s="923"/>
      <c r="I13" s="924"/>
      <c r="J13" s="319"/>
    </row>
    <row r="14" spans="1:12" ht="27" customHeight="1">
      <c r="A14" s="316" t="s">
        <v>214</v>
      </c>
      <c r="B14" s="320">
        <v>873611</v>
      </c>
      <c r="C14" s="321">
        <v>884016</v>
      </c>
      <c r="D14" s="322">
        <v>850337</v>
      </c>
      <c r="E14" s="322">
        <v>841533</v>
      </c>
      <c r="F14" s="322">
        <v>853823</v>
      </c>
      <c r="G14" s="308">
        <f t="shared" si="0"/>
        <v>-1.0353542183863529E-2</v>
      </c>
      <c r="H14" s="204">
        <f t="shared" si="1"/>
        <v>-3.671885999603941E-2</v>
      </c>
      <c r="I14" s="204">
        <f>F14/C14-1</f>
        <v>-3.4154359197118622E-2</v>
      </c>
      <c r="J14" s="319"/>
    </row>
    <row r="15" spans="1:12" ht="21" customHeight="1">
      <c r="A15" s="316" t="s">
        <v>217</v>
      </c>
      <c r="B15" s="323">
        <v>3448589313.1199989</v>
      </c>
      <c r="C15" s="317">
        <v>14714479342.719999</v>
      </c>
      <c r="D15" s="315">
        <v>3566221724.5200009</v>
      </c>
      <c r="E15" s="315">
        <v>3519147752.499999</v>
      </c>
      <c r="F15" s="315">
        <v>14176003328.91</v>
      </c>
      <c r="G15" s="311">
        <f t="shared" si="0"/>
        <v>-1.3199956608513363E-2</v>
      </c>
      <c r="H15" s="209">
        <f t="shared" si="1"/>
        <v>2.0460087581772646E-2</v>
      </c>
      <c r="I15" s="209">
        <f t="shared" si="1"/>
        <v>-3.6594975688107545E-2</v>
      </c>
      <c r="J15" s="319"/>
    </row>
    <row r="16" spans="1:12" ht="21" customHeight="1">
      <c r="A16" s="316" t="s">
        <v>218</v>
      </c>
      <c r="B16" s="323">
        <v>1315.84</v>
      </c>
      <c r="C16" s="314">
        <v>1387.09</v>
      </c>
      <c r="D16" s="315">
        <v>1397.96</v>
      </c>
      <c r="E16" s="315">
        <v>1393.94</v>
      </c>
      <c r="F16" s="315">
        <v>1383.58</v>
      </c>
      <c r="G16" s="318">
        <f t="shared" si="0"/>
        <v>-2.8756187587627435E-3</v>
      </c>
      <c r="H16" s="214">
        <f t="shared" si="1"/>
        <v>5.9353720817120648E-2</v>
      </c>
      <c r="I16" s="214">
        <f t="shared" si="1"/>
        <v>-2.5304774744249192E-3</v>
      </c>
      <c r="J16" s="319"/>
    </row>
    <row r="17" spans="1:10" ht="21" customHeight="1">
      <c r="A17" s="921" t="s">
        <v>219</v>
      </c>
      <c r="B17" s="922"/>
      <c r="C17" s="922"/>
      <c r="D17" s="922"/>
      <c r="E17" s="922"/>
      <c r="F17" s="922"/>
      <c r="G17" s="923"/>
      <c r="H17" s="923"/>
      <c r="I17" s="924"/>
      <c r="J17" s="319"/>
    </row>
    <row r="18" spans="1:10" ht="24.75" customHeight="1">
      <c r="A18" s="316" t="s">
        <v>214</v>
      </c>
      <c r="B18" s="320">
        <v>191849</v>
      </c>
      <c r="C18" s="320">
        <v>194056</v>
      </c>
      <c r="D18" s="320">
        <v>186712</v>
      </c>
      <c r="E18" s="320">
        <v>186667</v>
      </c>
      <c r="F18" s="324">
        <v>187601</v>
      </c>
      <c r="G18" s="557">
        <f t="shared" si="0"/>
        <v>-2.4101289686795369E-4</v>
      </c>
      <c r="H18" s="204">
        <f t="shared" si="1"/>
        <v>-2.7010826222706452E-2</v>
      </c>
      <c r="I18" s="204">
        <f t="shared" si="1"/>
        <v>-3.3263594014099063E-2</v>
      </c>
      <c r="J18" s="319"/>
    </row>
    <row r="19" spans="1:10" ht="27" customHeight="1">
      <c r="A19" s="316" t="s">
        <v>383</v>
      </c>
      <c r="B19" s="320">
        <v>12640</v>
      </c>
      <c r="C19" s="320">
        <v>12714</v>
      </c>
      <c r="D19" s="320">
        <v>12413</v>
      </c>
      <c r="E19" s="320">
        <v>12388</v>
      </c>
      <c r="F19" s="325">
        <v>12455</v>
      </c>
      <c r="G19" s="311">
        <f t="shared" si="0"/>
        <v>-2.0140175622331835E-3</v>
      </c>
      <c r="H19" s="209">
        <f t="shared" si="1"/>
        <v>-1.9936708860759489E-2</v>
      </c>
      <c r="I19" s="209">
        <f t="shared" si="1"/>
        <v>-2.0371244297624713E-2</v>
      </c>
      <c r="J19" s="319"/>
    </row>
    <row r="20" spans="1:10" ht="21" customHeight="1">
      <c r="A20" s="316" t="s">
        <v>176</v>
      </c>
      <c r="B20" s="323">
        <v>673856674.18000007</v>
      </c>
      <c r="C20" s="315">
        <v>2926826274.21</v>
      </c>
      <c r="D20" s="326">
        <v>714350350.30999994</v>
      </c>
      <c r="E20" s="327">
        <v>708721242.5999999</v>
      </c>
      <c r="F20" s="326">
        <v>2829230082.2199998</v>
      </c>
      <c r="G20" s="311">
        <f t="shared" si="0"/>
        <v>-7.880037725966349E-3</v>
      </c>
      <c r="H20" s="209">
        <f t="shared" si="1"/>
        <v>5.1738848565128004E-2</v>
      </c>
      <c r="I20" s="209">
        <f t="shared" si="1"/>
        <v>-3.334539970820205E-2</v>
      </c>
      <c r="J20" s="319"/>
    </row>
    <row r="21" spans="1:10" ht="30.75" customHeight="1">
      <c r="A21" s="316" t="s">
        <v>383</v>
      </c>
      <c r="B21" s="323">
        <v>48646445.009999983</v>
      </c>
      <c r="C21" s="315">
        <v>207714026.88</v>
      </c>
      <c r="D21" s="323">
        <v>51456248.300000004</v>
      </c>
      <c r="E21" s="323">
        <v>51352344.439999998</v>
      </c>
      <c r="F21" s="317">
        <v>204138776.66000003</v>
      </c>
      <c r="G21" s="311">
        <f t="shared" si="0"/>
        <v>-2.0192661422617775E-3</v>
      </c>
      <c r="H21" s="209">
        <f t="shared" si="1"/>
        <v>5.5623785652657132E-2</v>
      </c>
      <c r="I21" s="209">
        <f t="shared" si="1"/>
        <v>-1.7212367762074354E-2</v>
      </c>
      <c r="J21" s="319"/>
    </row>
    <row r="22" spans="1:10" ht="21" customHeight="1">
      <c r="A22" s="268" t="s">
        <v>220</v>
      </c>
      <c r="B22" s="313">
        <v>1170.81</v>
      </c>
      <c r="C22" s="328">
        <v>1256.8699999999999</v>
      </c>
      <c r="D22" s="328">
        <v>1275.32</v>
      </c>
      <c r="E22" s="328">
        <v>1265.57</v>
      </c>
      <c r="F22" s="329">
        <v>1256.76</v>
      </c>
      <c r="G22" s="318">
        <f t="shared" si="0"/>
        <v>-7.6451400432832051E-3</v>
      </c>
      <c r="H22" s="214">
        <f t="shared" si="1"/>
        <v>8.0935420777068945E-2</v>
      </c>
      <c r="I22" s="558">
        <f t="shared" si="1"/>
        <v>-8.7518995600111005E-5</v>
      </c>
      <c r="J22" s="319"/>
    </row>
    <row r="23" spans="1:10" ht="21" customHeight="1">
      <c r="A23" s="903" t="s">
        <v>221</v>
      </c>
      <c r="B23" s="904"/>
      <c r="C23" s="904"/>
      <c r="D23" s="904"/>
      <c r="E23" s="904"/>
      <c r="F23" s="904"/>
      <c r="G23" s="925"/>
      <c r="H23" s="925"/>
      <c r="I23" s="926"/>
      <c r="J23" s="319"/>
    </row>
    <row r="24" spans="1:10" ht="27" customHeight="1">
      <c r="A24" s="268" t="s">
        <v>214</v>
      </c>
      <c r="B24" s="310">
        <v>41722</v>
      </c>
      <c r="C24" s="269">
        <v>42551</v>
      </c>
      <c r="D24" s="310">
        <v>41932</v>
      </c>
      <c r="E24" s="310">
        <v>41004</v>
      </c>
      <c r="F24" s="310">
        <v>41988</v>
      </c>
      <c r="G24" s="308">
        <f t="shared" ref="G24:G26" si="2">E24/D24-1</f>
        <v>-2.2131069350376786E-2</v>
      </c>
      <c r="H24" s="204">
        <f t="shared" si="1"/>
        <v>-1.720914625377501E-2</v>
      </c>
      <c r="I24" s="204">
        <f t="shared" si="1"/>
        <v>-1.3231181405842452E-2</v>
      </c>
      <c r="J24" s="319"/>
    </row>
    <row r="25" spans="1:10" ht="21" customHeight="1">
      <c r="A25" s="268" t="s">
        <v>176</v>
      </c>
      <c r="B25" s="313">
        <v>208436762.06000009</v>
      </c>
      <c r="C25" s="330">
        <v>878577194.71000004</v>
      </c>
      <c r="D25" s="328">
        <v>224243376.59000003</v>
      </c>
      <c r="E25" s="328">
        <v>225195573.38999993</v>
      </c>
      <c r="F25" s="328">
        <v>889432117.55999994</v>
      </c>
      <c r="G25" s="311">
        <f t="shared" si="2"/>
        <v>4.2462649933285856E-3</v>
      </c>
      <c r="H25" s="209">
        <f t="shared" si="1"/>
        <v>8.0402377989232443E-2</v>
      </c>
      <c r="I25" s="209">
        <f t="shared" si="1"/>
        <v>1.2355115652168625E-2</v>
      </c>
      <c r="J25" s="319"/>
    </row>
    <row r="26" spans="1:10" ht="21" customHeight="1">
      <c r="A26" s="331" t="s">
        <v>218</v>
      </c>
      <c r="B26" s="332">
        <v>1665.3</v>
      </c>
      <c r="C26" s="329">
        <v>1720.62</v>
      </c>
      <c r="D26" s="333">
        <v>1782.61</v>
      </c>
      <c r="E26" s="333">
        <v>1830.66</v>
      </c>
      <c r="F26" s="333">
        <v>1765.26</v>
      </c>
      <c r="G26" s="318">
        <f t="shared" si="2"/>
        <v>2.6954858325713538E-2</v>
      </c>
      <c r="H26" s="214">
        <f t="shared" si="1"/>
        <v>9.9297423887587888E-2</v>
      </c>
      <c r="I26" s="214">
        <f t="shared" si="1"/>
        <v>2.5944136415943175E-2</v>
      </c>
      <c r="J26" s="319"/>
    </row>
    <row r="27" spans="1:10" ht="21" customHeight="1">
      <c r="A27" s="928" t="s">
        <v>202</v>
      </c>
      <c r="B27" s="929"/>
      <c r="C27" s="929"/>
      <c r="D27" s="929"/>
      <c r="E27" s="929"/>
      <c r="F27" s="929"/>
      <c r="G27" s="925"/>
      <c r="H27" s="925"/>
      <c r="I27" s="926"/>
      <c r="J27" s="319"/>
    </row>
    <row r="28" spans="1:10" ht="27.75" customHeight="1">
      <c r="A28" s="423" t="s">
        <v>176</v>
      </c>
      <c r="B28" s="424">
        <v>24492.48</v>
      </c>
      <c r="C28" s="425">
        <v>99635.739999999991</v>
      </c>
      <c r="D28" s="426">
        <v>26276.880000000001</v>
      </c>
      <c r="E28" s="426">
        <v>25676.880000000001</v>
      </c>
      <c r="F28" s="426">
        <v>103317.92300000001</v>
      </c>
      <c r="G28" s="427">
        <f t="shared" ref="G28" si="3">E28/D28-1</f>
        <v>-2.2833761085791049E-2</v>
      </c>
      <c r="H28" s="428">
        <f t="shared" ref="H28" si="4">E28/B28-1</f>
        <v>4.8357699996080417E-2</v>
      </c>
      <c r="I28" s="428">
        <f t="shared" ref="I28" si="5">F28/C28-1</f>
        <v>3.6956447555867245E-2</v>
      </c>
      <c r="J28" s="319"/>
    </row>
    <row r="29" spans="1:10" ht="33.75" customHeight="1">
      <c r="A29" s="927" t="s">
        <v>417</v>
      </c>
      <c r="B29" s="927"/>
      <c r="C29" s="927"/>
      <c r="D29" s="927"/>
      <c r="E29" s="927"/>
      <c r="F29" s="927"/>
      <c r="G29" s="927"/>
      <c r="H29" s="927"/>
      <c r="I29" s="927"/>
      <c r="J29" s="319"/>
    </row>
    <row r="30" spans="1:10" ht="26.25" customHeight="1">
      <c r="A30" s="916" t="s">
        <v>222</v>
      </c>
      <c r="B30" s="916"/>
      <c r="C30" s="916"/>
      <c r="D30" s="916"/>
      <c r="E30" s="916"/>
      <c r="F30" s="916"/>
      <c r="G30" s="916"/>
      <c r="H30" s="916"/>
      <c r="I30" s="916"/>
      <c r="J30" s="319"/>
    </row>
    <row r="31" spans="1:10" ht="16.5" customHeight="1">
      <c r="A31" s="916" t="s">
        <v>223</v>
      </c>
      <c r="B31" s="916"/>
      <c r="C31" s="916"/>
      <c r="D31" s="916"/>
      <c r="E31" s="916"/>
      <c r="F31" s="916"/>
      <c r="G31" s="916"/>
      <c r="H31" s="916"/>
      <c r="I31" s="916"/>
      <c r="J31" s="319"/>
    </row>
    <row r="32" spans="1:10">
      <c r="J32" s="319"/>
    </row>
    <row r="33" spans="10:10">
      <c r="J33" s="319"/>
    </row>
    <row r="34" spans="10:10" ht="12.75" customHeight="1">
      <c r="J34" s="319"/>
    </row>
    <row r="35" spans="10:10">
      <c r="J35" s="319"/>
    </row>
    <row r="36" spans="10:10">
      <c r="J36" s="319"/>
    </row>
    <row r="37" spans="10:10">
      <c r="J37" s="319"/>
    </row>
    <row r="38" spans="10:10">
      <c r="J38" s="319"/>
    </row>
    <row r="39" spans="10:10">
      <c r="J39" s="319"/>
    </row>
    <row r="40" spans="10:10">
      <c r="J40" s="319"/>
    </row>
    <row r="41" spans="10:10">
      <c r="J41" s="319"/>
    </row>
    <row r="42" spans="10:10">
      <c r="J42" s="319"/>
    </row>
    <row r="43" spans="10:10">
      <c r="J43" s="319"/>
    </row>
    <row r="44" spans="10:10" ht="12.75" customHeight="1">
      <c r="J44" s="319"/>
    </row>
    <row r="45" spans="10:10">
      <c r="J45" s="319"/>
    </row>
    <row r="46" spans="10:10">
      <c r="J46" s="319"/>
    </row>
    <row r="47" spans="10:10">
      <c r="J47" s="319"/>
    </row>
    <row r="48" spans="10:10"/>
    <row r="49"/>
    <row r="50"/>
    <row r="51"/>
    <row r="52" ht="12.75" customHeight="1"/>
    <row r="53"/>
    <row r="54" ht="12.75" customHeight="1"/>
    <row r="55"/>
    <row r="56"/>
    <row r="57"/>
    <row r="58"/>
    <row r="59"/>
    <row r="60"/>
    <row r="61" ht="12.75" customHeight="1"/>
    <row r="62"/>
    <row r="63"/>
    <row r="64"/>
    <row r="65"/>
    <row r="66"/>
    <row r="67"/>
    <row r="68"/>
    <row r="69"/>
    <row r="70"/>
    <row r="71" ht="12.75" customHeight="1"/>
    <row r="72"/>
    <row r="73"/>
    <row r="74"/>
    <row r="75"/>
    <row r="76"/>
    <row r="77"/>
    <row r="78"/>
    <row r="79" ht="12.75" customHeight="1"/>
    <row r="80"/>
    <row r="81"/>
    <row r="82"/>
    <row r="83"/>
    <row r="84"/>
    <row r="85"/>
    <row r="86"/>
    <row r="87" ht="12.75" customHeight="1"/>
    <row r="88"/>
    <row r="89"/>
    <row r="90"/>
    <row r="91"/>
    <row r="92"/>
    <row r="93"/>
    <row r="94"/>
    <row r="95" ht="12.75" customHeight="1"/>
    <row r="96"/>
    <row r="97"/>
    <row r="98"/>
    <row r="99"/>
    <row r="100"/>
    <row r="101"/>
    <row r="102"/>
    <row r="103" ht="12.75" customHeight="1"/>
    <row r="104"/>
    <row r="105"/>
    <row r="106"/>
    <row r="107"/>
    <row r="108"/>
    <row r="109" ht="12.75" customHeight="1"/>
    <row r="110" ht="12.75" customHeight="1"/>
    <row r="111"/>
    <row r="112"/>
    <row r="113"/>
    <row r="114"/>
    <row r="115"/>
    <row r="116"/>
    <row r="117"/>
    <row r="118" ht="12.75" customHeight="1"/>
    <row r="119"/>
    <row r="120"/>
    <row r="121"/>
    <row r="122"/>
  </sheetData>
  <mergeCells count="19">
    <mergeCell ref="A30:I30"/>
    <mergeCell ref="A31:I31"/>
    <mergeCell ref="G5:I5"/>
    <mergeCell ref="A7:I7"/>
    <mergeCell ref="A13:I13"/>
    <mergeCell ref="A17:I17"/>
    <mergeCell ref="A23:I23"/>
    <mergeCell ref="A29:I29"/>
    <mergeCell ref="A27:I27"/>
    <mergeCell ref="A1:I1"/>
    <mergeCell ref="A3:I3"/>
    <mergeCell ref="A4:A6"/>
    <mergeCell ref="B4:C4"/>
    <mergeCell ref="D4:I4"/>
    <mergeCell ref="B5:B6"/>
    <mergeCell ref="C5:C6"/>
    <mergeCell ref="D5:D6"/>
    <mergeCell ref="E5:E6"/>
    <mergeCell ref="F5:F6"/>
  </mergeCells>
  <printOptions horizontalCentered="1"/>
  <pageMargins left="0.51181102362204722" right="0.51181102362204722" top="0.74803149606299213" bottom="0.74803149606299213" header="0.31496062992125984" footer="0.31496062992125984"/>
  <pageSetup paperSize="9" scale="66"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32"/>
  <sheetViews>
    <sheetView showGridLines="0" view="pageBreakPreview" topLeftCell="A13" zoomScale="90" zoomScaleNormal="100" zoomScaleSheetLayoutView="90" workbookViewId="0">
      <selection activeCell="A17" sqref="A17:B17"/>
    </sheetView>
  </sheetViews>
  <sheetFormatPr defaultColWidth="9.140625" defaultRowHeight="15"/>
  <cols>
    <col min="1" max="1" width="37.140625" style="265" customWidth="1"/>
    <col min="2" max="2" width="13.42578125" style="265" customWidth="1"/>
    <col min="3" max="3" width="13.140625" style="265" customWidth="1"/>
    <col min="4" max="6" width="13" style="265" customWidth="1"/>
    <col min="7" max="7" width="10.85546875" style="265" customWidth="1"/>
    <col min="8" max="8" width="11.28515625" style="265" customWidth="1"/>
    <col min="9" max="9" width="13.7109375" style="265" customWidth="1"/>
    <col min="10" max="16380" width="9.140625" style="265"/>
    <col min="16381" max="16381" width="0.5703125" style="265" customWidth="1"/>
    <col min="16382" max="16383" width="1" style="265" customWidth="1"/>
    <col min="16384" max="16384" width="0.7109375" style="265" customWidth="1"/>
  </cols>
  <sheetData>
    <row r="1" spans="1:10" ht="30" customHeight="1">
      <c r="A1" s="913" t="str">
        <f>'Tab 1 (16)'!A1:I1</f>
        <v xml:space="preserve"> III. EMERYTURY I RENTY REALIZOWANE PRZEZ KASĘ ROLNICZEGO UBEZPIECZENIA SPOŁECZNEGO</v>
      </c>
      <c r="B1" s="913"/>
      <c r="C1" s="913"/>
      <c r="D1" s="913"/>
      <c r="E1" s="913"/>
      <c r="F1" s="913"/>
      <c r="G1" s="913"/>
      <c r="H1" s="913"/>
      <c r="I1" s="913"/>
    </row>
    <row r="2" spans="1:10" s="267" customFormat="1" ht="12.75">
      <c r="A2" s="266"/>
      <c r="B2" s="266"/>
      <c r="C2" s="266"/>
      <c r="D2" s="266"/>
      <c r="E2" s="266"/>
      <c r="F2" s="266"/>
    </row>
    <row r="3" spans="1:10" ht="30" customHeight="1">
      <c r="A3" s="931" t="s">
        <v>665</v>
      </c>
      <c r="B3" s="931"/>
      <c r="C3" s="931"/>
      <c r="D3" s="931"/>
      <c r="E3" s="931"/>
      <c r="F3" s="931"/>
      <c r="G3" s="931"/>
      <c r="H3" s="931"/>
      <c r="I3" s="931"/>
    </row>
    <row r="4" spans="1:10" s="267" customFormat="1" ht="12.75">
      <c r="A4" s="334"/>
      <c r="B4" s="334"/>
      <c r="C4" s="334"/>
      <c r="D4" s="334"/>
      <c r="E4" s="334"/>
      <c r="F4" s="334"/>
    </row>
    <row r="5" spans="1:10" ht="21" customHeight="1">
      <c r="A5" s="772" t="s">
        <v>77</v>
      </c>
      <c r="B5" s="769" t="s">
        <v>78</v>
      </c>
      <c r="C5" s="770"/>
      <c r="D5" s="769" t="s">
        <v>79</v>
      </c>
      <c r="E5" s="771"/>
      <c r="F5" s="771"/>
      <c r="G5" s="771"/>
      <c r="H5" s="771"/>
      <c r="I5" s="770"/>
    </row>
    <row r="6" spans="1:10" ht="18" customHeight="1">
      <c r="A6" s="772"/>
      <c r="B6" s="772" t="s">
        <v>438</v>
      </c>
      <c r="C6" s="772" t="s">
        <v>439</v>
      </c>
      <c r="D6" s="772" t="s">
        <v>80</v>
      </c>
      <c r="E6" s="772" t="s">
        <v>438</v>
      </c>
      <c r="F6" s="772" t="s">
        <v>439</v>
      </c>
      <c r="G6" s="773" t="s">
        <v>81</v>
      </c>
      <c r="H6" s="774"/>
      <c r="I6" s="775"/>
    </row>
    <row r="7" spans="1:10" ht="63.75" customHeight="1">
      <c r="A7" s="772"/>
      <c r="B7" s="772"/>
      <c r="C7" s="772"/>
      <c r="D7" s="772"/>
      <c r="E7" s="772"/>
      <c r="F7" s="772"/>
      <c r="G7" s="534" t="s">
        <v>440</v>
      </c>
      <c r="H7" s="534" t="s">
        <v>441</v>
      </c>
      <c r="I7" s="535" t="s">
        <v>442</v>
      </c>
    </row>
    <row r="8" spans="1:10" ht="21" customHeight="1">
      <c r="A8" s="917" t="s">
        <v>82</v>
      </c>
      <c r="B8" s="918"/>
      <c r="C8" s="918"/>
      <c r="D8" s="918"/>
      <c r="E8" s="918"/>
      <c r="F8" s="918"/>
      <c r="G8" s="918"/>
      <c r="H8" s="918"/>
      <c r="I8" s="932"/>
    </row>
    <row r="9" spans="1:10" ht="21" customHeight="1">
      <c r="A9" s="268" t="s">
        <v>209</v>
      </c>
      <c r="B9" s="269">
        <v>645329</v>
      </c>
      <c r="C9" s="269">
        <v>643546</v>
      </c>
      <c r="D9" s="269">
        <v>644149</v>
      </c>
      <c r="E9" s="269">
        <v>643824</v>
      </c>
      <c r="F9" s="269">
        <v>644814</v>
      </c>
      <c r="G9" s="204">
        <f>E9/D9-1</f>
        <v>-5.0454165107760574E-4</v>
      </c>
      <c r="H9" s="205">
        <f>E9/B9-1</f>
        <v>-2.3321437592297434E-3</v>
      </c>
      <c r="I9" s="205">
        <f>F9/C9-1</f>
        <v>1.9703331230400689E-3</v>
      </c>
      <c r="J9" s="335"/>
    </row>
    <row r="10" spans="1:10" ht="21" customHeight="1">
      <c r="A10" s="268" t="s">
        <v>627</v>
      </c>
      <c r="B10" s="272">
        <v>169771243.16000003</v>
      </c>
      <c r="C10" s="272">
        <v>671000515.08000004</v>
      </c>
      <c r="D10" s="272">
        <v>180057117.15000001</v>
      </c>
      <c r="E10" s="272">
        <v>180909621.48999998</v>
      </c>
      <c r="F10" s="272">
        <v>713907741.76999998</v>
      </c>
      <c r="G10" s="214">
        <f>E10/D10-1</f>
        <v>4.7346328403656823E-3</v>
      </c>
      <c r="H10" s="215">
        <f>E10/B10-1</f>
        <v>6.5608156733014233E-2</v>
      </c>
      <c r="I10" s="215">
        <f>F10/C10-1</f>
        <v>6.3945147173075201E-2</v>
      </c>
      <c r="J10" s="336"/>
    </row>
    <row r="11" spans="1:10" ht="21" customHeight="1">
      <c r="A11" s="903" t="s">
        <v>224</v>
      </c>
      <c r="B11" s="904"/>
      <c r="C11" s="904"/>
      <c r="D11" s="904"/>
      <c r="E11" s="904"/>
      <c r="F11" s="904"/>
      <c r="G11" s="904"/>
      <c r="H11" s="904"/>
      <c r="I11" s="905"/>
    </row>
    <row r="12" spans="1:10" ht="21" customHeight="1">
      <c r="A12" s="268" t="s">
        <v>192</v>
      </c>
      <c r="B12" s="269">
        <v>517249</v>
      </c>
      <c r="C12" s="269">
        <v>514632</v>
      </c>
      <c r="D12" s="269">
        <v>517573</v>
      </c>
      <c r="E12" s="269">
        <v>518360</v>
      </c>
      <c r="F12" s="269">
        <v>518169</v>
      </c>
      <c r="G12" s="204">
        <f t="shared" ref="G12:G13" si="0">E12/D12-1</f>
        <v>1.52055845262411E-3</v>
      </c>
      <c r="H12" s="205">
        <f t="shared" ref="H12:H13" si="1">E12/B12-1</f>
        <v>2.1479016875818324E-3</v>
      </c>
      <c r="I12" s="205">
        <f t="shared" ref="I12:I13" si="2">F12/C12-1</f>
        <v>6.8728722660076347E-3</v>
      </c>
    </row>
    <row r="13" spans="1:10" ht="21" customHeight="1">
      <c r="A13" s="268" t="s">
        <v>627</v>
      </c>
      <c r="B13" s="272">
        <v>150253889.18000001</v>
      </c>
      <c r="C13" s="272">
        <v>592555897.40999997</v>
      </c>
      <c r="D13" s="273">
        <v>159708637.59</v>
      </c>
      <c r="E13" s="273">
        <v>160615502.69999999</v>
      </c>
      <c r="F13" s="273">
        <v>633005955.76999998</v>
      </c>
      <c r="G13" s="214">
        <f t="shared" si="0"/>
        <v>5.6782471110177202E-3</v>
      </c>
      <c r="H13" s="215">
        <f t="shared" si="1"/>
        <v>6.8960700961204768E-2</v>
      </c>
      <c r="I13" s="215">
        <f t="shared" si="2"/>
        <v>6.826370058386555E-2</v>
      </c>
    </row>
    <row r="14" spans="1:10" ht="21" customHeight="1">
      <c r="A14" s="903" t="s">
        <v>219</v>
      </c>
      <c r="B14" s="904"/>
      <c r="C14" s="904"/>
      <c r="D14" s="904"/>
      <c r="E14" s="904"/>
      <c r="F14" s="904"/>
      <c r="G14" s="904"/>
      <c r="H14" s="904"/>
      <c r="I14" s="905"/>
    </row>
    <row r="15" spans="1:10" ht="21" customHeight="1">
      <c r="A15" s="268" t="s">
        <v>192</v>
      </c>
      <c r="B15" s="269">
        <v>11888</v>
      </c>
      <c r="C15" s="269">
        <v>12313</v>
      </c>
      <c r="D15" s="269">
        <v>11483</v>
      </c>
      <c r="E15" s="269">
        <v>11239</v>
      </c>
      <c r="F15" s="269">
        <v>11479</v>
      </c>
      <c r="G15" s="204">
        <f t="shared" ref="G15:G16" si="3">E15/D15-1</f>
        <v>-2.1248802577723547E-2</v>
      </c>
      <c r="H15" s="205">
        <f t="shared" ref="H15:H16" si="4">E15/B15-1</f>
        <v>-5.4592866756392966E-2</v>
      </c>
      <c r="I15" s="205">
        <f t="shared" ref="I15:I16" si="5">F15/C15-1</f>
        <v>-6.7733290018679448E-2</v>
      </c>
    </row>
    <row r="16" spans="1:10" ht="21" customHeight="1">
      <c r="A16" s="268" t="s">
        <v>627</v>
      </c>
      <c r="B16" s="272">
        <v>3135326.58</v>
      </c>
      <c r="C16" s="272">
        <v>12933076.4</v>
      </c>
      <c r="D16" s="272">
        <v>3223847.93</v>
      </c>
      <c r="E16" s="272">
        <v>3184092.98</v>
      </c>
      <c r="F16" s="272">
        <v>12917123.939999999</v>
      </c>
      <c r="G16" s="214">
        <f t="shared" si="3"/>
        <v>-1.2331521480915542E-2</v>
      </c>
      <c r="H16" s="215">
        <f t="shared" si="4"/>
        <v>1.555385021486333E-2</v>
      </c>
      <c r="I16" s="215">
        <f t="shared" si="5"/>
        <v>-1.2334621327994011E-3</v>
      </c>
    </row>
    <row r="17" spans="1:9" ht="21" customHeight="1">
      <c r="A17" s="903" t="s">
        <v>225</v>
      </c>
      <c r="B17" s="904"/>
      <c r="C17" s="904"/>
      <c r="D17" s="904"/>
      <c r="E17" s="904"/>
      <c r="F17" s="904"/>
      <c r="G17" s="904"/>
      <c r="H17" s="904"/>
      <c r="I17" s="905"/>
    </row>
    <row r="18" spans="1:9" ht="21" customHeight="1">
      <c r="A18" s="268" t="s">
        <v>192</v>
      </c>
      <c r="B18" s="269">
        <v>116192</v>
      </c>
      <c r="C18" s="269">
        <v>116601</v>
      </c>
      <c r="D18" s="269">
        <v>115093</v>
      </c>
      <c r="E18" s="269">
        <v>114225</v>
      </c>
      <c r="F18" s="269">
        <v>115167</v>
      </c>
      <c r="G18" s="204">
        <f t="shared" ref="G18:G19" si="6">E18/D18-1</f>
        <v>-7.5417271250206586E-3</v>
      </c>
      <c r="H18" s="205">
        <f t="shared" ref="H18:H19" si="7">E18/B18-1</f>
        <v>-1.6928876342605315E-2</v>
      </c>
      <c r="I18" s="205">
        <f t="shared" ref="I18:I19" si="8">F18/C18-1</f>
        <v>-1.2298350786013823E-2</v>
      </c>
    </row>
    <row r="19" spans="1:9" ht="21" customHeight="1">
      <c r="A19" s="719" t="s">
        <v>627</v>
      </c>
      <c r="B19" s="337">
        <v>16382027.4</v>
      </c>
      <c r="C19" s="337">
        <v>65511541.269999996</v>
      </c>
      <c r="D19" s="329">
        <v>17124631.629999999</v>
      </c>
      <c r="E19" s="329">
        <v>17110025.809999999</v>
      </c>
      <c r="F19" s="329">
        <v>67984662.060000002</v>
      </c>
      <c r="G19" s="214">
        <f t="shared" si="6"/>
        <v>-8.5291294525791095E-4</v>
      </c>
      <c r="H19" s="215">
        <f t="shared" si="7"/>
        <v>4.4438847050151997E-2</v>
      </c>
      <c r="I19" s="215">
        <f t="shared" si="8"/>
        <v>3.7750917503333703E-2</v>
      </c>
    </row>
    <row r="20" spans="1:9" s="338" customFormat="1" ht="24.75" customHeight="1">
      <c r="A20" s="930" t="s">
        <v>226</v>
      </c>
      <c r="B20" s="930"/>
      <c r="C20" s="930"/>
      <c r="D20" s="930"/>
      <c r="E20" s="930"/>
      <c r="F20" s="930"/>
      <c r="G20" s="930"/>
    </row>
    <row r="21" spans="1:9" s="341" customFormat="1" ht="47.25" customHeight="1">
      <c r="A21" s="266"/>
      <c r="B21" s="339"/>
      <c r="C21" s="339"/>
      <c r="D21" s="339"/>
      <c r="E21" s="340"/>
      <c r="F21" s="340"/>
    </row>
    <row r="22" spans="1:9" ht="22.5" customHeight="1">
      <c r="A22" s="933" t="s">
        <v>544</v>
      </c>
      <c r="B22" s="933"/>
      <c r="C22" s="933"/>
      <c r="D22" s="933"/>
      <c r="E22" s="933"/>
      <c r="F22" s="933"/>
      <c r="G22" s="342"/>
    </row>
    <row r="23" spans="1:9" ht="22.5" customHeight="1">
      <c r="A23" s="934" t="s">
        <v>77</v>
      </c>
      <c r="B23" s="908" t="s">
        <v>227</v>
      </c>
      <c r="C23" s="908" t="s">
        <v>228</v>
      </c>
      <c r="D23" s="908" t="s">
        <v>229</v>
      </c>
      <c r="E23" s="908"/>
      <c r="F23" s="936" t="s">
        <v>230</v>
      </c>
    </row>
    <row r="24" spans="1:9" ht="36">
      <c r="A24" s="935"/>
      <c r="B24" s="908"/>
      <c r="C24" s="908"/>
      <c r="D24" s="343" t="s">
        <v>231</v>
      </c>
      <c r="E24" s="344" t="s">
        <v>232</v>
      </c>
      <c r="F24" s="937"/>
    </row>
    <row r="25" spans="1:9" ht="21" customHeight="1">
      <c r="A25" s="345" t="s">
        <v>155</v>
      </c>
      <c r="B25" s="346">
        <f>B26+B28+B32</f>
        <v>18204</v>
      </c>
      <c r="C25" s="346">
        <f>C26+C28+C32</f>
        <v>18436</v>
      </c>
      <c r="D25" s="346">
        <f>D26+D28+D32</f>
        <v>18769</v>
      </c>
      <c r="E25" s="346">
        <f t="shared" ref="E25:F25" si="9">E26+E28+E32</f>
        <v>124</v>
      </c>
      <c r="F25" s="346">
        <f t="shared" si="9"/>
        <v>17871</v>
      </c>
      <c r="H25" s="347"/>
    </row>
    <row r="26" spans="1:9" ht="21" customHeight="1">
      <c r="A26" s="348" t="s">
        <v>233</v>
      </c>
      <c r="B26" s="349">
        <v>1244</v>
      </c>
      <c r="C26" s="349">
        <v>3971</v>
      </c>
      <c r="D26" s="349">
        <v>3942</v>
      </c>
      <c r="E26" s="350">
        <v>23</v>
      </c>
      <c r="F26" s="349">
        <v>1273</v>
      </c>
      <c r="H26" s="335"/>
    </row>
    <row r="27" spans="1:9" ht="21" customHeight="1">
      <c r="A27" s="348" t="s">
        <v>234</v>
      </c>
      <c r="B27" s="269">
        <v>8</v>
      </c>
      <c r="C27" s="269">
        <v>22</v>
      </c>
      <c r="D27" s="269">
        <v>22</v>
      </c>
      <c r="E27" s="351">
        <v>0</v>
      </c>
      <c r="F27" s="269">
        <v>8</v>
      </c>
      <c r="H27" s="347"/>
    </row>
    <row r="28" spans="1:9" ht="21" customHeight="1">
      <c r="A28" s="348" t="s">
        <v>235</v>
      </c>
      <c r="B28" s="349">
        <v>16960</v>
      </c>
      <c r="C28" s="349">
        <v>14465</v>
      </c>
      <c r="D28" s="349">
        <v>14827</v>
      </c>
      <c r="E28" s="349">
        <v>101</v>
      </c>
      <c r="F28" s="349">
        <v>16598</v>
      </c>
      <c r="G28" s="347"/>
      <c r="H28" s="347"/>
    </row>
    <row r="29" spans="1:9" ht="21" customHeight="1">
      <c r="A29" s="348" t="s">
        <v>236</v>
      </c>
      <c r="B29" s="269">
        <v>16623</v>
      </c>
      <c r="C29" s="269">
        <v>13294</v>
      </c>
      <c r="D29" s="269">
        <v>13663</v>
      </c>
      <c r="E29" s="352">
        <v>93</v>
      </c>
      <c r="F29" s="269">
        <v>16254</v>
      </c>
      <c r="H29" s="347"/>
    </row>
    <row r="30" spans="1:9" ht="24">
      <c r="A30" s="348" t="s">
        <v>237</v>
      </c>
      <c r="B30" s="353">
        <v>727</v>
      </c>
      <c r="C30" s="353">
        <v>589</v>
      </c>
      <c r="D30" s="353">
        <v>616</v>
      </c>
      <c r="E30" s="352">
        <v>7</v>
      </c>
      <c r="F30" s="353">
        <v>700</v>
      </c>
      <c r="H30" s="347"/>
    </row>
    <row r="31" spans="1:9" ht="21" customHeight="1">
      <c r="A31" s="348" t="s">
        <v>238</v>
      </c>
      <c r="B31" s="269">
        <v>337</v>
      </c>
      <c r="C31" s="269">
        <v>1171</v>
      </c>
      <c r="D31" s="269">
        <v>1164</v>
      </c>
      <c r="E31" s="352">
        <v>8</v>
      </c>
      <c r="F31" s="269">
        <v>344</v>
      </c>
      <c r="H31" s="347"/>
    </row>
    <row r="32" spans="1:9" ht="24">
      <c r="A32" s="354" t="s">
        <v>239</v>
      </c>
      <c r="B32" s="355">
        <v>0</v>
      </c>
      <c r="C32" s="355">
        <v>0</v>
      </c>
      <c r="D32" s="355">
        <v>0</v>
      </c>
      <c r="E32" s="355">
        <v>0</v>
      </c>
      <c r="F32" s="355">
        <v>0</v>
      </c>
    </row>
  </sheetData>
  <mergeCells count="22">
    <mergeCell ref="A22:F22"/>
    <mergeCell ref="A23:A24"/>
    <mergeCell ref="B23:B24"/>
    <mergeCell ref="C23:C24"/>
    <mergeCell ref="D23:E23"/>
    <mergeCell ref="F23:F24"/>
    <mergeCell ref="A20:G20"/>
    <mergeCell ref="A1:I1"/>
    <mergeCell ref="A3:I3"/>
    <mergeCell ref="A5:A7"/>
    <mergeCell ref="B5:C5"/>
    <mergeCell ref="D5:I5"/>
    <mergeCell ref="B6:B7"/>
    <mergeCell ref="C6:C7"/>
    <mergeCell ref="D6:D7"/>
    <mergeCell ref="E6:E7"/>
    <mergeCell ref="F6:F7"/>
    <mergeCell ref="G6:I6"/>
    <mergeCell ref="A8:I8"/>
    <mergeCell ref="A11:I11"/>
    <mergeCell ref="A14:I14"/>
    <mergeCell ref="A17:I17"/>
  </mergeCells>
  <printOptions horizontalCentered="1"/>
  <pageMargins left="0.51181102362204722" right="0.51181102362204722" top="0.74803149606299213" bottom="0.74803149606299213" header="0.31496062992125984" footer="0.31496062992125984"/>
  <pageSetup paperSize="9" scale="66" orientation="portrait" r:id="rId1"/>
  <headerFooter alignWithMargins="0"/>
  <ignoredErrors>
    <ignoredError sqref="B25:F25"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37"/>
  <sheetViews>
    <sheetView showGridLines="0" view="pageBreakPreview" topLeftCell="A22" zoomScaleNormal="100" zoomScaleSheetLayoutView="100" workbookViewId="0">
      <selection activeCell="A17" sqref="A17:B17"/>
    </sheetView>
  </sheetViews>
  <sheetFormatPr defaultColWidth="9.140625" defaultRowHeight="12.75"/>
  <cols>
    <col min="1" max="1" width="35.7109375" style="22" customWidth="1"/>
    <col min="2" max="2" width="11.5703125" style="22" customWidth="1"/>
    <col min="3" max="3" width="11.28515625" style="22" customWidth="1"/>
    <col min="4" max="4" width="11.7109375" style="22" customWidth="1"/>
    <col min="5" max="5" width="10.7109375" style="22" customWidth="1"/>
    <col min="6" max="6" width="14.28515625" style="386" customWidth="1"/>
    <col min="7" max="7" width="12.42578125" style="22" customWidth="1"/>
    <col min="8" max="16383" width="9.140625" style="22"/>
    <col min="16384" max="16384" width="2.85546875" style="22" customWidth="1"/>
  </cols>
  <sheetData>
    <row r="1" spans="1:11" ht="30" customHeight="1">
      <c r="A1" s="938" t="str">
        <f>'Tab 2 (17) i 3 (18)'!A1:I1</f>
        <v xml:space="preserve"> III. EMERYTURY I RENTY REALIZOWANE PRZEZ KASĘ ROLNICZEGO UBEZPIECZENIA SPOŁECZNEGO</v>
      </c>
      <c r="B1" s="938"/>
      <c r="C1" s="938"/>
      <c r="D1" s="938"/>
      <c r="E1" s="938"/>
      <c r="F1" s="938"/>
      <c r="G1" s="938"/>
    </row>
    <row r="2" spans="1:11" s="62" customFormat="1"/>
    <row r="3" spans="1:11" ht="36.75" customHeight="1">
      <c r="A3" s="939" t="s">
        <v>693</v>
      </c>
      <c r="B3" s="939"/>
      <c r="C3" s="939"/>
      <c r="D3" s="939"/>
      <c r="E3" s="939"/>
      <c r="F3" s="939"/>
      <c r="G3" s="940"/>
      <c r="H3" s="62"/>
    </row>
    <row r="4" spans="1:11" ht="21" customHeight="1">
      <c r="A4" s="772" t="s">
        <v>77</v>
      </c>
      <c r="B4" s="941" t="s">
        <v>240</v>
      </c>
      <c r="C4" s="942" t="s">
        <v>241</v>
      </c>
      <c r="D4" s="943"/>
      <c r="E4" s="943"/>
      <c r="F4" s="943"/>
      <c r="G4" s="944" t="s">
        <v>242</v>
      </c>
      <c r="H4" s="149"/>
    </row>
    <row r="5" spans="1:11" ht="64.5" customHeight="1">
      <c r="A5" s="772"/>
      <c r="B5" s="941"/>
      <c r="C5" s="356" t="s">
        <v>243</v>
      </c>
      <c r="D5" s="356" t="s">
        <v>244</v>
      </c>
      <c r="E5" s="357" t="s">
        <v>245</v>
      </c>
      <c r="F5" s="358" t="s">
        <v>246</v>
      </c>
      <c r="G5" s="945"/>
      <c r="H5" s="149"/>
    </row>
    <row r="6" spans="1:11" ht="9" customHeight="1">
      <c r="A6" s="359"/>
      <c r="B6" s="360"/>
      <c r="C6" s="361"/>
      <c r="D6" s="360"/>
      <c r="E6" s="362"/>
      <c r="F6" s="359"/>
      <c r="G6" s="360"/>
      <c r="H6" s="149"/>
    </row>
    <row r="7" spans="1:11" ht="15" customHeight="1">
      <c r="A7" s="345" t="s">
        <v>155</v>
      </c>
      <c r="B7" s="221">
        <f>C7+G7</f>
        <v>72260</v>
      </c>
      <c r="C7" s="221">
        <f>D7+E7</f>
        <v>71344</v>
      </c>
      <c r="D7" s="221">
        <f>D8+D10+D14</f>
        <v>64353</v>
      </c>
      <c r="E7" s="363">
        <f>E8+E10</f>
        <v>6991</v>
      </c>
      <c r="F7" s="364">
        <f>E7/C7</f>
        <v>9.7990020183897741E-2</v>
      </c>
      <c r="G7" s="365">
        <f>G8+G10</f>
        <v>916</v>
      </c>
      <c r="H7" s="366"/>
    </row>
    <row r="8" spans="1:11" ht="15" customHeight="1">
      <c r="A8" s="348" t="s">
        <v>233</v>
      </c>
      <c r="B8" s="367">
        <f t="shared" ref="B8:B14" si="0">C8+G8</f>
        <v>17216</v>
      </c>
      <c r="C8" s="367">
        <f>D8+E8</f>
        <v>17040</v>
      </c>
      <c r="D8" s="367">
        <v>15294</v>
      </c>
      <c r="E8" s="367">
        <v>1746</v>
      </c>
      <c r="F8" s="368">
        <f t="shared" ref="F8:F13" si="1">E8/C8</f>
        <v>0.10246478873239437</v>
      </c>
      <c r="G8" s="367">
        <v>176</v>
      </c>
      <c r="H8" s="149"/>
      <c r="K8" s="369"/>
    </row>
    <row r="9" spans="1:11" ht="15" customHeight="1">
      <c r="A9" s="348" t="s">
        <v>234</v>
      </c>
      <c r="B9" s="367">
        <f t="shared" si="0"/>
        <v>139</v>
      </c>
      <c r="C9" s="367">
        <f t="shared" ref="C9:C14" si="2">D9+E9</f>
        <v>137</v>
      </c>
      <c r="D9" s="367">
        <v>116</v>
      </c>
      <c r="E9" s="370">
        <v>21</v>
      </c>
      <c r="F9" s="368">
        <f t="shared" si="1"/>
        <v>0.15328467153284672</v>
      </c>
      <c r="G9" s="718">
        <v>2</v>
      </c>
      <c r="H9" s="149"/>
      <c r="K9" s="369"/>
    </row>
    <row r="10" spans="1:11" ht="15" customHeight="1">
      <c r="A10" s="348" t="s">
        <v>235</v>
      </c>
      <c r="B10" s="367">
        <f t="shared" si="0"/>
        <v>55043</v>
      </c>
      <c r="C10" s="367">
        <f t="shared" si="2"/>
        <v>54303</v>
      </c>
      <c r="D10" s="367">
        <v>49058</v>
      </c>
      <c r="E10" s="367">
        <v>5245</v>
      </c>
      <c r="F10" s="368">
        <f t="shared" si="1"/>
        <v>9.6587665506509768E-2</v>
      </c>
      <c r="G10" s="225">
        <v>740</v>
      </c>
      <c r="H10" s="149"/>
      <c r="K10" s="369"/>
    </row>
    <row r="11" spans="1:11" ht="21" customHeight="1">
      <c r="A11" s="348" t="s">
        <v>236</v>
      </c>
      <c r="B11" s="367">
        <f t="shared" si="0"/>
        <v>50966</v>
      </c>
      <c r="C11" s="367">
        <f t="shared" si="2"/>
        <v>50302</v>
      </c>
      <c r="D11" s="371">
        <v>45280</v>
      </c>
      <c r="E11" s="372">
        <v>5022</v>
      </c>
      <c r="F11" s="368">
        <f t="shared" si="1"/>
        <v>9.9836984612937857E-2</v>
      </c>
      <c r="G11" s="373">
        <v>664</v>
      </c>
      <c r="H11" s="149"/>
      <c r="K11" s="369"/>
    </row>
    <row r="12" spans="1:11" ht="27" customHeight="1">
      <c r="A12" s="348" t="s">
        <v>237</v>
      </c>
      <c r="B12" s="367">
        <f t="shared" si="0"/>
        <v>2366</v>
      </c>
      <c r="C12" s="367">
        <f t="shared" si="2"/>
        <v>2335</v>
      </c>
      <c r="D12" s="371">
        <v>1880</v>
      </c>
      <c r="E12" s="371">
        <v>455</v>
      </c>
      <c r="F12" s="368">
        <f t="shared" si="1"/>
        <v>0.19486081370449679</v>
      </c>
      <c r="G12" s="225">
        <v>31</v>
      </c>
      <c r="H12" s="149"/>
      <c r="K12" s="369"/>
    </row>
    <row r="13" spans="1:11" ht="21" customHeight="1">
      <c r="A13" s="348" t="s">
        <v>238</v>
      </c>
      <c r="B13" s="367">
        <f t="shared" si="0"/>
        <v>4077</v>
      </c>
      <c r="C13" s="367">
        <f t="shared" si="2"/>
        <v>4001</v>
      </c>
      <c r="D13" s="367">
        <v>3778</v>
      </c>
      <c r="E13" s="370">
        <v>223</v>
      </c>
      <c r="F13" s="368">
        <f t="shared" si="1"/>
        <v>5.5736065983504127E-2</v>
      </c>
      <c r="G13" s="225">
        <v>76</v>
      </c>
      <c r="H13" s="149"/>
      <c r="K13" s="369"/>
    </row>
    <row r="14" spans="1:11" ht="34.5" customHeight="1">
      <c r="A14" s="354" t="s">
        <v>239</v>
      </c>
      <c r="B14" s="717">
        <f t="shared" si="0"/>
        <v>1</v>
      </c>
      <c r="C14" s="717">
        <f t="shared" si="2"/>
        <v>1</v>
      </c>
      <c r="D14" s="717">
        <v>1</v>
      </c>
      <c r="E14" s="374">
        <v>0</v>
      </c>
      <c r="F14" s="374">
        <v>0</v>
      </c>
      <c r="G14" s="374">
        <v>0</v>
      </c>
      <c r="H14" s="149"/>
      <c r="K14" s="369"/>
    </row>
    <row r="15" spans="1:11" ht="72.75" customHeight="1">
      <c r="A15" s="940" t="s">
        <v>694</v>
      </c>
      <c r="B15" s="940"/>
      <c r="C15" s="940"/>
      <c r="D15" s="940"/>
      <c r="E15" s="940"/>
      <c r="F15" s="940"/>
      <c r="G15" s="940"/>
      <c r="H15" s="62"/>
    </row>
    <row r="16" spans="1:11" s="375" customFormat="1" ht="18" customHeight="1">
      <c r="A16" s="772" t="s">
        <v>77</v>
      </c>
      <c r="B16" s="941" t="s">
        <v>240</v>
      </c>
      <c r="C16" s="942" t="s">
        <v>241</v>
      </c>
      <c r="D16" s="943"/>
      <c r="E16" s="943"/>
      <c r="F16" s="943"/>
      <c r="G16" s="946" t="s">
        <v>242</v>
      </c>
    </row>
    <row r="17" spans="1:8" ht="60">
      <c r="A17" s="772"/>
      <c r="B17" s="941"/>
      <c r="C17" s="376" t="s">
        <v>243</v>
      </c>
      <c r="D17" s="376" t="s">
        <v>244</v>
      </c>
      <c r="E17" s="376" t="s">
        <v>245</v>
      </c>
      <c r="F17" s="358" t="s">
        <v>247</v>
      </c>
      <c r="G17" s="947"/>
    </row>
    <row r="18" spans="1:8" ht="21" customHeight="1">
      <c r="A18" s="220" t="s">
        <v>155</v>
      </c>
      <c r="B18" s="365">
        <f>SUM(B19:B34)</f>
        <v>72260</v>
      </c>
      <c r="C18" s="365">
        <f>SUM(C19:C34)</f>
        <v>71344</v>
      </c>
      <c r="D18" s="365">
        <f>SUM(D19:D34)</f>
        <v>64353</v>
      </c>
      <c r="E18" s="365">
        <f>SUM(E19:E34)</f>
        <v>6991</v>
      </c>
      <c r="F18" s="377">
        <f>E18/C18</f>
        <v>9.7990020183897741E-2</v>
      </c>
      <c r="G18" s="365">
        <f>SUM(G19:G34)</f>
        <v>916</v>
      </c>
      <c r="H18" s="378"/>
    </row>
    <row r="19" spans="1:8" ht="21" customHeight="1">
      <c r="A19" s="224" t="s">
        <v>118</v>
      </c>
      <c r="B19" s="373">
        <f>C19+G19</f>
        <v>2481</v>
      </c>
      <c r="C19" s="225">
        <f>SUM(D19:E19)</f>
        <v>2458</v>
      </c>
      <c r="D19" s="373">
        <v>2190</v>
      </c>
      <c r="E19" s="373">
        <v>268</v>
      </c>
      <c r="F19" s="379">
        <f t="shared" ref="F19:F34" si="3">E19/C19</f>
        <v>0.10903173311635476</v>
      </c>
      <c r="G19" s="373">
        <v>23</v>
      </c>
      <c r="H19" s="378"/>
    </row>
    <row r="20" spans="1:8" ht="21" customHeight="1">
      <c r="A20" s="224" t="s">
        <v>119</v>
      </c>
      <c r="B20" s="373">
        <f t="shared" ref="B20:B34" si="4">C20+G20</f>
        <v>4164</v>
      </c>
      <c r="C20" s="225">
        <f t="shared" ref="C20:C34" si="5">SUM(D20:E20)</f>
        <v>4126</v>
      </c>
      <c r="D20" s="373">
        <v>3722</v>
      </c>
      <c r="E20" s="373">
        <v>404</v>
      </c>
      <c r="F20" s="379">
        <f t="shared" si="3"/>
        <v>9.7915656810470195E-2</v>
      </c>
      <c r="G20" s="373">
        <v>38</v>
      </c>
      <c r="H20" s="378"/>
    </row>
    <row r="21" spans="1:8" ht="21" customHeight="1">
      <c r="A21" s="224" t="s">
        <v>120</v>
      </c>
      <c r="B21" s="373">
        <f t="shared" si="4"/>
        <v>8824</v>
      </c>
      <c r="C21" s="225">
        <f t="shared" si="5"/>
        <v>8727</v>
      </c>
      <c r="D21" s="373">
        <v>7661</v>
      </c>
      <c r="E21" s="373">
        <v>1066</v>
      </c>
      <c r="F21" s="379">
        <f t="shared" si="3"/>
        <v>0.12214965050991176</v>
      </c>
      <c r="G21" s="373">
        <v>97</v>
      </c>
      <c r="H21" s="378"/>
    </row>
    <row r="22" spans="1:8" ht="21" customHeight="1">
      <c r="A22" s="224" t="s">
        <v>121</v>
      </c>
      <c r="B22" s="373">
        <f t="shared" si="4"/>
        <v>1113</v>
      </c>
      <c r="C22" s="225">
        <f t="shared" si="5"/>
        <v>1097</v>
      </c>
      <c r="D22" s="373">
        <v>1050</v>
      </c>
      <c r="E22" s="373">
        <v>47</v>
      </c>
      <c r="F22" s="379">
        <f t="shared" si="3"/>
        <v>4.2844120328167729E-2</v>
      </c>
      <c r="G22" s="373">
        <v>16</v>
      </c>
      <c r="H22" s="380"/>
    </row>
    <row r="23" spans="1:8" ht="21" customHeight="1">
      <c r="A23" s="224" t="s">
        <v>122</v>
      </c>
      <c r="B23" s="373">
        <f t="shared" si="4"/>
        <v>5120</v>
      </c>
      <c r="C23" s="225">
        <f t="shared" si="5"/>
        <v>5091</v>
      </c>
      <c r="D23" s="373">
        <v>4520</v>
      </c>
      <c r="E23" s="373">
        <v>571</v>
      </c>
      <c r="F23" s="379">
        <f t="shared" si="3"/>
        <v>0.11215871145158123</v>
      </c>
      <c r="G23" s="373">
        <v>29</v>
      </c>
      <c r="H23" s="380"/>
    </row>
    <row r="24" spans="1:8" ht="21" customHeight="1">
      <c r="A24" s="224" t="s">
        <v>123</v>
      </c>
      <c r="B24" s="373">
        <f t="shared" si="4"/>
        <v>8392</v>
      </c>
      <c r="C24" s="225">
        <f t="shared" si="5"/>
        <v>8291</v>
      </c>
      <c r="D24" s="373">
        <v>7693</v>
      </c>
      <c r="E24" s="373">
        <v>598</v>
      </c>
      <c r="F24" s="379">
        <f t="shared" si="3"/>
        <v>7.2126402122783748E-2</v>
      </c>
      <c r="G24" s="373">
        <v>101</v>
      </c>
      <c r="H24" s="378"/>
    </row>
    <row r="25" spans="1:8" ht="21" customHeight="1">
      <c r="A25" s="224" t="s">
        <v>124</v>
      </c>
      <c r="B25" s="373">
        <f t="shared" si="4"/>
        <v>10105</v>
      </c>
      <c r="C25" s="225">
        <f t="shared" si="5"/>
        <v>9982</v>
      </c>
      <c r="D25" s="373">
        <v>8916</v>
      </c>
      <c r="E25" s="373">
        <v>1066</v>
      </c>
      <c r="F25" s="379">
        <f t="shared" si="3"/>
        <v>0.10679222600681226</v>
      </c>
      <c r="G25" s="373">
        <v>123</v>
      </c>
      <c r="H25" s="378"/>
    </row>
    <row r="26" spans="1:8" ht="21" customHeight="1">
      <c r="A26" s="224" t="s">
        <v>125</v>
      </c>
      <c r="B26" s="373">
        <f t="shared" si="4"/>
        <v>867</v>
      </c>
      <c r="C26" s="225">
        <f t="shared" si="5"/>
        <v>857</v>
      </c>
      <c r="D26" s="373">
        <v>746</v>
      </c>
      <c r="E26" s="373">
        <v>111</v>
      </c>
      <c r="F26" s="379">
        <f t="shared" si="3"/>
        <v>0.1295215869311552</v>
      </c>
      <c r="G26" s="373">
        <v>10</v>
      </c>
      <c r="H26" s="378"/>
    </row>
    <row r="27" spans="1:8" ht="21" customHeight="1">
      <c r="A27" s="224" t="s">
        <v>126</v>
      </c>
      <c r="B27" s="373">
        <f t="shared" si="4"/>
        <v>4658</v>
      </c>
      <c r="C27" s="225">
        <f t="shared" si="5"/>
        <v>4547</v>
      </c>
      <c r="D27" s="373">
        <v>4131</v>
      </c>
      <c r="E27" s="373">
        <v>416</v>
      </c>
      <c r="F27" s="379">
        <f t="shared" si="3"/>
        <v>9.1488893776116118E-2</v>
      </c>
      <c r="G27" s="373">
        <v>111</v>
      </c>
      <c r="H27" s="378"/>
    </row>
    <row r="28" spans="1:8" ht="21" customHeight="1">
      <c r="A28" s="224" t="s">
        <v>127</v>
      </c>
      <c r="B28" s="373">
        <f t="shared" si="4"/>
        <v>4654</v>
      </c>
      <c r="C28" s="225">
        <f t="shared" si="5"/>
        <v>4595</v>
      </c>
      <c r="D28" s="373">
        <v>3981</v>
      </c>
      <c r="E28" s="373">
        <v>614</v>
      </c>
      <c r="F28" s="379">
        <f t="shared" si="3"/>
        <v>0.13362350380848748</v>
      </c>
      <c r="G28" s="373">
        <v>59</v>
      </c>
      <c r="H28" s="378"/>
    </row>
    <row r="29" spans="1:8" ht="21" customHeight="1">
      <c r="A29" s="224" t="s">
        <v>128</v>
      </c>
      <c r="B29" s="373">
        <f t="shared" si="4"/>
        <v>2689</v>
      </c>
      <c r="C29" s="225">
        <f t="shared" si="5"/>
        <v>2656</v>
      </c>
      <c r="D29" s="373">
        <v>2469</v>
      </c>
      <c r="E29" s="373">
        <v>187</v>
      </c>
      <c r="F29" s="379">
        <f t="shared" si="3"/>
        <v>7.0406626506024098E-2</v>
      </c>
      <c r="G29" s="373">
        <v>33</v>
      </c>
      <c r="H29" s="378"/>
    </row>
    <row r="30" spans="1:8" ht="21" customHeight="1">
      <c r="A30" s="224" t="s">
        <v>129</v>
      </c>
      <c r="B30" s="373">
        <f t="shared" si="4"/>
        <v>2112</v>
      </c>
      <c r="C30" s="225">
        <f t="shared" si="5"/>
        <v>2095</v>
      </c>
      <c r="D30" s="373">
        <v>1925</v>
      </c>
      <c r="E30" s="373">
        <v>170</v>
      </c>
      <c r="F30" s="379">
        <f t="shared" si="3"/>
        <v>8.1145584725536998E-2</v>
      </c>
      <c r="G30" s="373">
        <v>17</v>
      </c>
      <c r="H30" s="378"/>
    </row>
    <row r="31" spans="1:8" ht="21" customHeight="1">
      <c r="A31" s="224" t="s">
        <v>130</v>
      </c>
      <c r="B31" s="373">
        <f t="shared" si="4"/>
        <v>4802</v>
      </c>
      <c r="C31" s="225">
        <f t="shared" si="5"/>
        <v>4692</v>
      </c>
      <c r="D31" s="373">
        <v>4140</v>
      </c>
      <c r="E31" s="373">
        <v>552</v>
      </c>
      <c r="F31" s="379">
        <f t="shared" si="3"/>
        <v>0.11764705882352941</v>
      </c>
      <c r="G31" s="373">
        <v>110</v>
      </c>
      <c r="H31" s="378"/>
    </row>
    <row r="32" spans="1:8" ht="21" customHeight="1">
      <c r="A32" s="224" t="s">
        <v>131</v>
      </c>
      <c r="B32" s="373">
        <f t="shared" si="4"/>
        <v>2675</v>
      </c>
      <c r="C32" s="225">
        <f t="shared" si="5"/>
        <v>2630</v>
      </c>
      <c r="D32" s="373">
        <v>2337</v>
      </c>
      <c r="E32" s="373">
        <v>293</v>
      </c>
      <c r="F32" s="379">
        <f t="shared" si="3"/>
        <v>0.11140684410646388</v>
      </c>
      <c r="G32" s="373">
        <v>45</v>
      </c>
      <c r="H32" s="378"/>
    </row>
    <row r="33" spans="1:8" ht="21" customHeight="1">
      <c r="A33" s="224" t="s">
        <v>132</v>
      </c>
      <c r="B33" s="373">
        <f t="shared" si="4"/>
        <v>8131</v>
      </c>
      <c r="C33" s="225">
        <f t="shared" si="5"/>
        <v>8048</v>
      </c>
      <c r="D33" s="373">
        <v>7542</v>
      </c>
      <c r="E33" s="373">
        <v>506</v>
      </c>
      <c r="F33" s="379">
        <f t="shared" si="3"/>
        <v>6.2872763419483099E-2</v>
      </c>
      <c r="G33" s="373">
        <v>83</v>
      </c>
      <c r="H33" s="378"/>
    </row>
    <row r="34" spans="1:8" ht="21" customHeight="1">
      <c r="A34" s="228" t="s">
        <v>133</v>
      </c>
      <c r="B34" s="381">
        <f t="shared" si="4"/>
        <v>1473</v>
      </c>
      <c r="C34" s="229">
        <f t="shared" si="5"/>
        <v>1452</v>
      </c>
      <c r="D34" s="381">
        <v>1330</v>
      </c>
      <c r="E34" s="382">
        <v>122</v>
      </c>
      <c r="F34" s="383">
        <f t="shared" si="3"/>
        <v>8.4022038567493115E-2</v>
      </c>
      <c r="G34" s="381">
        <v>21</v>
      </c>
      <c r="H34" s="378"/>
    </row>
    <row r="35" spans="1:8" ht="15">
      <c r="A35" s="26"/>
      <c r="B35" s="384"/>
      <c r="C35" s="384"/>
      <c r="D35" s="384"/>
      <c r="E35" s="384"/>
      <c r="F35" s="385"/>
      <c r="G35" s="384"/>
      <c r="H35" s="378"/>
    </row>
    <row r="36" spans="1:8">
      <c r="B36" s="78"/>
      <c r="C36" s="78"/>
      <c r="D36" s="78"/>
      <c r="E36" s="78"/>
      <c r="G36" s="78"/>
    </row>
    <row r="37" spans="1:8">
      <c r="B37" s="78"/>
      <c r="C37" s="78"/>
      <c r="D37" s="78"/>
      <c r="E37" s="78"/>
      <c r="G37" s="78"/>
    </row>
  </sheetData>
  <mergeCells count="11">
    <mergeCell ref="A15:G15"/>
    <mergeCell ref="A16:A17"/>
    <mergeCell ref="B16:B17"/>
    <mergeCell ref="C16:F16"/>
    <mergeCell ref="G16:G17"/>
    <mergeCell ref="A1:G1"/>
    <mergeCell ref="A3:G3"/>
    <mergeCell ref="A4:A5"/>
    <mergeCell ref="B4:B5"/>
    <mergeCell ref="C4:F4"/>
    <mergeCell ref="G4:G5"/>
  </mergeCells>
  <printOptions horizontalCentered="1"/>
  <pageMargins left="0.59055118110236227" right="0.59055118110236227" top="0.59055118110236227" bottom="0.59055118110236227" header="0.31496062992125984" footer="0.31496062992125984"/>
  <pageSetup paperSize="9" scale="75" orientation="portrait" r:id="rId1"/>
  <headerFooter alignWithMargins="0"/>
  <ignoredErrors>
    <ignoredError sqref="B18:B34 C18:E18 G18 E7 G7" unlockedFormula="1"/>
    <ignoredError sqref="F18 F7"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F2653-59ED-44D1-8EC3-1AF9D6E67F1A}">
  <dimension ref="A1:G27"/>
  <sheetViews>
    <sheetView showGridLines="0" view="pageBreakPreview" zoomScale="90" zoomScaleNormal="100" zoomScaleSheetLayoutView="90" workbookViewId="0">
      <selection activeCell="A17" sqref="A17:B17"/>
    </sheetView>
  </sheetViews>
  <sheetFormatPr defaultRowHeight="15"/>
  <cols>
    <col min="1" max="1" width="37.85546875" customWidth="1"/>
    <col min="2" max="2" width="16" customWidth="1"/>
    <col min="3" max="3" width="16.140625" customWidth="1"/>
    <col min="4" max="4" width="15" customWidth="1"/>
    <col min="5" max="5" width="14.28515625" customWidth="1"/>
    <col min="6" max="6" width="14.7109375" customWidth="1"/>
    <col min="7" max="7" width="12.140625" customWidth="1"/>
  </cols>
  <sheetData>
    <row r="1" spans="1:7" ht="30" customHeight="1">
      <c r="A1" s="938" t="str">
        <f>'Tab 4 (19) i 5 (20)'!A1:G1</f>
        <v xml:space="preserve"> III. EMERYTURY I RENTY REALIZOWANE PRZEZ KASĘ ROLNICZEGO UBEZPIECZENIA SPOŁECZNEGO</v>
      </c>
      <c r="B1" s="938"/>
      <c r="C1" s="938"/>
      <c r="D1" s="938"/>
      <c r="E1" s="938"/>
      <c r="F1" s="938"/>
      <c r="G1" s="938"/>
    </row>
    <row r="2" spans="1:7" ht="33" customHeight="1"/>
    <row r="3" spans="1:7" ht="39" customHeight="1">
      <c r="A3" s="949" t="s">
        <v>695</v>
      </c>
      <c r="B3" s="949"/>
      <c r="C3" s="949"/>
      <c r="D3" s="949"/>
      <c r="E3" s="949"/>
      <c r="F3" s="949"/>
      <c r="G3" s="949"/>
    </row>
    <row r="4" spans="1:7" ht="75" customHeight="1">
      <c r="A4" s="476" t="s">
        <v>77</v>
      </c>
      <c r="B4" s="477" t="s">
        <v>248</v>
      </c>
      <c r="C4" s="477" t="s">
        <v>249</v>
      </c>
      <c r="D4" s="477" t="s">
        <v>250</v>
      </c>
      <c r="E4" s="477" t="s">
        <v>251</v>
      </c>
      <c r="F4" s="477" t="s">
        <v>252</v>
      </c>
    </row>
    <row r="5" spans="1:7" ht="21" customHeight="1">
      <c r="A5" s="471" t="s">
        <v>155</v>
      </c>
      <c r="B5" s="471">
        <v>872</v>
      </c>
      <c r="C5" s="471">
        <v>519</v>
      </c>
      <c r="D5" s="471">
        <v>142</v>
      </c>
      <c r="E5" s="471">
        <v>624</v>
      </c>
      <c r="F5" s="471">
        <v>837</v>
      </c>
    </row>
    <row r="6" spans="1:7" ht="21" customHeight="1">
      <c r="A6" s="464" t="s">
        <v>233</v>
      </c>
      <c r="B6" s="464">
        <v>238</v>
      </c>
      <c r="C6" s="464">
        <v>167</v>
      </c>
      <c r="D6" s="464">
        <v>38</v>
      </c>
      <c r="E6" s="464">
        <v>200</v>
      </c>
      <c r="F6" s="464">
        <v>230</v>
      </c>
    </row>
    <row r="7" spans="1:7" ht="21" customHeight="1">
      <c r="A7" s="464" t="s">
        <v>234</v>
      </c>
      <c r="B7" s="464">
        <v>15</v>
      </c>
      <c r="C7" s="464">
        <v>10</v>
      </c>
      <c r="D7" s="462">
        <v>0</v>
      </c>
      <c r="E7" s="464">
        <v>8</v>
      </c>
      <c r="F7" s="464">
        <v>17</v>
      </c>
    </row>
    <row r="8" spans="1:7" ht="21" customHeight="1">
      <c r="A8" s="464" t="s">
        <v>235</v>
      </c>
      <c r="B8" s="464">
        <v>634</v>
      </c>
      <c r="C8" s="464">
        <v>352</v>
      </c>
      <c r="D8" s="464">
        <v>104</v>
      </c>
      <c r="E8" s="464">
        <v>424</v>
      </c>
      <c r="F8" s="464">
        <v>607</v>
      </c>
    </row>
    <row r="9" spans="1:7" ht="21" customHeight="1">
      <c r="A9" s="464" t="s">
        <v>236</v>
      </c>
      <c r="B9" s="464">
        <v>542</v>
      </c>
      <c r="C9" s="464">
        <v>294</v>
      </c>
      <c r="D9" s="464">
        <v>72</v>
      </c>
      <c r="E9" s="464">
        <v>376</v>
      </c>
      <c r="F9" s="464">
        <v>498</v>
      </c>
    </row>
    <row r="10" spans="1:7" ht="27.75" customHeight="1">
      <c r="A10" s="466" t="s">
        <v>237</v>
      </c>
      <c r="B10" s="464">
        <v>17</v>
      </c>
      <c r="C10" s="464">
        <v>8</v>
      </c>
      <c r="D10" s="462">
        <v>0</v>
      </c>
      <c r="E10" s="464">
        <v>11</v>
      </c>
      <c r="F10" s="464">
        <v>14</v>
      </c>
    </row>
    <row r="11" spans="1:7" ht="21" customHeight="1">
      <c r="A11" s="468" t="s">
        <v>238</v>
      </c>
      <c r="B11" s="468">
        <v>92</v>
      </c>
      <c r="C11" s="468">
        <v>58</v>
      </c>
      <c r="D11" s="468">
        <v>32</v>
      </c>
      <c r="E11" s="468">
        <v>48</v>
      </c>
      <c r="F11" s="468">
        <v>109</v>
      </c>
    </row>
    <row r="12" spans="1:7" ht="21" customHeight="1">
      <c r="A12" s="728"/>
      <c r="B12" s="728"/>
      <c r="C12" s="728"/>
      <c r="D12" s="728"/>
      <c r="E12" s="728"/>
      <c r="F12" s="728"/>
    </row>
    <row r="13" spans="1:7" ht="21" customHeight="1">
      <c r="A13" s="728"/>
      <c r="B13" s="728"/>
      <c r="C13" s="728"/>
      <c r="D13" s="728"/>
      <c r="E13" s="728"/>
      <c r="F13" s="728"/>
    </row>
    <row r="14" spans="1:7" ht="33" customHeight="1"/>
    <row r="15" spans="1:7" ht="36" customHeight="1">
      <c r="A15" s="949" t="s">
        <v>696</v>
      </c>
      <c r="B15" s="949"/>
      <c r="C15" s="949"/>
      <c r="D15" s="949"/>
      <c r="E15" s="949"/>
      <c r="F15" s="949"/>
    </row>
    <row r="16" spans="1:7" ht="21" customHeight="1">
      <c r="A16" s="948" t="s">
        <v>77</v>
      </c>
      <c r="B16" s="948" t="s">
        <v>241</v>
      </c>
      <c r="C16" s="948"/>
      <c r="D16" s="948"/>
      <c r="E16" s="948"/>
      <c r="F16" s="948"/>
      <c r="G16" s="948"/>
    </row>
    <row r="17" spans="1:7" ht="21" customHeight="1">
      <c r="A17" s="948"/>
      <c r="B17" s="948" t="s">
        <v>243</v>
      </c>
      <c r="C17" s="951" t="s">
        <v>163</v>
      </c>
      <c r="D17" s="951"/>
      <c r="E17" s="951"/>
      <c r="F17" s="951"/>
      <c r="G17" s="952" t="s">
        <v>253</v>
      </c>
    </row>
    <row r="18" spans="1:7" ht="21" customHeight="1">
      <c r="A18" s="948"/>
      <c r="B18" s="948"/>
      <c r="C18" s="952" t="s">
        <v>254</v>
      </c>
      <c r="D18" s="952"/>
      <c r="E18" s="952"/>
      <c r="F18" s="952" t="s">
        <v>255</v>
      </c>
      <c r="G18" s="952"/>
    </row>
    <row r="19" spans="1:7" ht="60">
      <c r="A19" s="948"/>
      <c r="B19" s="948"/>
      <c r="C19" s="477" t="s">
        <v>231</v>
      </c>
      <c r="D19" s="477" t="s">
        <v>413</v>
      </c>
      <c r="E19" s="477" t="s">
        <v>256</v>
      </c>
      <c r="F19" s="952"/>
      <c r="G19" s="952"/>
    </row>
    <row r="20" spans="1:7" ht="21" customHeight="1">
      <c r="A20" s="471" t="s">
        <v>155</v>
      </c>
      <c r="B20" s="471">
        <f>C20+F20+G20</f>
        <v>582</v>
      </c>
      <c r="C20" s="471">
        <f>SUM(D20:E20)</f>
        <v>419</v>
      </c>
      <c r="D20" s="471">
        <f>D21+D23</f>
        <v>200</v>
      </c>
      <c r="E20" s="471">
        <f t="shared" ref="E20:G20" si="0">E21+E23</f>
        <v>219</v>
      </c>
      <c r="F20" s="471">
        <f t="shared" si="0"/>
        <v>83</v>
      </c>
      <c r="G20" s="471">
        <f t="shared" si="0"/>
        <v>80</v>
      </c>
    </row>
    <row r="21" spans="1:7" ht="21" customHeight="1">
      <c r="A21" s="464" t="s">
        <v>233</v>
      </c>
      <c r="B21" s="464">
        <f t="shared" ref="B21:B26" si="1">C21+F21+G21</f>
        <v>181</v>
      </c>
      <c r="C21" s="464">
        <f t="shared" ref="C21:C26" si="2">SUM(D21:E21)</f>
        <v>114</v>
      </c>
      <c r="D21" s="464">
        <v>62</v>
      </c>
      <c r="E21" s="464">
        <v>52</v>
      </c>
      <c r="F21" s="464">
        <v>33</v>
      </c>
      <c r="G21" s="464">
        <v>34</v>
      </c>
    </row>
    <row r="22" spans="1:7" ht="21" customHeight="1">
      <c r="A22" s="464" t="s">
        <v>234</v>
      </c>
      <c r="B22" s="464">
        <f t="shared" si="1"/>
        <v>8</v>
      </c>
      <c r="C22" s="464">
        <f t="shared" si="2"/>
        <v>3</v>
      </c>
      <c r="D22" s="464">
        <v>3</v>
      </c>
      <c r="E22" s="462">
        <v>0</v>
      </c>
      <c r="F22" s="464">
        <v>1</v>
      </c>
      <c r="G22" s="464">
        <v>4</v>
      </c>
    </row>
    <row r="23" spans="1:7" ht="21" customHeight="1">
      <c r="A23" s="464" t="s">
        <v>235</v>
      </c>
      <c r="B23" s="464">
        <f t="shared" si="1"/>
        <v>401</v>
      </c>
      <c r="C23" s="464">
        <f t="shared" si="2"/>
        <v>305</v>
      </c>
      <c r="D23" s="464">
        <v>138</v>
      </c>
      <c r="E23" s="464">
        <v>167</v>
      </c>
      <c r="F23" s="464">
        <v>50</v>
      </c>
      <c r="G23" s="464">
        <v>46</v>
      </c>
    </row>
    <row r="24" spans="1:7" ht="21" customHeight="1">
      <c r="A24" s="464" t="s">
        <v>236</v>
      </c>
      <c r="B24" s="464">
        <f t="shared" si="1"/>
        <v>359</v>
      </c>
      <c r="C24" s="464">
        <f t="shared" si="2"/>
        <v>275</v>
      </c>
      <c r="D24" s="464">
        <v>120</v>
      </c>
      <c r="E24" s="464">
        <v>155</v>
      </c>
      <c r="F24" s="464">
        <v>42</v>
      </c>
      <c r="G24" s="464">
        <v>42</v>
      </c>
    </row>
    <row r="25" spans="1:7" ht="27.75" customHeight="1">
      <c r="A25" s="466" t="s">
        <v>237</v>
      </c>
      <c r="B25" s="464">
        <f t="shared" si="1"/>
        <v>11</v>
      </c>
      <c r="C25" s="464">
        <f t="shared" si="2"/>
        <v>7</v>
      </c>
      <c r="D25" s="464">
        <v>3</v>
      </c>
      <c r="E25" s="464">
        <v>4</v>
      </c>
      <c r="F25" s="464">
        <v>1</v>
      </c>
      <c r="G25" s="464">
        <v>3</v>
      </c>
    </row>
    <row r="26" spans="1:7" ht="26.25" customHeight="1">
      <c r="A26" s="468" t="s">
        <v>238</v>
      </c>
      <c r="B26" s="468">
        <f t="shared" si="1"/>
        <v>42</v>
      </c>
      <c r="C26" s="468">
        <f t="shared" si="2"/>
        <v>30</v>
      </c>
      <c r="D26" s="468">
        <v>18</v>
      </c>
      <c r="E26" s="468">
        <v>12</v>
      </c>
      <c r="F26" s="468">
        <v>8</v>
      </c>
      <c r="G26" s="468">
        <v>4</v>
      </c>
    </row>
    <row r="27" spans="1:7" ht="38.25" customHeight="1">
      <c r="A27" s="950" t="s">
        <v>412</v>
      </c>
      <c r="B27" s="950"/>
      <c r="C27" s="950"/>
      <c r="D27" s="950"/>
      <c r="E27" s="950"/>
      <c r="F27" s="950"/>
      <c r="G27" s="950"/>
    </row>
  </sheetData>
  <mergeCells count="11">
    <mergeCell ref="A16:A19"/>
    <mergeCell ref="A1:G1"/>
    <mergeCell ref="A3:G3"/>
    <mergeCell ref="A15:F15"/>
    <mergeCell ref="A27:G27"/>
    <mergeCell ref="B16:G16"/>
    <mergeCell ref="B17:B19"/>
    <mergeCell ref="C17:F17"/>
    <mergeCell ref="C18:E18"/>
    <mergeCell ref="F18:F19"/>
    <mergeCell ref="G17:G19"/>
  </mergeCells>
  <printOptions horizontalCentered="1"/>
  <pageMargins left="0.51181102362204722" right="0.51181102362204722" top="0.74803149606299213" bottom="0.74803149606299213" header="0.31496062992125984" footer="0.31496062992125984"/>
  <pageSetup paperSize="9" scale="73" orientation="portrait" r:id="rId1"/>
  <ignoredErrors>
    <ignoredError sqref="C21:C26" formulaRange="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364D3-1117-4255-8AC4-801DE8320DCA}">
  <dimension ref="A1:F25"/>
  <sheetViews>
    <sheetView showGridLines="0" view="pageBreakPreview" topLeftCell="A10" zoomScaleNormal="100" zoomScaleSheetLayoutView="100" workbookViewId="0">
      <selection activeCell="A17" sqref="A17:B17"/>
    </sheetView>
  </sheetViews>
  <sheetFormatPr defaultRowHeight="15"/>
  <cols>
    <col min="1" max="1" width="37.140625" customWidth="1"/>
    <col min="2" max="5" width="16.140625" customWidth="1"/>
    <col min="6" max="6" width="14.5703125" customWidth="1"/>
  </cols>
  <sheetData>
    <row r="1" spans="1:6" ht="36" customHeight="1">
      <c r="A1" s="938" t="str">
        <f>'Tab 6 (21) i 7 (22)'!A1:G1</f>
        <v xml:space="preserve"> III. EMERYTURY I RENTY REALIZOWANE PRZEZ KASĘ ROLNICZEGO UBEZPIECZENIA SPOŁECZNEGO</v>
      </c>
      <c r="B1" s="938"/>
      <c r="C1" s="938"/>
      <c r="D1" s="938"/>
      <c r="E1" s="938"/>
      <c r="F1" s="938"/>
    </row>
    <row r="2" spans="1:6" ht="30" customHeight="1">
      <c r="A2" s="716"/>
      <c r="B2" s="716"/>
      <c r="C2" s="716"/>
      <c r="D2" s="716"/>
      <c r="E2" s="716"/>
      <c r="F2" s="716"/>
    </row>
    <row r="3" spans="1:6" ht="50.25" customHeight="1">
      <c r="A3" s="953" t="s">
        <v>628</v>
      </c>
      <c r="B3" s="953"/>
      <c r="C3" s="953"/>
      <c r="D3" s="953"/>
      <c r="E3" s="953"/>
      <c r="F3" s="953"/>
    </row>
    <row r="4" spans="1:6" ht="87" customHeight="1">
      <c r="A4" s="474" t="s">
        <v>77</v>
      </c>
      <c r="B4" s="475" t="s">
        <v>248</v>
      </c>
      <c r="C4" s="475" t="s">
        <v>249</v>
      </c>
      <c r="D4" s="475" t="s">
        <v>250</v>
      </c>
      <c r="E4" s="475" t="s">
        <v>251</v>
      </c>
      <c r="F4" s="475" t="s">
        <v>252</v>
      </c>
    </row>
    <row r="5" spans="1:6" ht="21" customHeight="1">
      <c r="A5" s="471" t="s">
        <v>155</v>
      </c>
      <c r="B5" s="471">
        <v>45</v>
      </c>
      <c r="C5" s="471">
        <v>30</v>
      </c>
      <c r="D5" s="471">
        <v>1</v>
      </c>
      <c r="E5" s="471">
        <v>23</v>
      </c>
      <c r="F5" s="471">
        <v>52</v>
      </c>
    </row>
    <row r="6" spans="1:6" ht="21" customHeight="1">
      <c r="A6" s="464" t="s">
        <v>233</v>
      </c>
      <c r="B6" s="464">
        <v>30</v>
      </c>
      <c r="C6" s="464">
        <v>20</v>
      </c>
      <c r="D6" s="464">
        <v>1</v>
      </c>
      <c r="E6" s="464">
        <v>15</v>
      </c>
      <c r="F6" s="464">
        <v>35</v>
      </c>
    </row>
    <row r="7" spans="1:6" ht="21" customHeight="1">
      <c r="A7" s="464" t="s">
        <v>234</v>
      </c>
      <c r="B7" s="464">
        <v>2</v>
      </c>
      <c r="C7" s="462">
        <v>0</v>
      </c>
      <c r="D7" s="462">
        <v>0</v>
      </c>
      <c r="E7" s="462">
        <v>0</v>
      </c>
      <c r="F7" s="464">
        <v>2</v>
      </c>
    </row>
    <row r="8" spans="1:6" ht="21" customHeight="1">
      <c r="A8" s="464" t="s">
        <v>235</v>
      </c>
      <c r="B8" s="464">
        <v>15</v>
      </c>
      <c r="C8" s="464">
        <v>10</v>
      </c>
      <c r="D8" s="462">
        <v>0</v>
      </c>
      <c r="E8" s="464">
        <v>8</v>
      </c>
      <c r="F8" s="464">
        <v>17</v>
      </c>
    </row>
    <row r="9" spans="1:6" ht="21" customHeight="1">
      <c r="A9" s="464" t="s">
        <v>236</v>
      </c>
      <c r="B9" s="464">
        <v>12</v>
      </c>
      <c r="C9" s="464">
        <v>9</v>
      </c>
      <c r="D9" s="462">
        <v>0</v>
      </c>
      <c r="E9" s="464">
        <v>6</v>
      </c>
      <c r="F9" s="464">
        <v>15</v>
      </c>
    </row>
    <row r="10" spans="1:6" ht="27" customHeight="1">
      <c r="A10" s="466" t="s">
        <v>237</v>
      </c>
      <c r="B10" s="462">
        <v>0</v>
      </c>
      <c r="C10" s="462">
        <v>0</v>
      </c>
      <c r="D10" s="462">
        <v>0</v>
      </c>
      <c r="E10" s="462">
        <v>0</v>
      </c>
      <c r="F10" s="462">
        <v>0</v>
      </c>
    </row>
    <row r="11" spans="1:6" ht="21" customHeight="1">
      <c r="A11" s="468" t="s">
        <v>238</v>
      </c>
      <c r="B11" s="468">
        <v>3</v>
      </c>
      <c r="C11" s="468">
        <v>1</v>
      </c>
      <c r="D11" s="539">
        <v>0</v>
      </c>
      <c r="E11" s="468">
        <v>2</v>
      </c>
      <c r="F11" s="468">
        <v>2</v>
      </c>
    </row>
    <row r="12" spans="1:6" ht="42" customHeight="1"/>
    <row r="13" spans="1:6" ht="45" customHeight="1">
      <c r="A13" s="953" t="s">
        <v>629</v>
      </c>
      <c r="B13" s="953"/>
      <c r="C13" s="953"/>
      <c r="D13" s="953"/>
      <c r="E13" s="953"/>
      <c r="F13" s="953"/>
    </row>
    <row r="14" spans="1:6" ht="24" customHeight="1">
      <c r="A14" s="948" t="s">
        <v>77</v>
      </c>
      <c r="B14" s="952" t="s">
        <v>241</v>
      </c>
      <c r="C14" s="952"/>
      <c r="D14" s="952"/>
      <c r="E14" s="952"/>
      <c r="F14" s="952"/>
    </row>
    <row r="15" spans="1:6" ht="24" customHeight="1">
      <c r="A15" s="948"/>
      <c r="B15" s="952" t="s">
        <v>243</v>
      </c>
      <c r="C15" s="952" t="s">
        <v>163</v>
      </c>
      <c r="D15" s="952"/>
      <c r="E15" s="952"/>
      <c r="F15" s="952" t="s">
        <v>253</v>
      </c>
    </row>
    <row r="16" spans="1:6" ht="24" customHeight="1">
      <c r="A16" s="948"/>
      <c r="B16" s="952"/>
      <c r="C16" s="952" t="s">
        <v>254</v>
      </c>
      <c r="D16" s="952"/>
      <c r="E16" s="952"/>
      <c r="F16" s="952"/>
    </row>
    <row r="17" spans="1:6" ht="60">
      <c r="A17" s="948"/>
      <c r="B17" s="952"/>
      <c r="C17" s="475" t="s">
        <v>231</v>
      </c>
      <c r="D17" s="475" t="s">
        <v>413</v>
      </c>
      <c r="E17" s="475" t="s">
        <v>256</v>
      </c>
      <c r="F17" s="952"/>
    </row>
    <row r="18" spans="1:6" ht="21" customHeight="1">
      <c r="A18" s="471" t="s">
        <v>155</v>
      </c>
      <c r="B18" s="471">
        <f>C18+F18</f>
        <v>20</v>
      </c>
      <c r="C18" s="471">
        <f>SUM(D18:E18)</f>
        <v>15</v>
      </c>
      <c r="D18" s="471">
        <f>D19+D21</f>
        <v>8</v>
      </c>
      <c r="E18" s="498">
        <f t="shared" ref="E18:F18" si="0">E19+E21</f>
        <v>7</v>
      </c>
      <c r="F18" s="498">
        <f t="shared" si="0"/>
        <v>5</v>
      </c>
    </row>
    <row r="19" spans="1:6" ht="21" customHeight="1">
      <c r="A19" s="464" t="s">
        <v>233</v>
      </c>
      <c r="B19" s="464">
        <f t="shared" ref="B19:B24" si="1">C19+F19</f>
        <v>14</v>
      </c>
      <c r="C19" s="464">
        <f t="shared" ref="C19:C24" si="2">SUM(D19:E19)</f>
        <v>10</v>
      </c>
      <c r="D19" s="464">
        <v>7</v>
      </c>
      <c r="E19" s="464">
        <v>3</v>
      </c>
      <c r="F19" s="464">
        <v>4</v>
      </c>
    </row>
    <row r="20" spans="1:6" ht="21" customHeight="1">
      <c r="A20" s="464" t="s">
        <v>234</v>
      </c>
      <c r="B20" s="462">
        <f t="shared" si="1"/>
        <v>0</v>
      </c>
      <c r="C20" s="462">
        <f t="shared" si="2"/>
        <v>0</v>
      </c>
      <c r="D20" s="462">
        <v>0</v>
      </c>
      <c r="E20" s="462">
        <v>0</v>
      </c>
      <c r="F20" s="462">
        <v>0</v>
      </c>
    </row>
    <row r="21" spans="1:6" ht="21" customHeight="1">
      <c r="A21" s="464" t="s">
        <v>235</v>
      </c>
      <c r="B21" s="464">
        <f t="shared" si="1"/>
        <v>6</v>
      </c>
      <c r="C21" s="464">
        <f t="shared" si="2"/>
        <v>5</v>
      </c>
      <c r="D21" s="464">
        <v>1</v>
      </c>
      <c r="E21" s="464">
        <v>4</v>
      </c>
      <c r="F21" s="464">
        <v>1</v>
      </c>
    </row>
    <row r="22" spans="1:6" ht="21" customHeight="1">
      <c r="A22" s="464" t="s">
        <v>236</v>
      </c>
      <c r="B22" s="464">
        <f t="shared" si="1"/>
        <v>4</v>
      </c>
      <c r="C22" s="464">
        <f t="shared" si="2"/>
        <v>3</v>
      </c>
      <c r="D22" s="464">
        <v>1</v>
      </c>
      <c r="E22" s="464">
        <v>2</v>
      </c>
      <c r="F22" s="464">
        <v>1</v>
      </c>
    </row>
    <row r="23" spans="1:6" ht="31.5" customHeight="1">
      <c r="A23" s="466" t="s">
        <v>237</v>
      </c>
      <c r="B23" s="462">
        <f t="shared" si="1"/>
        <v>0</v>
      </c>
      <c r="C23" s="462">
        <f t="shared" si="2"/>
        <v>0</v>
      </c>
      <c r="D23" s="462">
        <v>0</v>
      </c>
      <c r="E23" s="462">
        <v>0</v>
      </c>
      <c r="F23" s="462">
        <v>0</v>
      </c>
    </row>
    <row r="24" spans="1:6" ht="21" customHeight="1">
      <c r="A24" s="468" t="s">
        <v>238</v>
      </c>
      <c r="B24" s="468">
        <f t="shared" si="1"/>
        <v>2</v>
      </c>
      <c r="C24" s="468">
        <f t="shared" si="2"/>
        <v>2</v>
      </c>
      <c r="D24" s="539">
        <v>0</v>
      </c>
      <c r="E24" s="468">
        <v>2</v>
      </c>
      <c r="F24" s="539">
        <v>0</v>
      </c>
    </row>
    <row r="25" spans="1:6" ht="35.25" customHeight="1">
      <c r="A25" s="950" t="s">
        <v>412</v>
      </c>
      <c r="B25" s="950"/>
      <c r="C25" s="950"/>
      <c r="D25" s="950"/>
      <c r="E25" s="950"/>
      <c r="F25" s="950"/>
    </row>
  </sheetData>
  <mergeCells count="10">
    <mergeCell ref="A1:F1"/>
    <mergeCell ref="A3:F3"/>
    <mergeCell ref="A13:F13"/>
    <mergeCell ref="A25:F25"/>
    <mergeCell ref="A14:A17"/>
    <mergeCell ref="B14:F14"/>
    <mergeCell ref="B15:B17"/>
    <mergeCell ref="C15:E15"/>
    <mergeCell ref="C16:E16"/>
    <mergeCell ref="F15:F17"/>
  </mergeCells>
  <printOptions horizontalCentered="1"/>
  <pageMargins left="0.51181102362204722" right="0.51181102362204722" top="0.74803149606299213" bottom="0.74803149606299213" header="0.31496062992125984" footer="0.31496062992125984"/>
  <pageSetup paperSize="9" scale="75" orientation="portrait" r:id="rId1"/>
  <ignoredErrors>
    <ignoredError sqref="C19:C2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1"/>
  <sheetViews>
    <sheetView showGridLines="0" view="pageBreakPreview" topLeftCell="A43" zoomScale="60" zoomScaleNormal="90" workbookViewId="0">
      <selection activeCell="B51" sqref="B51"/>
    </sheetView>
  </sheetViews>
  <sheetFormatPr defaultColWidth="9.140625" defaultRowHeight="15" customHeight="1"/>
  <cols>
    <col min="1" max="1" width="12.5703125" style="6" customWidth="1"/>
    <col min="2" max="2" width="110.140625" style="1" customWidth="1"/>
    <col min="3" max="16364" width="9.140625" style="1"/>
    <col min="16365" max="16384" width="2.42578125" style="1" customWidth="1"/>
  </cols>
  <sheetData>
    <row r="1" spans="1:2" ht="32.450000000000003" customHeight="1">
      <c r="A1" s="749" t="s">
        <v>1</v>
      </c>
      <c r="B1" s="749"/>
    </row>
    <row r="2" spans="1:2">
      <c r="A2" s="513"/>
      <c r="B2" s="514"/>
    </row>
    <row r="3" spans="1:2" ht="20.25" customHeight="1">
      <c r="A3" s="513"/>
      <c r="B3" s="509" t="s">
        <v>35</v>
      </c>
    </row>
    <row r="4" spans="1:2" ht="20.25" customHeight="1">
      <c r="A4" s="2"/>
      <c r="B4" s="515"/>
    </row>
    <row r="5" spans="1:2" ht="24" customHeight="1">
      <c r="A5" s="522" t="s">
        <v>2</v>
      </c>
      <c r="B5" s="522" t="s">
        <v>601</v>
      </c>
    </row>
    <row r="6" spans="1:2" ht="24" customHeight="1">
      <c r="A6" s="520" t="s">
        <v>3</v>
      </c>
      <c r="B6" s="516" t="s">
        <v>4</v>
      </c>
    </row>
    <row r="7" spans="1:2" ht="36" customHeight="1">
      <c r="A7" s="520" t="s">
        <v>5</v>
      </c>
      <c r="B7" s="528" t="s">
        <v>602</v>
      </c>
    </row>
    <row r="8" spans="1:2" s="3" customFormat="1" ht="24" customHeight="1">
      <c r="A8" s="520" t="s">
        <v>6</v>
      </c>
      <c r="B8" s="529" t="s">
        <v>644</v>
      </c>
    </row>
    <row r="9" spans="1:2" ht="36" customHeight="1">
      <c r="A9" s="520" t="s">
        <v>7</v>
      </c>
      <c r="B9" s="528" t="s">
        <v>663</v>
      </c>
    </row>
    <row r="10" spans="1:2" ht="24" customHeight="1">
      <c r="A10" s="520" t="s">
        <v>8</v>
      </c>
      <c r="B10" s="529" t="s">
        <v>645</v>
      </c>
    </row>
    <row r="11" spans="1:2" ht="36" customHeight="1">
      <c r="A11" s="520" t="s">
        <v>9</v>
      </c>
      <c r="B11" s="528" t="s">
        <v>646</v>
      </c>
    </row>
    <row r="12" spans="1:2" ht="35.25" customHeight="1">
      <c r="A12" s="525" t="s">
        <v>10</v>
      </c>
      <c r="B12" s="529" t="s">
        <v>691</v>
      </c>
    </row>
    <row r="13" spans="1:2" ht="35.25" customHeight="1">
      <c r="A13" s="720" t="s">
        <v>11</v>
      </c>
      <c r="B13" s="721" t="s">
        <v>603</v>
      </c>
    </row>
    <row r="14" spans="1:2" ht="23.25" customHeight="1">
      <c r="A14" s="525" t="s">
        <v>553</v>
      </c>
      <c r="B14" s="516" t="s">
        <v>12</v>
      </c>
    </row>
    <row r="15" spans="1:2" ht="23.25" customHeight="1">
      <c r="A15" s="525" t="s">
        <v>13</v>
      </c>
      <c r="B15" s="521" t="s">
        <v>660</v>
      </c>
    </row>
    <row r="16" spans="1:2" ht="23.25" customHeight="1">
      <c r="A16" s="520" t="s">
        <v>15</v>
      </c>
      <c r="B16" s="516" t="s">
        <v>14</v>
      </c>
    </row>
    <row r="17" spans="1:2" ht="23.25" customHeight="1">
      <c r="A17" s="520" t="s">
        <v>554</v>
      </c>
      <c r="B17" s="530" t="s">
        <v>647</v>
      </c>
    </row>
    <row r="18" spans="1:2" ht="36" customHeight="1">
      <c r="A18" s="722" t="s">
        <v>555</v>
      </c>
      <c r="B18" s="723" t="s">
        <v>604</v>
      </c>
    </row>
    <row r="19" spans="1:2" ht="24" customHeight="1">
      <c r="A19" s="722" t="s">
        <v>556</v>
      </c>
      <c r="B19" s="724" t="s">
        <v>557</v>
      </c>
    </row>
    <row r="20" spans="1:2" ht="21" customHeight="1">
      <c r="A20" s="520"/>
      <c r="B20" s="524"/>
    </row>
    <row r="21" spans="1:2" ht="24" customHeight="1">
      <c r="A21" s="522" t="s">
        <v>16</v>
      </c>
      <c r="B21" s="522" t="s">
        <v>605</v>
      </c>
    </row>
    <row r="22" spans="1:2" ht="36" customHeight="1">
      <c r="A22" s="520" t="s">
        <v>558</v>
      </c>
      <c r="B22" s="518" t="s">
        <v>17</v>
      </c>
    </row>
    <row r="23" spans="1:2" ht="21" customHeight="1">
      <c r="A23" s="520"/>
      <c r="B23" s="518"/>
    </row>
    <row r="24" spans="1:2" ht="24" customHeight="1">
      <c r="A24" s="522" t="s">
        <v>18</v>
      </c>
      <c r="B24" s="523" t="s">
        <v>606</v>
      </c>
    </row>
    <row r="25" spans="1:2" ht="24" customHeight="1">
      <c r="A25" s="520" t="s">
        <v>559</v>
      </c>
      <c r="B25" s="519" t="s">
        <v>648</v>
      </c>
    </row>
    <row r="26" spans="1:2" ht="36" customHeight="1">
      <c r="A26" s="520" t="s">
        <v>560</v>
      </c>
      <c r="B26" s="517" t="s">
        <v>649</v>
      </c>
    </row>
    <row r="27" spans="1:2" ht="24" customHeight="1">
      <c r="A27" s="520" t="s">
        <v>561</v>
      </c>
      <c r="B27" s="518" t="s">
        <v>19</v>
      </c>
    </row>
    <row r="28" spans="1:2" ht="36" customHeight="1">
      <c r="A28" s="520" t="s">
        <v>562</v>
      </c>
      <c r="B28" s="518" t="s">
        <v>607</v>
      </c>
    </row>
    <row r="29" spans="1:2" ht="36" customHeight="1">
      <c r="A29" s="520" t="s">
        <v>666</v>
      </c>
      <c r="B29" s="518" t="s">
        <v>650</v>
      </c>
    </row>
    <row r="30" spans="1:2" ht="36" customHeight="1">
      <c r="A30" s="520" t="s">
        <v>563</v>
      </c>
      <c r="B30" s="518" t="s">
        <v>20</v>
      </c>
    </row>
    <row r="31" spans="1:2" ht="36" customHeight="1">
      <c r="A31" s="520" t="s">
        <v>564</v>
      </c>
      <c r="B31" s="518" t="s">
        <v>436</v>
      </c>
    </row>
    <row r="32" spans="1:2" ht="36" customHeight="1">
      <c r="A32" s="520" t="s">
        <v>565</v>
      </c>
      <c r="B32" s="518" t="s">
        <v>21</v>
      </c>
    </row>
    <row r="33" spans="1:2" ht="36" customHeight="1">
      <c r="A33" s="520" t="s">
        <v>566</v>
      </c>
      <c r="B33" s="518" t="s">
        <v>437</v>
      </c>
    </row>
    <row r="34" spans="1:2" ht="36" customHeight="1">
      <c r="A34" s="520" t="s">
        <v>567</v>
      </c>
      <c r="B34" s="517" t="s">
        <v>651</v>
      </c>
    </row>
    <row r="35" spans="1:2" s="726" customFormat="1" ht="24" customHeight="1">
      <c r="A35" s="722" t="s">
        <v>570</v>
      </c>
      <c r="B35" s="725" t="s">
        <v>568</v>
      </c>
    </row>
    <row r="36" spans="1:2" s="726" customFormat="1" ht="24" customHeight="1">
      <c r="A36" s="722" t="s">
        <v>571</v>
      </c>
      <c r="B36" s="725" t="s">
        <v>569</v>
      </c>
    </row>
    <row r="37" spans="1:2" s="726" customFormat="1" ht="24" customHeight="1">
      <c r="A37" s="722" t="s">
        <v>573</v>
      </c>
      <c r="B37" s="725" t="s">
        <v>572</v>
      </c>
    </row>
    <row r="38" spans="1:2" ht="20.25" customHeight="1">
      <c r="A38" s="520"/>
      <c r="B38" s="524"/>
    </row>
    <row r="39" spans="1:2" ht="24.75" customHeight="1">
      <c r="A39" s="522" t="s">
        <v>22</v>
      </c>
      <c r="B39" s="522" t="s">
        <v>608</v>
      </c>
    </row>
    <row r="40" spans="1:2" ht="24.75" customHeight="1">
      <c r="A40" s="520" t="s">
        <v>574</v>
      </c>
      <c r="B40" s="518" t="s">
        <v>23</v>
      </c>
    </row>
    <row r="41" spans="1:2" ht="27.75" customHeight="1">
      <c r="A41" s="520" t="s">
        <v>575</v>
      </c>
      <c r="B41" s="526" t="s">
        <v>661</v>
      </c>
    </row>
    <row r="42" spans="1:2" ht="24.75" customHeight="1">
      <c r="A42" s="525" t="s">
        <v>576</v>
      </c>
      <c r="B42" s="527" t="s">
        <v>24</v>
      </c>
    </row>
    <row r="43" spans="1:2" ht="36" customHeight="1">
      <c r="A43" s="525" t="s">
        <v>577</v>
      </c>
      <c r="B43" s="527" t="s">
        <v>609</v>
      </c>
    </row>
    <row r="44" spans="1:2" ht="20.25" customHeight="1">
      <c r="A44" s="520"/>
      <c r="B44" s="524"/>
    </row>
    <row r="45" spans="1:2" ht="24.75" customHeight="1">
      <c r="A45" s="522" t="s">
        <v>25</v>
      </c>
      <c r="B45" s="522" t="s">
        <v>610</v>
      </c>
    </row>
    <row r="46" spans="1:2" ht="24.75" customHeight="1">
      <c r="A46" s="520" t="s">
        <v>578</v>
      </c>
      <c r="B46" s="520" t="s">
        <v>652</v>
      </c>
    </row>
    <row r="47" spans="1:2" ht="24.75" customHeight="1">
      <c r="A47" s="520" t="s">
        <v>579</v>
      </c>
      <c r="B47" s="520" t="s">
        <v>653</v>
      </c>
    </row>
    <row r="48" spans="1:2" ht="24.75" customHeight="1">
      <c r="A48" s="520" t="s">
        <v>580</v>
      </c>
      <c r="B48" s="520" t="s">
        <v>654</v>
      </c>
    </row>
    <row r="49" spans="1:2" ht="24.75" customHeight="1">
      <c r="A49" s="520" t="s">
        <v>581</v>
      </c>
      <c r="B49" s="520" t="s">
        <v>655</v>
      </c>
    </row>
    <row r="50" spans="1:2" ht="36" customHeight="1">
      <c r="A50" s="520" t="s">
        <v>582</v>
      </c>
      <c r="B50" s="518" t="s">
        <v>656</v>
      </c>
    </row>
    <row r="51" spans="1:2" ht="47.25" customHeight="1">
      <c r="A51" s="520" t="s">
        <v>583</v>
      </c>
      <c r="B51" s="518" t="s">
        <v>657</v>
      </c>
    </row>
    <row r="52" spans="1:2" ht="36" customHeight="1">
      <c r="A52" s="520" t="s">
        <v>584</v>
      </c>
      <c r="B52" s="517" t="s">
        <v>658</v>
      </c>
    </row>
    <row r="53" spans="1:2" ht="36" customHeight="1">
      <c r="A53" s="520" t="s">
        <v>585</v>
      </c>
      <c r="B53" s="518" t="s">
        <v>26</v>
      </c>
    </row>
    <row r="54" spans="1:2" ht="23.25" customHeight="1">
      <c r="A54" s="722" t="s">
        <v>586</v>
      </c>
      <c r="B54" s="727" t="s">
        <v>659</v>
      </c>
    </row>
    <row r="55" spans="1:2" ht="16.149999999999999" customHeight="1">
      <c r="A55" s="520"/>
      <c r="B55" s="524"/>
    </row>
    <row r="56" spans="1:2" ht="24.75" customHeight="1">
      <c r="A56" s="522" t="s">
        <v>27</v>
      </c>
      <c r="B56" s="522" t="s">
        <v>614</v>
      </c>
    </row>
    <row r="57" spans="1:2" ht="36" customHeight="1">
      <c r="A57" s="519" t="s">
        <v>587</v>
      </c>
      <c r="B57" s="518" t="s">
        <v>435</v>
      </c>
    </row>
    <row r="58" spans="1:2" ht="24" customHeight="1">
      <c r="A58" s="519" t="s">
        <v>588</v>
      </c>
      <c r="B58" s="518" t="s">
        <v>615</v>
      </c>
    </row>
    <row r="59" spans="1:2" ht="19.5" customHeight="1">
      <c r="A59" s="519"/>
      <c r="B59" s="518"/>
    </row>
    <row r="60" spans="1:2" ht="24.75" customHeight="1">
      <c r="A60" s="522" t="s">
        <v>616</v>
      </c>
      <c r="B60" s="524"/>
    </row>
    <row r="61" spans="1:2" ht="24.75" customHeight="1">
      <c r="A61" s="520" t="s">
        <v>28</v>
      </c>
      <c r="B61" s="520" t="s">
        <v>29</v>
      </c>
    </row>
    <row r="62" spans="1:2" ht="24.75" customHeight="1">
      <c r="A62" s="520" t="s">
        <v>30</v>
      </c>
      <c r="B62" s="518" t="s">
        <v>667</v>
      </c>
    </row>
    <row r="63" spans="1:2" ht="24.75" customHeight="1">
      <c r="A63" s="520" t="s">
        <v>31</v>
      </c>
      <c r="B63" s="520" t="s">
        <v>668</v>
      </c>
    </row>
    <row r="64" spans="1:2" ht="24.75" customHeight="1">
      <c r="A64" s="520" t="s">
        <v>33</v>
      </c>
      <c r="B64" s="520" t="s">
        <v>669</v>
      </c>
    </row>
    <row r="65" spans="1:2" ht="24.75" customHeight="1">
      <c r="A65" s="520" t="s">
        <v>34</v>
      </c>
      <c r="B65" s="520" t="s">
        <v>670</v>
      </c>
    </row>
    <row r="66" spans="1:2" ht="24.75" customHeight="1">
      <c r="A66" s="722" t="s">
        <v>589</v>
      </c>
      <c r="B66" s="722" t="s">
        <v>591</v>
      </c>
    </row>
    <row r="67" spans="1:2" ht="36" customHeight="1">
      <c r="A67" s="722" t="s">
        <v>590</v>
      </c>
      <c r="B67" s="727" t="s">
        <v>592</v>
      </c>
    </row>
    <row r="68" spans="1:2" ht="21" customHeight="1">
      <c r="A68" s="5"/>
      <c r="B68" s="4"/>
    </row>
    <row r="69" spans="1:2">
      <c r="A69" s="5"/>
      <c r="B69" s="4"/>
    </row>
    <row r="70" spans="1:2">
      <c r="A70" s="5"/>
      <c r="B70" s="4"/>
    </row>
    <row r="71" spans="1:2">
      <c r="A71" s="5"/>
      <c r="B71" s="4"/>
    </row>
  </sheetData>
  <mergeCells count="1">
    <mergeCell ref="A1:B1"/>
  </mergeCells>
  <pageMargins left="0.59055118110236227" right="0.55118110236220474" top="0.62992125984251968" bottom="0.62992125984251968" header="0.31496062992125984" footer="0.31496062992125984"/>
  <pageSetup paperSize="9" scale="7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FF756-AB8A-4FDC-9C97-D1349068A869}">
  <sheetPr>
    <pageSetUpPr fitToPage="1"/>
  </sheetPr>
  <dimension ref="A1:K51"/>
  <sheetViews>
    <sheetView showGridLines="0" view="pageBreakPreview" zoomScaleNormal="100" zoomScaleSheetLayoutView="100" workbookViewId="0">
      <selection activeCell="A17" sqref="A17:B17"/>
    </sheetView>
  </sheetViews>
  <sheetFormatPr defaultRowHeight="15"/>
  <cols>
    <col min="1" max="1" width="21.7109375" customWidth="1"/>
    <col min="2" max="2" width="9.42578125" customWidth="1"/>
    <col min="3" max="3" width="11.85546875" customWidth="1"/>
    <col min="4" max="4" width="9.42578125" customWidth="1"/>
    <col min="5" max="5" width="11.85546875" customWidth="1"/>
    <col min="6" max="6" width="9.42578125" customWidth="1"/>
    <col min="7" max="7" width="11.5703125" customWidth="1"/>
    <col min="8" max="8" width="9.42578125" customWidth="1"/>
    <col min="9" max="9" width="11.28515625" customWidth="1"/>
    <col min="10" max="10" width="10.140625" customWidth="1"/>
    <col min="11" max="11" width="12" customWidth="1"/>
  </cols>
  <sheetData>
    <row r="1" spans="1:11" ht="29.25" customHeight="1">
      <c r="A1" s="938" t="str">
        <f>'Tab 8 (23) i 9 (24)'!A1:F1</f>
        <v xml:space="preserve"> III. EMERYTURY I RENTY REALIZOWANE PRZEZ KASĘ ROLNICZEGO UBEZPIECZENIA SPOŁECZNEGO</v>
      </c>
      <c r="B1" s="938"/>
      <c r="C1" s="938"/>
      <c r="D1" s="938"/>
      <c r="E1" s="938"/>
      <c r="F1" s="938"/>
      <c r="G1" s="938"/>
      <c r="H1" s="938"/>
      <c r="I1" s="938"/>
      <c r="J1" s="938"/>
      <c r="K1" s="938"/>
    </row>
    <row r="3" spans="1:11" ht="34.5" customHeight="1">
      <c r="A3" s="953" t="s">
        <v>697</v>
      </c>
      <c r="B3" s="953"/>
      <c r="C3" s="953"/>
      <c r="D3" s="953"/>
      <c r="E3" s="953"/>
      <c r="F3" s="953"/>
      <c r="G3" s="953"/>
      <c r="H3" s="953"/>
      <c r="I3" s="953"/>
      <c r="J3" s="953"/>
      <c r="K3" s="953"/>
    </row>
    <row r="4" spans="1:11" ht="56.25" customHeight="1">
      <c r="A4" s="948" t="s">
        <v>77</v>
      </c>
      <c r="B4" s="952" t="s">
        <v>257</v>
      </c>
      <c r="C4" s="952"/>
      <c r="D4" s="952" t="s">
        <v>258</v>
      </c>
      <c r="E4" s="952"/>
      <c r="F4" s="952" t="s">
        <v>259</v>
      </c>
      <c r="G4" s="952"/>
      <c r="H4" s="954" t="s">
        <v>260</v>
      </c>
      <c r="I4" s="954"/>
      <c r="J4" s="952" t="s">
        <v>261</v>
      </c>
      <c r="K4" s="952"/>
    </row>
    <row r="5" spans="1:11" ht="42" customHeight="1">
      <c r="A5" s="948"/>
      <c r="B5" s="475" t="s">
        <v>263</v>
      </c>
      <c r="C5" s="475" t="s">
        <v>627</v>
      </c>
      <c r="D5" s="475" t="s">
        <v>262</v>
      </c>
      <c r="E5" s="715" t="s">
        <v>627</v>
      </c>
      <c r="F5" s="475" t="s">
        <v>263</v>
      </c>
      <c r="G5" s="715" t="s">
        <v>627</v>
      </c>
      <c r="H5" s="475" t="s">
        <v>264</v>
      </c>
      <c r="I5" s="715" t="s">
        <v>627</v>
      </c>
      <c r="J5" s="475" t="s">
        <v>263</v>
      </c>
      <c r="K5" s="715" t="s">
        <v>627</v>
      </c>
    </row>
    <row r="6" spans="1:11" ht="17.25" customHeight="1">
      <c r="A6" s="479" t="s">
        <v>155</v>
      </c>
      <c r="B6" s="482">
        <v>3732</v>
      </c>
      <c r="C6" s="483">
        <v>8241987.2799999993</v>
      </c>
      <c r="D6" s="482">
        <v>3063</v>
      </c>
      <c r="E6" s="483">
        <v>6552499.0000000019</v>
      </c>
      <c r="F6" s="482">
        <v>297</v>
      </c>
      <c r="G6" s="483">
        <v>794726.22</v>
      </c>
      <c r="H6" s="482">
        <v>2</v>
      </c>
      <c r="I6" s="483">
        <v>15330.1</v>
      </c>
      <c r="J6" s="482">
        <v>372</v>
      </c>
      <c r="K6" s="483">
        <v>894762.05999999994</v>
      </c>
    </row>
    <row r="7" spans="1:11">
      <c r="A7" s="478" t="s">
        <v>163</v>
      </c>
      <c r="B7" s="460"/>
      <c r="C7" s="467"/>
      <c r="D7" s="460"/>
      <c r="E7" s="467"/>
      <c r="F7" s="460"/>
      <c r="G7" s="467"/>
      <c r="H7" s="460"/>
      <c r="I7" s="467"/>
      <c r="J7" s="460"/>
      <c r="K7" s="467"/>
    </row>
    <row r="8" spans="1:11" ht="17.25" customHeight="1">
      <c r="A8" s="478" t="s">
        <v>265</v>
      </c>
      <c r="B8" s="460">
        <v>47</v>
      </c>
      <c r="C8" s="467">
        <v>227477.93000000002</v>
      </c>
      <c r="D8" s="460">
        <v>46</v>
      </c>
      <c r="E8" s="467">
        <v>222871.72999999998</v>
      </c>
      <c r="F8" s="460">
        <v>1</v>
      </c>
      <c r="G8" s="467">
        <v>4606.2000000000007</v>
      </c>
      <c r="H8" s="462">
        <v>0</v>
      </c>
      <c r="I8" s="462">
        <v>0</v>
      </c>
      <c r="J8" s="462">
        <v>0</v>
      </c>
      <c r="K8" s="462">
        <v>0</v>
      </c>
    </row>
    <row r="9" spans="1:11">
      <c r="A9" s="478" t="s">
        <v>109</v>
      </c>
      <c r="B9" s="460"/>
      <c r="C9" s="467"/>
      <c r="D9" s="460"/>
      <c r="E9" s="467"/>
      <c r="F9" s="460"/>
      <c r="G9" s="467"/>
      <c r="H9" s="569"/>
      <c r="I9" s="569"/>
      <c r="J9" s="569"/>
      <c r="K9" s="569"/>
    </row>
    <row r="10" spans="1:11" ht="24.75">
      <c r="A10" s="480" t="s">
        <v>266</v>
      </c>
      <c r="B10" s="472">
        <v>3476</v>
      </c>
      <c r="C10" s="473">
        <v>7370886.8399999999</v>
      </c>
      <c r="D10" s="472">
        <v>2825</v>
      </c>
      <c r="E10" s="473">
        <v>5754541.410000002</v>
      </c>
      <c r="F10" s="472">
        <v>292</v>
      </c>
      <c r="G10" s="473">
        <v>775342.28999999992</v>
      </c>
      <c r="H10" s="472">
        <v>2</v>
      </c>
      <c r="I10" s="473">
        <v>15330.1</v>
      </c>
      <c r="J10" s="472">
        <v>359</v>
      </c>
      <c r="K10" s="473">
        <v>841003.1399999999</v>
      </c>
    </row>
    <row r="11" spans="1:11" ht="17.25" customHeight="1">
      <c r="A11" s="478" t="s">
        <v>267</v>
      </c>
      <c r="B11" s="460">
        <v>75</v>
      </c>
      <c r="C11" s="467">
        <v>167094.72999999998</v>
      </c>
      <c r="D11" s="460">
        <v>48</v>
      </c>
      <c r="E11" s="467">
        <v>88745.03</v>
      </c>
      <c r="F11" s="460">
        <v>20</v>
      </c>
      <c r="G11" s="467">
        <v>56434.299999999996</v>
      </c>
      <c r="H11" s="462">
        <v>0</v>
      </c>
      <c r="I11" s="462">
        <v>0</v>
      </c>
      <c r="J11" s="460">
        <v>7</v>
      </c>
      <c r="K11" s="467">
        <v>21915.4</v>
      </c>
    </row>
    <row r="12" spans="1:11" ht="17.25" customHeight="1">
      <c r="A12" s="478" t="s">
        <v>268</v>
      </c>
      <c r="B12" s="460">
        <v>45</v>
      </c>
      <c r="C12" s="467">
        <v>122240.47</v>
      </c>
      <c r="D12" s="460">
        <v>21</v>
      </c>
      <c r="E12" s="467">
        <v>67550.13</v>
      </c>
      <c r="F12" s="460">
        <v>22</v>
      </c>
      <c r="G12" s="467">
        <v>51602.2</v>
      </c>
      <c r="H12" s="462">
        <v>0</v>
      </c>
      <c r="I12" s="462">
        <v>0</v>
      </c>
      <c r="J12" s="460">
        <v>2</v>
      </c>
      <c r="K12" s="467">
        <v>3088.1400000000003</v>
      </c>
    </row>
    <row r="13" spans="1:11" ht="17.25" customHeight="1">
      <c r="A13" s="478" t="s">
        <v>269</v>
      </c>
      <c r="B13" s="462">
        <v>0</v>
      </c>
      <c r="C13" s="462">
        <v>0</v>
      </c>
      <c r="D13" s="462">
        <v>0</v>
      </c>
      <c r="E13" s="462">
        <v>0</v>
      </c>
      <c r="F13" s="462">
        <v>0</v>
      </c>
      <c r="G13" s="462">
        <v>0</v>
      </c>
      <c r="H13" s="462">
        <v>0</v>
      </c>
      <c r="I13" s="462">
        <v>0</v>
      </c>
      <c r="J13" s="462">
        <v>0</v>
      </c>
      <c r="K13" s="462">
        <v>0</v>
      </c>
    </row>
    <row r="14" spans="1:11" ht="17.25" customHeight="1">
      <c r="A14" s="478" t="s">
        <v>270</v>
      </c>
      <c r="B14" s="462">
        <v>0</v>
      </c>
      <c r="C14" s="462">
        <v>0</v>
      </c>
      <c r="D14" s="462">
        <v>0</v>
      </c>
      <c r="E14" s="462">
        <v>0</v>
      </c>
      <c r="F14" s="462">
        <v>0</v>
      </c>
      <c r="G14" s="462">
        <v>0</v>
      </c>
      <c r="H14" s="462">
        <v>0</v>
      </c>
      <c r="I14" s="462">
        <v>0</v>
      </c>
      <c r="J14" s="462">
        <v>0</v>
      </c>
      <c r="K14" s="462">
        <v>0</v>
      </c>
    </row>
    <row r="15" spans="1:11" ht="17.25" customHeight="1">
      <c r="A15" s="478" t="s">
        <v>271</v>
      </c>
      <c r="B15" s="462">
        <v>0</v>
      </c>
      <c r="C15" s="462">
        <v>0</v>
      </c>
      <c r="D15" s="462">
        <v>0</v>
      </c>
      <c r="E15" s="462">
        <v>0</v>
      </c>
      <c r="F15" s="462">
        <v>0</v>
      </c>
      <c r="G15" s="462">
        <v>0</v>
      </c>
      <c r="H15" s="462">
        <v>0</v>
      </c>
      <c r="I15" s="744">
        <v>0</v>
      </c>
      <c r="J15" s="462">
        <v>0</v>
      </c>
      <c r="K15" s="462">
        <v>0</v>
      </c>
    </row>
    <row r="16" spans="1:11" ht="17.25" customHeight="1">
      <c r="A16" s="478" t="s">
        <v>272</v>
      </c>
      <c r="B16" s="460">
        <v>1</v>
      </c>
      <c r="C16" s="467">
        <v>4450.7999999999993</v>
      </c>
      <c r="D16" s="462">
        <v>0</v>
      </c>
      <c r="E16" s="462">
        <v>0</v>
      </c>
      <c r="F16" s="460">
        <v>1</v>
      </c>
      <c r="G16" s="467">
        <v>4450.7999999999993</v>
      </c>
      <c r="H16" s="462">
        <v>0</v>
      </c>
      <c r="I16" s="462">
        <v>0</v>
      </c>
      <c r="J16" s="462">
        <v>0</v>
      </c>
      <c r="K16" s="462">
        <v>0</v>
      </c>
    </row>
    <row r="17" spans="1:11" ht="17.25" customHeight="1">
      <c r="A17" s="478" t="s">
        <v>273</v>
      </c>
      <c r="B17" s="462">
        <v>0</v>
      </c>
      <c r="C17" s="462">
        <v>0</v>
      </c>
      <c r="D17" s="462">
        <v>0</v>
      </c>
      <c r="E17" s="462">
        <v>0</v>
      </c>
      <c r="F17" s="462">
        <v>0</v>
      </c>
      <c r="G17" s="462">
        <v>0</v>
      </c>
      <c r="H17" s="462">
        <v>0</v>
      </c>
      <c r="I17" s="462">
        <v>0</v>
      </c>
      <c r="J17" s="462">
        <v>0</v>
      </c>
      <c r="K17" s="462">
        <v>0</v>
      </c>
    </row>
    <row r="18" spans="1:11" ht="17.25" customHeight="1">
      <c r="A18" s="478" t="s">
        <v>274</v>
      </c>
      <c r="B18" s="462">
        <v>0</v>
      </c>
      <c r="C18" s="462">
        <v>0</v>
      </c>
      <c r="D18" s="462">
        <v>0</v>
      </c>
      <c r="E18" s="462">
        <v>0</v>
      </c>
      <c r="F18" s="462">
        <v>0</v>
      </c>
      <c r="G18" s="462">
        <v>0</v>
      </c>
      <c r="H18" s="462">
        <v>0</v>
      </c>
      <c r="I18" s="462">
        <v>0</v>
      </c>
      <c r="J18" s="462">
        <v>0</v>
      </c>
      <c r="K18" s="462">
        <v>0</v>
      </c>
    </row>
    <row r="19" spans="1:11" ht="17.25" customHeight="1">
      <c r="A19" s="478" t="s">
        <v>275</v>
      </c>
      <c r="B19" s="462">
        <v>0</v>
      </c>
      <c r="C19" s="462">
        <v>0</v>
      </c>
      <c r="D19" s="462">
        <v>0</v>
      </c>
      <c r="E19" s="462">
        <v>0</v>
      </c>
      <c r="F19" s="462">
        <v>0</v>
      </c>
      <c r="G19" s="462">
        <v>0</v>
      </c>
      <c r="H19" s="462">
        <v>0</v>
      </c>
      <c r="I19" s="744">
        <v>0</v>
      </c>
      <c r="J19" s="462">
        <v>0</v>
      </c>
      <c r="K19" s="462">
        <v>0</v>
      </c>
    </row>
    <row r="20" spans="1:11" ht="17.25" customHeight="1">
      <c r="A20" s="478" t="s">
        <v>276</v>
      </c>
      <c r="B20" s="460">
        <v>21</v>
      </c>
      <c r="C20" s="467">
        <v>73516.63</v>
      </c>
      <c r="D20" s="460">
        <v>16</v>
      </c>
      <c r="E20" s="467">
        <v>66890.709999999992</v>
      </c>
      <c r="F20" s="460">
        <v>4</v>
      </c>
      <c r="G20" s="467">
        <v>6558.96</v>
      </c>
      <c r="H20" s="462">
        <v>0</v>
      </c>
      <c r="I20" s="462">
        <v>0</v>
      </c>
      <c r="J20" s="460">
        <v>1</v>
      </c>
      <c r="K20" s="467">
        <v>66.960000000000008</v>
      </c>
    </row>
    <row r="21" spans="1:11" ht="17.25" customHeight="1">
      <c r="A21" s="478" t="s">
        <v>277</v>
      </c>
      <c r="B21" s="462">
        <v>0</v>
      </c>
      <c r="C21" s="462">
        <v>0</v>
      </c>
      <c r="D21" s="462">
        <v>0</v>
      </c>
      <c r="E21" s="462">
        <v>0</v>
      </c>
      <c r="F21" s="462">
        <v>0</v>
      </c>
      <c r="G21" s="462">
        <v>0</v>
      </c>
      <c r="H21" s="462">
        <v>0</v>
      </c>
      <c r="I21" s="462">
        <v>0</v>
      </c>
      <c r="J21" s="462">
        <v>0</v>
      </c>
      <c r="K21" s="462">
        <v>0</v>
      </c>
    </row>
    <row r="22" spans="1:11" ht="17.25" customHeight="1">
      <c r="A22" s="478" t="s">
        <v>278</v>
      </c>
      <c r="B22" s="460">
        <v>20</v>
      </c>
      <c r="C22" s="467">
        <v>65335.58</v>
      </c>
      <c r="D22" s="460">
        <v>10</v>
      </c>
      <c r="E22" s="467">
        <v>37543.509999999995</v>
      </c>
      <c r="F22" s="460">
        <v>6</v>
      </c>
      <c r="G22" s="467">
        <v>19112.230000000003</v>
      </c>
      <c r="H22" s="462">
        <v>0</v>
      </c>
      <c r="I22" s="462">
        <v>0</v>
      </c>
      <c r="J22" s="460">
        <v>4</v>
      </c>
      <c r="K22" s="467">
        <v>8679.84</v>
      </c>
    </row>
    <row r="23" spans="1:11" ht="17.25" customHeight="1">
      <c r="A23" s="478" t="s">
        <v>279</v>
      </c>
      <c r="B23" s="460">
        <v>5</v>
      </c>
      <c r="C23" s="467">
        <v>25232.300000000003</v>
      </c>
      <c r="D23" s="460">
        <v>5</v>
      </c>
      <c r="E23" s="467">
        <v>20819.22</v>
      </c>
      <c r="F23" s="462">
        <v>0</v>
      </c>
      <c r="G23" s="462">
        <v>0</v>
      </c>
      <c r="H23" s="462">
        <v>0</v>
      </c>
      <c r="I23" s="462">
        <v>0</v>
      </c>
      <c r="J23" s="462">
        <v>0</v>
      </c>
      <c r="K23" s="467">
        <v>4413.08</v>
      </c>
    </row>
    <row r="24" spans="1:11" ht="17.25" customHeight="1">
      <c r="A24" s="478" t="s">
        <v>280</v>
      </c>
      <c r="B24" s="460">
        <v>7</v>
      </c>
      <c r="C24" s="467">
        <v>28692.81</v>
      </c>
      <c r="D24" s="460">
        <v>5</v>
      </c>
      <c r="E24" s="467">
        <v>21170.670000000002</v>
      </c>
      <c r="F24" s="460">
        <v>2</v>
      </c>
      <c r="G24" s="467">
        <v>7522.14</v>
      </c>
      <c r="H24" s="462">
        <v>0</v>
      </c>
      <c r="I24" s="462">
        <v>0</v>
      </c>
      <c r="J24" s="462">
        <v>0</v>
      </c>
      <c r="K24" s="462">
        <v>0</v>
      </c>
    </row>
    <row r="25" spans="1:11" ht="17.25" customHeight="1">
      <c r="A25" s="478" t="s">
        <v>281</v>
      </c>
      <c r="B25" s="462">
        <v>0</v>
      </c>
      <c r="C25" s="462">
        <v>0</v>
      </c>
      <c r="D25" s="462">
        <v>0</v>
      </c>
      <c r="E25" s="462">
        <v>0</v>
      </c>
      <c r="F25" s="462">
        <v>0</v>
      </c>
      <c r="G25" s="462">
        <v>0</v>
      </c>
      <c r="H25" s="462">
        <v>0</v>
      </c>
      <c r="I25" s="462">
        <v>0</v>
      </c>
      <c r="J25" s="462">
        <v>0</v>
      </c>
      <c r="K25" s="462">
        <v>0</v>
      </c>
    </row>
    <row r="26" spans="1:11" ht="17.25" customHeight="1">
      <c r="A26" s="478" t="s">
        <v>282</v>
      </c>
      <c r="B26" s="462">
        <v>0</v>
      </c>
      <c r="C26" s="462">
        <v>0</v>
      </c>
      <c r="D26" s="462">
        <v>0</v>
      </c>
      <c r="E26" s="462">
        <v>0</v>
      </c>
      <c r="F26" s="462">
        <v>0</v>
      </c>
      <c r="G26" s="462">
        <v>0</v>
      </c>
      <c r="H26" s="462">
        <v>0</v>
      </c>
      <c r="I26" s="462">
        <v>0</v>
      </c>
      <c r="J26" s="462">
        <v>0</v>
      </c>
      <c r="K26" s="462">
        <v>0</v>
      </c>
    </row>
    <row r="27" spans="1:11" ht="17.25" customHeight="1">
      <c r="A27" s="478" t="s">
        <v>283</v>
      </c>
      <c r="B27" s="460">
        <v>2</v>
      </c>
      <c r="C27" s="467">
        <v>6895.14</v>
      </c>
      <c r="D27" s="462">
        <v>0</v>
      </c>
      <c r="E27" s="462">
        <v>0</v>
      </c>
      <c r="F27" s="460">
        <v>1</v>
      </c>
      <c r="G27" s="467">
        <v>3295.1400000000003</v>
      </c>
      <c r="H27" s="462">
        <v>0</v>
      </c>
      <c r="I27" s="462">
        <v>0</v>
      </c>
      <c r="J27" s="460">
        <v>1</v>
      </c>
      <c r="K27" s="467">
        <v>3600</v>
      </c>
    </row>
    <row r="28" spans="1:11" ht="17.25" customHeight="1">
      <c r="A28" s="478" t="s">
        <v>284</v>
      </c>
      <c r="B28" s="460">
        <v>1</v>
      </c>
      <c r="C28" s="467">
        <v>295.53000000000003</v>
      </c>
      <c r="D28" s="462">
        <v>0</v>
      </c>
      <c r="E28" s="462">
        <v>0</v>
      </c>
      <c r="F28" s="462">
        <v>0</v>
      </c>
      <c r="G28" s="462">
        <v>0</v>
      </c>
      <c r="H28" s="462">
        <v>0</v>
      </c>
      <c r="I28" s="462">
        <v>0</v>
      </c>
      <c r="J28" s="460">
        <v>1</v>
      </c>
      <c r="K28" s="467">
        <v>295.53000000000003</v>
      </c>
    </row>
    <row r="29" spans="1:11" ht="17.25" customHeight="1">
      <c r="A29" s="478" t="s">
        <v>285</v>
      </c>
      <c r="B29" s="460">
        <v>1</v>
      </c>
      <c r="C29" s="467">
        <v>3600</v>
      </c>
      <c r="D29" s="462">
        <v>0</v>
      </c>
      <c r="E29" s="462">
        <v>0</v>
      </c>
      <c r="F29" s="462">
        <v>0</v>
      </c>
      <c r="G29" s="462">
        <v>0</v>
      </c>
      <c r="H29" s="462">
        <v>0</v>
      </c>
      <c r="I29" s="462">
        <v>0</v>
      </c>
      <c r="J29" s="460">
        <v>1</v>
      </c>
      <c r="K29" s="467">
        <v>3600</v>
      </c>
    </row>
    <row r="30" spans="1:11" ht="17.25" customHeight="1">
      <c r="A30" s="478" t="s">
        <v>286</v>
      </c>
      <c r="B30" s="462">
        <v>0</v>
      </c>
      <c r="C30" s="462">
        <v>0</v>
      </c>
      <c r="D30" s="462">
        <v>0</v>
      </c>
      <c r="E30" s="462">
        <v>0</v>
      </c>
      <c r="F30" s="462">
        <v>0</v>
      </c>
      <c r="G30" s="462">
        <v>0</v>
      </c>
      <c r="H30" s="462">
        <v>0</v>
      </c>
      <c r="I30" s="462">
        <v>0</v>
      </c>
      <c r="J30" s="462">
        <v>0</v>
      </c>
      <c r="K30" s="462">
        <v>0</v>
      </c>
    </row>
    <row r="31" spans="1:11" ht="17.25" customHeight="1">
      <c r="A31" s="478" t="s">
        <v>287</v>
      </c>
      <c r="B31" s="460">
        <v>3235</v>
      </c>
      <c r="C31" s="467">
        <v>6643841.5600000005</v>
      </c>
      <c r="D31" s="460">
        <v>2685</v>
      </c>
      <c r="E31" s="467">
        <v>5322480.6500000013</v>
      </c>
      <c r="F31" s="460">
        <v>220</v>
      </c>
      <c r="G31" s="467">
        <v>559250.18000000005</v>
      </c>
      <c r="H31" s="460">
        <v>2</v>
      </c>
      <c r="I31" s="467">
        <v>15330.1</v>
      </c>
      <c r="J31" s="460">
        <v>330</v>
      </c>
      <c r="K31" s="467">
        <v>762110.73</v>
      </c>
    </row>
    <row r="32" spans="1:11" ht="17.25" customHeight="1">
      <c r="A32" s="478" t="s">
        <v>288</v>
      </c>
      <c r="B32" s="460">
        <v>6</v>
      </c>
      <c r="C32" s="467">
        <v>18246.82</v>
      </c>
      <c r="D32" s="462">
        <v>0</v>
      </c>
      <c r="E32" s="462">
        <v>0</v>
      </c>
      <c r="F32" s="460">
        <v>6</v>
      </c>
      <c r="G32" s="467">
        <v>18246.82</v>
      </c>
      <c r="H32" s="462">
        <v>0</v>
      </c>
      <c r="I32" s="462">
        <v>0</v>
      </c>
      <c r="J32" s="462">
        <v>0</v>
      </c>
      <c r="K32" s="462">
        <v>0</v>
      </c>
    </row>
    <row r="33" spans="1:11" ht="17.25" customHeight="1">
      <c r="A33" s="478" t="s">
        <v>289</v>
      </c>
      <c r="B33" s="462">
        <v>0</v>
      </c>
      <c r="C33" s="462">
        <v>0</v>
      </c>
      <c r="D33" s="462">
        <v>0</v>
      </c>
      <c r="E33" s="462">
        <v>0</v>
      </c>
      <c r="F33" s="462">
        <v>0</v>
      </c>
      <c r="G33" s="462">
        <v>0</v>
      </c>
      <c r="H33" s="462">
        <v>0</v>
      </c>
      <c r="I33" s="462">
        <v>0</v>
      </c>
      <c r="J33" s="462">
        <v>0</v>
      </c>
      <c r="K33" s="462">
        <v>0</v>
      </c>
    </row>
    <row r="34" spans="1:11" ht="17.25" customHeight="1">
      <c r="A34" s="478" t="s">
        <v>290</v>
      </c>
      <c r="B34" s="462">
        <v>0</v>
      </c>
      <c r="C34" s="462">
        <v>0</v>
      </c>
      <c r="D34" s="462">
        <v>0</v>
      </c>
      <c r="E34" s="462">
        <v>0</v>
      </c>
      <c r="F34" s="462">
        <v>0</v>
      </c>
      <c r="G34" s="462">
        <v>0</v>
      </c>
      <c r="H34" s="462">
        <v>0</v>
      </c>
      <c r="I34" s="462">
        <v>0</v>
      </c>
      <c r="J34" s="462">
        <v>0</v>
      </c>
      <c r="K34" s="462">
        <v>0</v>
      </c>
    </row>
    <row r="35" spans="1:11" ht="17.25" customHeight="1">
      <c r="A35" s="478" t="s">
        <v>291</v>
      </c>
      <c r="B35" s="460">
        <v>2</v>
      </c>
      <c r="C35" s="467">
        <v>6150.51</v>
      </c>
      <c r="D35" s="462">
        <v>0</v>
      </c>
      <c r="E35" s="462">
        <v>0</v>
      </c>
      <c r="F35" s="462">
        <v>0</v>
      </c>
      <c r="G35" s="462">
        <v>0</v>
      </c>
      <c r="H35" s="462">
        <v>0</v>
      </c>
      <c r="I35" s="462">
        <v>0</v>
      </c>
      <c r="J35" s="460">
        <v>2</v>
      </c>
      <c r="K35" s="467">
        <v>6150.51</v>
      </c>
    </row>
    <row r="36" spans="1:11" ht="17.25" customHeight="1">
      <c r="A36" s="478" t="s">
        <v>292</v>
      </c>
      <c r="B36" s="462">
        <v>0</v>
      </c>
      <c r="C36" s="462">
        <v>0</v>
      </c>
      <c r="D36" s="462">
        <v>0</v>
      </c>
      <c r="E36" s="462">
        <v>0</v>
      </c>
      <c r="F36" s="462">
        <v>0</v>
      </c>
      <c r="G36" s="462">
        <v>0</v>
      </c>
      <c r="H36" s="462">
        <v>0</v>
      </c>
      <c r="I36" s="462">
        <v>0</v>
      </c>
      <c r="J36" s="462">
        <v>0</v>
      </c>
      <c r="K36" s="462">
        <v>0</v>
      </c>
    </row>
    <row r="37" spans="1:11" ht="17.25" customHeight="1">
      <c r="A37" s="478" t="s">
        <v>293</v>
      </c>
      <c r="B37" s="460">
        <v>1</v>
      </c>
      <c r="C37" s="467">
        <v>12580.93</v>
      </c>
      <c r="D37" s="460">
        <v>1</v>
      </c>
      <c r="E37" s="467">
        <v>5418.11</v>
      </c>
      <c r="F37" s="462">
        <v>0</v>
      </c>
      <c r="G37" s="467">
        <v>7162.82</v>
      </c>
      <c r="H37" s="462">
        <v>0</v>
      </c>
      <c r="I37" s="462">
        <v>0</v>
      </c>
      <c r="J37" s="462">
        <v>0</v>
      </c>
      <c r="K37" s="462">
        <v>0</v>
      </c>
    </row>
    <row r="38" spans="1:11" ht="17.25" customHeight="1">
      <c r="A38" s="478" t="s">
        <v>294</v>
      </c>
      <c r="B38" s="460">
        <v>13</v>
      </c>
      <c r="C38" s="467">
        <v>40301.259999999995</v>
      </c>
      <c r="D38" s="460">
        <v>5</v>
      </c>
      <c r="E38" s="467">
        <v>10936.53</v>
      </c>
      <c r="F38" s="460">
        <v>5</v>
      </c>
      <c r="G38" s="467">
        <v>26048.35</v>
      </c>
      <c r="H38" s="462">
        <v>0</v>
      </c>
      <c r="I38" s="462">
        <v>0</v>
      </c>
      <c r="J38" s="460">
        <v>3</v>
      </c>
      <c r="K38" s="467">
        <v>3316.38</v>
      </c>
    </row>
    <row r="39" spans="1:11" ht="17.25" customHeight="1">
      <c r="A39" s="478" t="s">
        <v>295</v>
      </c>
      <c r="B39" s="462">
        <v>0</v>
      </c>
      <c r="C39" s="462">
        <v>0</v>
      </c>
      <c r="D39" s="462">
        <v>0</v>
      </c>
      <c r="E39" s="462">
        <v>0</v>
      </c>
      <c r="F39" s="462">
        <v>0</v>
      </c>
      <c r="G39" s="462">
        <v>0</v>
      </c>
      <c r="H39" s="462">
        <v>0</v>
      </c>
      <c r="I39" s="462">
        <v>0</v>
      </c>
      <c r="J39" s="462">
        <v>0</v>
      </c>
      <c r="K39" s="462">
        <v>0</v>
      </c>
    </row>
    <row r="40" spans="1:11" ht="17.25" customHeight="1">
      <c r="A40" s="478" t="s">
        <v>296</v>
      </c>
      <c r="B40" s="460">
        <v>28</v>
      </c>
      <c r="C40" s="467">
        <v>115438.01999999999</v>
      </c>
      <c r="D40" s="460">
        <v>19</v>
      </c>
      <c r="E40" s="467">
        <v>82360.319999999992</v>
      </c>
      <c r="F40" s="460">
        <v>3</v>
      </c>
      <c r="G40" s="467">
        <v>12058.349999999999</v>
      </c>
      <c r="H40" s="462">
        <v>0</v>
      </c>
      <c r="I40" s="462">
        <v>0</v>
      </c>
      <c r="J40" s="460">
        <v>6</v>
      </c>
      <c r="K40" s="467">
        <v>21019.35</v>
      </c>
    </row>
    <row r="41" spans="1:11" ht="17.25" customHeight="1">
      <c r="A41" s="478" t="s">
        <v>297</v>
      </c>
      <c r="B41" s="460">
        <v>12</v>
      </c>
      <c r="C41" s="467">
        <v>36973.75</v>
      </c>
      <c r="D41" s="460">
        <v>10</v>
      </c>
      <c r="E41" s="467">
        <v>30626.530000000002</v>
      </c>
      <c r="F41" s="460">
        <v>1</v>
      </c>
      <c r="G41" s="467">
        <v>3600</v>
      </c>
      <c r="H41" s="462">
        <v>0</v>
      </c>
      <c r="I41" s="462">
        <v>0</v>
      </c>
      <c r="J41" s="460">
        <v>1</v>
      </c>
      <c r="K41" s="467">
        <v>2747.2200000000003</v>
      </c>
    </row>
    <row r="42" spans="1:11" ht="36.75">
      <c r="A42" s="480" t="s">
        <v>298</v>
      </c>
      <c r="B42" s="472">
        <v>256</v>
      </c>
      <c r="C42" s="473">
        <v>871100.44</v>
      </c>
      <c r="D42" s="472">
        <v>238</v>
      </c>
      <c r="E42" s="473">
        <v>797957.59</v>
      </c>
      <c r="F42" s="472">
        <v>5</v>
      </c>
      <c r="G42" s="473">
        <v>19383.93</v>
      </c>
      <c r="H42" s="570">
        <v>0</v>
      </c>
      <c r="I42" s="570">
        <v>0</v>
      </c>
      <c r="J42" s="472">
        <v>13</v>
      </c>
      <c r="K42" s="473">
        <v>53758.92</v>
      </c>
    </row>
    <row r="43" spans="1:11" ht="17.25" customHeight="1">
      <c r="A43" s="478" t="s">
        <v>299</v>
      </c>
      <c r="B43" s="460">
        <v>62</v>
      </c>
      <c r="C43" s="467">
        <v>140456.18</v>
      </c>
      <c r="D43" s="460">
        <v>60</v>
      </c>
      <c r="E43" s="467">
        <v>131797.78999999998</v>
      </c>
      <c r="F43" s="460">
        <v>2</v>
      </c>
      <c r="G43" s="467">
        <v>8658.39</v>
      </c>
      <c r="H43" s="462">
        <v>0</v>
      </c>
      <c r="I43" s="462">
        <v>0</v>
      </c>
      <c r="J43" s="462">
        <v>0</v>
      </c>
      <c r="K43" s="462">
        <v>0</v>
      </c>
    </row>
    <row r="44" spans="1:11" ht="17.25" customHeight="1">
      <c r="A44" s="478" t="s">
        <v>300</v>
      </c>
      <c r="B44" s="460">
        <v>77</v>
      </c>
      <c r="C44" s="467">
        <v>294760.05999999994</v>
      </c>
      <c r="D44" s="460">
        <v>73</v>
      </c>
      <c r="E44" s="467">
        <v>278846.92</v>
      </c>
      <c r="F44" s="460">
        <v>1</v>
      </c>
      <c r="G44" s="467">
        <v>4423.41</v>
      </c>
      <c r="H44" s="462">
        <v>0</v>
      </c>
      <c r="I44" s="462">
        <v>0</v>
      </c>
      <c r="J44" s="460">
        <v>3</v>
      </c>
      <c r="K44" s="467">
        <v>11489.73</v>
      </c>
    </row>
    <row r="45" spans="1:11" ht="17.25" customHeight="1">
      <c r="A45" s="478" t="s">
        <v>301</v>
      </c>
      <c r="B45" s="462">
        <v>0</v>
      </c>
      <c r="C45" s="462">
        <v>0</v>
      </c>
      <c r="D45" s="462">
        <v>0</v>
      </c>
      <c r="E45" s="462">
        <v>0</v>
      </c>
      <c r="F45" s="462">
        <v>0</v>
      </c>
      <c r="G45" s="462">
        <v>0</v>
      </c>
      <c r="H45" s="462">
        <v>0</v>
      </c>
      <c r="I45" s="462">
        <v>0</v>
      </c>
      <c r="J45" s="462">
        <v>0</v>
      </c>
      <c r="K45" s="462">
        <v>0</v>
      </c>
    </row>
    <row r="46" spans="1:11" ht="17.25" customHeight="1">
      <c r="A46" s="478" t="s">
        <v>302</v>
      </c>
      <c r="B46" s="462">
        <v>0</v>
      </c>
      <c r="C46" s="462">
        <v>0</v>
      </c>
      <c r="D46" s="462">
        <v>0</v>
      </c>
      <c r="E46" s="462">
        <v>0</v>
      </c>
      <c r="F46" s="462">
        <v>0</v>
      </c>
      <c r="G46" s="462">
        <v>0</v>
      </c>
      <c r="H46" s="462">
        <v>0</v>
      </c>
      <c r="I46" s="462">
        <v>0</v>
      </c>
      <c r="J46" s="462">
        <v>0</v>
      </c>
      <c r="K46" s="462">
        <v>0</v>
      </c>
    </row>
    <row r="47" spans="1:11" ht="17.25" customHeight="1">
      <c r="A47" s="478" t="s">
        <v>303</v>
      </c>
      <c r="B47" s="462">
        <v>0</v>
      </c>
      <c r="C47" s="462">
        <v>0</v>
      </c>
      <c r="D47" s="462">
        <v>0</v>
      </c>
      <c r="E47" s="462">
        <v>0</v>
      </c>
      <c r="F47" s="462">
        <v>0</v>
      </c>
      <c r="G47" s="462">
        <v>0</v>
      </c>
      <c r="H47" s="462">
        <v>0</v>
      </c>
      <c r="I47" s="462">
        <v>0</v>
      </c>
      <c r="J47" s="462">
        <v>0</v>
      </c>
      <c r="K47" s="462">
        <v>0</v>
      </c>
    </row>
    <row r="48" spans="1:11" ht="17.25" customHeight="1">
      <c r="A48" s="478" t="s">
        <v>304</v>
      </c>
      <c r="B48" s="462">
        <v>0</v>
      </c>
      <c r="C48" s="462">
        <v>0</v>
      </c>
      <c r="D48" s="462">
        <v>0</v>
      </c>
      <c r="E48" s="462">
        <v>0</v>
      </c>
      <c r="F48" s="462">
        <v>0</v>
      </c>
      <c r="G48" s="462">
        <v>0</v>
      </c>
      <c r="H48" s="462">
        <v>0</v>
      </c>
      <c r="I48" s="462">
        <v>0</v>
      </c>
      <c r="J48" s="462">
        <v>0</v>
      </c>
      <c r="K48" s="462">
        <v>0</v>
      </c>
    </row>
    <row r="49" spans="1:11" ht="17.25" customHeight="1">
      <c r="A49" s="478" t="s">
        <v>305</v>
      </c>
      <c r="B49" s="462">
        <v>0</v>
      </c>
      <c r="C49" s="462">
        <v>0</v>
      </c>
      <c r="D49" s="462">
        <v>0</v>
      </c>
      <c r="E49" s="462">
        <v>0</v>
      </c>
      <c r="F49" s="462">
        <v>0</v>
      </c>
      <c r="G49" s="462">
        <v>0</v>
      </c>
      <c r="H49" s="462">
        <v>0</v>
      </c>
      <c r="I49" s="462">
        <v>0</v>
      </c>
      <c r="J49" s="462">
        <v>0</v>
      </c>
      <c r="K49" s="462">
        <v>0</v>
      </c>
    </row>
    <row r="50" spans="1:11" ht="17.25" customHeight="1">
      <c r="A50" s="478" t="s">
        <v>306</v>
      </c>
      <c r="B50" s="460">
        <v>7</v>
      </c>
      <c r="C50" s="467">
        <v>19042.77</v>
      </c>
      <c r="D50" s="460">
        <v>2</v>
      </c>
      <c r="E50" s="467">
        <v>1940.6399999999999</v>
      </c>
      <c r="F50" s="460">
        <v>1</v>
      </c>
      <c r="G50" s="467">
        <v>2702.13</v>
      </c>
      <c r="H50" s="462">
        <v>0</v>
      </c>
      <c r="I50" s="462">
        <v>0</v>
      </c>
      <c r="J50" s="460">
        <v>4</v>
      </c>
      <c r="K50" s="467">
        <v>14400</v>
      </c>
    </row>
    <row r="51" spans="1:11" ht="17.25" customHeight="1">
      <c r="A51" s="481" t="s">
        <v>307</v>
      </c>
      <c r="B51" s="461">
        <v>110</v>
      </c>
      <c r="C51" s="469">
        <v>416841.43</v>
      </c>
      <c r="D51" s="461">
        <v>103</v>
      </c>
      <c r="E51" s="469">
        <v>385372.24</v>
      </c>
      <c r="F51" s="461">
        <v>1</v>
      </c>
      <c r="G51" s="469">
        <v>3600</v>
      </c>
      <c r="H51" s="539">
        <v>0</v>
      </c>
      <c r="I51" s="539">
        <v>0</v>
      </c>
      <c r="J51" s="461">
        <v>6</v>
      </c>
      <c r="K51" s="469">
        <v>27869.19</v>
      </c>
    </row>
  </sheetData>
  <mergeCells count="8">
    <mergeCell ref="A1:K1"/>
    <mergeCell ref="A3:K3"/>
    <mergeCell ref="B4:C4"/>
    <mergeCell ref="D4:E4"/>
    <mergeCell ref="F4:G4"/>
    <mergeCell ref="H4:I4"/>
    <mergeCell ref="J4:K4"/>
    <mergeCell ref="A4:A5"/>
  </mergeCells>
  <printOptions horizontalCentered="1"/>
  <pageMargins left="0.39370078740157483" right="0.39370078740157483" top="0.55118110236220474" bottom="0.55118110236220474" header="0.31496062992125984" footer="0.31496062992125984"/>
  <pageSetup paperSize="9" scale="74"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6EF68-0B94-4204-98C2-6A52DF4A94A0}">
  <dimension ref="A1:L23"/>
  <sheetViews>
    <sheetView showGridLines="0" view="pageBreakPreview" topLeftCell="A13" zoomScaleNormal="100" zoomScaleSheetLayoutView="100" workbookViewId="0">
      <selection activeCell="A17" sqref="A17:B17"/>
    </sheetView>
  </sheetViews>
  <sheetFormatPr defaultColWidth="14.7109375" defaultRowHeight="15"/>
  <cols>
    <col min="1" max="1" width="43.140625" customWidth="1"/>
    <col min="2" max="2" width="29.85546875" customWidth="1"/>
    <col min="3" max="3" width="28.42578125" customWidth="1"/>
    <col min="4" max="253" width="8.85546875" customWidth="1"/>
    <col min="254" max="254" width="25.7109375" customWidth="1"/>
    <col min="255" max="255" width="24.7109375" customWidth="1"/>
  </cols>
  <sheetData>
    <row r="1" spans="1:12" ht="42" customHeight="1">
      <c r="A1" s="955" t="s">
        <v>463</v>
      </c>
      <c r="B1" s="955"/>
    </row>
    <row r="2" spans="1:12" ht="28.5" customHeight="1">
      <c r="A2" s="956"/>
      <c r="B2" s="957"/>
    </row>
    <row r="3" spans="1:12" ht="34.5" customHeight="1">
      <c r="A3" s="958" t="s">
        <v>545</v>
      </c>
      <c r="B3" s="958"/>
      <c r="C3" s="578"/>
    </row>
    <row r="4" spans="1:12" ht="48.75" customHeight="1">
      <c r="A4" s="669" t="s">
        <v>77</v>
      </c>
      <c r="B4" s="579" t="s">
        <v>243</v>
      </c>
    </row>
    <row r="5" spans="1:12" ht="27.75" customHeight="1">
      <c r="A5" s="672" t="s">
        <v>155</v>
      </c>
      <c r="B5" s="691">
        <f>SUM(B6:B21)</f>
        <v>18697</v>
      </c>
    </row>
    <row r="6" spans="1:12" ht="21" customHeight="1">
      <c r="A6" s="88" t="s">
        <v>118</v>
      </c>
      <c r="B6" s="583">
        <v>973</v>
      </c>
      <c r="C6" s="580"/>
    </row>
    <row r="7" spans="1:12" ht="21" customHeight="1">
      <c r="A7" s="88" t="s">
        <v>119</v>
      </c>
      <c r="B7" s="583">
        <v>1714</v>
      </c>
    </row>
    <row r="8" spans="1:12" ht="21" customHeight="1">
      <c r="A8" s="88" t="s">
        <v>120</v>
      </c>
      <c r="B8" s="583">
        <v>2096</v>
      </c>
      <c r="K8" s="581"/>
    </row>
    <row r="9" spans="1:12" ht="21" customHeight="1">
      <c r="A9" s="88" t="s">
        <v>121</v>
      </c>
      <c r="B9" s="583">
        <v>322</v>
      </c>
    </row>
    <row r="10" spans="1:12" ht="21" customHeight="1">
      <c r="A10" s="88" t="s">
        <v>122</v>
      </c>
      <c r="B10" s="583">
        <v>1281</v>
      </c>
    </row>
    <row r="11" spans="1:12" ht="21" customHeight="1">
      <c r="A11" s="88" t="s">
        <v>123</v>
      </c>
      <c r="B11" s="584">
        <v>1821</v>
      </c>
    </row>
    <row r="12" spans="1:12" ht="21" customHeight="1">
      <c r="A12" s="88" t="s">
        <v>124</v>
      </c>
      <c r="B12" s="583">
        <v>3785</v>
      </c>
      <c r="L12" s="581"/>
    </row>
    <row r="13" spans="1:12" ht="21" customHeight="1">
      <c r="A13" s="88" t="s">
        <v>125</v>
      </c>
      <c r="B13" s="583">
        <v>3</v>
      </c>
    </row>
    <row r="14" spans="1:12" ht="21" customHeight="1">
      <c r="A14" s="88" t="s">
        <v>126</v>
      </c>
      <c r="B14" s="584">
        <v>1135</v>
      </c>
    </row>
    <row r="15" spans="1:12" ht="21" customHeight="1">
      <c r="A15" s="88" t="s">
        <v>127</v>
      </c>
      <c r="B15" s="584">
        <v>336</v>
      </c>
    </row>
    <row r="16" spans="1:12" ht="21" customHeight="1">
      <c r="A16" s="88" t="s">
        <v>128</v>
      </c>
      <c r="B16" s="584">
        <v>564</v>
      </c>
    </row>
    <row r="17" spans="1:2" ht="21" customHeight="1">
      <c r="A17" s="88" t="s">
        <v>129</v>
      </c>
      <c r="B17" s="584">
        <v>712</v>
      </c>
    </row>
    <row r="18" spans="1:2" ht="21" customHeight="1">
      <c r="A18" s="88" t="s">
        <v>130</v>
      </c>
      <c r="B18" s="584">
        <v>835</v>
      </c>
    </row>
    <row r="19" spans="1:2" ht="21" customHeight="1">
      <c r="A19" s="88" t="s">
        <v>131</v>
      </c>
      <c r="B19" s="584">
        <v>964</v>
      </c>
    </row>
    <row r="20" spans="1:2" ht="21" customHeight="1">
      <c r="A20" s="88" t="s">
        <v>132</v>
      </c>
      <c r="B20" s="584">
        <v>1843</v>
      </c>
    </row>
    <row r="21" spans="1:2" ht="21" customHeight="1">
      <c r="A21" s="670" t="s">
        <v>133</v>
      </c>
      <c r="B21" s="671">
        <v>313</v>
      </c>
    </row>
    <row r="23" spans="1:2">
      <c r="B23" s="582"/>
    </row>
  </sheetData>
  <mergeCells count="3">
    <mergeCell ref="A1:B1"/>
    <mergeCell ref="A2:B2"/>
    <mergeCell ref="A3:B3"/>
  </mergeCells>
  <printOptions horizontalCentered="1"/>
  <pageMargins left="0.70866141732283472" right="0.70866141732283472" top="0.74803149606299213" bottom="0.74803149606299213" header="0.31496062992125984" footer="0.31496062992125984"/>
  <pageSetup paperSize="9" scale="9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ED307A-2BEB-4C34-9F4D-F40931BBECB2}">
  <dimension ref="A1:J33"/>
  <sheetViews>
    <sheetView showGridLines="0" view="pageBreakPreview" topLeftCell="A13" zoomScaleNormal="100" zoomScaleSheetLayoutView="100" workbookViewId="0">
      <selection activeCell="A17" sqref="A17:B17"/>
    </sheetView>
  </sheetViews>
  <sheetFormatPr defaultColWidth="13.85546875" defaultRowHeight="12.75"/>
  <cols>
    <col min="1" max="1" width="31.85546875" style="585" customWidth="1"/>
    <col min="2" max="2" width="13.85546875" style="585" customWidth="1"/>
    <col min="3" max="3" width="14.7109375" style="585" customWidth="1"/>
    <col min="4" max="4" width="14.28515625" style="585" customWidth="1"/>
    <col min="5" max="6" width="13.85546875" style="585" customWidth="1"/>
    <col min="7" max="7" width="12.7109375" style="585" customWidth="1"/>
    <col min="8" max="16384" width="13.85546875" style="585"/>
  </cols>
  <sheetData>
    <row r="1" spans="1:10" ht="30" customHeight="1">
      <c r="A1" s="959" t="s">
        <v>597</v>
      </c>
      <c r="B1" s="959"/>
      <c r="C1" s="959"/>
      <c r="D1" s="959"/>
      <c r="E1" s="959"/>
      <c r="F1" s="959"/>
      <c r="G1" s="959"/>
    </row>
    <row r="2" spans="1:10" ht="15" customHeight="1">
      <c r="A2" s="586"/>
      <c r="B2" s="587"/>
      <c r="C2" s="587"/>
      <c r="D2" s="587"/>
      <c r="E2" s="587"/>
      <c r="F2" s="587"/>
      <c r="G2" s="587"/>
    </row>
    <row r="3" spans="1:10" ht="24" customHeight="1">
      <c r="A3" s="960" t="s">
        <v>546</v>
      </c>
      <c r="B3" s="960"/>
      <c r="C3" s="960"/>
      <c r="D3" s="960"/>
      <c r="E3" s="960"/>
      <c r="F3" s="960"/>
      <c r="G3" s="960"/>
    </row>
    <row r="4" spans="1:10" ht="69" customHeight="1">
      <c r="A4" s="588" t="s">
        <v>464</v>
      </c>
      <c r="B4" s="588" t="s">
        <v>465</v>
      </c>
      <c r="C4" s="588" t="s">
        <v>466</v>
      </c>
      <c r="D4" s="588" t="s">
        <v>467</v>
      </c>
      <c r="E4" s="588" t="s">
        <v>468</v>
      </c>
      <c r="F4" s="588" t="s">
        <v>469</v>
      </c>
      <c r="G4" s="588" t="s">
        <v>470</v>
      </c>
    </row>
    <row r="5" spans="1:10" s="591" customFormat="1" ht="21" customHeight="1">
      <c r="A5" s="692" t="s">
        <v>155</v>
      </c>
      <c r="B5" s="589">
        <f t="shared" ref="B5:G5" si="0">SUM(B7:B13)</f>
        <v>179</v>
      </c>
      <c r="C5" s="589">
        <f t="shared" si="0"/>
        <v>6474</v>
      </c>
      <c r="D5" s="589">
        <f t="shared" si="0"/>
        <v>729</v>
      </c>
      <c r="E5" s="589">
        <f t="shared" si="0"/>
        <v>5553</v>
      </c>
      <c r="F5" s="589">
        <f t="shared" si="0"/>
        <v>106</v>
      </c>
      <c r="G5" s="693">
        <f t="shared" si="0"/>
        <v>265</v>
      </c>
      <c r="H5" s="590"/>
    </row>
    <row r="6" spans="1:10" s="591" customFormat="1" ht="15" customHeight="1">
      <c r="A6" s="694" t="s">
        <v>471</v>
      </c>
      <c r="B6" s="592"/>
      <c r="C6" s="593"/>
      <c r="D6" s="593"/>
      <c r="E6" s="593"/>
      <c r="F6" s="592"/>
      <c r="G6" s="593"/>
      <c r="H6" s="590"/>
    </row>
    <row r="7" spans="1:10" ht="27.75" customHeight="1">
      <c r="A7" s="695" t="s">
        <v>472</v>
      </c>
      <c r="B7" s="594">
        <v>27</v>
      </c>
      <c r="C7" s="595">
        <v>749</v>
      </c>
      <c r="D7" s="596">
        <v>58</v>
      </c>
      <c r="E7" s="596">
        <v>664</v>
      </c>
      <c r="F7" s="594">
        <v>16</v>
      </c>
      <c r="G7" s="596">
        <v>38</v>
      </c>
      <c r="H7" s="590"/>
      <c r="I7" s="591"/>
      <c r="J7" s="591"/>
    </row>
    <row r="8" spans="1:10" ht="21" customHeight="1">
      <c r="A8" s="695" t="s">
        <v>473</v>
      </c>
      <c r="B8" s="597">
        <v>35</v>
      </c>
      <c r="C8" s="598">
        <v>1505</v>
      </c>
      <c r="D8" s="598">
        <v>140</v>
      </c>
      <c r="E8" s="596">
        <v>1312</v>
      </c>
      <c r="F8" s="597">
        <v>21</v>
      </c>
      <c r="G8" s="596">
        <v>67</v>
      </c>
      <c r="H8" s="590"/>
      <c r="I8" s="591"/>
      <c r="J8" s="591"/>
    </row>
    <row r="9" spans="1:10" ht="21" customHeight="1">
      <c r="A9" s="695" t="s">
        <v>474</v>
      </c>
      <c r="B9" s="597">
        <v>62</v>
      </c>
      <c r="C9" s="598">
        <v>1996</v>
      </c>
      <c r="D9" s="598">
        <v>158</v>
      </c>
      <c r="E9" s="596">
        <v>1803</v>
      </c>
      <c r="F9" s="597">
        <v>33</v>
      </c>
      <c r="G9" s="596">
        <v>64</v>
      </c>
      <c r="H9" s="590"/>
      <c r="I9" s="591"/>
      <c r="J9" s="591"/>
    </row>
    <row r="10" spans="1:10" ht="21" customHeight="1">
      <c r="A10" s="695" t="s">
        <v>475</v>
      </c>
      <c r="B10" s="711">
        <v>0</v>
      </c>
      <c r="C10" s="597">
        <v>13</v>
      </c>
      <c r="D10" s="597">
        <v>2</v>
      </c>
      <c r="E10" s="594">
        <v>11</v>
      </c>
      <c r="F10" s="711">
        <v>0</v>
      </c>
      <c r="G10" s="712">
        <v>0</v>
      </c>
      <c r="H10" s="590"/>
      <c r="I10" s="591"/>
      <c r="J10" s="591"/>
    </row>
    <row r="11" spans="1:10" ht="27.75" customHeight="1">
      <c r="A11" s="695" t="s">
        <v>476</v>
      </c>
      <c r="B11" s="711">
        <v>0</v>
      </c>
      <c r="C11" s="597">
        <v>2</v>
      </c>
      <c r="D11" s="711">
        <v>0</v>
      </c>
      <c r="E11" s="594">
        <v>2</v>
      </c>
      <c r="F11" s="711">
        <v>0</v>
      </c>
      <c r="G11" s="712">
        <v>0</v>
      </c>
      <c r="H11" s="590"/>
      <c r="I11" s="591"/>
      <c r="J11" s="591"/>
    </row>
    <row r="12" spans="1:10" ht="27.75" customHeight="1">
      <c r="A12" s="695" t="s">
        <v>477</v>
      </c>
      <c r="B12" s="597">
        <v>21</v>
      </c>
      <c r="C12" s="598">
        <v>552</v>
      </c>
      <c r="D12" s="598">
        <v>117</v>
      </c>
      <c r="E12" s="596">
        <v>417</v>
      </c>
      <c r="F12" s="597">
        <v>20</v>
      </c>
      <c r="G12" s="596">
        <v>19</v>
      </c>
      <c r="H12" s="590"/>
      <c r="I12" s="591"/>
      <c r="J12" s="591"/>
    </row>
    <row r="13" spans="1:10" ht="21" customHeight="1">
      <c r="A13" s="696" t="s">
        <v>478</v>
      </c>
      <c r="B13" s="697">
        <v>34</v>
      </c>
      <c r="C13" s="698">
        <v>1657</v>
      </c>
      <c r="D13" s="698">
        <v>254</v>
      </c>
      <c r="E13" s="699">
        <v>1344</v>
      </c>
      <c r="F13" s="697">
        <v>16</v>
      </c>
      <c r="G13" s="699">
        <v>77</v>
      </c>
      <c r="H13" s="590"/>
      <c r="I13" s="591"/>
      <c r="J13" s="591"/>
    </row>
    <row r="14" spans="1:10" ht="15" customHeight="1">
      <c r="A14" s="599"/>
      <c r="B14" s="600"/>
      <c r="C14" s="600"/>
      <c r="D14" s="600"/>
      <c r="E14" s="600"/>
      <c r="F14" s="600"/>
      <c r="G14" s="600"/>
    </row>
    <row r="15" spans="1:10" ht="15" customHeight="1">
      <c r="A15" s="599"/>
      <c r="B15" s="600"/>
      <c r="C15" s="600"/>
      <c r="D15" s="600"/>
      <c r="E15" s="600"/>
      <c r="F15" s="600"/>
      <c r="G15" s="600"/>
    </row>
    <row r="16" spans="1:10" ht="15" customHeight="1">
      <c r="A16" s="599"/>
      <c r="B16" s="601"/>
      <c r="C16" s="601"/>
      <c r="D16" s="601"/>
      <c r="E16" s="601"/>
      <c r="F16" s="601"/>
      <c r="G16" s="601"/>
    </row>
    <row r="17" spans="1:9" ht="30" customHeight="1">
      <c r="A17" s="961" t="s">
        <v>547</v>
      </c>
      <c r="B17" s="961"/>
      <c r="C17" s="961"/>
      <c r="D17" s="961"/>
      <c r="E17" s="961"/>
      <c r="F17" s="961"/>
      <c r="G17" s="602"/>
    </row>
    <row r="18" spans="1:9" ht="15.75" customHeight="1">
      <c r="A18" s="962" t="s">
        <v>479</v>
      </c>
      <c r="B18" s="962" t="s">
        <v>480</v>
      </c>
      <c r="C18" s="963" t="s">
        <v>481</v>
      </c>
      <c r="D18" s="963"/>
      <c r="E18" s="963"/>
      <c r="F18" s="963"/>
      <c r="G18" s="602"/>
    </row>
    <row r="19" spans="1:9" ht="39" customHeight="1">
      <c r="A19" s="962"/>
      <c r="B19" s="962"/>
      <c r="C19" s="611" t="s">
        <v>482</v>
      </c>
      <c r="D19" s="611" t="s">
        <v>483</v>
      </c>
      <c r="E19" s="611" t="s">
        <v>484</v>
      </c>
      <c r="F19" s="611" t="s">
        <v>485</v>
      </c>
      <c r="G19" s="602"/>
    </row>
    <row r="20" spans="1:9" ht="21" customHeight="1">
      <c r="A20" s="700" t="s">
        <v>155</v>
      </c>
      <c r="B20" s="603">
        <f>SUM(B24:B30)</f>
        <v>3611</v>
      </c>
      <c r="C20" s="603">
        <f t="shared" ref="C20:F20" si="1">SUM(C24:C30)</f>
        <v>725</v>
      </c>
      <c r="D20" s="603">
        <f t="shared" si="1"/>
        <v>2192</v>
      </c>
      <c r="E20" s="603">
        <f t="shared" si="1"/>
        <v>264</v>
      </c>
      <c r="F20" s="701">
        <f t="shared" si="1"/>
        <v>430</v>
      </c>
      <c r="G20" s="604"/>
      <c r="H20" s="605"/>
      <c r="I20" s="605"/>
    </row>
    <row r="21" spans="1:9" ht="15" customHeight="1">
      <c r="A21" s="702" t="s">
        <v>163</v>
      </c>
      <c r="B21" s="606"/>
      <c r="C21" s="606"/>
      <c r="D21" s="606"/>
      <c r="E21" s="606"/>
      <c r="F21" s="606"/>
      <c r="G21" s="607"/>
      <c r="H21" s="605"/>
      <c r="I21" s="605"/>
    </row>
    <row r="22" spans="1:9" ht="37.5" customHeight="1">
      <c r="A22" s="703" t="s">
        <v>486</v>
      </c>
      <c r="B22" s="608">
        <f>SUM(C22:F22)</f>
        <v>1874</v>
      </c>
      <c r="C22" s="608">
        <v>353</v>
      </c>
      <c r="D22" s="608">
        <v>1099</v>
      </c>
      <c r="E22" s="608">
        <v>67</v>
      </c>
      <c r="F22" s="608">
        <v>355</v>
      </c>
      <c r="G22" s="604"/>
      <c r="H22" s="605"/>
      <c r="I22" s="605"/>
    </row>
    <row r="23" spans="1:9" ht="15" customHeight="1">
      <c r="A23" s="704" t="s">
        <v>487</v>
      </c>
      <c r="B23" s="608"/>
      <c r="C23" s="608"/>
      <c r="D23" s="608"/>
      <c r="E23" s="608"/>
      <c r="F23" s="608"/>
      <c r="G23" s="607"/>
      <c r="H23" s="605"/>
      <c r="I23" s="605"/>
    </row>
    <row r="24" spans="1:9" ht="27.75" customHeight="1">
      <c r="A24" s="705" t="s">
        <v>472</v>
      </c>
      <c r="B24" s="608">
        <f t="shared" ref="B24:B30" si="2">SUM(C24:F24)</f>
        <v>523</v>
      </c>
      <c r="C24" s="608">
        <v>167</v>
      </c>
      <c r="D24" s="608">
        <v>276</v>
      </c>
      <c r="E24" s="608">
        <v>47</v>
      </c>
      <c r="F24" s="608">
        <v>33</v>
      </c>
      <c r="G24" s="607"/>
      <c r="H24" s="605"/>
      <c r="I24" s="605"/>
    </row>
    <row r="25" spans="1:9" ht="21" customHeight="1">
      <c r="A25" s="705" t="s">
        <v>473</v>
      </c>
      <c r="B25" s="608">
        <f t="shared" si="2"/>
        <v>786</v>
      </c>
      <c r="C25" s="608">
        <v>163</v>
      </c>
      <c r="D25" s="608">
        <v>467</v>
      </c>
      <c r="E25" s="608">
        <v>74</v>
      </c>
      <c r="F25" s="608">
        <v>82</v>
      </c>
      <c r="G25" s="607"/>
      <c r="H25" s="605"/>
      <c r="I25" s="605"/>
    </row>
    <row r="26" spans="1:9" ht="21" customHeight="1">
      <c r="A26" s="705" t="s">
        <v>474</v>
      </c>
      <c r="B26" s="608">
        <f t="shared" si="2"/>
        <v>1427</v>
      </c>
      <c r="C26" s="608">
        <v>284</v>
      </c>
      <c r="D26" s="608">
        <v>937</v>
      </c>
      <c r="E26" s="608">
        <v>75</v>
      </c>
      <c r="F26" s="608">
        <v>131</v>
      </c>
      <c r="G26" s="607"/>
      <c r="H26" s="605"/>
      <c r="I26" s="605"/>
    </row>
    <row r="27" spans="1:9" ht="21" customHeight="1">
      <c r="A27" s="706" t="s">
        <v>475</v>
      </c>
      <c r="B27" s="608">
        <f t="shared" si="2"/>
        <v>9</v>
      </c>
      <c r="C27" s="608">
        <v>2</v>
      </c>
      <c r="D27" s="608">
        <v>4</v>
      </c>
      <c r="E27" s="598">
        <v>3</v>
      </c>
      <c r="F27" s="712">
        <v>0</v>
      </c>
      <c r="G27" s="607"/>
      <c r="H27" s="605"/>
      <c r="I27" s="605"/>
    </row>
    <row r="28" spans="1:9" ht="27.75" customHeight="1">
      <c r="A28" s="706" t="s">
        <v>476</v>
      </c>
      <c r="B28" s="598">
        <f t="shared" si="2"/>
        <v>2</v>
      </c>
      <c r="C28" s="711">
        <v>0</v>
      </c>
      <c r="D28" s="598">
        <v>2</v>
      </c>
      <c r="E28" s="711">
        <v>0</v>
      </c>
      <c r="F28" s="712">
        <v>0</v>
      </c>
      <c r="G28" s="607"/>
      <c r="H28" s="605"/>
      <c r="I28" s="605"/>
    </row>
    <row r="29" spans="1:9" ht="27.75" customHeight="1">
      <c r="A29" s="706" t="s">
        <v>477</v>
      </c>
      <c r="B29" s="608">
        <f t="shared" si="2"/>
        <v>328</v>
      </c>
      <c r="C29" s="608">
        <v>63</v>
      </c>
      <c r="D29" s="608">
        <v>203</v>
      </c>
      <c r="E29" s="608">
        <v>44</v>
      </c>
      <c r="F29" s="608">
        <v>18</v>
      </c>
      <c r="G29" s="607"/>
      <c r="H29" s="605"/>
      <c r="I29" s="605"/>
    </row>
    <row r="30" spans="1:9" ht="21" customHeight="1">
      <c r="A30" s="707" t="s">
        <v>478</v>
      </c>
      <c r="B30" s="708">
        <f t="shared" si="2"/>
        <v>536</v>
      </c>
      <c r="C30" s="708">
        <v>46</v>
      </c>
      <c r="D30" s="708">
        <v>303</v>
      </c>
      <c r="E30" s="708">
        <v>21</v>
      </c>
      <c r="F30" s="708">
        <v>166</v>
      </c>
      <c r="G30" s="607"/>
      <c r="H30" s="605"/>
      <c r="I30" s="605"/>
    </row>
    <row r="31" spans="1:9" ht="15.75">
      <c r="B31" s="590"/>
      <c r="C31" s="590"/>
      <c r="D31" s="590"/>
      <c r="E31" s="590"/>
      <c r="F31" s="590"/>
    </row>
    <row r="32" spans="1:9">
      <c r="B32" s="605"/>
      <c r="C32" s="605"/>
      <c r="D32" s="605"/>
      <c r="E32" s="605"/>
      <c r="F32" s="605"/>
    </row>
    <row r="33" spans="2:6">
      <c r="B33" s="605"/>
      <c r="C33" s="605"/>
      <c r="D33" s="605"/>
      <c r="E33" s="605"/>
      <c r="F33" s="605"/>
    </row>
  </sheetData>
  <mergeCells count="6">
    <mergeCell ref="A1:G1"/>
    <mergeCell ref="A3:G3"/>
    <mergeCell ref="A17:F17"/>
    <mergeCell ref="A18:A19"/>
    <mergeCell ref="B18:B19"/>
    <mergeCell ref="C18:F18"/>
  </mergeCells>
  <printOptions horizontalCentered="1"/>
  <pageMargins left="0.51181102362204722" right="0.51181102362204722" top="0.82677165354330717" bottom="0.74803149606299213" header="0.31496062992125984" footer="0.31496062992125984"/>
  <pageSetup paperSize="9" scale="75"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C6CF9-CE49-4AFF-B043-1A6462FF4509}">
  <dimension ref="A1:L38"/>
  <sheetViews>
    <sheetView showGridLines="0" view="pageBreakPreview" topLeftCell="A13" zoomScale="90" zoomScaleNormal="100" zoomScaleSheetLayoutView="90" workbookViewId="0">
      <selection activeCell="A17" sqref="A17:B17"/>
    </sheetView>
  </sheetViews>
  <sheetFormatPr defaultRowHeight="15"/>
  <cols>
    <col min="1" max="1" width="28.42578125" customWidth="1"/>
    <col min="2" max="6" width="12.7109375" customWidth="1"/>
    <col min="7" max="7" width="11.7109375" customWidth="1"/>
    <col min="8" max="8" width="11" customWidth="1"/>
    <col min="9" max="9" width="13.7109375" customWidth="1"/>
    <col min="12" max="12" width="20.28515625" customWidth="1"/>
  </cols>
  <sheetData>
    <row r="1" spans="1:12" ht="30" customHeight="1">
      <c r="A1" s="964" t="s">
        <v>631</v>
      </c>
      <c r="B1" s="964"/>
      <c r="C1" s="964"/>
      <c r="D1" s="964"/>
      <c r="E1" s="964"/>
      <c r="F1" s="964"/>
      <c r="G1" s="964"/>
      <c r="H1" s="964"/>
      <c r="I1" s="964"/>
    </row>
    <row r="2" spans="1:12" ht="16.5" customHeight="1"/>
    <row r="3" spans="1:12" ht="25.5" customHeight="1">
      <c r="A3" s="858" t="s">
        <v>548</v>
      </c>
      <c r="B3" s="858"/>
      <c r="C3" s="858"/>
      <c r="D3" s="858"/>
      <c r="E3" s="858"/>
      <c r="F3" s="858"/>
      <c r="G3" s="858"/>
    </row>
    <row r="4" spans="1:12" ht="21" customHeight="1">
      <c r="A4" s="966" t="s">
        <v>77</v>
      </c>
      <c r="B4" s="769" t="s">
        <v>78</v>
      </c>
      <c r="C4" s="770"/>
      <c r="D4" s="769" t="s">
        <v>79</v>
      </c>
      <c r="E4" s="771"/>
      <c r="F4" s="771"/>
      <c r="G4" s="771"/>
      <c r="H4" s="771"/>
      <c r="I4" s="770"/>
    </row>
    <row r="5" spans="1:12" ht="21" customHeight="1">
      <c r="A5" s="967"/>
      <c r="B5" s="772" t="s">
        <v>438</v>
      </c>
      <c r="C5" s="772" t="s">
        <v>439</v>
      </c>
      <c r="D5" s="772" t="s">
        <v>80</v>
      </c>
      <c r="E5" s="772" t="s">
        <v>438</v>
      </c>
      <c r="F5" s="772" t="s">
        <v>439</v>
      </c>
      <c r="G5" s="773" t="s">
        <v>81</v>
      </c>
      <c r="H5" s="774"/>
      <c r="I5" s="775"/>
    </row>
    <row r="6" spans="1:12" ht="57.75" customHeight="1">
      <c r="A6" s="967"/>
      <c r="B6" s="772"/>
      <c r="C6" s="772"/>
      <c r="D6" s="772"/>
      <c r="E6" s="772"/>
      <c r="F6" s="772"/>
      <c r="G6" s="534" t="s">
        <v>440</v>
      </c>
      <c r="H6" s="534" t="s">
        <v>441</v>
      </c>
      <c r="I6" s="535" t="s">
        <v>442</v>
      </c>
    </row>
    <row r="7" spans="1:12" ht="21" customHeight="1">
      <c r="A7" s="965" t="s">
        <v>308</v>
      </c>
      <c r="B7" s="965"/>
      <c r="C7" s="965"/>
      <c r="D7" s="965"/>
      <c r="E7" s="965"/>
      <c r="F7" s="965"/>
      <c r="G7" s="965"/>
      <c r="H7" s="965"/>
      <c r="I7" s="965"/>
    </row>
    <row r="8" spans="1:12" ht="24" customHeight="1">
      <c r="A8" s="464" t="s">
        <v>309</v>
      </c>
      <c r="B8" s="460">
        <v>6744213</v>
      </c>
      <c r="C8" s="460">
        <v>27077569</v>
      </c>
      <c r="D8" s="460">
        <v>4968814</v>
      </c>
      <c r="E8" s="460">
        <v>5575375</v>
      </c>
      <c r="F8" s="460">
        <v>22176205</v>
      </c>
      <c r="G8" s="465">
        <f>E8/D8-1</f>
        <v>0.12207359744196511</v>
      </c>
      <c r="H8" s="465">
        <f>E8/B8-1</f>
        <v>-0.17330976942750775</v>
      </c>
      <c r="I8" s="465">
        <f>F8/C8-1</f>
        <v>-0.18101196602988989</v>
      </c>
    </row>
    <row r="9" spans="1:12" ht="25.5" customHeight="1">
      <c r="A9" s="466" t="s">
        <v>310</v>
      </c>
      <c r="B9" s="460">
        <v>702508</v>
      </c>
      <c r="C9" s="460">
        <v>2696755</v>
      </c>
      <c r="D9" s="460">
        <v>707852</v>
      </c>
      <c r="E9" s="460">
        <v>628913</v>
      </c>
      <c r="F9" s="460">
        <v>2460483</v>
      </c>
      <c r="G9" s="465">
        <f t="shared" ref="G9:G12" si="0">E9/D9-1</f>
        <v>-0.11151907460881649</v>
      </c>
      <c r="H9" s="465">
        <f t="shared" ref="H9:H12" si="1">E9/B9-1</f>
        <v>-0.10476037283561179</v>
      </c>
      <c r="I9" s="465">
        <f t="shared" ref="I9:I12" si="2">F9/C9-1</f>
        <v>-8.7613446531108696E-2</v>
      </c>
    </row>
    <row r="10" spans="1:12" ht="24" customHeight="1">
      <c r="A10" s="464" t="s">
        <v>176</v>
      </c>
      <c r="B10" s="467">
        <v>67442127</v>
      </c>
      <c r="C10" s="467">
        <v>270775307</v>
      </c>
      <c r="D10" s="467">
        <v>49693096.93</v>
      </c>
      <c r="E10" s="467">
        <v>55916015</v>
      </c>
      <c r="F10" s="467">
        <v>221934331.93000001</v>
      </c>
      <c r="G10" s="465">
        <f t="shared" si="0"/>
        <v>0.12522701249161217</v>
      </c>
      <c r="H10" s="465">
        <f t="shared" si="1"/>
        <v>-0.1709037438869625</v>
      </c>
      <c r="I10" s="465">
        <f t="shared" si="2"/>
        <v>-0.18037455339308317</v>
      </c>
    </row>
    <row r="11" spans="1:12" ht="25.5" customHeight="1">
      <c r="A11" s="466" t="s">
        <v>311</v>
      </c>
      <c r="B11" s="467">
        <v>7025080</v>
      </c>
      <c r="C11" s="467">
        <v>26967552</v>
      </c>
      <c r="D11" s="467">
        <v>7078520.9299999997</v>
      </c>
      <c r="E11" s="467">
        <v>6290625</v>
      </c>
      <c r="F11" s="467">
        <v>24606865.93</v>
      </c>
      <c r="G11" s="465">
        <f t="shared" si="0"/>
        <v>-0.11130798902645889</v>
      </c>
      <c r="H11" s="465">
        <f t="shared" si="1"/>
        <v>-0.10454756387115871</v>
      </c>
      <c r="I11" s="465">
        <f t="shared" si="2"/>
        <v>-8.7538018652935201E-2</v>
      </c>
      <c r="L11" s="577"/>
    </row>
    <row r="12" spans="1:12" ht="24" customHeight="1">
      <c r="A12" s="464" t="s">
        <v>312</v>
      </c>
      <c r="B12" s="467">
        <v>10</v>
      </c>
      <c r="C12" s="467">
        <v>10</v>
      </c>
      <c r="D12" s="467">
        <v>10</v>
      </c>
      <c r="E12" s="467">
        <v>10.029999999999999</v>
      </c>
      <c r="F12" s="467">
        <v>10.01</v>
      </c>
      <c r="G12" s="465">
        <f t="shared" si="0"/>
        <v>2.9999999999998916E-3</v>
      </c>
      <c r="H12" s="465">
        <f t="shared" si="1"/>
        <v>2.9999999999998916E-3</v>
      </c>
      <c r="I12" s="465">
        <f t="shared" si="2"/>
        <v>9.9999999999988987E-4</v>
      </c>
    </row>
    <row r="13" spans="1:12" ht="21" customHeight="1">
      <c r="A13" s="965" t="s">
        <v>313</v>
      </c>
      <c r="B13" s="965"/>
      <c r="C13" s="965"/>
      <c r="D13" s="965"/>
      <c r="E13" s="965"/>
      <c r="F13" s="965"/>
      <c r="G13" s="965"/>
      <c r="H13" s="965"/>
      <c r="I13" s="965"/>
    </row>
    <row r="14" spans="1:12" ht="24" customHeight="1">
      <c r="A14" s="464" t="s">
        <v>175</v>
      </c>
      <c r="B14" s="460">
        <v>2465</v>
      </c>
      <c r="C14" s="460">
        <v>10571</v>
      </c>
      <c r="D14" s="460">
        <v>3181</v>
      </c>
      <c r="E14" s="460">
        <v>1441</v>
      </c>
      <c r="F14" s="460">
        <v>7986</v>
      </c>
      <c r="G14" s="465">
        <f t="shared" ref="G14:G16" si="3">E14/D14-1</f>
        <v>-0.54699779943414018</v>
      </c>
      <c r="H14" s="465">
        <f t="shared" ref="H14:H16" si="4">E14/B14-1</f>
        <v>-0.41541582150101419</v>
      </c>
      <c r="I14" s="465">
        <f t="shared" ref="I14:I16" si="5">F14/C14-1</f>
        <v>-0.24453694068678455</v>
      </c>
    </row>
    <row r="15" spans="1:12" ht="24" customHeight="1">
      <c r="A15" s="464" t="s">
        <v>176</v>
      </c>
      <c r="B15" s="467">
        <v>15885873.5</v>
      </c>
      <c r="C15" s="467">
        <v>63429653.5</v>
      </c>
      <c r="D15" s="467">
        <v>17468989</v>
      </c>
      <c r="E15" s="467">
        <v>9090465</v>
      </c>
      <c r="F15" s="467">
        <v>46067530</v>
      </c>
      <c r="G15" s="465">
        <f t="shared" si="3"/>
        <v>-0.47962271886484098</v>
      </c>
      <c r="H15" s="465">
        <f t="shared" si="4"/>
        <v>-0.42776423342411729</v>
      </c>
      <c r="I15" s="465">
        <f t="shared" si="5"/>
        <v>-0.27372250267771048</v>
      </c>
    </row>
    <row r="16" spans="1:12" ht="24" customHeight="1">
      <c r="A16" s="468" t="s">
        <v>177</v>
      </c>
      <c r="B16" s="469">
        <v>6444.57</v>
      </c>
      <c r="C16" s="469">
        <v>6000.35</v>
      </c>
      <c r="D16" s="469">
        <v>5491.67</v>
      </c>
      <c r="E16" s="469">
        <v>6308.44</v>
      </c>
      <c r="F16" s="469">
        <v>5768.54</v>
      </c>
      <c r="G16" s="470">
        <f t="shared" si="3"/>
        <v>0.14872889303253833</v>
      </c>
      <c r="H16" s="470">
        <f t="shared" si="4"/>
        <v>-2.1123209151269973E-2</v>
      </c>
      <c r="I16" s="470">
        <f t="shared" si="5"/>
        <v>-3.8632746423125419E-2</v>
      </c>
    </row>
    <row r="17" spans="1:9" ht="39" customHeight="1"/>
    <row r="18" spans="1:9" ht="26.25" customHeight="1">
      <c r="A18" s="764" t="s">
        <v>630</v>
      </c>
      <c r="B18" s="764"/>
      <c r="C18" s="764"/>
      <c r="D18" s="764"/>
      <c r="E18" s="764"/>
      <c r="F18" s="764"/>
      <c r="G18" s="764"/>
      <c r="H18" s="764"/>
      <c r="I18" s="764"/>
    </row>
    <row r="19" spans="1:9">
      <c r="A19" s="948" t="s">
        <v>77</v>
      </c>
      <c r="B19" s="968" t="s">
        <v>314</v>
      </c>
      <c r="C19" s="968"/>
      <c r="D19" s="968"/>
      <c r="E19" s="968"/>
      <c r="F19" s="948" t="s">
        <v>315</v>
      </c>
      <c r="G19" s="948"/>
    </row>
    <row r="20" spans="1:9" ht="40.5" customHeight="1">
      <c r="A20" s="948"/>
      <c r="B20" s="948" t="s">
        <v>114</v>
      </c>
      <c r="C20" s="948"/>
      <c r="D20" s="969" t="s">
        <v>316</v>
      </c>
      <c r="E20" s="969"/>
      <c r="F20" s="948"/>
      <c r="G20" s="948"/>
    </row>
    <row r="21" spans="1:9" ht="36" customHeight="1">
      <c r="A21" s="948"/>
      <c r="B21" s="457" t="s">
        <v>309</v>
      </c>
      <c r="C21" s="715" t="s">
        <v>627</v>
      </c>
      <c r="D21" s="456" t="s">
        <v>309</v>
      </c>
      <c r="E21" s="715" t="s">
        <v>627</v>
      </c>
      <c r="F21" s="456" t="s">
        <v>317</v>
      </c>
      <c r="G21" s="715" t="s">
        <v>627</v>
      </c>
    </row>
    <row r="22" spans="1:9" ht="21" customHeight="1">
      <c r="A22" s="471" t="s">
        <v>155</v>
      </c>
      <c r="B22" s="472">
        <f>SUM(B23:B38)</f>
        <v>22176205</v>
      </c>
      <c r="C22" s="473">
        <f t="shared" ref="C22:G22" si="6">SUM(C23:C38)</f>
        <v>221934331.93000001</v>
      </c>
      <c r="D22" s="472">
        <f t="shared" si="6"/>
        <v>2460483</v>
      </c>
      <c r="E22" s="473">
        <f t="shared" si="6"/>
        <v>24606865.93</v>
      </c>
      <c r="F22" s="472">
        <f t="shared" si="6"/>
        <v>7986</v>
      </c>
      <c r="G22" s="473">
        <f t="shared" si="6"/>
        <v>46067530</v>
      </c>
    </row>
    <row r="23" spans="1:9" ht="21" customHeight="1">
      <c r="A23" s="464" t="s">
        <v>118</v>
      </c>
      <c r="B23" s="460">
        <v>561201</v>
      </c>
      <c r="C23" s="467">
        <v>5618305</v>
      </c>
      <c r="D23" s="460">
        <v>62348</v>
      </c>
      <c r="E23" s="467">
        <v>623480</v>
      </c>
      <c r="F23" s="460">
        <v>250</v>
      </c>
      <c r="G23" s="467">
        <v>1524561</v>
      </c>
    </row>
    <row r="24" spans="1:9" ht="21" customHeight="1">
      <c r="A24" s="464" t="s">
        <v>119</v>
      </c>
      <c r="B24" s="460">
        <v>1284540</v>
      </c>
      <c r="C24" s="467">
        <v>12854380</v>
      </c>
      <c r="D24" s="460">
        <v>187364</v>
      </c>
      <c r="E24" s="467">
        <v>1873640</v>
      </c>
      <c r="F24" s="460">
        <v>562</v>
      </c>
      <c r="G24" s="467">
        <v>3314474</v>
      </c>
    </row>
    <row r="25" spans="1:9" ht="21" customHeight="1">
      <c r="A25" s="464" t="s">
        <v>120</v>
      </c>
      <c r="B25" s="460">
        <v>3686626</v>
      </c>
      <c r="C25" s="467">
        <v>36884995</v>
      </c>
      <c r="D25" s="460">
        <v>359303</v>
      </c>
      <c r="E25" s="467">
        <v>3592975</v>
      </c>
      <c r="F25" s="460">
        <v>1222</v>
      </c>
      <c r="G25" s="467">
        <v>6105602</v>
      </c>
    </row>
    <row r="26" spans="1:9" ht="21" customHeight="1">
      <c r="A26" s="464" t="s">
        <v>121</v>
      </c>
      <c r="B26" s="460">
        <v>194925</v>
      </c>
      <c r="C26" s="467">
        <v>1951665</v>
      </c>
      <c r="D26" s="460">
        <v>39194</v>
      </c>
      <c r="E26" s="467">
        <v>391940</v>
      </c>
      <c r="F26" s="460">
        <v>132</v>
      </c>
      <c r="G26" s="467">
        <v>931968</v>
      </c>
    </row>
    <row r="27" spans="1:9" ht="21" customHeight="1">
      <c r="A27" s="464" t="s">
        <v>122</v>
      </c>
      <c r="B27" s="460">
        <v>2059103</v>
      </c>
      <c r="C27" s="467">
        <v>20607700.93</v>
      </c>
      <c r="D27" s="460">
        <v>239453</v>
      </c>
      <c r="E27" s="467">
        <v>2394530.9300000002</v>
      </c>
      <c r="F27" s="460">
        <v>763</v>
      </c>
      <c r="G27" s="467">
        <v>4583394</v>
      </c>
    </row>
    <row r="28" spans="1:9" ht="21" customHeight="1">
      <c r="A28" s="464" t="s">
        <v>123</v>
      </c>
      <c r="B28" s="460">
        <v>2216930</v>
      </c>
      <c r="C28" s="467">
        <v>22192235</v>
      </c>
      <c r="D28" s="460">
        <v>190464</v>
      </c>
      <c r="E28" s="467">
        <v>1904660</v>
      </c>
      <c r="F28" s="460">
        <v>701</v>
      </c>
      <c r="G28" s="467">
        <v>4007787</v>
      </c>
    </row>
    <row r="29" spans="1:9" ht="21" customHeight="1">
      <c r="A29" s="464" t="s">
        <v>124</v>
      </c>
      <c r="B29" s="460">
        <v>2861257</v>
      </c>
      <c r="C29" s="467">
        <v>28635470</v>
      </c>
      <c r="D29" s="460">
        <v>342180</v>
      </c>
      <c r="E29" s="467">
        <v>3421750</v>
      </c>
      <c r="F29" s="460">
        <v>1043</v>
      </c>
      <c r="G29" s="467">
        <v>6789310</v>
      </c>
    </row>
    <row r="30" spans="1:9" ht="21" customHeight="1">
      <c r="A30" s="464" t="s">
        <v>125</v>
      </c>
      <c r="B30" s="460">
        <v>297594</v>
      </c>
      <c r="C30" s="467">
        <v>2981045</v>
      </c>
      <c r="D30" s="460">
        <v>21161</v>
      </c>
      <c r="E30" s="467">
        <v>211610</v>
      </c>
      <c r="F30" s="460">
        <v>81</v>
      </c>
      <c r="G30" s="467">
        <v>726078</v>
      </c>
    </row>
    <row r="31" spans="1:9" ht="21" customHeight="1">
      <c r="A31" s="464" t="s">
        <v>126</v>
      </c>
      <c r="B31" s="460">
        <v>2056145</v>
      </c>
      <c r="C31" s="467">
        <v>20574760</v>
      </c>
      <c r="D31" s="460">
        <v>132123</v>
      </c>
      <c r="E31" s="467">
        <v>1321230</v>
      </c>
      <c r="F31" s="460">
        <v>528</v>
      </c>
      <c r="G31" s="467">
        <v>2320213</v>
      </c>
    </row>
    <row r="32" spans="1:9" ht="21" customHeight="1">
      <c r="A32" s="464" t="s">
        <v>127</v>
      </c>
      <c r="B32" s="460">
        <v>1093437</v>
      </c>
      <c r="C32" s="467">
        <v>10941125</v>
      </c>
      <c r="D32" s="460">
        <v>228392</v>
      </c>
      <c r="E32" s="467">
        <v>2283920</v>
      </c>
      <c r="F32" s="460">
        <v>677</v>
      </c>
      <c r="G32" s="467">
        <v>3742031</v>
      </c>
    </row>
    <row r="33" spans="1:7" ht="21" customHeight="1">
      <c r="A33" s="464" t="s">
        <v>128</v>
      </c>
      <c r="B33" s="460">
        <v>749088</v>
      </c>
      <c r="C33" s="467">
        <v>7498195</v>
      </c>
      <c r="D33" s="460">
        <v>110882</v>
      </c>
      <c r="E33" s="467">
        <v>1108820</v>
      </c>
      <c r="F33" s="460">
        <v>261</v>
      </c>
      <c r="G33" s="467">
        <v>1637944</v>
      </c>
    </row>
    <row r="34" spans="1:7" ht="21" customHeight="1">
      <c r="A34" s="464" t="s">
        <v>129</v>
      </c>
      <c r="B34" s="460">
        <v>474479</v>
      </c>
      <c r="C34" s="467">
        <v>4751960</v>
      </c>
      <c r="D34" s="460">
        <v>42791</v>
      </c>
      <c r="E34" s="467">
        <v>427910</v>
      </c>
      <c r="F34" s="460">
        <v>122</v>
      </c>
      <c r="G34" s="467">
        <v>733359</v>
      </c>
    </row>
    <row r="35" spans="1:7" ht="21" customHeight="1">
      <c r="A35" s="464" t="s">
        <v>130</v>
      </c>
      <c r="B35" s="460">
        <v>1623330</v>
      </c>
      <c r="C35" s="467">
        <v>16240805</v>
      </c>
      <c r="D35" s="460">
        <v>83840</v>
      </c>
      <c r="E35" s="467">
        <v>838400</v>
      </c>
      <c r="F35" s="460">
        <v>373</v>
      </c>
      <c r="G35" s="467">
        <v>2230413</v>
      </c>
    </row>
    <row r="36" spans="1:7" ht="21" customHeight="1">
      <c r="A36" s="464" t="s">
        <v>131</v>
      </c>
      <c r="B36" s="460">
        <v>723170</v>
      </c>
      <c r="C36" s="467">
        <v>7238285</v>
      </c>
      <c r="D36" s="460">
        <v>94942</v>
      </c>
      <c r="E36" s="467">
        <v>951070</v>
      </c>
      <c r="F36" s="460">
        <v>338</v>
      </c>
      <c r="G36" s="467">
        <v>1738541</v>
      </c>
    </row>
    <row r="37" spans="1:7" ht="21" customHeight="1">
      <c r="A37" s="464" t="s">
        <v>132</v>
      </c>
      <c r="B37" s="460">
        <v>1995841</v>
      </c>
      <c r="C37" s="467">
        <v>19975191</v>
      </c>
      <c r="D37" s="460">
        <v>284770</v>
      </c>
      <c r="E37" s="467">
        <v>2848170</v>
      </c>
      <c r="F37" s="460">
        <v>834</v>
      </c>
      <c r="G37" s="467">
        <v>4991373</v>
      </c>
    </row>
    <row r="38" spans="1:7" ht="21" customHeight="1">
      <c r="A38" s="468" t="s">
        <v>133</v>
      </c>
      <c r="B38" s="461">
        <v>298539</v>
      </c>
      <c r="C38" s="469">
        <v>2988215</v>
      </c>
      <c r="D38" s="461">
        <v>41276</v>
      </c>
      <c r="E38" s="469">
        <v>412760</v>
      </c>
      <c r="F38" s="461">
        <v>99</v>
      </c>
      <c r="G38" s="469">
        <v>690482</v>
      </c>
    </row>
  </sheetData>
  <mergeCells count="19">
    <mergeCell ref="A18:I18"/>
    <mergeCell ref="A19:A21"/>
    <mergeCell ref="B20:C20"/>
    <mergeCell ref="B19:E19"/>
    <mergeCell ref="D20:E20"/>
    <mergeCell ref="F19:G20"/>
    <mergeCell ref="A1:I1"/>
    <mergeCell ref="A3:G3"/>
    <mergeCell ref="A7:I7"/>
    <mergeCell ref="A13:I13"/>
    <mergeCell ref="A4:A6"/>
    <mergeCell ref="B4:C4"/>
    <mergeCell ref="D4:I4"/>
    <mergeCell ref="B5:B6"/>
    <mergeCell ref="C5:C6"/>
    <mergeCell ref="D5:D6"/>
    <mergeCell ref="E5:E6"/>
    <mergeCell ref="F5:F6"/>
    <mergeCell ref="G5:I5"/>
  </mergeCells>
  <pageMargins left="0.51181102362204722" right="0.51181102362204722" top="0.74803149606299213" bottom="0.74803149606299213" header="0.31496062992125984" footer="0.31496062992125984"/>
  <pageSetup paperSize="9" scale="7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1B08FF-DC30-4A3C-898C-5F10A73561EE}">
  <dimension ref="A1:J37"/>
  <sheetViews>
    <sheetView showGridLines="0" view="pageBreakPreview" topLeftCell="A22" zoomScaleNormal="100" zoomScaleSheetLayoutView="100" workbookViewId="0">
      <selection activeCell="A17" sqref="A17:B17"/>
    </sheetView>
  </sheetViews>
  <sheetFormatPr defaultRowHeight="15"/>
  <cols>
    <col min="1" max="1" width="35.7109375" customWidth="1"/>
    <col min="2" max="7" width="14.140625" customWidth="1"/>
    <col min="8" max="8" width="15" customWidth="1"/>
    <col min="9" max="9" width="15.42578125" customWidth="1"/>
    <col min="10" max="10" width="18" customWidth="1"/>
  </cols>
  <sheetData>
    <row r="1" spans="1:10" ht="30" customHeight="1">
      <c r="A1" s="964" t="str">
        <f>'Tab 1 (29) i 2 (30)'!A1:I1</f>
        <v>IV. FUNDUSZ SKŁADKOWY</v>
      </c>
      <c r="B1" s="964"/>
      <c r="C1" s="964"/>
      <c r="D1" s="964"/>
      <c r="E1" s="964"/>
      <c r="F1" s="964"/>
      <c r="G1" s="964"/>
      <c r="H1" s="964"/>
      <c r="I1" s="964"/>
      <c r="J1" s="964"/>
    </row>
    <row r="2" spans="1:10" ht="36.75" customHeight="1">
      <c r="A2" s="975" t="s">
        <v>549</v>
      </c>
      <c r="B2" s="975"/>
      <c r="C2" s="975"/>
      <c r="D2" s="975"/>
      <c r="E2" s="975"/>
      <c r="F2" s="975"/>
      <c r="G2" s="975"/>
      <c r="H2" s="975"/>
      <c r="I2" s="975"/>
      <c r="J2" s="975"/>
    </row>
    <row r="3" spans="1:10">
      <c r="A3" s="966" t="s">
        <v>77</v>
      </c>
      <c r="B3" s="966"/>
      <c r="C3" s="769" t="s">
        <v>78</v>
      </c>
      <c r="D3" s="770"/>
      <c r="E3" s="769" t="s">
        <v>79</v>
      </c>
      <c r="F3" s="771"/>
      <c r="G3" s="771"/>
      <c r="H3" s="771"/>
      <c r="I3" s="771"/>
      <c r="J3" s="770"/>
    </row>
    <row r="4" spans="1:10">
      <c r="A4" s="967"/>
      <c r="B4" s="967"/>
      <c r="C4" s="772" t="s">
        <v>438</v>
      </c>
      <c r="D4" s="772" t="s">
        <v>439</v>
      </c>
      <c r="E4" s="772" t="s">
        <v>80</v>
      </c>
      <c r="F4" s="772" t="s">
        <v>438</v>
      </c>
      <c r="G4" s="772" t="s">
        <v>439</v>
      </c>
      <c r="H4" s="773" t="s">
        <v>81</v>
      </c>
      <c r="I4" s="774"/>
      <c r="J4" s="775"/>
    </row>
    <row r="5" spans="1:10" ht="52.5" customHeight="1">
      <c r="A5" s="967"/>
      <c r="B5" s="967"/>
      <c r="C5" s="772"/>
      <c r="D5" s="772"/>
      <c r="E5" s="772"/>
      <c r="F5" s="772"/>
      <c r="G5" s="772"/>
      <c r="H5" s="534" t="s">
        <v>444</v>
      </c>
      <c r="I5" s="534" t="s">
        <v>445</v>
      </c>
      <c r="J5" s="535" t="s">
        <v>442</v>
      </c>
    </row>
    <row r="6" spans="1:10" ht="21" customHeight="1">
      <c r="A6" s="974" t="s">
        <v>32</v>
      </c>
      <c r="B6" s="974"/>
      <c r="C6" s="974"/>
      <c r="D6" s="974"/>
      <c r="E6" s="974"/>
      <c r="F6" s="974"/>
      <c r="G6" s="974"/>
      <c r="H6" s="974"/>
      <c r="I6" s="974"/>
      <c r="J6" s="974"/>
    </row>
    <row r="7" spans="1:10" ht="21" customHeight="1">
      <c r="A7" s="972" t="s">
        <v>318</v>
      </c>
      <c r="B7" s="972"/>
      <c r="C7" s="460">
        <v>3095</v>
      </c>
      <c r="D7" s="460">
        <v>13641</v>
      </c>
      <c r="E7" s="460">
        <v>3381</v>
      </c>
      <c r="F7" s="460">
        <v>2291</v>
      </c>
      <c r="G7" s="460">
        <v>10974</v>
      </c>
      <c r="H7" s="458">
        <f>F7/E7-1</f>
        <v>-0.32238982549541551</v>
      </c>
      <c r="I7" s="458">
        <f>F7/C7-1</f>
        <v>-0.25977382875605814</v>
      </c>
      <c r="J7" s="458">
        <f>G7/D7-1</f>
        <v>-0.19551352540136357</v>
      </c>
    </row>
    <row r="8" spans="1:10" ht="21" customHeight="1">
      <c r="A8" s="972" t="s">
        <v>319</v>
      </c>
      <c r="B8" s="972"/>
      <c r="C8" s="460">
        <v>2792</v>
      </c>
      <c r="D8" s="460">
        <v>12909</v>
      </c>
      <c r="E8" s="460">
        <v>3731</v>
      </c>
      <c r="F8" s="460">
        <v>1716</v>
      </c>
      <c r="G8" s="460">
        <v>9957</v>
      </c>
      <c r="H8" s="458">
        <f t="shared" ref="H8:H11" si="0">F8/E8-1</f>
        <v>-0.54006968641114983</v>
      </c>
      <c r="I8" s="458">
        <f t="shared" ref="I8:I11" si="1">F8/C8-1</f>
        <v>-0.38538681948424069</v>
      </c>
      <c r="J8" s="458">
        <f t="shared" ref="J8:J11" si="2">G8/D8-1</f>
        <v>-0.22867766674413204</v>
      </c>
    </row>
    <row r="9" spans="1:10" ht="21" customHeight="1">
      <c r="A9" s="972" t="s">
        <v>320</v>
      </c>
      <c r="B9" s="972"/>
      <c r="C9" s="460">
        <v>2160</v>
      </c>
      <c r="D9" s="460">
        <v>10295</v>
      </c>
      <c r="E9" s="460">
        <v>3049</v>
      </c>
      <c r="F9" s="460">
        <v>1325</v>
      </c>
      <c r="G9" s="460">
        <v>7872</v>
      </c>
      <c r="H9" s="458">
        <f t="shared" si="0"/>
        <v>-0.56543128894719574</v>
      </c>
      <c r="I9" s="458">
        <f t="shared" si="1"/>
        <v>-0.38657407407407407</v>
      </c>
      <c r="J9" s="458">
        <f t="shared" si="2"/>
        <v>-0.23535696940262263</v>
      </c>
    </row>
    <row r="10" spans="1:10" ht="21" customHeight="1">
      <c r="A10" s="972" t="s">
        <v>321</v>
      </c>
      <c r="B10" s="972"/>
      <c r="C10" s="460">
        <v>25</v>
      </c>
      <c r="D10" s="460">
        <v>57</v>
      </c>
      <c r="E10" s="460">
        <v>6</v>
      </c>
      <c r="F10" s="460">
        <v>11</v>
      </c>
      <c r="G10" s="460">
        <v>35</v>
      </c>
      <c r="H10" s="458">
        <f t="shared" si="0"/>
        <v>0.83333333333333326</v>
      </c>
      <c r="I10" s="458">
        <f t="shared" si="1"/>
        <v>-0.56000000000000005</v>
      </c>
      <c r="J10" s="458">
        <f t="shared" si="2"/>
        <v>-0.38596491228070173</v>
      </c>
    </row>
    <row r="11" spans="1:10" ht="21" customHeight="1">
      <c r="A11" s="972" t="s">
        <v>322</v>
      </c>
      <c r="B11" s="972"/>
      <c r="C11" s="460">
        <v>910</v>
      </c>
      <c r="D11" s="460">
        <v>4059</v>
      </c>
      <c r="E11" s="460">
        <v>1028</v>
      </c>
      <c r="F11" s="460">
        <v>634</v>
      </c>
      <c r="G11" s="460">
        <v>3328</v>
      </c>
      <c r="H11" s="458">
        <f t="shared" si="0"/>
        <v>-0.38326848249027234</v>
      </c>
      <c r="I11" s="458">
        <f t="shared" si="1"/>
        <v>-0.30329670329670333</v>
      </c>
      <c r="J11" s="458">
        <f t="shared" si="2"/>
        <v>-0.18009361911800936</v>
      </c>
    </row>
    <row r="12" spans="1:10" ht="21" customHeight="1">
      <c r="A12" s="974" t="s">
        <v>323</v>
      </c>
      <c r="B12" s="974"/>
      <c r="C12" s="974"/>
      <c r="D12" s="974"/>
      <c r="E12" s="974"/>
      <c r="F12" s="974"/>
      <c r="G12" s="974"/>
      <c r="H12" s="974"/>
      <c r="I12" s="974"/>
      <c r="J12" s="974"/>
    </row>
    <row r="13" spans="1:10" ht="30" customHeight="1">
      <c r="A13" s="971" t="s">
        <v>324</v>
      </c>
      <c r="B13" s="971"/>
      <c r="C13" s="460">
        <v>94</v>
      </c>
      <c r="D13" s="460">
        <v>489</v>
      </c>
      <c r="E13" s="460">
        <v>129</v>
      </c>
      <c r="F13" s="460">
        <v>58</v>
      </c>
      <c r="G13" s="460">
        <v>302</v>
      </c>
      <c r="H13" s="458">
        <f t="shared" ref="H13:H16" si="3">F13/E13-1</f>
        <v>-0.55038759689922478</v>
      </c>
      <c r="I13" s="458">
        <f t="shared" ref="I13:I16" si="4">F13/C13-1</f>
        <v>-0.38297872340425532</v>
      </c>
      <c r="J13" s="458">
        <f t="shared" ref="J13:J16" si="5">G13/D13-1</f>
        <v>-0.3824130879345603</v>
      </c>
    </row>
    <row r="14" spans="1:10" ht="21" customHeight="1">
      <c r="A14" s="972" t="s">
        <v>320</v>
      </c>
      <c r="B14" s="972"/>
      <c r="C14" s="460">
        <v>69</v>
      </c>
      <c r="D14" s="460">
        <v>337</v>
      </c>
      <c r="E14" s="460">
        <v>100</v>
      </c>
      <c r="F14" s="460">
        <v>49</v>
      </c>
      <c r="G14" s="460">
        <v>233</v>
      </c>
      <c r="H14" s="458">
        <f t="shared" si="3"/>
        <v>-0.51</v>
      </c>
      <c r="I14" s="458">
        <f t="shared" si="4"/>
        <v>-0.28985507246376807</v>
      </c>
      <c r="J14" s="458">
        <f t="shared" si="5"/>
        <v>-0.3086053412462908</v>
      </c>
    </row>
    <row r="15" spans="1:10" ht="21" customHeight="1">
      <c r="A15" s="972" t="s">
        <v>321</v>
      </c>
      <c r="B15" s="972"/>
      <c r="C15" s="462">
        <v>0</v>
      </c>
      <c r="D15" s="462">
        <v>0</v>
      </c>
      <c r="E15" s="462">
        <v>0</v>
      </c>
      <c r="F15" s="462">
        <v>0</v>
      </c>
      <c r="G15" s="462">
        <v>0</v>
      </c>
      <c r="H15" s="559" t="s">
        <v>135</v>
      </c>
      <c r="I15" s="559" t="s">
        <v>135</v>
      </c>
      <c r="J15" s="559" t="s">
        <v>135</v>
      </c>
    </row>
    <row r="16" spans="1:10" ht="21" customHeight="1">
      <c r="A16" s="970" t="s">
        <v>322</v>
      </c>
      <c r="B16" s="970"/>
      <c r="C16" s="461">
        <v>23</v>
      </c>
      <c r="D16" s="461">
        <v>150</v>
      </c>
      <c r="E16" s="461">
        <v>30</v>
      </c>
      <c r="F16" s="461">
        <v>12</v>
      </c>
      <c r="G16" s="461">
        <v>73</v>
      </c>
      <c r="H16" s="459">
        <f t="shared" si="3"/>
        <v>-0.6</v>
      </c>
      <c r="I16" s="459">
        <f t="shared" si="4"/>
        <v>-0.47826086956521741</v>
      </c>
      <c r="J16" s="459">
        <f t="shared" si="5"/>
        <v>-0.51333333333333331</v>
      </c>
    </row>
    <row r="18" spans="1:10" ht="35.25" customHeight="1">
      <c r="A18" s="781" t="s">
        <v>594</v>
      </c>
      <c r="B18" s="781"/>
      <c r="C18" s="781"/>
      <c r="D18" s="781"/>
      <c r="E18" s="781"/>
      <c r="F18" s="781"/>
      <c r="G18" s="781"/>
      <c r="H18" s="781"/>
      <c r="I18" s="781"/>
      <c r="J18" s="781"/>
    </row>
    <row r="19" spans="1:10" ht="21" customHeight="1">
      <c r="A19" s="948" t="s">
        <v>77</v>
      </c>
      <c r="B19" s="948" t="s">
        <v>325</v>
      </c>
      <c r="C19" s="948"/>
      <c r="D19" s="948"/>
      <c r="E19" s="973" t="s">
        <v>326</v>
      </c>
      <c r="F19" s="973"/>
      <c r="G19" s="973"/>
      <c r="H19" s="973"/>
      <c r="I19" s="973"/>
      <c r="J19" s="952" t="s">
        <v>327</v>
      </c>
    </row>
    <row r="20" spans="1:10" ht="75.75" customHeight="1">
      <c r="A20" s="948"/>
      <c r="B20" s="451" t="s">
        <v>243</v>
      </c>
      <c r="C20" s="451" t="s">
        <v>328</v>
      </c>
      <c r="D20" s="451" t="s">
        <v>329</v>
      </c>
      <c r="E20" s="451" t="s">
        <v>330</v>
      </c>
      <c r="F20" s="451" t="s">
        <v>331</v>
      </c>
      <c r="G20" s="451" t="s">
        <v>332</v>
      </c>
      <c r="H20" s="451" t="s">
        <v>333</v>
      </c>
      <c r="I20" s="451" t="s">
        <v>334</v>
      </c>
      <c r="J20" s="952"/>
    </row>
    <row r="21" spans="1:10">
      <c r="A21" s="434" t="s">
        <v>155</v>
      </c>
      <c r="B21" s="450">
        <f>SUM(B22:B37)</f>
        <v>7872</v>
      </c>
      <c r="C21" s="450">
        <f t="shared" ref="C21:J21" si="6">SUM(C22:C37)</f>
        <v>35</v>
      </c>
      <c r="D21" s="486">
        <v>6.6</v>
      </c>
      <c r="E21" s="450">
        <f t="shared" si="6"/>
        <v>3718</v>
      </c>
      <c r="F21" s="450">
        <f t="shared" si="6"/>
        <v>438</v>
      </c>
      <c r="G21" s="450">
        <f t="shared" si="6"/>
        <v>958</v>
      </c>
      <c r="H21" s="450">
        <f t="shared" si="6"/>
        <v>958</v>
      </c>
      <c r="I21" s="450">
        <f t="shared" si="6"/>
        <v>1800</v>
      </c>
      <c r="J21" s="450">
        <f t="shared" si="6"/>
        <v>233</v>
      </c>
    </row>
    <row r="22" spans="1:10">
      <c r="A22" s="432" t="s">
        <v>118</v>
      </c>
      <c r="B22" s="438">
        <v>243</v>
      </c>
      <c r="C22" s="438">
        <v>2</v>
      </c>
      <c r="D22" s="487">
        <v>5.9</v>
      </c>
      <c r="E22" s="438">
        <v>125</v>
      </c>
      <c r="F22" s="438">
        <v>14</v>
      </c>
      <c r="G22" s="438">
        <v>29</v>
      </c>
      <c r="H22" s="438">
        <v>16</v>
      </c>
      <c r="I22" s="438">
        <v>59</v>
      </c>
      <c r="J22" s="438">
        <v>7</v>
      </c>
    </row>
    <row r="23" spans="1:10">
      <c r="A23" s="432" t="s">
        <v>335</v>
      </c>
      <c r="B23" s="438">
        <v>555</v>
      </c>
      <c r="C23" s="438">
        <v>3</v>
      </c>
      <c r="D23" s="487">
        <v>8.6</v>
      </c>
      <c r="E23" s="438">
        <v>236</v>
      </c>
      <c r="F23" s="438">
        <v>33</v>
      </c>
      <c r="G23" s="438">
        <v>74</v>
      </c>
      <c r="H23" s="438">
        <v>84</v>
      </c>
      <c r="I23" s="438">
        <v>128</v>
      </c>
      <c r="J23" s="438">
        <v>6</v>
      </c>
    </row>
    <row r="24" spans="1:10">
      <c r="A24" s="432" t="s">
        <v>120</v>
      </c>
      <c r="B24" s="438">
        <v>1205</v>
      </c>
      <c r="C24" s="463">
        <v>0</v>
      </c>
      <c r="D24" s="487">
        <v>7.9</v>
      </c>
      <c r="E24" s="438">
        <v>590</v>
      </c>
      <c r="F24" s="438">
        <v>70</v>
      </c>
      <c r="G24" s="438">
        <v>140</v>
      </c>
      <c r="H24" s="438">
        <v>95</v>
      </c>
      <c r="I24" s="438">
        <v>310</v>
      </c>
      <c r="J24" s="438">
        <v>29</v>
      </c>
    </row>
    <row r="25" spans="1:10">
      <c r="A25" s="432" t="s">
        <v>121</v>
      </c>
      <c r="B25" s="438">
        <v>129</v>
      </c>
      <c r="C25" s="438">
        <v>1</v>
      </c>
      <c r="D25" s="487">
        <v>9</v>
      </c>
      <c r="E25" s="438">
        <v>49</v>
      </c>
      <c r="F25" s="438">
        <v>3</v>
      </c>
      <c r="G25" s="438">
        <v>14</v>
      </c>
      <c r="H25" s="438">
        <v>23</v>
      </c>
      <c r="I25" s="438">
        <v>40</v>
      </c>
      <c r="J25" s="438">
        <v>10</v>
      </c>
    </row>
    <row r="26" spans="1:10">
      <c r="A26" s="432" t="s">
        <v>122</v>
      </c>
      <c r="B26" s="438">
        <v>746</v>
      </c>
      <c r="C26" s="438">
        <v>4</v>
      </c>
      <c r="D26" s="487">
        <v>7.8</v>
      </c>
      <c r="E26" s="438">
        <v>355</v>
      </c>
      <c r="F26" s="438">
        <v>34</v>
      </c>
      <c r="G26" s="438">
        <v>95</v>
      </c>
      <c r="H26" s="438">
        <v>93</v>
      </c>
      <c r="I26" s="438">
        <v>169</v>
      </c>
      <c r="J26" s="438">
        <v>7</v>
      </c>
    </row>
    <row r="27" spans="1:10">
      <c r="A27" s="432" t="s">
        <v>123</v>
      </c>
      <c r="B27" s="438">
        <v>684</v>
      </c>
      <c r="C27" s="463">
        <v>0</v>
      </c>
      <c r="D27" s="487">
        <v>4.9000000000000004</v>
      </c>
      <c r="E27" s="438">
        <v>377</v>
      </c>
      <c r="F27" s="438">
        <v>30</v>
      </c>
      <c r="G27" s="438">
        <v>100</v>
      </c>
      <c r="H27" s="438">
        <v>34</v>
      </c>
      <c r="I27" s="438">
        <v>143</v>
      </c>
      <c r="J27" s="438">
        <v>10</v>
      </c>
    </row>
    <row r="28" spans="1:10">
      <c r="A28" s="432" t="s">
        <v>124</v>
      </c>
      <c r="B28" s="438">
        <v>1031</v>
      </c>
      <c r="C28" s="438">
        <v>9</v>
      </c>
      <c r="D28" s="487">
        <v>6</v>
      </c>
      <c r="E28" s="438">
        <v>516</v>
      </c>
      <c r="F28" s="438">
        <v>63</v>
      </c>
      <c r="G28" s="438">
        <v>122</v>
      </c>
      <c r="H28" s="438">
        <v>151</v>
      </c>
      <c r="I28" s="438">
        <v>179</v>
      </c>
      <c r="J28" s="438">
        <v>33</v>
      </c>
    </row>
    <row r="29" spans="1:10">
      <c r="A29" s="432" t="s">
        <v>125</v>
      </c>
      <c r="B29" s="438">
        <v>84</v>
      </c>
      <c r="C29" s="438">
        <v>2</v>
      </c>
      <c r="D29" s="487">
        <v>3.2</v>
      </c>
      <c r="E29" s="438">
        <v>35</v>
      </c>
      <c r="F29" s="438">
        <v>9</v>
      </c>
      <c r="G29" s="438">
        <v>7</v>
      </c>
      <c r="H29" s="438">
        <v>9</v>
      </c>
      <c r="I29" s="438">
        <v>24</v>
      </c>
      <c r="J29" s="463">
        <v>0</v>
      </c>
    </row>
    <row r="30" spans="1:10">
      <c r="A30" s="432" t="s">
        <v>126</v>
      </c>
      <c r="B30" s="438">
        <v>504</v>
      </c>
      <c r="C30" s="463">
        <v>0</v>
      </c>
      <c r="D30" s="487">
        <v>5.8</v>
      </c>
      <c r="E30" s="438">
        <v>296</v>
      </c>
      <c r="F30" s="438">
        <v>25</v>
      </c>
      <c r="G30" s="438">
        <v>66</v>
      </c>
      <c r="H30" s="438">
        <v>25</v>
      </c>
      <c r="I30" s="438">
        <v>92</v>
      </c>
      <c r="J30" s="438">
        <v>20</v>
      </c>
    </row>
    <row r="31" spans="1:10">
      <c r="A31" s="432" t="s">
        <v>127</v>
      </c>
      <c r="B31" s="438">
        <v>658</v>
      </c>
      <c r="C31" s="438">
        <v>1</v>
      </c>
      <c r="D31" s="487">
        <v>8</v>
      </c>
      <c r="E31" s="438">
        <v>244</v>
      </c>
      <c r="F31" s="438">
        <v>34</v>
      </c>
      <c r="G31" s="438">
        <v>82</v>
      </c>
      <c r="H31" s="438">
        <v>148</v>
      </c>
      <c r="I31" s="438">
        <v>150</v>
      </c>
      <c r="J31" s="438">
        <v>38</v>
      </c>
    </row>
    <row r="32" spans="1:10">
      <c r="A32" s="432" t="s">
        <v>128</v>
      </c>
      <c r="B32" s="438">
        <v>253</v>
      </c>
      <c r="C32" s="438">
        <v>1</v>
      </c>
      <c r="D32" s="487">
        <v>6.4</v>
      </c>
      <c r="E32" s="438">
        <v>119</v>
      </c>
      <c r="F32" s="438">
        <v>10</v>
      </c>
      <c r="G32" s="438">
        <v>39</v>
      </c>
      <c r="H32" s="438">
        <v>25</v>
      </c>
      <c r="I32" s="438">
        <v>60</v>
      </c>
      <c r="J32" s="438">
        <v>11</v>
      </c>
    </row>
    <row r="33" spans="1:10">
      <c r="A33" s="432" t="s">
        <v>129</v>
      </c>
      <c r="B33" s="438">
        <v>120</v>
      </c>
      <c r="C33" s="438">
        <v>1</v>
      </c>
      <c r="D33" s="487">
        <v>3.6</v>
      </c>
      <c r="E33" s="438">
        <v>59</v>
      </c>
      <c r="F33" s="438">
        <v>14</v>
      </c>
      <c r="G33" s="438">
        <v>14</v>
      </c>
      <c r="H33" s="438">
        <v>12</v>
      </c>
      <c r="I33" s="438">
        <v>21</v>
      </c>
      <c r="J33" s="438">
        <v>2</v>
      </c>
    </row>
    <row r="34" spans="1:10">
      <c r="A34" s="432" t="s">
        <v>130</v>
      </c>
      <c r="B34" s="438">
        <v>369</v>
      </c>
      <c r="C34" s="438">
        <v>1</v>
      </c>
      <c r="D34" s="487">
        <v>5.5</v>
      </c>
      <c r="E34" s="438">
        <v>181</v>
      </c>
      <c r="F34" s="438">
        <v>14</v>
      </c>
      <c r="G34" s="438">
        <v>54</v>
      </c>
      <c r="H34" s="438">
        <v>27</v>
      </c>
      <c r="I34" s="438">
        <v>93</v>
      </c>
      <c r="J34" s="438">
        <v>7</v>
      </c>
    </row>
    <row r="35" spans="1:10">
      <c r="A35" s="432" t="s">
        <v>131</v>
      </c>
      <c r="B35" s="438">
        <v>324</v>
      </c>
      <c r="C35" s="438">
        <v>3</v>
      </c>
      <c r="D35" s="487">
        <v>7.8</v>
      </c>
      <c r="E35" s="438">
        <v>129</v>
      </c>
      <c r="F35" s="438">
        <v>14</v>
      </c>
      <c r="G35" s="438">
        <v>24</v>
      </c>
      <c r="H35" s="438">
        <v>74</v>
      </c>
      <c r="I35" s="438">
        <v>83</v>
      </c>
      <c r="J35" s="438">
        <v>37</v>
      </c>
    </row>
    <row r="36" spans="1:10">
      <c r="A36" s="432" t="s">
        <v>132</v>
      </c>
      <c r="B36" s="438">
        <v>867</v>
      </c>
      <c r="C36" s="438">
        <v>6</v>
      </c>
      <c r="D36" s="487">
        <v>7.5</v>
      </c>
      <c r="E36" s="438">
        <v>358</v>
      </c>
      <c r="F36" s="438">
        <v>62</v>
      </c>
      <c r="G36" s="438">
        <v>89</v>
      </c>
      <c r="H36" s="438">
        <v>137</v>
      </c>
      <c r="I36" s="438">
        <v>221</v>
      </c>
      <c r="J36" s="438">
        <v>12</v>
      </c>
    </row>
    <row r="37" spans="1:10">
      <c r="A37" s="433" t="s">
        <v>133</v>
      </c>
      <c r="B37" s="439">
        <v>100</v>
      </c>
      <c r="C37" s="439">
        <v>1</v>
      </c>
      <c r="D37" s="488">
        <v>4.0999999999999996</v>
      </c>
      <c r="E37" s="439">
        <v>49</v>
      </c>
      <c r="F37" s="439">
        <v>9</v>
      </c>
      <c r="G37" s="439">
        <v>9</v>
      </c>
      <c r="H37" s="439">
        <v>5</v>
      </c>
      <c r="I37" s="439">
        <v>28</v>
      </c>
      <c r="J37" s="439">
        <v>4</v>
      </c>
    </row>
  </sheetData>
  <mergeCells count="27">
    <mergeCell ref="A1:J1"/>
    <mergeCell ref="A6:J6"/>
    <mergeCell ref="A12:J12"/>
    <mergeCell ref="A7:B7"/>
    <mergeCell ref="A8:B8"/>
    <mergeCell ref="A9:B9"/>
    <mergeCell ref="A10:B10"/>
    <mergeCell ref="A11:B11"/>
    <mergeCell ref="E3:J3"/>
    <mergeCell ref="A2:J2"/>
    <mergeCell ref="H4:J4"/>
    <mergeCell ref="C4:C5"/>
    <mergeCell ref="D4:D5"/>
    <mergeCell ref="E4:E5"/>
    <mergeCell ref="A18:J18"/>
    <mergeCell ref="B19:D19"/>
    <mergeCell ref="E19:I19"/>
    <mergeCell ref="J19:J20"/>
    <mergeCell ref="A19:A20"/>
    <mergeCell ref="A16:B16"/>
    <mergeCell ref="F4:F5"/>
    <mergeCell ref="G4:G5"/>
    <mergeCell ref="A13:B13"/>
    <mergeCell ref="A14:B14"/>
    <mergeCell ref="A15:B15"/>
    <mergeCell ref="A3:B5"/>
    <mergeCell ref="C3:D3"/>
  </mergeCells>
  <printOptions horizontalCentered="1"/>
  <pageMargins left="0.70866141732283472" right="0.70866141732283472" top="0.4" bottom="0.37" header="0.31496062992125984" footer="0.31496062992125984"/>
  <pageSetup paperSize="9" scale="7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2F0FA-FEF1-41C0-8ECD-907774DA0CC9}">
  <dimension ref="A1:M25"/>
  <sheetViews>
    <sheetView showGridLines="0" view="pageBreakPreview" topLeftCell="A10" zoomScale="90" zoomScaleNormal="100" zoomScaleSheetLayoutView="90" workbookViewId="0">
      <selection activeCell="A17" sqref="A17:B17"/>
    </sheetView>
  </sheetViews>
  <sheetFormatPr defaultRowHeight="15"/>
  <cols>
    <col min="1" max="1" width="22.140625" customWidth="1"/>
    <col min="2" max="2" width="15.28515625" customWidth="1"/>
    <col min="3" max="3" width="14.28515625" customWidth="1"/>
    <col min="4" max="4" width="14.5703125" customWidth="1"/>
    <col min="5" max="5" width="13.85546875" customWidth="1"/>
    <col min="6" max="6" width="14.140625" customWidth="1"/>
    <col min="7" max="7" width="14" customWidth="1"/>
    <col min="8" max="8" width="14.5703125" customWidth="1"/>
    <col min="9" max="10" width="13.140625" customWidth="1"/>
    <col min="11" max="11" width="14.5703125" customWidth="1"/>
    <col min="12" max="12" width="16.28515625" customWidth="1"/>
  </cols>
  <sheetData>
    <row r="1" spans="1:13" ht="33" customHeight="1">
      <c r="A1" s="976" t="s">
        <v>598</v>
      </c>
      <c r="B1" s="976"/>
      <c r="C1" s="976"/>
      <c r="D1" s="976"/>
      <c r="E1" s="976"/>
      <c r="F1" s="976"/>
      <c r="G1" s="976"/>
      <c r="H1" s="976"/>
      <c r="I1" s="976"/>
      <c r="J1" s="976"/>
      <c r="K1" s="976"/>
      <c r="L1" s="976"/>
    </row>
    <row r="2" spans="1:13" ht="48" customHeight="1">
      <c r="A2" s="858" t="s">
        <v>611</v>
      </c>
      <c r="B2" s="858"/>
      <c r="C2" s="858"/>
      <c r="D2" s="858"/>
      <c r="E2" s="858"/>
      <c r="F2" s="858"/>
      <c r="G2" s="858"/>
      <c r="H2" s="858"/>
      <c r="I2" s="858"/>
      <c r="J2" s="858"/>
      <c r="K2" s="858"/>
      <c r="L2" s="858"/>
    </row>
    <row r="3" spans="1:13" ht="20.25" customHeight="1">
      <c r="A3" s="948" t="s">
        <v>77</v>
      </c>
      <c r="B3" s="952" t="s">
        <v>411</v>
      </c>
      <c r="C3" s="990" t="s">
        <v>163</v>
      </c>
      <c r="D3" s="990"/>
      <c r="E3" s="990" t="s">
        <v>109</v>
      </c>
      <c r="F3" s="990"/>
      <c r="G3" s="990"/>
      <c r="H3" s="990"/>
      <c r="I3" s="990"/>
      <c r="J3" s="990"/>
      <c r="K3" s="990"/>
      <c r="L3" s="990"/>
    </row>
    <row r="4" spans="1:13" ht="66" customHeight="1">
      <c r="A4" s="948"/>
      <c r="B4" s="952"/>
      <c r="C4" s="952" t="s">
        <v>336</v>
      </c>
      <c r="D4" s="954" t="s">
        <v>337</v>
      </c>
      <c r="E4" s="979" t="s">
        <v>430</v>
      </c>
      <c r="F4" s="980"/>
      <c r="G4" s="979" t="s">
        <v>338</v>
      </c>
      <c r="H4" s="983"/>
      <c r="I4" s="983"/>
      <c r="J4" s="980"/>
      <c r="K4" s="952" t="s">
        <v>698</v>
      </c>
      <c r="L4" s="952"/>
    </row>
    <row r="5" spans="1:13" ht="17.25" customHeight="1">
      <c r="A5" s="948"/>
      <c r="B5" s="952"/>
      <c r="C5" s="952"/>
      <c r="D5" s="954"/>
      <c r="E5" s="984" t="s">
        <v>414</v>
      </c>
      <c r="F5" s="986" t="s">
        <v>339</v>
      </c>
      <c r="G5" s="984" t="s">
        <v>414</v>
      </c>
      <c r="H5" s="986" t="s">
        <v>340</v>
      </c>
      <c r="I5" s="981" t="s">
        <v>415</v>
      </c>
      <c r="J5" s="982"/>
      <c r="K5" s="966" t="s">
        <v>414</v>
      </c>
      <c r="L5" s="988" t="s">
        <v>339</v>
      </c>
    </row>
    <row r="6" spans="1:13" ht="47.25" customHeight="1">
      <c r="A6" s="948"/>
      <c r="B6" s="952"/>
      <c r="C6" s="952"/>
      <c r="D6" s="954"/>
      <c r="E6" s="985"/>
      <c r="F6" s="987"/>
      <c r="G6" s="985"/>
      <c r="H6" s="987"/>
      <c r="I6" s="497" t="s">
        <v>429</v>
      </c>
      <c r="J6" s="497" t="s">
        <v>416</v>
      </c>
      <c r="K6" s="985"/>
      <c r="L6" s="989"/>
      <c r="M6" s="455"/>
    </row>
    <row r="7" spans="1:13" ht="21" customHeight="1">
      <c r="A7" s="434" t="s">
        <v>155</v>
      </c>
      <c r="B7" s="450">
        <v>890882</v>
      </c>
      <c r="C7" s="450">
        <v>864250</v>
      </c>
      <c r="D7" s="450">
        <v>555</v>
      </c>
      <c r="E7" s="450">
        <v>6960</v>
      </c>
      <c r="F7" s="450">
        <v>4532</v>
      </c>
      <c r="G7" s="450">
        <v>8433</v>
      </c>
      <c r="H7" s="450">
        <v>5906</v>
      </c>
      <c r="I7" s="571">
        <v>13</v>
      </c>
      <c r="J7" s="572">
        <v>0</v>
      </c>
      <c r="K7" s="450">
        <v>875489</v>
      </c>
      <c r="L7" s="450">
        <v>853812</v>
      </c>
    </row>
    <row r="8" spans="1:13" ht="21" customHeight="1">
      <c r="A8" s="432" t="s">
        <v>118</v>
      </c>
      <c r="B8" s="438">
        <v>32997</v>
      </c>
      <c r="C8" s="438">
        <v>31180</v>
      </c>
      <c r="D8" s="438">
        <v>28</v>
      </c>
      <c r="E8" s="438">
        <v>287</v>
      </c>
      <c r="F8" s="438">
        <v>75</v>
      </c>
      <c r="G8" s="438">
        <v>602</v>
      </c>
      <c r="H8" s="438">
        <v>257</v>
      </c>
      <c r="I8" s="573">
        <v>1</v>
      </c>
      <c r="J8" s="574">
        <v>0</v>
      </c>
      <c r="K8" s="438">
        <v>32108</v>
      </c>
      <c r="L8" s="438">
        <v>30848</v>
      </c>
    </row>
    <row r="9" spans="1:13" ht="21" customHeight="1">
      <c r="A9" s="432" t="s">
        <v>119</v>
      </c>
      <c r="B9" s="438">
        <v>46836</v>
      </c>
      <c r="C9" s="438">
        <v>45411</v>
      </c>
      <c r="D9" s="438">
        <v>19</v>
      </c>
      <c r="E9" s="438">
        <v>383</v>
      </c>
      <c r="F9" s="438">
        <v>296</v>
      </c>
      <c r="G9" s="438">
        <v>456</v>
      </c>
      <c r="H9" s="438">
        <v>346</v>
      </c>
      <c r="I9" s="574">
        <v>0</v>
      </c>
      <c r="J9" s="574">
        <v>0</v>
      </c>
      <c r="K9" s="438">
        <v>45997</v>
      </c>
      <c r="L9" s="438">
        <v>44769</v>
      </c>
    </row>
    <row r="10" spans="1:13" ht="21" customHeight="1">
      <c r="A10" s="432" t="s">
        <v>120</v>
      </c>
      <c r="B10" s="438">
        <v>116677</v>
      </c>
      <c r="C10" s="438">
        <v>112649</v>
      </c>
      <c r="D10" s="438">
        <v>35</v>
      </c>
      <c r="E10" s="438">
        <v>496</v>
      </c>
      <c r="F10" s="438">
        <v>296</v>
      </c>
      <c r="G10" s="438">
        <v>694</v>
      </c>
      <c r="H10" s="438">
        <v>512</v>
      </c>
      <c r="I10" s="574">
        <v>0</v>
      </c>
      <c r="J10" s="574">
        <v>0</v>
      </c>
      <c r="K10" s="438">
        <v>115487</v>
      </c>
      <c r="L10" s="438">
        <v>111841</v>
      </c>
    </row>
    <row r="11" spans="1:13" ht="21" customHeight="1">
      <c r="A11" s="432" t="s">
        <v>121</v>
      </c>
      <c r="B11" s="438">
        <v>11195</v>
      </c>
      <c r="C11" s="438">
        <v>10860</v>
      </c>
      <c r="D11" s="438">
        <v>7</v>
      </c>
      <c r="E11" s="438">
        <v>69</v>
      </c>
      <c r="F11" s="438">
        <v>57</v>
      </c>
      <c r="G11" s="438">
        <v>94</v>
      </c>
      <c r="H11" s="438">
        <v>75</v>
      </c>
      <c r="I11" s="574">
        <v>0</v>
      </c>
      <c r="J11" s="574">
        <v>0</v>
      </c>
      <c r="K11" s="438">
        <v>11032</v>
      </c>
      <c r="L11" s="438">
        <v>10728</v>
      </c>
    </row>
    <row r="12" spans="1:13" ht="21" customHeight="1">
      <c r="A12" s="432" t="s">
        <v>122</v>
      </c>
      <c r="B12" s="438">
        <v>71809</v>
      </c>
      <c r="C12" s="438">
        <v>69017</v>
      </c>
      <c r="D12" s="438">
        <v>71</v>
      </c>
      <c r="E12" s="438">
        <v>747</v>
      </c>
      <c r="F12" s="438">
        <v>475</v>
      </c>
      <c r="G12" s="438">
        <v>750</v>
      </c>
      <c r="H12" s="438">
        <v>439</v>
      </c>
      <c r="I12" s="574">
        <v>0</v>
      </c>
      <c r="J12" s="574">
        <v>0</v>
      </c>
      <c r="K12" s="438">
        <v>70312</v>
      </c>
      <c r="L12" s="438">
        <v>68103</v>
      </c>
    </row>
    <row r="13" spans="1:13" ht="21" customHeight="1">
      <c r="A13" s="432" t="s">
        <v>123</v>
      </c>
      <c r="B13" s="438">
        <v>104394</v>
      </c>
      <c r="C13" s="438">
        <v>102259</v>
      </c>
      <c r="D13" s="438">
        <v>17</v>
      </c>
      <c r="E13" s="438">
        <v>1755</v>
      </c>
      <c r="F13" s="438">
        <v>1530</v>
      </c>
      <c r="G13" s="438">
        <v>852</v>
      </c>
      <c r="H13" s="438">
        <v>706</v>
      </c>
      <c r="I13" s="573">
        <v>1</v>
      </c>
      <c r="J13" s="574">
        <v>0</v>
      </c>
      <c r="K13" s="438">
        <v>101787</v>
      </c>
      <c r="L13" s="438">
        <v>100023</v>
      </c>
    </row>
    <row r="14" spans="1:13" ht="21" customHeight="1">
      <c r="A14" s="432" t="s">
        <v>124</v>
      </c>
      <c r="B14" s="438">
        <v>124352</v>
      </c>
      <c r="C14" s="438">
        <v>120534</v>
      </c>
      <c r="D14" s="438">
        <v>231</v>
      </c>
      <c r="E14" s="438">
        <v>1068</v>
      </c>
      <c r="F14" s="438">
        <v>451</v>
      </c>
      <c r="G14" s="438">
        <v>1300</v>
      </c>
      <c r="H14" s="438">
        <v>919</v>
      </c>
      <c r="I14" s="573">
        <v>1</v>
      </c>
      <c r="J14" s="574">
        <v>0</v>
      </c>
      <c r="K14" s="438">
        <v>121984</v>
      </c>
      <c r="L14" s="438">
        <v>119164</v>
      </c>
    </row>
    <row r="15" spans="1:13" ht="21" customHeight="1">
      <c r="A15" s="432" t="s">
        <v>125</v>
      </c>
      <c r="B15" s="438">
        <v>19014</v>
      </c>
      <c r="C15" s="438">
        <v>18677</v>
      </c>
      <c r="D15" s="438">
        <v>3</v>
      </c>
      <c r="E15" s="438">
        <v>56</v>
      </c>
      <c r="F15" s="438">
        <v>35</v>
      </c>
      <c r="G15" s="438">
        <v>137</v>
      </c>
      <c r="H15" s="438">
        <v>114</v>
      </c>
      <c r="I15" s="574">
        <v>0</v>
      </c>
      <c r="J15" s="574">
        <v>0</v>
      </c>
      <c r="K15" s="438">
        <v>18821</v>
      </c>
      <c r="L15" s="438">
        <v>18528</v>
      </c>
    </row>
    <row r="16" spans="1:13" ht="21" customHeight="1">
      <c r="A16" s="432" t="s">
        <v>126</v>
      </c>
      <c r="B16" s="438">
        <v>70179</v>
      </c>
      <c r="C16" s="438">
        <v>68657</v>
      </c>
      <c r="D16" s="438">
        <v>3</v>
      </c>
      <c r="E16" s="438">
        <v>343</v>
      </c>
      <c r="F16" s="438">
        <v>243</v>
      </c>
      <c r="G16" s="438">
        <v>601</v>
      </c>
      <c r="H16" s="438">
        <v>455</v>
      </c>
      <c r="I16" s="573">
        <v>2</v>
      </c>
      <c r="J16" s="574">
        <v>0</v>
      </c>
      <c r="K16" s="438">
        <v>69235</v>
      </c>
      <c r="L16" s="438">
        <v>67959</v>
      </c>
    </row>
    <row r="17" spans="1:12" ht="21" customHeight="1">
      <c r="A17" s="432" t="s">
        <v>127</v>
      </c>
      <c r="B17" s="438">
        <v>56634</v>
      </c>
      <c r="C17" s="438">
        <v>55584</v>
      </c>
      <c r="D17" s="438">
        <v>3</v>
      </c>
      <c r="E17" s="438">
        <v>213</v>
      </c>
      <c r="F17" s="438">
        <v>151</v>
      </c>
      <c r="G17" s="438">
        <v>497</v>
      </c>
      <c r="H17" s="438">
        <v>433</v>
      </c>
      <c r="I17" s="573">
        <v>2</v>
      </c>
      <c r="J17" s="574">
        <v>0</v>
      </c>
      <c r="K17" s="438">
        <v>55924</v>
      </c>
      <c r="L17" s="438">
        <v>55000</v>
      </c>
    </row>
    <row r="18" spans="1:12" ht="21" customHeight="1">
      <c r="A18" s="432" t="s">
        <v>128</v>
      </c>
      <c r="B18" s="438">
        <v>28124</v>
      </c>
      <c r="C18" s="438">
        <v>27207</v>
      </c>
      <c r="D18" s="438">
        <v>12</v>
      </c>
      <c r="E18" s="438">
        <v>165</v>
      </c>
      <c r="F18" s="438">
        <v>73</v>
      </c>
      <c r="G18" s="438">
        <v>364</v>
      </c>
      <c r="H18" s="438">
        <v>224</v>
      </c>
      <c r="I18" s="573">
        <v>1</v>
      </c>
      <c r="J18" s="574">
        <v>0</v>
      </c>
      <c r="K18" s="438">
        <v>27595</v>
      </c>
      <c r="L18" s="438">
        <v>26910</v>
      </c>
    </row>
    <row r="19" spans="1:12" ht="21" customHeight="1">
      <c r="A19" s="432" t="s">
        <v>129</v>
      </c>
      <c r="B19" s="438">
        <v>26615</v>
      </c>
      <c r="C19" s="438">
        <v>25958</v>
      </c>
      <c r="D19" s="438">
        <v>6</v>
      </c>
      <c r="E19" s="438">
        <v>114</v>
      </c>
      <c r="F19" s="438">
        <v>71</v>
      </c>
      <c r="G19" s="438">
        <v>291</v>
      </c>
      <c r="H19" s="438">
        <v>231</v>
      </c>
      <c r="I19" s="573">
        <v>1</v>
      </c>
      <c r="J19" s="574">
        <v>0</v>
      </c>
      <c r="K19" s="438">
        <v>26210</v>
      </c>
      <c r="L19" s="438">
        <v>25656</v>
      </c>
    </row>
    <row r="20" spans="1:12" ht="21" customHeight="1">
      <c r="A20" s="432" t="s">
        <v>130</v>
      </c>
      <c r="B20" s="438">
        <v>52087</v>
      </c>
      <c r="C20" s="438">
        <v>50504</v>
      </c>
      <c r="D20" s="438">
        <v>15</v>
      </c>
      <c r="E20" s="438">
        <v>203</v>
      </c>
      <c r="F20" s="438">
        <v>125</v>
      </c>
      <c r="G20" s="438">
        <v>463</v>
      </c>
      <c r="H20" s="438">
        <v>307</v>
      </c>
      <c r="I20" s="573">
        <v>1</v>
      </c>
      <c r="J20" s="574">
        <v>0</v>
      </c>
      <c r="K20" s="438">
        <v>51421</v>
      </c>
      <c r="L20" s="438">
        <v>50072</v>
      </c>
    </row>
    <row r="21" spans="1:12" ht="21" customHeight="1">
      <c r="A21" s="432" t="s">
        <v>131</v>
      </c>
      <c r="B21" s="438">
        <v>30007</v>
      </c>
      <c r="C21" s="438">
        <v>29156</v>
      </c>
      <c r="D21" s="438">
        <v>4</v>
      </c>
      <c r="E21" s="438">
        <v>151</v>
      </c>
      <c r="F21" s="438">
        <v>115</v>
      </c>
      <c r="G21" s="438">
        <v>307</v>
      </c>
      <c r="H21" s="438">
        <v>226</v>
      </c>
      <c r="I21" s="574">
        <v>0</v>
      </c>
      <c r="J21" s="574">
        <v>0</v>
      </c>
      <c r="K21" s="438">
        <v>29549</v>
      </c>
      <c r="L21" s="438">
        <v>28815</v>
      </c>
    </row>
    <row r="22" spans="1:12" ht="21" customHeight="1">
      <c r="A22" s="432" t="s">
        <v>132</v>
      </c>
      <c r="B22" s="438">
        <v>80227</v>
      </c>
      <c r="C22" s="438">
        <v>78105</v>
      </c>
      <c r="D22" s="438">
        <v>94</v>
      </c>
      <c r="E22" s="438">
        <v>701</v>
      </c>
      <c r="F22" s="438">
        <v>493</v>
      </c>
      <c r="G22" s="438">
        <v>685</v>
      </c>
      <c r="H22" s="438">
        <v>512</v>
      </c>
      <c r="I22" s="573">
        <v>1</v>
      </c>
      <c r="J22" s="574">
        <v>0</v>
      </c>
      <c r="K22" s="438">
        <v>78841</v>
      </c>
      <c r="L22" s="438">
        <v>77100</v>
      </c>
    </row>
    <row r="23" spans="1:12" ht="21" customHeight="1">
      <c r="A23" s="433" t="s">
        <v>133</v>
      </c>
      <c r="B23" s="439">
        <v>19735</v>
      </c>
      <c r="C23" s="439">
        <v>18492</v>
      </c>
      <c r="D23" s="439">
        <v>7</v>
      </c>
      <c r="E23" s="439">
        <v>209</v>
      </c>
      <c r="F23" s="439">
        <v>46</v>
      </c>
      <c r="G23" s="439">
        <v>340</v>
      </c>
      <c r="H23" s="439">
        <v>150</v>
      </c>
      <c r="I23" s="575">
        <v>2</v>
      </c>
      <c r="J23" s="576">
        <v>0</v>
      </c>
      <c r="K23" s="439">
        <v>19186</v>
      </c>
      <c r="L23" s="439">
        <v>18296</v>
      </c>
    </row>
    <row r="24" spans="1:12" ht="44.25" customHeight="1">
      <c r="A24" s="977" t="s">
        <v>687</v>
      </c>
      <c r="B24" s="978"/>
      <c r="C24" s="978"/>
      <c r="D24" s="978"/>
      <c r="E24" s="978"/>
      <c r="F24" s="978"/>
      <c r="G24" s="978"/>
      <c r="H24" s="978"/>
      <c r="I24" s="978"/>
      <c r="J24" s="978"/>
      <c r="K24" s="978"/>
      <c r="L24" s="978"/>
    </row>
    <row r="25" spans="1:12" ht="24" customHeight="1">
      <c r="A25" s="978" t="s">
        <v>341</v>
      </c>
      <c r="B25" s="978"/>
      <c r="C25" s="978"/>
      <c r="D25" s="978"/>
      <c r="E25" s="978"/>
      <c r="F25" s="978"/>
      <c r="G25" s="978"/>
      <c r="H25" s="978"/>
      <c r="I25" s="978"/>
      <c r="J25" s="978"/>
      <c r="K25" s="978"/>
      <c r="L25" s="978"/>
    </row>
  </sheetData>
  <mergeCells count="20">
    <mergeCell ref="A25:L25"/>
    <mergeCell ref="K4:L4"/>
    <mergeCell ref="C3:D3"/>
    <mergeCell ref="E3:L3"/>
    <mergeCell ref="A2:L2"/>
    <mergeCell ref="A1:L1"/>
    <mergeCell ref="A24:L24"/>
    <mergeCell ref="A3:A6"/>
    <mergeCell ref="B3:B6"/>
    <mergeCell ref="C4:C6"/>
    <mergeCell ref="D4:D6"/>
    <mergeCell ref="E4:F4"/>
    <mergeCell ref="I5:J5"/>
    <mergeCell ref="G4:J4"/>
    <mergeCell ref="E5:E6"/>
    <mergeCell ref="F5:F6"/>
    <mergeCell ref="G5:G6"/>
    <mergeCell ref="H5:H6"/>
    <mergeCell ref="K5:K6"/>
    <mergeCell ref="L5:L6"/>
  </mergeCells>
  <printOptions horizontalCentered="1"/>
  <pageMargins left="0.70866141732283472" right="0.56000000000000005" top="0.74803149606299213" bottom="0.74803149606299213" header="0.31496062992125984" footer="0.31496062992125984"/>
  <pageSetup paperSize="9" scale="7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98751-EF9E-4605-A08F-00611FBAACC8}">
  <dimension ref="A1:H25"/>
  <sheetViews>
    <sheetView showGridLines="0" view="pageBreakPreview" zoomScale="90" zoomScaleNormal="100" zoomScaleSheetLayoutView="90" workbookViewId="0">
      <selection activeCell="A17" sqref="A17:B17"/>
    </sheetView>
  </sheetViews>
  <sheetFormatPr defaultRowHeight="15"/>
  <cols>
    <col min="1" max="1" width="23" customWidth="1"/>
    <col min="2" max="2" width="19.5703125" customWidth="1"/>
    <col min="3" max="3" width="23.42578125" customWidth="1"/>
    <col min="4" max="4" width="20" customWidth="1"/>
    <col min="5" max="5" width="22.28515625" customWidth="1"/>
    <col min="6" max="6" width="19" customWidth="1"/>
    <col min="7" max="7" width="18.42578125" customWidth="1"/>
    <col min="8" max="8" width="20.7109375" customWidth="1"/>
  </cols>
  <sheetData>
    <row r="1" spans="1:8" ht="29.25" customHeight="1">
      <c r="A1" s="976" t="str">
        <f>'Tab 1 (33)'!A1:L1</f>
        <v>V. UBEZPIECZENIE SPOŁECZNE ROLNIKÓW</v>
      </c>
      <c r="B1" s="976"/>
      <c r="C1" s="976"/>
      <c r="D1" s="976"/>
      <c r="E1" s="976"/>
      <c r="F1" s="976"/>
      <c r="G1" s="976"/>
      <c r="H1" s="976"/>
    </row>
    <row r="3" spans="1:8" ht="30" customHeight="1">
      <c r="A3" s="991" t="s">
        <v>612</v>
      </c>
      <c r="B3" s="991"/>
      <c r="C3" s="991"/>
      <c r="D3" s="991"/>
      <c r="E3" s="991"/>
      <c r="F3" s="991"/>
      <c r="G3" s="992"/>
      <c r="H3" s="992"/>
    </row>
    <row r="4" spans="1:8" ht="15" customHeight="1">
      <c r="A4" s="993" t="s">
        <v>77</v>
      </c>
      <c r="B4" s="993" t="s">
        <v>410</v>
      </c>
      <c r="C4" s="994" t="s">
        <v>109</v>
      </c>
      <c r="D4" s="994"/>
      <c r="E4" s="994"/>
      <c r="F4" s="994"/>
      <c r="G4" s="994"/>
      <c r="H4" s="994"/>
    </row>
    <row r="5" spans="1:8" ht="71.25" customHeight="1">
      <c r="A5" s="993"/>
      <c r="B5" s="993"/>
      <c r="C5" s="995" t="s">
        <v>342</v>
      </c>
      <c r="D5" s="995" t="s">
        <v>408</v>
      </c>
      <c r="E5" s="995" t="s">
        <v>431</v>
      </c>
      <c r="F5" s="995" t="s">
        <v>409</v>
      </c>
      <c r="G5" s="995" t="s">
        <v>699</v>
      </c>
      <c r="H5" s="995"/>
    </row>
    <row r="6" spans="1:8" ht="36" customHeight="1">
      <c r="A6" s="993"/>
      <c r="B6" s="993"/>
      <c r="C6" s="995"/>
      <c r="D6" s="995"/>
      <c r="E6" s="995"/>
      <c r="F6" s="995"/>
      <c r="G6" s="452" t="s">
        <v>243</v>
      </c>
      <c r="H6" s="453" t="s">
        <v>343</v>
      </c>
    </row>
    <row r="7" spans="1:8" ht="21" customHeight="1">
      <c r="A7" s="450" t="s">
        <v>155</v>
      </c>
      <c r="B7" s="450">
        <f>SUM(B8:B23)</f>
        <v>1173236</v>
      </c>
      <c r="C7" s="450">
        <f t="shared" ref="C7:H7" si="0">SUM(C8:C23)</f>
        <v>10667</v>
      </c>
      <c r="D7" s="450">
        <f t="shared" si="0"/>
        <v>1496</v>
      </c>
      <c r="E7" s="450">
        <f t="shared" si="0"/>
        <v>13596</v>
      </c>
      <c r="F7" s="450">
        <f t="shared" si="0"/>
        <v>13</v>
      </c>
      <c r="G7" s="450">
        <f t="shared" si="0"/>
        <v>1147464</v>
      </c>
      <c r="H7" s="450">
        <f t="shared" si="0"/>
        <v>124575</v>
      </c>
    </row>
    <row r="8" spans="1:8" ht="21" customHeight="1">
      <c r="A8" s="438" t="s">
        <v>118</v>
      </c>
      <c r="B8" s="438">
        <v>40351</v>
      </c>
      <c r="C8" s="438">
        <v>152</v>
      </c>
      <c r="D8" s="438">
        <v>54</v>
      </c>
      <c r="E8" s="438">
        <v>349</v>
      </c>
      <c r="F8" s="438">
        <v>1</v>
      </c>
      <c r="G8" s="438">
        <v>39795</v>
      </c>
      <c r="H8" s="438">
        <v>1978</v>
      </c>
    </row>
    <row r="9" spans="1:8" ht="21" customHeight="1">
      <c r="A9" s="438" t="s">
        <v>119</v>
      </c>
      <c r="B9" s="438">
        <v>63573</v>
      </c>
      <c r="C9" s="438">
        <v>805</v>
      </c>
      <c r="D9" s="438">
        <v>52</v>
      </c>
      <c r="E9" s="438">
        <v>644</v>
      </c>
      <c r="F9" s="463">
        <v>0</v>
      </c>
      <c r="G9" s="438">
        <v>62072</v>
      </c>
      <c r="H9" s="438">
        <v>2497</v>
      </c>
    </row>
    <row r="10" spans="1:8" ht="21" customHeight="1">
      <c r="A10" s="438" t="s">
        <v>120</v>
      </c>
      <c r="B10" s="438">
        <v>149394</v>
      </c>
      <c r="C10" s="438">
        <v>568</v>
      </c>
      <c r="D10" s="438">
        <v>63</v>
      </c>
      <c r="E10" s="438">
        <v>1571</v>
      </c>
      <c r="F10" s="463">
        <v>0</v>
      </c>
      <c r="G10" s="438">
        <v>147192</v>
      </c>
      <c r="H10" s="438">
        <v>6811</v>
      </c>
    </row>
    <row r="11" spans="1:8" ht="21" customHeight="1">
      <c r="A11" s="438" t="s">
        <v>121</v>
      </c>
      <c r="B11" s="438">
        <v>14206</v>
      </c>
      <c r="C11" s="438">
        <v>96</v>
      </c>
      <c r="D11" s="438">
        <v>102</v>
      </c>
      <c r="E11" s="438">
        <v>96</v>
      </c>
      <c r="F11" s="463">
        <v>0</v>
      </c>
      <c r="G11" s="438">
        <v>13912</v>
      </c>
      <c r="H11" s="438">
        <v>1153</v>
      </c>
    </row>
    <row r="12" spans="1:8" ht="21" customHeight="1">
      <c r="A12" s="438" t="s">
        <v>122</v>
      </c>
      <c r="B12" s="438">
        <v>92976</v>
      </c>
      <c r="C12" s="438">
        <v>1075</v>
      </c>
      <c r="D12" s="438">
        <v>233</v>
      </c>
      <c r="E12" s="438">
        <v>867</v>
      </c>
      <c r="F12" s="463">
        <v>0</v>
      </c>
      <c r="G12" s="438">
        <v>90801</v>
      </c>
      <c r="H12" s="438">
        <v>6708</v>
      </c>
    </row>
    <row r="13" spans="1:8" ht="21" customHeight="1">
      <c r="A13" s="438" t="s">
        <v>123</v>
      </c>
      <c r="B13" s="438">
        <v>137981</v>
      </c>
      <c r="C13" s="438">
        <v>3850</v>
      </c>
      <c r="D13" s="438">
        <v>56</v>
      </c>
      <c r="E13" s="438">
        <v>1767</v>
      </c>
      <c r="F13" s="438">
        <v>1</v>
      </c>
      <c r="G13" s="438">
        <v>132307</v>
      </c>
      <c r="H13" s="438">
        <v>46859</v>
      </c>
    </row>
    <row r="14" spans="1:8" ht="21" customHeight="1">
      <c r="A14" s="438" t="s">
        <v>124</v>
      </c>
      <c r="B14" s="438">
        <v>164924</v>
      </c>
      <c r="C14" s="438">
        <v>873</v>
      </c>
      <c r="D14" s="438">
        <v>554</v>
      </c>
      <c r="E14" s="438">
        <v>1829</v>
      </c>
      <c r="F14" s="438">
        <v>1</v>
      </c>
      <c r="G14" s="438">
        <v>161667</v>
      </c>
      <c r="H14" s="438">
        <v>10682</v>
      </c>
    </row>
    <row r="15" spans="1:8" ht="21" customHeight="1">
      <c r="A15" s="438" t="s">
        <v>125</v>
      </c>
      <c r="B15" s="438">
        <v>25714</v>
      </c>
      <c r="C15" s="438">
        <v>100</v>
      </c>
      <c r="D15" s="438">
        <v>11</v>
      </c>
      <c r="E15" s="438">
        <v>151</v>
      </c>
      <c r="F15" s="463">
        <v>0</v>
      </c>
      <c r="G15" s="438">
        <v>25452</v>
      </c>
      <c r="H15" s="438">
        <v>1629</v>
      </c>
    </row>
    <row r="16" spans="1:8" ht="21" customHeight="1">
      <c r="A16" s="438" t="s">
        <v>126</v>
      </c>
      <c r="B16" s="438">
        <v>86445</v>
      </c>
      <c r="C16" s="438">
        <v>348</v>
      </c>
      <c r="D16" s="438">
        <v>4</v>
      </c>
      <c r="E16" s="438">
        <v>1882</v>
      </c>
      <c r="F16" s="438">
        <v>2</v>
      </c>
      <c r="G16" s="438">
        <v>84209</v>
      </c>
      <c r="H16" s="438">
        <v>15025</v>
      </c>
    </row>
    <row r="17" spans="1:8" ht="21" customHeight="1">
      <c r="A17" s="438" t="s">
        <v>127</v>
      </c>
      <c r="B17" s="438">
        <v>81844</v>
      </c>
      <c r="C17" s="438">
        <v>436</v>
      </c>
      <c r="D17" s="438">
        <v>8</v>
      </c>
      <c r="E17" s="438">
        <v>969</v>
      </c>
      <c r="F17" s="438">
        <v>2</v>
      </c>
      <c r="G17" s="438">
        <v>80429</v>
      </c>
      <c r="H17" s="438">
        <v>5101</v>
      </c>
    </row>
    <row r="18" spans="1:8" ht="21" customHeight="1">
      <c r="A18" s="438" t="s">
        <v>128</v>
      </c>
      <c r="B18" s="438">
        <v>38893</v>
      </c>
      <c r="C18" s="438">
        <v>209</v>
      </c>
      <c r="D18" s="438">
        <v>26</v>
      </c>
      <c r="E18" s="438">
        <v>445</v>
      </c>
      <c r="F18" s="438">
        <v>1</v>
      </c>
      <c r="G18" s="438">
        <v>38212</v>
      </c>
      <c r="H18" s="438">
        <v>3800</v>
      </c>
    </row>
    <row r="19" spans="1:8" ht="21" customHeight="1">
      <c r="A19" s="438" t="s">
        <v>129</v>
      </c>
      <c r="B19" s="438">
        <v>32859</v>
      </c>
      <c r="C19" s="438">
        <v>115</v>
      </c>
      <c r="D19" s="438">
        <v>13</v>
      </c>
      <c r="E19" s="438">
        <v>440</v>
      </c>
      <c r="F19" s="438">
        <v>1</v>
      </c>
      <c r="G19" s="438">
        <v>32290</v>
      </c>
      <c r="H19" s="438">
        <v>4824</v>
      </c>
    </row>
    <row r="20" spans="1:8" ht="21" customHeight="1">
      <c r="A20" s="438" t="s">
        <v>130</v>
      </c>
      <c r="B20" s="438">
        <v>65752</v>
      </c>
      <c r="C20" s="438">
        <v>235</v>
      </c>
      <c r="D20" s="438">
        <v>36</v>
      </c>
      <c r="E20" s="438">
        <v>828</v>
      </c>
      <c r="F20" s="438">
        <v>1</v>
      </c>
      <c r="G20" s="438">
        <v>64652</v>
      </c>
      <c r="H20" s="438">
        <v>6830</v>
      </c>
    </row>
    <row r="21" spans="1:8" ht="21" customHeight="1">
      <c r="A21" s="438" t="s">
        <v>131</v>
      </c>
      <c r="B21" s="438">
        <v>40974</v>
      </c>
      <c r="C21" s="438">
        <v>285</v>
      </c>
      <c r="D21" s="438">
        <v>11</v>
      </c>
      <c r="E21" s="438">
        <v>353</v>
      </c>
      <c r="F21" s="463">
        <v>0</v>
      </c>
      <c r="G21" s="438">
        <v>40325</v>
      </c>
      <c r="H21" s="438">
        <v>1468</v>
      </c>
    </row>
    <row r="22" spans="1:8" ht="21" customHeight="1">
      <c r="A22" s="438" t="s">
        <v>132</v>
      </c>
      <c r="B22" s="438">
        <v>113452</v>
      </c>
      <c r="C22" s="438">
        <v>1442</v>
      </c>
      <c r="D22" s="438">
        <v>256</v>
      </c>
      <c r="E22" s="438">
        <v>1194</v>
      </c>
      <c r="F22" s="438">
        <v>1</v>
      </c>
      <c r="G22" s="438">
        <v>110559</v>
      </c>
      <c r="H22" s="438">
        <v>8225</v>
      </c>
    </row>
    <row r="23" spans="1:8" ht="21" customHeight="1">
      <c r="A23" s="439" t="s">
        <v>133</v>
      </c>
      <c r="B23" s="439">
        <v>23898</v>
      </c>
      <c r="C23" s="439">
        <v>78</v>
      </c>
      <c r="D23" s="439">
        <v>17</v>
      </c>
      <c r="E23" s="439">
        <v>211</v>
      </c>
      <c r="F23" s="439">
        <v>2</v>
      </c>
      <c r="G23" s="439">
        <v>23590</v>
      </c>
      <c r="H23" s="439">
        <v>985</v>
      </c>
    </row>
    <row r="24" spans="1:8" s="454" customFormat="1" ht="27" customHeight="1">
      <c r="A24" s="845" t="s">
        <v>344</v>
      </c>
      <c r="B24" s="845"/>
      <c r="C24" s="845"/>
      <c r="D24" s="845"/>
      <c r="E24" s="845"/>
      <c r="F24" s="845"/>
      <c r="G24" s="845"/>
      <c r="H24" s="845"/>
    </row>
    <row r="25" spans="1:8" s="454" customFormat="1" ht="24.75" customHeight="1">
      <c r="A25" s="977" t="s">
        <v>345</v>
      </c>
      <c r="B25" s="977"/>
      <c r="C25" s="977"/>
      <c r="D25" s="977"/>
      <c r="E25" s="977"/>
      <c r="F25" s="977"/>
      <c r="G25" s="977"/>
      <c r="H25" s="977"/>
    </row>
  </sheetData>
  <mergeCells count="12">
    <mergeCell ref="A24:H24"/>
    <mergeCell ref="A25:H25"/>
    <mergeCell ref="A3:H3"/>
    <mergeCell ref="A1:H1"/>
    <mergeCell ref="A4:A6"/>
    <mergeCell ref="B4:B6"/>
    <mergeCell ref="C4:H4"/>
    <mergeCell ref="C5:C6"/>
    <mergeCell ref="D5:D6"/>
    <mergeCell ref="E5:E6"/>
    <mergeCell ref="F5:F6"/>
    <mergeCell ref="G5:H5"/>
  </mergeCells>
  <printOptions horizontalCentered="1"/>
  <pageMargins left="0.70866141732283472" right="0.70866141732283472" top="0.74803149606299213" bottom="0.55118110236220474" header="0.31496062992125984" footer="0.31496062992125984"/>
  <pageSetup paperSize="9" scale="7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B9F71C-501F-4125-8586-4CDDB73D082C}">
  <dimension ref="A1:I31"/>
  <sheetViews>
    <sheetView showGridLines="0" view="pageBreakPreview" topLeftCell="A16" zoomScaleNormal="100" zoomScaleSheetLayoutView="100" workbookViewId="0">
      <selection activeCell="A17" sqref="A17:B17"/>
    </sheetView>
  </sheetViews>
  <sheetFormatPr defaultRowHeight="15"/>
  <cols>
    <col min="1" max="1" width="27.5703125" customWidth="1"/>
    <col min="2" max="3" width="13" customWidth="1"/>
    <col min="4" max="4" width="14.42578125" customWidth="1"/>
    <col min="5" max="5" width="13" customWidth="1"/>
    <col min="6" max="6" width="16.28515625" customWidth="1"/>
    <col min="7" max="7" width="13.5703125" customWidth="1"/>
    <col min="8" max="8" width="12.140625" customWidth="1"/>
    <col min="9" max="9" width="12" customWidth="1"/>
  </cols>
  <sheetData>
    <row r="1" spans="1:9" ht="27.75" customHeight="1">
      <c r="A1" s="976" t="str">
        <f>'Tab 2 (34)'!A1:H1</f>
        <v>V. UBEZPIECZENIE SPOŁECZNE ROLNIKÓW</v>
      </c>
      <c r="B1" s="976"/>
      <c r="C1" s="976"/>
      <c r="D1" s="976"/>
      <c r="E1" s="976"/>
      <c r="F1" s="976"/>
      <c r="G1" s="976"/>
      <c r="H1" s="976"/>
      <c r="I1" s="976"/>
    </row>
    <row r="2" spans="1:9" ht="42" customHeight="1">
      <c r="A2" s="1009" t="s">
        <v>599</v>
      </c>
      <c r="B2" s="1009"/>
      <c r="C2" s="1009"/>
      <c r="D2" s="1009"/>
      <c r="E2" s="1009"/>
      <c r="F2" s="1009"/>
      <c r="G2" s="1009"/>
    </row>
    <row r="3" spans="1:9">
      <c r="A3" s="966" t="s">
        <v>77</v>
      </c>
      <c r="B3" s="966" t="s">
        <v>407</v>
      </c>
      <c r="C3" s="1006" t="s">
        <v>109</v>
      </c>
      <c r="D3" s="1007"/>
      <c r="E3" s="1007"/>
      <c r="F3" s="1007"/>
      <c r="G3" s="1007"/>
      <c r="H3" s="1008"/>
      <c r="I3" s="447"/>
    </row>
    <row r="4" spans="1:9" ht="192">
      <c r="A4" s="985"/>
      <c r="B4" s="985"/>
      <c r="C4" s="449" t="s">
        <v>346</v>
      </c>
      <c r="D4" s="449" t="s">
        <v>402</v>
      </c>
      <c r="E4" s="449" t="s">
        <v>347</v>
      </c>
      <c r="F4" s="449" t="s">
        <v>403</v>
      </c>
      <c r="G4" s="449" t="s">
        <v>348</v>
      </c>
      <c r="H4" s="484" t="s">
        <v>349</v>
      </c>
      <c r="I4" s="448"/>
    </row>
    <row r="5" spans="1:9" ht="21" customHeight="1">
      <c r="A5" s="471" t="s">
        <v>155</v>
      </c>
      <c r="B5" s="472">
        <v>1173236</v>
      </c>
      <c r="C5" s="472">
        <v>10667</v>
      </c>
      <c r="D5" s="472">
        <v>1496</v>
      </c>
      <c r="E5" s="472">
        <v>13596</v>
      </c>
      <c r="F5" s="472">
        <v>13</v>
      </c>
      <c r="G5" s="472">
        <v>1147464</v>
      </c>
      <c r="H5" s="472">
        <v>124575</v>
      </c>
      <c r="I5" s="447"/>
    </row>
    <row r="6" spans="1:9" ht="21" customHeight="1">
      <c r="A6" s="464" t="s">
        <v>109</v>
      </c>
      <c r="B6" s="460"/>
      <c r="C6" s="460"/>
      <c r="D6" s="460"/>
      <c r="E6" s="460"/>
      <c r="F6" s="460"/>
      <c r="G6" s="460"/>
      <c r="H6" s="460"/>
      <c r="I6" s="447"/>
    </row>
    <row r="7" spans="1:9" ht="21.75" customHeight="1">
      <c r="A7" s="464" t="s">
        <v>350</v>
      </c>
      <c r="B7" s="460">
        <v>700971</v>
      </c>
      <c r="C7" s="460">
        <v>5542</v>
      </c>
      <c r="D7" s="462">
        <v>0</v>
      </c>
      <c r="E7" s="460">
        <v>2981</v>
      </c>
      <c r="F7" s="460">
        <v>12</v>
      </c>
      <c r="G7" s="460">
        <v>692436</v>
      </c>
      <c r="H7" s="460">
        <v>78981</v>
      </c>
      <c r="I7" s="447"/>
    </row>
    <row r="8" spans="1:9" ht="21.75" customHeight="1">
      <c r="A8" s="464" t="s">
        <v>351</v>
      </c>
      <c r="B8" s="460">
        <v>311219</v>
      </c>
      <c r="C8" s="460">
        <v>1725</v>
      </c>
      <c r="D8" s="462">
        <v>0</v>
      </c>
      <c r="E8" s="460">
        <v>1390</v>
      </c>
      <c r="F8" s="460">
        <v>1</v>
      </c>
      <c r="G8" s="460">
        <v>308103</v>
      </c>
      <c r="H8" s="460">
        <v>24812</v>
      </c>
      <c r="I8" s="447"/>
    </row>
    <row r="9" spans="1:9" ht="21.75" customHeight="1">
      <c r="A9" s="466" t="s">
        <v>352</v>
      </c>
      <c r="B9" s="460">
        <v>150536</v>
      </c>
      <c r="C9" s="460">
        <v>3400</v>
      </c>
      <c r="D9" s="462">
        <v>0</v>
      </c>
      <c r="E9" s="460">
        <v>211</v>
      </c>
      <c r="F9" s="462">
        <v>0</v>
      </c>
      <c r="G9" s="460">
        <v>146925</v>
      </c>
      <c r="H9" s="460">
        <v>20782</v>
      </c>
      <c r="I9" s="447"/>
    </row>
    <row r="10" spans="1:9" ht="21.75" customHeight="1">
      <c r="A10" s="466" t="s">
        <v>353</v>
      </c>
      <c r="B10" s="460">
        <v>1496</v>
      </c>
      <c r="C10" s="462">
        <v>0</v>
      </c>
      <c r="D10" s="460">
        <v>1496</v>
      </c>
      <c r="E10" s="462">
        <v>0</v>
      </c>
      <c r="F10" s="462">
        <v>0</v>
      </c>
      <c r="G10" s="462">
        <v>0</v>
      </c>
      <c r="H10" s="462">
        <v>0</v>
      </c>
      <c r="I10" s="447"/>
    </row>
    <row r="11" spans="1:9" ht="67.5" customHeight="1">
      <c r="A11" s="466" t="s">
        <v>354</v>
      </c>
      <c r="B11" s="460">
        <v>9001</v>
      </c>
      <c r="C11" s="462">
        <v>0</v>
      </c>
      <c r="D11" s="462">
        <v>0</v>
      </c>
      <c r="E11" s="460">
        <v>9001</v>
      </c>
      <c r="F11" s="462">
        <v>0</v>
      </c>
      <c r="G11" s="462">
        <v>0</v>
      </c>
      <c r="H11" s="462">
        <v>0</v>
      </c>
      <c r="I11" s="447"/>
    </row>
    <row r="12" spans="1:9" ht="40.5" customHeight="1">
      <c r="A12" s="538" t="s">
        <v>446</v>
      </c>
      <c r="B12" s="461">
        <v>13</v>
      </c>
      <c r="C12" s="539">
        <v>0</v>
      </c>
      <c r="D12" s="539">
        <v>0</v>
      </c>
      <c r="E12" s="461">
        <v>13</v>
      </c>
      <c r="F12" s="539">
        <v>0</v>
      </c>
      <c r="G12" s="539">
        <v>0</v>
      </c>
      <c r="H12" s="539">
        <v>0</v>
      </c>
      <c r="I12" s="447"/>
    </row>
    <row r="13" spans="1:9" ht="36" customHeight="1">
      <c r="A13" s="1003" t="s">
        <v>355</v>
      </c>
      <c r="B13" s="824"/>
      <c r="C13" s="824"/>
      <c r="D13" s="824"/>
      <c r="E13" s="824"/>
      <c r="F13" s="824"/>
      <c r="G13" s="824"/>
      <c r="H13" s="824"/>
    </row>
    <row r="14" spans="1:9" ht="32.25" customHeight="1">
      <c r="A14" s="1002" t="s">
        <v>356</v>
      </c>
      <c r="B14" s="824"/>
      <c r="C14" s="824"/>
      <c r="D14" s="824"/>
      <c r="E14" s="824"/>
      <c r="F14" s="824"/>
      <c r="G14" s="824"/>
      <c r="H14" s="824"/>
    </row>
    <row r="15" spans="1:9" ht="24" customHeight="1">
      <c r="A15" s="1003" t="s">
        <v>357</v>
      </c>
      <c r="B15" s="1003"/>
      <c r="C15" s="1003"/>
      <c r="D15" s="1003"/>
      <c r="E15" s="1003"/>
      <c r="F15" s="1003"/>
      <c r="G15" s="1003"/>
      <c r="H15" s="1003"/>
    </row>
    <row r="16" spans="1:9" ht="28.5" customHeight="1"/>
    <row r="17" spans="1:9" ht="34.5" customHeight="1">
      <c r="A17" s="764" t="s">
        <v>613</v>
      </c>
      <c r="B17" s="764"/>
      <c r="C17" s="764"/>
      <c r="D17" s="764"/>
      <c r="E17" s="764"/>
      <c r="F17" s="764"/>
      <c r="G17" s="764"/>
    </row>
    <row r="18" spans="1:9">
      <c r="A18" s="948" t="s">
        <v>77</v>
      </c>
      <c r="B18" s="769" t="s">
        <v>78</v>
      </c>
      <c r="C18" s="770"/>
      <c r="D18" s="769" t="s">
        <v>79</v>
      </c>
      <c r="E18" s="771"/>
      <c r="F18" s="771"/>
      <c r="G18" s="771"/>
      <c r="H18" s="771"/>
      <c r="I18" s="770"/>
    </row>
    <row r="19" spans="1:9">
      <c r="A19" s="948"/>
      <c r="B19" s="772" t="s">
        <v>438</v>
      </c>
      <c r="C19" s="772" t="s">
        <v>459</v>
      </c>
      <c r="D19" s="772" t="s">
        <v>80</v>
      </c>
      <c r="E19" s="772" t="s">
        <v>438</v>
      </c>
      <c r="F19" s="772" t="s">
        <v>459</v>
      </c>
      <c r="G19" s="773" t="s">
        <v>81</v>
      </c>
      <c r="H19" s="774"/>
      <c r="I19" s="775"/>
    </row>
    <row r="20" spans="1:9" ht="72">
      <c r="A20" s="948"/>
      <c r="B20" s="772"/>
      <c r="C20" s="772"/>
      <c r="D20" s="772"/>
      <c r="E20" s="772"/>
      <c r="F20" s="772"/>
      <c r="G20" s="534" t="s">
        <v>443</v>
      </c>
      <c r="H20" s="534" t="s">
        <v>441</v>
      </c>
      <c r="I20" s="535" t="s">
        <v>442</v>
      </c>
    </row>
    <row r="21" spans="1:9" ht="20.25" customHeight="1">
      <c r="A21" s="1004" t="s">
        <v>358</v>
      </c>
      <c r="B21" s="1004"/>
      <c r="C21" s="1004"/>
      <c r="D21" s="1004"/>
      <c r="E21" s="1004"/>
      <c r="F21" s="1004"/>
      <c r="G21" s="1004"/>
      <c r="H21" s="1004"/>
      <c r="I21" s="1004"/>
    </row>
    <row r="22" spans="1:9" ht="27" customHeight="1">
      <c r="A22" s="498" t="s">
        <v>405</v>
      </c>
      <c r="B22" s="482">
        <v>910842</v>
      </c>
      <c r="C22" s="482">
        <v>921027</v>
      </c>
      <c r="D22" s="482">
        <v>898619</v>
      </c>
      <c r="E22" s="482">
        <v>890882</v>
      </c>
      <c r="F22" s="482">
        <v>900236</v>
      </c>
      <c r="G22" s="537">
        <f>E22/D22-1</f>
        <v>-8.6098780462020574E-3</v>
      </c>
      <c r="H22" s="537">
        <f>E22/B22-1</f>
        <v>-2.1913789658360106E-2</v>
      </c>
      <c r="I22" s="537">
        <f>F22/C22-1</f>
        <v>-2.2573713908495607E-2</v>
      </c>
    </row>
    <row r="23" spans="1:9" ht="27" customHeight="1">
      <c r="A23" s="464" t="s">
        <v>359</v>
      </c>
      <c r="B23" s="460">
        <v>900942</v>
      </c>
      <c r="C23" s="460">
        <v>910618</v>
      </c>
      <c r="D23" s="460">
        <v>889917</v>
      </c>
      <c r="E23" s="460">
        <v>882449</v>
      </c>
      <c r="F23" s="460">
        <v>891328</v>
      </c>
      <c r="G23" s="465">
        <f t="shared" ref="G23:G24" si="0">E23/D23-1</f>
        <v>-8.3917938414481696E-3</v>
      </c>
      <c r="H23" s="465">
        <f t="shared" ref="H23:H24" si="1">E23/B23-1</f>
        <v>-2.0526293590486411E-2</v>
      </c>
      <c r="I23" s="465">
        <f t="shared" ref="I23:I24" si="2">F23/C23-1</f>
        <v>-2.1183416097639185E-2</v>
      </c>
    </row>
    <row r="24" spans="1:9" ht="27" customHeight="1">
      <c r="A24" s="468" t="s">
        <v>360</v>
      </c>
      <c r="B24" s="461">
        <v>904136</v>
      </c>
      <c r="C24" s="461">
        <v>914099</v>
      </c>
      <c r="D24" s="461">
        <v>890786</v>
      </c>
      <c r="E24" s="461">
        <v>883922</v>
      </c>
      <c r="F24" s="461">
        <v>892257</v>
      </c>
      <c r="G24" s="470">
        <f t="shared" si="0"/>
        <v>-7.7055544204780446E-3</v>
      </c>
      <c r="H24" s="470">
        <f t="shared" si="1"/>
        <v>-2.2357255988037172E-2</v>
      </c>
      <c r="I24" s="470">
        <f t="shared" si="2"/>
        <v>-2.3894567218649132E-2</v>
      </c>
    </row>
    <row r="25" spans="1:9" ht="20.25" customHeight="1">
      <c r="A25" s="1005" t="s">
        <v>361</v>
      </c>
      <c r="B25" s="1005"/>
      <c r="C25" s="1005"/>
      <c r="D25" s="1005"/>
      <c r="E25" s="1005"/>
      <c r="F25" s="1005"/>
      <c r="G25" s="1005"/>
      <c r="H25" s="1005"/>
      <c r="I25" s="1005"/>
    </row>
    <row r="26" spans="1:9" ht="27" customHeight="1">
      <c r="A26" s="498" t="s">
        <v>406</v>
      </c>
      <c r="B26" s="482">
        <v>1199285</v>
      </c>
      <c r="C26" s="482">
        <v>1218994</v>
      </c>
      <c r="D26" s="482">
        <v>1194856</v>
      </c>
      <c r="E26" s="482">
        <v>1173236</v>
      </c>
      <c r="F26" s="482">
        <v>1196106</v>
      </c>
      <c r="G26" s="537">
        <f t="shared" ref="G26:G28" si="3">E26/D26-1</f>
        <v>-1.8094230601846562E-2</v>
      </c>
      <c r="H26" s="537">
        <f t="shared" ref="H26:H28" si="4">E26/B26-1</f>
        <v>-2.1720441763217302E-2</v>
      </c>
      <c r="I26" s="537">
        <f t="shared" ref="I26:I28" si="5">F26/C26-1</f>
        <v>-1.8776138356710548E-2</v>
      </c>
    </row>
    <row r="27" spans="1:9" ht="27" customHeight="1">
      <c r="A27" s="464" t="s">
        <v>362</v>
      </c>
      <c r="B27" s="460">
        <v>1185235</v>
      </c>
      <c r="C27" s="460">
        <v>1204632</v>
      </c>
      <c r="D27" s="460">
        <v>1181022</v>
      </c>
      <c r="E27" s="460">
        <v>1159627</v>
      </c>
      <c r="F27" s="460">
        <v>1182221</v>
      </c>
      <c r="G27" s="465">
        <f t="shared" si="3"/>
        <v>-1.8115665923242763E-2</v>
      </c>
      <c r="H27" s="465">
        <f t="shared" si="4"/>
        <v>-2.1605841879458465E-2</v>
      </c>
      <c r="I27" s="465">
        <f t="shared" si="5"/>
        <v>-1.8604021809149995E-2</v>
      </c>
    </row>
    <row r="28" spans="1:9" ht="27" customHeight="1">
      <c r="A28" s="468" t="s">
        <v>404</v>
      </c>
      <c r="B28" s="461">
        <v>1187010</v>
      </c>
      <c r="C28" s="461">
        <v>1197666</v>
      </c>
      <c r="D28" s="461">
        <v>1168520</v>
      </c>
      <c r="E28" s="461">
        <v>1161073</v>
      </c>
      <c r="F28" s="461">
        <v>1172677</v>
      </c>
      <c r="G28" s="470">
        <f t="shared" si="3"/>
        <v>-6.3730188614657957E-3</v>
      </c>
      <c r="H28" s="470">
        <f t="shared" si="4"/>
        <v>-2.1850700499574605E-2</v>
      </c>
      <c r="I28" s="470">
        <f t="shared" si="5"/>
        <v>-2.0864748602698935E-2</v>
      </c>
    </row>
    <row r="29" spans="1:9" ht="16.5" customHeight="1">
      <c r="A29" s="998" t="s">
        <v>457</v>
      </c>
      <c r="B29" s="999"/>
      <c r="C29" s="999"/>
      <c r="D29" s="999"/>
      <c r="E29" s="999"/>
      <c r="F29" s="999"/>
      <c r="G29" s="999"/>
      <c r="H29" s="999"/>
      <c r="I29" s="999"/>
    </row>
    <row r="30" spans="1:9" ht="47.25" customHeight="1">
      <c r="A30" s="1000" t="s">
        <v>688</v>
      </c>
      <c r="B30" s="1001"/>
      <c r="C30" s="1001"/>
      <c r="D30" s="1001"/>
      <c r="E30" s="1001"/>
      <c r="F30" s="1001"/>
      <c r="G30" s="824"/>
      <c r="H30" s="824"/>
      <c r="I30" s="824"/>
    </row>
    <row r="31" spans="1:9" ht="36" customHeight="1">
      <c r="A31" s="996" t="s">
        <v>363</v>
      </c>
      <c r="B31" s="996"/>
      <c r="C31" s="996"/>
      <c r="D31" s="996"/>
      <c r="E31" s="996"/>
      <c r="F31" s="996"/>
      <c r="G31" s="997"/>
      <c r="H31" s="997"/>
      <c r="I31" s="997"/>
    </row>
  </sheetData>
  <mergeCells count="23">
    <mergeCell ref="A13:H13"/>
    <mergeCell ref="A1:I1"/>
    <mergeCell ref="A3:A4"/>
    <mergeCell ref="B3:B4"/>
    <mergeCell ref="C3:H3"/>
    <mergeCell ref="A2:G2"/>
    <mergeCell ref="A14:H14"/>
    <mergeCell ref="A15:H15"/>
    <mergeCell ref="A21:I21"/>
    <mergeCell ref="A25:I25"/>
    <mergeCell ref="B18:C18"/>
    <mergeCell ref="D18:I18"/>
    <mergeCell ref="B19:B20"/>
    <mergeCell ref="C19:C20"/>
    <mergeCell ref="D19:D20"/>
    <mergeCell ref="A31:I31"/>
    <mergeCell ref="A17:G17"/>
    <mergeCell ref="E19:E20"/>
    <mergeCell ref="F19:F20"/>
    <mergeCell ref="A18:A20"/>
    <mergeCell ref="G19:I19"/>
    <mergeCell ref="A29:I29"/>
    <mergeCell ref="A30:I30"/>
  </mergeCells>
  <pageMargins left="0.51181102362204722" right="0.31496062992125984" top="0.55118110236220474" bottom="0.55118110236220474" header="0.31496062992125984" footer="0.31496062992125984"/>
  <pageSetup paperSize="9" scale="7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16C5-EC32-41DF-8412-549793FFD85C}">
  <dimension ref="A1:D44"/>
  <sheetViews>
    <sheetView showGridLines="0" view="pageBreakPreview" zoomScale="90" zoomScaleNormal="100" zoomScaleSheetLayoutView="90" workbookViewId="0">
      <selection activeCell="A17" sqref="A17:B17"/>
    </sheetView>
  </sheetViews>
  <sheetFormatPr defaultRowHeight="15"/>
  <cols>
    <col min="1" max="1" width="29.28515625" customWidth="1"/>
    <col min="2" max="4" width="23.7109375" customWidth="1"/>
  </cols>
  <sheetData>
    <row r="1" spans="1:4" ht="34.5" customHeight="1">
      <c r="A1" s="976" t="str">
        <f>'Tab 3 (35) i 4 (36)'!A1:I1</f>
        <v>V. UBEZPIECZENIE SPOŁECZNE ROLNIKÓW</v>
      </c>
      <c r="B1" s="976"/>
      <c r="C1" s="976"/>
      <c r="D1" s="976"/>
    </row>
    <row r="2" spans="1:4" ht="51" customHeight="1">
      <c r="A2" s="1010" t="s">
        <v>632</v>
      </c>
      <c r="B2" s="1010"/>
      <c r="C2" s="1010"/>
      <c r="D2" s="1010"/>
    </row>
    <row r="3" spans="1:4" ht="21" customHeight="1">
      <c r="A3" s="965" t="s">
        <v>77</v>
      </c>
      <c r="B3" s="965" t="s">
        <v>384</v>
      </c>
      <c r="C3" s="436" t="s">
        <v>109</v>
      </c>
      <c r="D3" s="435"/>
    </row>
    <row r="4" spans="1:4" ht="14.25" customHeight="1">
      <c r="A4" s="965"/>
      <c r="B4" s="965"/>
      <c r="C4" s="948" t="s">
        <v>364</v>
      </c>
      <c r="D4" s="948" t="s">
        <v>365</v>
      </c>
    </row>
    <row r="5" spans="1:4" ht="20.25" customHeight="1">
      <c r="A5" s="965"/>
      <c r="B5" s="965"/>
      <c r="C5" s="948"/>
      <c r="D5" s="948"/>
    </row>
    <row r="6" spans="1:4" ht="21" customHeight="1">
      <c r="A6" s="434" t="s">
        <v>155</v>
      </c>
      <c r="B6" s="437">
        <f>SUM(B7:B22)</f>
        <v>75383</v>
      </c>
      <c r="C6" s="437">
        <f t="shared" ref="C6:D6" si="0">SUM(C7:C22)</f>
        <v>69288</v>
      </c>
      <c r="D6" s="437">
        <f t="shared" si="0"/>
        <v>6095</v>
      </c>
    </row>
    <row r="7" spans="1:4" ht="21" customHeight="1">
      <c r="A7" s="432" t="s">
        <v>118</v>
      </c>
      <c r="B7" s="438">
        <v>3465</v>
      </c>
      <c r="C7" s="438">
        <v>3186</v>
      </c>
      <c r="D7" s="438">
        <v>279</v>
      </c>
    </row>
    <row r="8" spans="1:4" ht="21" customHeight="1">
      <c r="A8" s="432" t="s">
        <v>119</v>
      </c>
      <c r="B8" s="438">
        <v>3520</v>
      </c>
      <c r="C8" s="438">
        <v>3307</v>
      </c>
      <c r="D8" s="438">
        <v>213</v>
      </c>
    </row>
    <row r="9" spans="1:4" ht="21" customHeight="1">
      <c r="A9" s="432" t="s">
        <v>120</v>
      </c>
      <c r="B9" s="438">
        <v>8945</v>
      </c>
      <c r="C9" s="438">
        <v>8467</v>
      </c>
      <c r="D9" s="438">
        <v>478</v>
      </c>
    </row>
    <row r="10" spans="1:4" ht="21" customHeight="1">
      <c r="A10" s="432" t="s">
        <v>121</v>
      </c>
      <c r="B10" s="438">
        <v>1326</v>
      </c>
      <c r="C10" s="438">
        <v>1197</v>
      </c>
      <c r="D10" s="438">
        <v>129</v>
      </c>
    </row>
    <row r="11" spans="1:4" ht="21" customHeight="1">
      <c r="A11" s="432" t="s">
        <v>122</v>
      </c>
      <c r="B11" s="438">
        <v>6746</v>
      </c>
      <c r="C11" s="438">
        <v>6235</v>
      </c>
      <c r="D11" s="438">
        <v>511</v>
      </c>
    </row>
    <row r="12" spans="1:4" ht="21" customHeight="1">
      <c r="A12" s="432" t="s">
        <v>123</v>
      </c>
      <c r="B12" s="438">
        <v>7635</v>
      </c>
      <c r="C12" s="438">
        <v>6602</v>
      </c>
      <c r="D12" s="438">
        <v>1033</v>
      </c>
    </row>
    <row r="13" spans="1:4" ht="21" customHeight="1">
      <c r="A13" s="432" t="s">
        <v>124</v>
      </c>
      <c r="B13" s="438">
        <v>10323</v>
      </c>
      <c r="C13" s="438">
        <v>9711</v>
      </c>
      <c r="D13" s="438">
        <v>612</v>
      </c>
    </row>
    <row r="14" spans="1:4" ht="21" customHeight="1">
      <c r="A14" s="432" t="s">
        <v>125</v>
      </c>
      <c r="B14" s="438">
        <v>2035</v>
      </c>
      <c r="C14" s="438">
        <v>1791</v>
      </c>
      <c r="D14" s="438">
        <v>244</v>
      </c>
    </row>
    <row r="15" spans="1:4" ht="21" customHeight="1">
      <c r="A15" s="432" t="s">
        <v>126</v>
      </c>
      <c r="B15" s="438">
        <v>5644</v>
      </c>
      <c r="C15" s="438">
        <v>5234</v>
      </c>
      <c r="D15" s="438">
        <v>410</v>
      </c>
    </row>
    <row r="16" spans="1:4" ht="21" customHeight="1">
      <c r="A16" s="432" t="s">
        <v>127</v>
      </c>
      <c r="B16" s="438">
        <v>4114</v>
      </c>
      <c r="C16" s="438">
        <v>3835</v>
      </c>
      <c r="D16" s="438">
        <v>279</v>
      </c>
    </row>
    <row r="17" spans="1:4" ht="21" customHeight="1">
      <c r="A17" s="432" t="s">
        <v>128</v>
      </c>
      <c r="B17" s="438">
        <v>2264</v>
      </c>
      <c r="C17" s="438">
        <v>2021</v>
      </c>
      <c r="D17" s="438">
        <v>243</v>
      </c>
    </row>
    <row r="18" spans="1:4" ht="21" customHeight="1">
      <c r="A18" s="432" t="s">
        <v>129</v>
      </c>
      <c r="B18" s="438">
        <v>3313</v>
      </c>
      <c r="C18" s="438">
        <v>3042</v>
      </c>
      <c r="D18" s="438">
        <v>271</v>
      </c>
    </row>
    <row r="19" spans="1:4" ht="21" customHeight="1">
      <c r="A19" s="432" t="s">
        <v>130</v>
      </c>
      <c r="B19" s="438">
        <v>3548</v>
      </c>
      <c r="C19" s="438">
        <v>3339</v>
      </c>
      <c r="D19" s="438">
        <v>209</v>
      </c>
    </row>
    <row r="20" spans="1:4" ht="21" customHeight="1">
      <c r="A20" s="432" t="s">
        <v>131</v>
      </c>
      <c r="B20" s="438">
        <v>2259</v>
      </c>
      <c r="C20" s="438">
        <v>2122</v>
      </c>
      <c r="D20" s="438">
        <v>137</v>
      </c>
    </row>
    <row r="21" spans="1:4" ht="21" customHeight="1">
      <c r="A21" s="432" t="s">
        <v>132</v>
      </c>
      <c r="B21" s="438">
        <v>8241</v>
      </c>
      <c r="C21" s="438">
        <v>7290</v>
      </c>
      <c r="D21" s="438">
        <v>951</v>
      </c>
    </row>
    <row r="22" spans="1:4" ht="21" customHeight="1">
      <c r="A22" s="433" t="s">
        <v>133</v>
      </c>
      <c r="B22" s="439">
        <v>2005</v>
      </c>
      <c r="C22" s="439">
        <v>1909</v>
      </c>
      <c r="D22" s="439">
        <v>96</v>
      </c>
    </row>
    <row r="23" spans="1:4" ht="16.5" customHeight="1"/>
    <row r="24" spans="1:4" ht="60.75" customHeight="1">
      <c r="A24" s="1010" t="s">
        <v>633</v>
      </c>
      <c r="B24" s="1010"/>
      <c r="C24" s="1010"/>
      <c r="D24" s="1010"/>
    </row>
    <row r="25" spans="1:4" ht="21" customHeight="1">
      <c r="A25" s="965" t="s">
        <v>77</v>
      </c>
      <c r="B25" s="965" t="s">
        <v>384</v>
      </c>
      <c r="C25" s="436" t="s">
        <v>109</v>
      </c>
      <c r="D25" s="435"/>
    </row>
    <row r="26" spans="1:4">
      <c r="A26" s="965"/>
      <c r="B26" s="965"/>
      <c r="C26" s="948" t="s">
        <v>364</v>
      </c>
      <c r="D26" s="948" t="s">
        <v>365</v>
      </c>
    </row>
    <row r="27" spans="1:4" ht="21" customHeight="1">
      <c r="A27" s="965"/>
      <c r="B27" s="965"/>
      <c r="C27" s="948"/>
      <c r="D27" s="948"/>
    </row>
    <row r="28" spans="1:4" ht="21" customHeight="1">
      <c r="A28" s="434" t="s">
        <v>155</v>
      </c>
      <c r="B28" s="437">
        <f>SUM(B29:B44)</f>
        <v>9063</v>
      </c>
      <c r="C28" s="437">
        <f t="shared" ref="C28:D28" si="1">SUM(C29:C44)</f>
        <v>8152</v>
      </c>
      <c r="D28" s="437">
        <f t="shared" si="1"/>
        <v>911</v>
      </c>
    </row>
    <row r="29" spans="1:4" ht="21" customHeight="1">
      <c r="A29" s="432" t="s">
        <v>118</v>
      </c>
      <c r="B29" s="438">
        <v>330</v>
      </c>
      <c r="C29" s="438">
        <v>294</v>
      </c>
      <c r="D29" s="438">
        <v>36</v>
      </c>
    </row>
    <row r="30" spans="1:4" ht="21" customHeight="1">
      <c r="A30" s="432" t="s">
        <v>119</v>
      </c>
      <c r="B30" s="438">
        <v>459</v>
      </c>
      <c r="C30" s="438">
        <v>419</v>
      </c>
      <c r="D30" s="438">
        <v>40</v>
      </c>
    </row>
    <row r="31" spans="1:4" ht="21" customHeight="1">
      <c r="A31" s="432" t="s">
        <v>120</v>
      </c>
      <c r="B31" s="438">
        <v>1077</v>
      </c>
      <c r="C31" s="438">
        <v>1005</v>
      </c>
      <c r="D31" s="438">
        <v>72</v>
      </c>
    </row>
    <row r="32" spans="1:4" ht="21" customHeight="1">
      <c r="A32" s="432" t="s">
        <v>121</v>
      </c>
      <c r="B32" s="438">
        <v>126</v>
      </c>
      <c r="C32" s="438">
        <v>116</v>
      </c>
      <c r="D32" s="438">
        <v>10</v>
      </c>
    </row>
    <row r="33" spans="1:4" ht="21" customHeight="1">
      <c r="A33" s="432" t="s">
        <v>122</v>
      </c>
      <c r="B33" s="438">
        <v>744</v>
      </c>
      <c r="C33" s="438">
        <v>691</v>
      </c>
      <c r="D33" s="438">
        <v>53</v>
      </c>
    </row>
    <row r="34" spans="1:4" ht="21" customHeight="1">
      <c r="A34" s="432" t="s">
        <v>123</v>
      </c>
      <c r="B34" s="438">
        <v>993</v>
      </c>
      <c r="C34" s="438">
        <v>850</v>
      </c>
      <c r="D34" s="438">
        <v>143</v>
      </c>
    </row>
    <row r="35" spans="1:4" ht="21" customHeight="1">
      <c r="A35" s="432" t="s">
        <v>124</v>
      </c>
      <c r="B35" s="438">
        <v>1136</v>
      </c>
      <c r="C35" s="438">
        <v>1055</v>
      </c>
      <c r="D35" s="438">
        <v>81</v>
      </c>
    </row>
    <row r="36" spans="1:4" ht="21" customHeight="1">
      <c r="A36" s="432" t="s">
        <v>125</v>
      </c>
      <c r="B36" s="438">
        <v>273</v>
      </c>
      <c r="C36" s="438">
        <v>224</v>
      </c>
      <c r="D36" s="438">
        <v>49</v>
      </c>
    </row>
    <row r="37" spans="1:4" ht="21" customHeight="1">
      <c r="A37" s="432" t="s">
        <v>126</v>
      </c>
      <c r="B37" s="438">
        <v>437</v>
      </c>
      <c r="C37" s="438">
        <v>396</v>
      </c>
      <c r="D37" s="438">
        <v>41</v>
      </c>
    </row>
    <row r="38" spans="1:4" ht="21" customHeight="1">
      <c r="A38" s="432" t="s">
        <v>127</v>
      </c>
      <c r="B38" s="438">
        <v>791</v>
      </c>
      <c r="C38" s="438">
        <v>706</v>
      </c>
      <c r="D38" s="438">
        <v>85</v>
      </c>
    </row>
    <row r="39" spans="1:4" ht="21" customHeight="1">
      <c r="A39" s="432" t="s">
        <v>128</v>
      </c>
      <c r="B39" s="438">
        <v>273</v>
      </c>
      <c r="C39" s="438">
        <v>238</v>
      </c>
      <c r="D39" s="438">
        <v>35</v>
      </c>
    </row>
    <row r="40" spans="1:4" ht="21" customHeight="1">
      <c r="A40" s="432" t="s">
        <v>129</v>
      </c>
      <c r="B40" s="438">
        <v>319</v>
      </c>
      <c r="C40" s="438">
        <v>281</v>
      </c>
      <c r="D40" s="438">
        <v>38</v>
      </c>
    </row>
    <row r="41" spans="1:4" ht="21" customHeight="1">
      <c r="A41" s="432" t="s">
        <v>130</v>
      </c>
      <c r="B41" s="438">
        <v>518</v>
      </c>
      <c r="C41" s="438">
        <v>484</v>
      </c>
      <c r="D41" s="438">
        <v>34</v>
      </c>
    </row>
    <row r="42" spans="1:4" ht="21" customHeight="1">
      <c r="A42" s="432" t="s">
        <v>131</v>
      </c>
      <c r="B42" s="438">
        <v>337</v>
      </c>
      <c r="C42" s="438">
        <v>314</v>
      </c>
      <c r="D42" s="438">
        <v>23</v>
      </c>
    </row>
    <row r="43" spans="1:4" ht="21" customHeight="1">
      <c r="A43" s="432" t="s">
        <v>132</v>
      </c>
      <c r="B43" s="438">
        <v>984</v>
      </c>
      <c r="C43" s="438">
        <v>837</v>
      </c>
      <c r="D43" s="438">
        <v>147</v>
      </c>
    </row>
    <row r="44" spans="1:4" ht="21" customHeight="1">
      <c r="A44" s="433" t="s">
        <v>133</v>
      </c>
      <c r="B44" s="439">
        <v>266</v>
      </c>
      <c r="C44" s="439">
        <v>242</v>
      </c>
      <c r="D44" s="439">
        <v>24</v>
      </c>
    </row>
  </sheetData>
  <mergeCells count="11">
    <mergeCell ref="A1:D1"/>
    <mergeCell ref="A2:D2"/>
    <mergeCell ref="A24:D24"/>
    <mergeCell ref="A25:A27"/>
    <mergeCell ref="B25:B27"/>
    <mergeCell ref="C26:C27"/>
    <mergeCell ref="D26:D27"/>
    <mergeCell ref="A3:A5"/>
    <mergeCell ref="B3:B5"/>
    <mergeCell ref="C4:C5"/>
    <mergeCell ref="D4:D5"/>
  </mergeCells>
  <printOptions horizontalCentered="1"/>
  <pageMargins left="0.51181102362204722" right="0.51181102362204722" top="0.74803149606299213" bottom="0.74803149606299213" header="0.31496062992125984" footer="0.31496062992125984"/>
  <pageSetup paperSize="9" scale="7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24DD1-C3AE-4FBB-8069-2F2F79373146}">
  <dimension ref="A1:I43"/>
  <sheetViews>
    <sheetView showGridLines="0" view="pageBreakPreview" topLeftCell="A7" zoomScaleNormal="100" zoomScaleSheetLayoutView="100" workbookViewId="0">
      <selection activeCell="A17" sqref="A17:B17"/>
    </sheetView>
  </sheetViews>
  <sheetFormatPr defaultRowHeight="15"/>
  <cols>
    <col min="1" max="1" width="24.85546875" customWidth="1"/>
    <col min="2" max="3" width="21.85546875" customWidth="1"/>
    <col min="4" max="4" width="18" customWidth="1"/>
    <col min="5" max="5" width="20.42578125" customWidth="1"/>
    <col min="6" max="6" width="19.7109375" customWidth="1"/>
    <col min="7" max="7" width="17.140625" customWidth="1"/>
    <col min="8" max="8" width="16.42578125" customWidth="1"/>
    <col min="9" max="9" width="20" customWidth="1"/>
  </cols>
  <sheetData>
    <row r="1" spans="1:9" ht="27.75" customHeight="1">
      <c r="A1" s="1018" t="str">
        <f>'Tab 5 (37) i 6 (38)'!A1:D1</f>
        <v>V. UBEZPIECZENIE SPOŁECZNE ROLNIKÓW</v>
      </c>
      <c r="B1" s="1018"/>
      <c r="C1" s="1018"/>
      <c r="D1" s="1018"/>
      <c r="E1" s="1018"/>
      <c r="F1" s="1018"/>
      <c r="G1" s="1018"/>
      <c r="H1" s="1018"/>
      <c r="I1" s="1018"/>
    </row>
    <row r="2" spans="1:9" ht="33" customHeight="1">
      <c r="A2" s="1012" t="s">
        <v>635</v>
      </c>
      <c r="B2" s="1012"/>
      <c r="C2" s="1012"/>
      <c r="D2" s="1012"/>
      <c r="E2" s="1012"/>
      <c r="F2" s="1012"/>
      <c r="G2" s="1012"/>
      <c r="H2" s="1012"/>
      <c r="I2" s="1012"/>
    </row>
    <row r="3" spans="1:9" ht="21.75" customHeight="1">
      <c r="A3" s="1024" t="s">
        <v>77</v>
      </c>
      <c r="B3" s="1019" t="s">
        <v>366</v>
      </c>
      <c r="C3" s="1020"/>
      <c r="D3" s="1021"/>
      <c r="E3" s="1019" t="s">
        <v>367</v>
      </c>
      <c r="F3" s="1020"/>
      <c r="G3" s="1021"/>
      <c r="H3" s="1022" t="s">
        <v>368</v>
      </c>
      <c r="I3" s="1024" t="s">
        <v>369</v>
      </c>
    </row>
    <row r="4" spans="1:9" ht="60" customHeight="1">
      <c r="A4" s="1026"/>
      <c r="B4" s="429" t="s">
        <v>243</v>
      </c>
      <c r="C4" s="429" t="s">
        <v>370</v>
      </c>
      <c r="D4" s="429" t="s">
        <v>371</v>
      </c>
      <c r="E4" s="429" t="s">
        <v>243</v>
      </c>
      <c r="F4" s="430" t="s">
        <v>372</v>
      </c>
      <c r="G4" s="429" t="s">
        <v>371</v>
      </c>
      <c r="H4" s="1023"/>
      <c r="I4" s="1025"/>
    </row>
    <row r="5" spans="1:9" ht="19.5" customHeight="1">
      <c r="A5" s="1025"/>
      <c r="B5" s="1027" t="s">
        <v>634</v>
      </c>
      <c r="C5" s="1028"/>
      <c r="D5" s="1028"/>
      <c r="E5" s="1028"/>
      <c r="F5" s="1028"/>
      <c r="G5" s="1028"/>
      <c r="H5" s="1028"/>
      <c r="I5" s="1029"/>
    </row>
    <row r="6" spans="1:9" ht="19.5" customHeight="1">
      <c r="A6" s="387" t="s">
        <v>155</v>
      </c>
      <c r="B6" s="388">
        <f>SUM(B7:B22)</f>
        <v>503836253.30000001</v>
      </c>
      <c r="C6" s="388">
        <f t="shared" ref="C6:I6" si="0">SUM(C7:C22)</f>
        <v>146722840.88</v>
      </c>
      <c r="D6" s="388">
        <f t="shared" si="0"/>
        <v>357113412.4199999</v>
      </c>
      <c r="E6" s="388">
        <f t="shared" si="0"/>
        <v>512942923.91000009</v>
      </c>
      <c r="F6" s="389">
        <f t="shared" si="0"/>
        <v>151479525.65000001</v>
      </c>
      <c r="G6" s="390">
        <f t="shared" si="0"/>
        <v>361463398.25999999</v>
      </c>
      <c r="H6" s="391">
        <f>E6/B6</f>
        <v>1.0180746632469453</v>
      </c>
      <c r="I6" s="392">
        <f t="shared" si="0"/>
        <v>14936526</v>
      </c>
    </row>
    <row r="7" spans="1:9">
      <c r="A7" s="393" t="s">
        <v>118</v>
      </c>
      <c r="B7" s="394">
        <f>SUM(C7:D7)</f>
        <v>18758502.870000001</v>
      </c>
      <c r="C7" s="395">
        <v>5075327.37</v>
      </c>
      <c r="D7" s="396">
        <v>13683175.5</v>
      </c>
      <c r="E7" s="397">
        <f>SUM(F7:G7)</f>
        <v>18805917.16</v>
      </c>
      <c r="F7" s="398">
        <v>5184470.42</v>
      </c>
      <c r="G7" s="399">
        <v>13621446.74</v>
      </c>
      <c r="H7" s="540">
        <f t="shared" ref="H7:H22" si="1">E7/B7</f>
        <v>1.0025276158939009</v>
      </c>
      <c r="I7" s="400">
        <v>300502</v>
      </c>
    </row>
    <row r="8" spans="1:9" ht="15" customHeight="1">
      <c r="A8" s="393" t="s">
        <v>119</v>
      </c>
      <c r="B8" s="394">
        <f t="shared" ref="B8:B22" si="2">SUM(C8:D8)</f>
        <v>28574409.109999999</v>
      </c>
      <c r="C8" s="395">
        <v>7955962.4199999999</v>
      </c>
      <c r="D8" s="396">
        <v>20618446.690000001</v>
      </c>
      <c r="E8" s="397">
        <f t="shared" ref="E8:E22" si="3">SUM(F8:G8)</f>
        <v>28828969.419999998</v>
      </c>
      <c r="F8" s="398">
        <v>8148792.1100000003</v>
      </c>
      <c r="G8" s="399">
        <v>20680177.309999999</v>
      </c>
      <c r="H8" s="540">
        <f t="shared" si="1"/>
        <v>1.0089086815065902</v>
      </c>
      <c r="I8" s="401">
        <v>538279</v>
      </c>
    </row>
    <row r="9" spans="1:9">
      <c r="A9" s="393" t="s">
        <v>120</v>
      </c>
      <c r="B9" s="394">
        <f t="shared" si="2"/>
        <v>63397754.629999995</v>
      </c>
      <c r="C9" s="402">
        <v>18716787.079999998</v>
      </c>
      <c r="D9" s="403">
        <v>44680967.549999997</v>
      </c>
      <c r="E9" s="397">
        <f t="shared" si="3"/>
        <v>65411780.510000005</v>
      </c>
      <c r="F9" s="398">
        <v>19687500.010000002</v>
      </c>
      <c r="G9" s="399">
        <v>45724280.5</v>
      </c>
      <c r="H9" s="540">
        <f t="shared" si="1"/>
        <v>1.0317680948127297</v>
      </c>
      <c r="I9" s="401">
        <v>2135424</v>
      </c>
    </row>
    <row r="10" spans="1:9">
      <c r="A10" s="393" t="s">
        <v>121</v>
      </c>
      <c r="B10" s="394">
        <f t="shared" si="2"/>
        <v>6551977.5599999996</v>
      </c>
      <c r="C10" s="402">
        <v>1750187.39</v>
      </c>
      <c r="D10" s="403">
        <v>4801790.17</v>
      </c>
      <c r="E10" s="397">
        <f t="shared" si="3"/>
        <v>6664578.04</v>
      </c>
      <c r="F10" s="398">
        <v>1820948.29</v>
      </c>
      <c r="G10" s="399">
        <v>4843629.75</v>
      </c>
      <c r="H10" s="540">
        <f t="shared" si="1"/>
        <v>1.0171857243051974</v>
      </c>
      <c r="I10" s="401">
        <v>99078</v>
      </c>
    </row>
    <row r="11" spans="1:9" ht="15" customHeight="1">
      <c r="A11" s="393" t="s">
        <v>122</v>
      </c>
      <c r="B11" s="394">
        <f t="shared" si="2"/>
        <v>39468879.280000001</v>
      </c>
      <c r="C11" s="402">
        <v>11623958.68</v>
      </c>
      <c r="D11" s="403">
        <v>27844920.600000001</v>
      </c>
      <c r="E11" s="397">
        <f t="shared" si="3"/>
        <v>39968328.109999999</v>
      </c>
      <c r="F11" s="398">
        <v>11938063.890000001</v>
      </c>
      <c r="G11" s="399">
        <v>28030264.219999999</v>
      </c>
      <c r="H11" s="540">
        <f t="shared" si="1"/>
        <v>1.0126542440300068</v>
      </c>
      <c r="I11" s="401">
        <v>1012198</v>
      </c>
    </row>
    <row r="12" spans="1:9" ht="15" customHeight="1">
      <c r="A12" s="393" t="s">
        <v>123</v>
      </c>
      <c r="B12" s="394">
        <f t="shared" si="2"/>
        <v>55672680.530000001</v>
      </c>
      <c r="C12" s="402">
        <v>17090005.84</v>
      </c>
      <c r="D12" s="403">
        <v>38582674.689999998</v>
      </c>
      <c r="E12" s="397">
        <f t="shared" si="3"/>
        <v>56080795.170000002</v>
      </c>
      <c r="F12" s="398">
        <v>17297509.010000002</v>
      </c>
      <c r="G12" s="399">
        <v>38783286.159999996</v>
      </c>
      <c r="H12" s="540">
        <f t="shared" si="1"/>
        <v>1.0073306087674381</v>
      </c>
      <c r="I12" s="401">
        <v>2669953</v>
      </c>
    </row>
    <row r="13" spans="1:9">
      <c r="A13" s="393" t="s">
        <v>124</v>
      </c>
      <c r="B13" s="394">
        <f t="shared" si="2"/>
        <v>70936822.909999996</v>
      </c>
      <c r="C13" s="402">
        <v>21126026.07</v>
      </c>
      <c r="D13" s="403">
        <v>49810796.840000004</v>
      </c>
      <c r="E13" s="397">
        <f t="shared" si="3"/>
        <v>73054054.709999993</v>
      </c>
      <c r="F13" s="398">
        <v>22133456.91</v>
      </c>
      <c r="G13" s="399">
        <v>50920597.799999997</v>
      </c>
      <c r="H13" s="540">
        <f t="shared" si="1"/>
        <v>1.0298467243547995</v>
      </c>
      <c r="I13" s="401">
        <v>1838106</v>
      </c>
    </row>
    <row r="14" spans="1:9">
      <c r="A14" s="393" t="s">
        <v>125</v>
      </c>
      <c r="B14" s="394">
        <f t="shared" si="2"/>
        <v>11746300.83</v>
      </c>
      <c r="C14" s="402">
        <v>3209130.16</v>
      </c>
      <c r="D14" s="403">
        <v>8537170.6699999999</v>
      </c>
      <c r="E14" s="397">
        <f t="shared" si="3"/>
        <v>11751962.220000001</v>
      </c>
      <c r="F14" s="398">
        <v>3231262.17</v>
      </c>
      <c r="G14" s="399">
        <v>8520700.0500000007</v>
      </c>
      <c r="H14" s="540">
        <f t="shared" si="1"/>
        <v>1.0004819721614435</v>
      </c>
      <c r="I14" s="401">
        <v>276258</v>
      </c>
    </row>
    <row r="15" spans="1:9">
      <c r="A15" s="393" t="s">
        <v>126</v>
      </c>
      <c r="B15" s="394">
        <f t="shared" si="2"/>
        <v>36002252.359999999</v>
      </c>
      <c r="C15" s="402">
        <v>10615221.800000001</v>
      </c>
      <c r="D15" s="403">
        <v>25387030.559999999</v>
      </c>
      <c r="E15" s="397">
        <f t="shared" si="3"/>
        <v>36436854.230000004</v>
      </c>
      <c r="F15" s="398">
        <v>10845421.130000001</v>
      </c>
      <c r="G15" s="399">
        <v>25591433.100000001</v>
      </c>
      <c r="H15" s="540">
        <f t="shared" si="1"/>
        <v>1.0120715189053802</v>
      </c>
      <c r="I15" s="401">
        <v>1505242</v>
      </c>
    </row>
    <row r="16" spans="1:9">
      <c r="A16" s="393" t="s">
        <v>127</v>
      </c>
      <c r="B16" s="394">
        <f t="shared" si="2"/>
        <v>34115276.310000002</v>
      </c>
      <c r="C16" s="402">
        <v>10156830.199999999</v>
      </c>
      <c r="D16" s="403">
        <v>23958446.109999999</v>
      </c>
      <c r="E16" s="397">
        <f t="shared" si="3"/>
        <v>34683017.310000002</v>
      </c>
      <c r="F16" s="398">
        <v>10450715.189999999</v>
      </c>
      <c r="G16" s="399">
        <v>24232302.120000001</v>
      </c>
      <c r="H16" s="540">
        <f t="shared" si="1"/>
        <v>1.016641840882103</v>
      </c>
      <c r="I16" s="401">
        <v>1064743</v>
      </c>
    </row>
    <row r="17" spans="1:9">
      <c r="A17" s="393" t="s">
        <v>128</v>
      </c>
      <c r="B17" s="394">
        <f t="shared" si="2"/>
        <v>17244974.489999998</v>
      </c>
      <c r="C17" s="402">
        <v>4851134.54</v>
      </c>
      <c r="D17" s="403">
        <v>12393839.949999999</v>
      </c>
      <c r="E17" s="397">
        <f t="shared" si="3"/>
        <v>17683811.490000002</v>
      </c>
      <c r="F17" s="398">
        <v>5049543.2699999996</v>
      </c>
      <c r="G17" s="399">
        <v>12634268.220000001</v>
      </c>
      <c r="H17" s="540">
        <f t="shared" si="1"/>
        <v>1.0254472397308836</v>
      </c>
      <c r="I17" s="401">
        <v>463296</v>
      </c>
    </row>
    <row r="18" spans="1:9">
      <c r="A18" s="393" t="s">
        <v>129</v>
      </c>
      <c r="B18" s="394">
        <f t="shared" si="2"/>
        <v>14535844.77</v>
      </c>
      <c r="C18" s="402">
        <v>4099138.68</v>
      </c>
      <c r="D18" s="403">
        <v>10436706.09</v>
      </c>
      <c r="E18" s="397">
        <f t="shared" si="3"/>
        <v>14633044.420000002</v>
      </c>
      <c r="F18" s="398">
        <v>4164295.12</v>
      </c>
      <c r="G18" s="399">
        <v>10468749.300000001</v>
      </c>
      <c r="H18" s="540">
        <f t="shared" si="1"/>
        <v>1.0066868937814064</v>
      </c>
      <c r="I18" s="401">
        <v>322056</v>
      </c>
    </row>
    <row r="19" spans="1:9">
      <c r="A19" s="404" t="s">
        <v>130</v>
      </c>
      <c r="B19" s="394">
        <f t="shared" si="2"/>
        <v>27820380.289999999</v>
      </c>
      <c r="C19" s="402">
        <v>8281884.0499999998</v>
      </c>
      <c r="D19" s="403">
        <v>19538496.239999998</v>
      </c>
      <c r="E19" s="397">
        <f t="shared" si="3"/>
        <v>28560555.43</v>
      </c>
      <c r="F19" s="398">
        <v>8588591.3499999996</v>
      </c>
      <c r="G19" s="399">
        <v>19971964.079999998</v>
      </c>
      <c r="H19" s="540">
        <f t="shared" si="1"/>
        <v>1.0266055004383263</v>
      </c>
      <c r="I19" s="401">
        <v>918548</v>
      </c>
    </row>
    <row r="20" spans="1:9">
      <c r="A20" s="404" t="s">
        <v>131</v>
      </c>
      <c r="B20" s="394">
        <f t="shared" si="2"/>
        <v>18509787.140000001</v>
      </c>
      <c r="C20" s="402">
        <v>5158796.3600000003</v>
      </c>
      <c r="D20" s="403">
        <v>13350990.779999999</v>
      </c>
      <c r="E20" s="397">
        <f t="shared" si="3"/>
        <v>19063466.949999999</v>
      </c>
      <c r="F20" s="398">
        <v>5443465.9299999997</v>
      </c>
      <c r="G20" s="399">
        <v>13620001.02</v>
      </c>
      <c r="H20" s="540">
        <f t="shared" si="1"/>
        <v>1.0299128134652336</v>
      </c>
      <c r="I20" s="401">
        <v>445532</v>
      </c>
    </row>
    <row r="21" spans="1:9">
      <c r="A21" s="404" t="s">
        <v>132</v>
      </c>
      <c r="B21" s="394">
        <f t="shared" si="2"/>
        <v>49031738.039999999</v>
      </c>
      <c r="C21" s="402">
        <v>14061114.83</v>
      </c>
      <c r="D21" s="403">
        <v>34970623.210000001</v>
      </c>
      <c r="E21" s="397">
        <f t="shared" si="3"/>
        <v>49506485.469999999</v>
      </c>
      <c r="F21" s="398">
        <v>14368769.390000001</v>
      </c>
      <c r="G21" s="399">
        <v>35137716.079999998</v>
      </c>
      <c r="H21" s="540">
        <f t="shared" si="1"/>
        <v>1.0096824515911043</v>
      </c>
      <c r="I21" s="401">
        <v>1251325</v>
      </c>
    </row>
    <row r="22" spans="1:9">
      <c r="A22" s="405" t="s">
        <v>133</v>
      </c>
      <c r="B22" s="406">
        <f t="shared" si="2"/>
        <v>11468672.18</v>
      </c>
      <c r="C22" s="407">
        <v>2951335.41</v>
      </c>
      <c r="D22" s="408">
        <v>8517336.7699999996</v>
      </c>
      <c r="E22" s="409">
        <f t="shared" si="3"/>
        <v>11809303.27</v>
      </c>
      <c r="F22" s="410">
        <v>3126721.46</v>
      </c>
      <c r="G22" s="411">
        <v>8682581.8100000005</v>
      </c>
      <c r="H22" s="541">
        <f t="shared" si="1"/>
        <v>1.0297010050207922</v>
      </c>
      <c r="I22" s="412">
        <v>95986</v>
      </c>
    </row>
    <row r="23" spans="1:9" ht="23.25" customHeight="1">
      <c r="A23" s="1011" t="s">
        <v>380</v>
      </c>
      <c r="B23" s="1011"/>
      <c r="C23" s="1011"/>
      <c r="D23" s="1011"/>
      <c r="E23" s="1011"/>
      <c r="F23" s="1011"/>
      <c r="G23" s="1011"/>
      <c r="H23" s="1011"/>
      <c r="I23" s="1011"/>
    </row>
    <row r="24" spans="1:9" ht="48" customHeight="1">
      <c r="A24" s="1017" t="s">
        <v>550</v>
      </c>
      <c r="B24" s="1017"/>
      <c r="C24" s="1017"/>
    </row>
    <row r="25" spans="1:9">
      <c r="A25" s="1013" t="s">
        <v>77</v>
      </c>
      <c r="B25" s="1015" t="s">
        <v>241</v>
      </c>
      <c r="C25" s="1016"/>
    </row>
    <row r="26" spans="1:9" ht="36">
      <c r="A26" s="1014"/>
      <c r="B26" s="413" t="s">
        <v>373</v>
      </c>
      <c r="C26" s="414" t="s">
        <v>374</v>
      </c>
    </row>
    <row r="27" spans="1:9">
      <c r="A27" s="415" t="s">
        <v>155</v>
      </c>
      <c r="B27" s="416">
        <f>SUM(B28:B43)</f>
        <v>25147</v>
      </c>
      <c r="C27" s="416">
        <f>SUM(C28:C43)</f>
        <v>35976</v>
      </c>
    </row>
    <row r="28" spans="1:9">
      <c r="A28" s="417" t="s">
        <v>118</v>
      </c>
      <c r="B28" s="418">
        <v>787</v>
      </c>
      <c r="C28" s="419">
        <v>1318</v>
      </c>
    </row>
    <row r="29" spans="1:9">
      <c r="A29" s="417" t="s">
        <v>119</v>
      </c>
      <c r="B29" s="418">
        <v>912</v>
      </c>
      <c r="C29" s="419">
        <v>1456</v>
      </c>
    </row>
    <row r="30" spans="1:9">
      <c r="A30" s="417" t="s">
        <v>120</v>
      </c>
      <c r="B30" s="418">
        <v>3253</v>
      </c>
      <c r="C30" s="419">
        <v>4962</v>
      </c>
    </row>
    <row r="31" spans="1:9">
      <c r="A31" s="417" t="s">
        <v>121</v>
      </c>
      <c r="B31" s="418">
        <v>326</v>
      </c>
      <c r="C31" s="419">
        <v>503</v>
      </c>
    </row>
    <row r="32" spans="1:9">
      <c r="A32" s="417" t="s">
        <v>122</v>
      </c>
      <c r="B32" s="418">
        <v>1964</v>
      </c>
      <c r="C32" s="419">
        <v>2805</v>
      </c>
    </row>
    <row r="33" spans="1:3">
      <c r="A33" s="417" t="s">
        <v>123</v>
      </c>
      <c r="B33" s="418">
        <v>3842</v>
      </c>
      <c r="C33" s="419">
        <v>4872</v>
      </c>
    </row>
    <row r="34" spans="1:3">
      <c r="A34" s="417" t="s">
        <v>124</v>
      </c>
      <c r="B34" s="418">
        <v>3112</v>
      </c>
      <c r="C34" s="419">
        <v>4331</v>
      </c>
    </row>
    <row r="35" spans="1:3">
      <c r="A35" s="417" t="s">
        <v>125</v>
      </c>
      <c r="B35" s="418">
        <v>469</v>
      </c>
      <c r="C35" s="419">
        <v>771</v>
      </c>
    </row>
    <row r="36" spans="1:3">
      <c r="A36" s="417" t="s">
        <v>126</v>
      </c>
      <c r="B36" s="418">
        <v>2646</v>
      </c>
      <c r="C36" s="419">
        <v>3651</v>
      </c>
    </row>
    <row r="37" spans="1:3">
      <c r="A37" s="417" t="s">
        <v>127</v>
      </c>
      <c r="B37" s="418">
        <v>1456</v>
      </c>
      <c r="C37" s="419">
        <v>2025</v>
      </c>
    </row>
    <row r="38" spans="1:3">
      <c r="A38" s="417" t="s">
        <v>128</v>
      </c>
      <c r="B38" s="418">
        <v>752</v>
      </c>
      <c r="C38" s="419">
        <v>969</v>
      </c>
    </row>
    <row r="39" spans="1:3">
      <c r="A39" s="417" t="s">
        <v>129</v>
      </c>
      <c r="B39" s="418">
        <v>640</v>
      </c>
      <c r="C39" s="419">
        <v>1021</v>
      </c>
    </row>
    <row r="40" spans="1:3">
      <c r="A40" s="417" t="s">
        <v>130</v>
      </c>
      <c r="B40" s="418">
        <v>1636</v>
      </c>
      <c r="C40" s="419">
        <v>2360</v>
      </c>
    </row>
    <row r="41" spans="1:3">
      <c r="A41" s="417" t="s">
        <v>131</v>
      </c>
      <c r="B41" s="418">
        <v>695</v>
      </c>
      <c r="C41" s="419">
        <v>1023</v>
      </c>
    </row>
    <row r="42" spans="1:3">
      <c r="A42" s="417" t="s">
        <v>132</v>
      </c>
      <c r="B42" s="418">
        <v>2190</v>
      </c>
      <c r="C42" s="419">
        <v>3158</v>
      </c>
    </row>
    <row r="43" spans="1:3">
      <c r="A43" s="420" t="s">
        <v>133</v>
      </c>
      <c r="B43" s="421">
        <v>467</v>
      </c>
      <c r="C43" s="422">
        <v>751</v>
      </c>
    </row>
  </sheetData>
  <mergeCells count="12">
    <mergeCell ref="A1:I1"/>
    <mergeCell ref="B3:D3"/>
    <mergeCell ref="E3:G3"/>
    <mergeCell ref="H3:H4"/>
    <mergeCell ref="I3:I4"/>
    <mergeCell ref="A3:A5"/>
    <mergeCell ref="B5:I5"/>
    <mergeCell ref="A23:I23"/>
    <mergeCell ref="A2:I2"/>
    <mergeCell ref="A25:A26"/>
    <mergeCell ref="B25:C25"/>
    <mergeCell ref="A24:C24"/>
  </mergeCells>
  <pageMargins left="0.51181102362204722" right="0.51181102362204722" top="0.35433070866141736" bottom="0.35433070866141736" header="0.31496062992125984" footer="0.31496062992125984"/>
  <pageSetup paperSize="9" scale="70" orientation="landscape" r:id="rId1"/>
  <ignoredErrors>
    <ignoredError sqref="B7:B22" formulaRange="1"/>
    <ignoredError sqref="H6"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80"/>
  <sheetViews>
    <sheetView showGridLines="0" view="pageBreakPreview" topLeftCell="A27" zoomScale="80" zoomScaleNormal="90" zoomScaleSheetLayoutView="80" workbookViewId="0">
      <selection activeCell="A17" sqref="A17:B17"/>
    </sheetView>
  </sheetViews>
  <sheetFormatPr defaultColWidth="3.7109375" defaultRowHeight="15"/>
  <cols>
    <col min="1" max="1" width="4.7109375" style="1" customWidth="1"/>
    <col min="2" max="2" width="14.5703125" style="1" customWidth="1"/>
    <col min="3" max="3" width="12.42578125" style="1" customWidth="1"/>
    <col min="4" max="4" width="12.28515625" style="1" customWidth="1"/>
    <col min="5" max="5" width="82.7109375" style="1" customWidth="1"/>
    <col min="6" max="15" width="9.140625" style="1" customWidth="1"/>
    <col min="16" max="16" width="80.7109375" style="1" customWidth="1"/>
    <col min="17" max="16376" width="3.7109375" style="1"/>
    <col min="16377" max="16377" width="14" style="1" customWidth="1"/>
    <col min="16378" max="16378" width="12.140625" style="1" customWidth="1"/>
    <col min="16379" max="16379" width="3.7109375" style="1" customWidth="1"/>
    <col min="16380" max="16384" width="3.7109375" style="1"/>
  </cols>
  <sheetData>
    <row r="1" spans="1:5" ht="24" customHeight="1">
      <c r="A1" s="751" t="s">
        <v>35</v>
      </c>
      <c r="B1" s="751"/>
      <c r="C1" s="751"/>
      <c r="D1" s="751"/>
      <c r="E1" s="751"/>
    </row>
    <row r="2" spans="1:5" ht="67.5" customHeight="1">
      <c r="A2" s="7"/>
      <c r="B2" s="752" t="s">
        <v>704</v>
      </c>
      <c r="C2" s="753"/>
      <c r="D2" s="753"/>
      <c r="E2" s="753"/>
    </row>
    <row r="3" spans="1:5" ht="316.5" customHeight="1">
      <c r="A3" s="8" t="s">
        <v>2</v>
      </c>
      <c r="B3" s="752" t="s">
        <v>36</v>
      </c>
      <c r="C3" s="752"/>
      <c r="D3" s="752"/>
      <c r="E3" s="752"/>
    </row>
    <row r="4" spans="1:5" ht="311.25" customHeight="1">
      <c r="A4" s="9"/>
      <c r="B4" s="754" t="s">
        <v>37</v>
      </c>
      <c r="C4" s="752"/>
      <c r="D4" s="752"/>
      <c r="E4" s="752"/>
    </row>
    <row r="5" spans="1:5" ht="109.5" customHeight="1">
      <c r="A5" s="8" t="s">
        <v>16</v>
      </c>
      <c r="B5" s="750" t="s">
        <v>678</v>
      </c>
      <c r="C5" s="750"/>
      <c r="D5" s="750"/>
      <c r="E5" s="750"/>
    </row>
    <row r="6" spans="1:5" ht="69" customHeight="1">
      <c r="A6" s="10"/>
      <c r="B6" s="750" t="s">
        <v>38</v>
      </c>
      <c r="C6" s="750"/>
      <c r="D6" s="750"/>
      <c r="E6" s="750"/>
    </row>
    <row r="7" spans="1:5" ht="84.75" customHeight="1">
      <c r="A7" s="11"/>
      <c r="B7" s="750" t="s">
        <v>39</v>
      </c>
      <c r="C7" s="750"/>
      <c r="D7" s="750"/>
      <c r="E7" s="750"/>
    </row>
    <row r="8" spans="1:5" ht="70.5" customHeight="1">
      <c r="A8" s="10"/>
      <c r="B8" s="752" t="s">
        <v>40</v>
      </c>
      <c r="C8" s="752"/>
      <c r="D8" s="752"/>
      <c r="E8" s="752"/>
    </row>
    <row r="9" spans="1:5" ht="173.25" customHeight="1">
      <c r="A9" s="10"/>
      <c r="B9" s="752" t="s">
        <v>41</v>
      </c>
      <c r="C9" s="752"/>
      <c r="D9" s="752"/>
      <c r="E9" s="752"/>
    </row>
    <row r="10" spans="1:5" ht="66.75" customHeight="1">
      <c r="A10" s="10"/>
      <c r="B10" s="752" t="s">
        <v>705</v>
      </c>
      <c r="C10" s="752"/>
      <c r="D10" s="752"/>
      <c r="E10" s="752"/>
    </row>
    <row r="11" spans="1:5" ht="184.5" customHeight="1">
      <c r="A11" s="8" t="s">
        <v>18</v>
      </c>
      <c r="B11" s="756" t="s">
        <v>42</v>
      </c>
      <c r="C11" s="757"/>
      <c r="D11" s="757"/>
      <c r="E11" s="757"/>
    </row>
    <row r="12" spans="1:5" ht="332.25" customHeight="1">
      <c r="A12" s="8" t="s">
        <v>22</v>
      </c>
      <c r="B12" s="756" t="s">
        <v>43</v>
      </c>
      <c r="C12" s="756"/>
      <c r="D12" s="756"/>
      <c r="E12" s="756"/>
    </row>
    <row r="13" spans="1:5" ht="176.25" customHeight="1">
      <c r="A13" s="8" t="s">
        <v>25</v>
      </c>
      <c r="B13" s="755" t="s">
        <v>702</v>
      </c>
      <c r="C13" s="755"/>
      <c r="D13" s="755"/>
      <c r="E13" s="755"/>
    </row>
    <row r="14" spans="1:5" ht="124.5" customHeight="1">
      <c r="A14" s="8"/>
      <c r="B14" s="755" t="s">
        <v>44</v>
      </c>
      <c r="C14" s="755"/>
      <c r="D14" s="755"/>
      <c r="E14" s="755"/>
    </row>
    <row r="15" spans="1:5" ht="100.5" customHeight="1">
      <c r="A15" s="10"/>
      <c r="B15" s="755" t="s">
        <v>45</v>
      </c>
      <c r="C15" s="755"/>
      <c r="D15" s="755"/>
      <c r="E15" s="755"/>
    </row>
    <row r="16" spans="1:5" ht="99" customHeight="1">
      <c r="A16" s="10"/>
      <c r="B16" s="755" t="s">
        <v>46</v>
      </c>
      <c r="C16" s="755"/>
      <c r="D16" s="755"/>
      <c r="E16" s="755"/>
    </row>
    <row r="17" spans="1:5" ht="162.75" customHeight="1">
      <c r="A17" s="10"/>
      <c r="B17" s="755" t="s">
        <v>47</v>
      </c>
      <c r="C17" s="755"/>
      <c r="D17" s="755"/>
      <c r="E17" s="755"/>
    </row>
    <row r="18" spans="1:5" ht="57" customHeight="1">
      <c r="A18" s="10"/>
      <c r="B18" s="755" t="s">
        <v>48</v>
      </c>
      <c r="C18" s="755"/>
      <c r="D18" s="755"/>
      <c r="E18" s="755"/>
    </row>
    <row r="19" spans="1:5" ht="160.5" customHeight="1">
      <c r="A19" s="10"/>
      <c r="B19" s="755" t="s">
        <v>49</v>
      </c>
      <c r="C19" s="755"/>
      <c r="D19" s="755"/>
      <c r="E19" s="755"/>
    </row>
    <row r="20" spans="1:5" ht="59.25" customHeight="1">
      <c r="A20" s="10"/>
      <c r="B20" s="755" t="s">
        <v>50</v>
      </c>
      <c r="C20" s="755"/>
      <c r="D20" s="755"/>
      <c r="E20" s="755"/>
    </row>
    <row r="21" spans="1:5" ht="123.75" customHeight="1">
      <c r="A21" s="10"/>
      <c r="B21" s="755" t="s">
        <v>51</v>
      </c>
      <c r="C21" s="755"/>
      <c r="D21" s="755"/>
      <c r="E21" s="755"/>
    </row>
    <row r="22" spans="1:5" ht="384" customHeight="1">
      <c r="A22" s="10"/>
      <c r="B22" s="755" t="s">
        <v>52</v>
      </c>
      <c r="C22" s="759"/>
      <c r="D22" s="759"/>
      <c r="E22" s="759"/>
    </row>
    <row r="23" spans="1:5" ht="128.25" customHeight="1">
      <c r="A23" s="10"/>
      <c r="B23" s="755" t="s">
        <v>53</v>
      </c>
      <c r="C23" s="759"/>
      <c r="D23" s="759"/>
      <c r="E23" s="759"/>
    </row>
    <row r="24" spans="1:5" ht="123" customHeight="1">
      <c r="A24" s="10"/>
      <c r="B24" s="755" t="s">
        <v>54</v>
      </c>
      <c r="C24" s="759"/>
      <c r="D24" s="759"/>
      <c r="E24" s="759"/>
    </row>
    <row r="25" spans="1:5" ht="33" customHeight="1">
      <c r="A25" s="10"/>
      <c r="B25" s="761" t="s">
        <v>55</v>
      </c>
      <c r="C25" s="759"/>
      <c r="D25" s="759"/>
      <c r="E25" s="759"/>
    </row>
    <row r="26" spans="1:5" ht="334.5" customHeight="1">
      <c r="A26" s="758" t="s">
        <v>27</v>
      </c>
      <c r="B26" s="755" t="s">
        <v>56</v>
      </c>
      <c r="C26" s="755"/>
      <c r="D26" s="755"/>
      <c r="E26" s="755"/>
    </row>
    <row r="27" spans="1:5" ht="396" customHeight="1">
      <c r="A27" s="758"/>
      <c r="B27" s="755" t="s">
        <v>57</v>
      </c>
      <c r="C27" s="759"/>
      <c r="D27" s="759"/>
      <c r="E27" s="759"/>
    </row>
    <row r="28" spans="1:5">
      <c r="A28" s="12"/>
      <c r="B28" s="760" t="s">
        <v>58</v>
      </c>
      <c r="C28" s="760"/>
      <c r="D28" s="760"/>
      <c r="E28" s="760"/>
    </row>
    <row r="29" spans="1:5" ht="23.25" customHeight="1">
      <c r="A29" s="12"/>
      <c r="B29" s="13" t="s">
        <v>59</v>
      </c>
      <c r="C29" s="14" t="s">
        <v>60</v>
      </c>
      <c r="D29" s="15" t="s">
        <v>61</v>
      </c>
      <c r="E29" s="13" t="s">
        <v>62</v>
      </c>
    </row>
    <row r="30" spans="1:5" ht="24.75" customHeight="1">
      <c r="A30" s="12"/>
      <c r="B30" s="13" t="s">
        <v>63</v>
      </c>
      <c r="C30" s="14">
        <v>0</v>
      </c>
      <c r="D30" s="15" t="s">
        <v>61</v>
      </c>
      <c r="E30" s="13" t="s">
        <v>64</v>
      </c>
    </row>
    <row r="31" spans="1:5" ht="24.75" customHeight="1">
      <c r="A31" s="12"/>
      <c r="B31" s="13"/>
      <c r="C31" s="740">
        <v>0</v>
      </c>
      <c r="D31" s="15" t="s">
        <v>61</v>
      </c>
      <c r="E31" s="13" t="s">
        <v>65</v>
      </c>
    </row>
    <row r="32" spans="1:5" ht="27.75" customHeight="1">
      <c r="A32" s="12"/>
      <c r="B32" s="13" t="s">
        <v>66</v>
      </c>
      <c r="C32" s="14" t="s">
        <v>67</v>
      </c>
      <c r="D32" s="15" t="s">
        <v>61</v>
      </c>
      <c r="E32" s="16" t="s">
        <v>68</v>
      </c>
    </row>
    <row r="33" spans="1:5" ht="19.5" customHeight="1">
      <c r="A33" s="12"/>
      <c r="B33" s="13" t="s">
        <v>69</v>
      </c>
      <c r="C33" s="14" t="s">
        <v>70</v>
      </c>
      <c r="D33" s="15" t="s">
        <v>61</v>
      </c>
      <c r="E33" s="13" t="s">
        <v>71</v>
      </c>
    </row>
    <row r="34" spans="1:5" ht="19.5" customHeight="1">
      <c r="A34" s="12"/>
      <c r="B34" s="13" t="s">
        <v>72</v>
      </c>
      <c r="C34" s="13"/>
      <c r="D34" s="15" t="s">
        <v>61</v>
      </c>
      <c r="E34" s="13" t="s">
        <v>73</v>
      </c>
    </row>
    <row r="35" spans="1:5">
      <c r="A35" s="17"/>
      <c r="B35" s="18" t="s">
        <v>74</v>
      </c>
      <c r="C35" s="19"/>
      <c r="D35" s="15" t="s">
        <v>61</v>
      </c>
      <c r="E35" s="13" t="s">
        <v>75</v>
      </c>
    </row>
    <row r="36" spans="1:5" ht="15" customHeight="1">
      <c r="A36" s="20"/>
      <c r="B36" s="21"/>
    </row>
    <row r="37" spans="1:5" ht="15" customHeight="1">
      <c r="A37" s="20"/>
    </row>
    <row r="80" ht="12" customHeight="1"/>
  </sheetData>
  <mergeCells count="29">
    <mergeCell ref="A26:A27"/>
    <mergeCell ref="B26:E26"/>
    <mergeCell ref="B27:E27"/>
    <mergeCell ref="B28:E28"/>
    <mergeCell ref="B20:E20"/>
    <mergeCell ref="B21:E21"/>
    <mergeCell ref="B22:E22"/>
    <mergeCell ref="B23:E23"/>
    <mergeCell ref="B24:E24"/>
    <mergeCell ref="B25:E25"/>
    <mergeCell ref="B19:E19"/>
    <mergeCell ref="B7:E7"/>
    <mergeCell ref="B8:E8"/>
    <mergeCell ref="B9:E9"/>
    <mergeCell ref="B11:E11"/>
    <mergeCell ref="B12:E12"/>
    <mergeCell ref="B13:E13"/>
    <mergeCell ref="B14:E14"/>
    <mergeCell ref="B15:E15"/>
    <mergeCell ref="B16:E16"/>
    <mergeCell ref="B17:E17"/>
    <mergeCell ref="B18:E18"/>
    <mergeCell ref="B10:E10"/>
    <mergeCell ref="B6:E6"/>
    <mergeCell ref="A1:E1"/>
    <mergeCell ref="B2:E2"/>
    <mergeCell ref="B3:E3"/>
    <mergeCell ref="B4:E4"/>
    <mergeCell ref="B5:E5"/>
  </mergeCells>
  <pageMargins left="0.59055118110236227" right="0.43307086614173229" top="0.62992125984251968" bottom="0.62992125984251968" header="0.31496062992125984" footer="0.31496062992125984"/>
  <pageSetup paperSize="9" scale="70" fitToHeight="5" orientation="portrait" r:id="rId1"/>
  <rowBreaks count="3" manualBreakCount="3">
    <brk id="8" max="43" man="1"/>
    <brk id="14" max="4" man="1"/>
    <brk id="21" max="4"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B34F1-C84D-4052-B51D-F75A2501972A}">
  <dimension ref="A1:X16"/>
  <sheetViews>
    <sheetView showGridLines="0" view="pageBreakPreview" zoomScaleNormal="100" zoomScaleSheetLayoutView="100" workbookViewId="0">
      <selection activeCell="A17" sqref="A17:B17"/>
    </sheetView>
  </sheetViews>
  <sheetFormatPr defaultRowHeight="12.75"/>
  <cols>
    <col min="1" max="1" width="24" style="87" customWidth="1"/>
    <col min="2" max="3" width="23.7109375" style="87" customWidth="1"/>
    <col min="4" max="4" width="24" style="87" customWidth="1"/>
    <col min="5" max="5" width="9.7109375" style="87" customWidth="1"/>
    <col min="6" max="6" width="14.7109375" style="87" customWidth="1"/>
    <col min="7" max="7" width="17.28515625" style="87" customWidth="1"/>
    <col min="8" max="8" width="10.5703125" style="87" customWidth="1"/>
    <col min="9" max="9" width="14.140625" style="87" customWidth="1"/>
    <col min="10" max="10" width="13.85546875" style="87" customWidth="1"/>
    <col min="11" max="11" width="13.28515625" style="87" customWidth="1"/>
    <col min="12" max="12" width="14" style="87" customWidth="1"/>
    <col min="13" max="13" width="13.28515625" style="87" customWidth="1"/>
    <col min="14" max="14" width="13.140625" style="87" customWidth="1"/>
    <col min="15" max="16" width="9.140625" style="87" customWidth="1"/>
    <col min="17" max="17" width="12.5703125" style="87" bestFit="1" customWidth="1"/>
    <col min="18" max="18" width="10.85546875" style="87" customWidth="1"/>
    <col min="19" max="20" width="11.85546875" style="87" customWidth="1"/>
    <col min="21" max="21" width="11.5703125" style="87" customWidth="1"/>
    <col min="22" max="22" width="10.85546875" style="87" customWidth="1"/>
    <col min="23" max="23" width="9.140625" style="87" customWidth="1"/>
    <col min="24" max="24" width="12.42578125" style="87" bestFit="1" customWidth="1"/>
    <col min="25" max="16384" width="9.140625" style="87"/>
  </cols>
  <sheetData>
    <row r="1" spans="1:24" ht="30" customHeight="1">
      <c r="A1" s="1036" t="s">
        <v>488</v>
      </c>
      <c r="B1" s="1036"/>
      <c r="C1" s="1036"/>
      <c r="D1" s="1036"/>
      <c r="E1" s="709"/>
      <c r="F1" s="124"/>
    </row>
    <row r="2" spans="1:24" ht="33.75" customHeight="1">
      <c r="A2" s="612"/>
      <c r="B2" s="612"/>
      <c r="C2" s="612"/>
      <c r="D2" s="612"/>
      <c r="E2" s="613"/>
      <c r="F2" s="613"/>
    </row>
    <row r="3" spans="1:24" ht="39" customHeight="1">
      <c r="A3" s="1030" t="s">
        <v>636</v>
      </c>
      <c r="B3" s="1030"/>
      <c r="C3" s="1030"/>
      <c r="D3" s="1030"/>
      <c r="E3" s="614"/>
      <c r="F3" s="614"/>
      <c r="G3" s="614"/>
    </row>
    <row r="4" spans="1:24" ht="30.75" customHeight="1">
      <c r="A4" s="1031" t="s">
        <v>551</v>
      </c>
      <c r="B4" s="1033" t="s">
        <v>689</v>
      </c>
      <c r="C4" s="1034"/>
      <c r="D4" s="1035"/>
      <c r="E4" s="615"/>
      <c r="F4" s="615"/>
    </row>
    <row r="5" spans="1:24" ht="34.5" customHeight="1">
      <c r="A5" s="1032"/>
      <c r="B5" s="616" t="s">
        <v>243</v>
      </c>
      <c r="C5" s="616" t="s">
        <v>489</v>
      </c>
      <c r="D5" s="616" t="s">
        <v>490</v>
      </c>
      <c r="E5" s="615"/>
      <c r="F5" s="615"/>
      <c r="I5" s="618"/>
      <c r="J5" s="618"/>
      <c r="K5" s="618"/>
      <c r="L5" s="618"/>
      <c r="M5" s="618"/>
      <c r="N5" s="618"/>
      <c r="O5" s="619"/>
      <c r="P5" s="619"/>
    </row>
    <row r="6" spans="1:24" ht="26.25" customHeight="1">
      <c r="A6" s="729" t="s">
        <v>155</v>
      </c>
      <c r="B6" s="621">
        <v>1173236</v>
      </c>
      <c r="C6" s="621">
        <v>543915</v>
      </c>
      <c r="D6" s="621">
        <v>629321</v>
      </c>
      <c r="E6" s="622"/>
      <c r="F6" s="623"/>
      <c r="G6" s="624"/>
      <c r="H6" s="625"/>
      <c r="I6" s="626"/>
      <c r="J6" s="627"/>
      <c r="K6" s="628"/>
      <c r="L6" s="628"/>
      <c r="M6" s="629"/>
      <c r="N6" s="628"/>
      <c r="Q6" s="630"/>
      <c r="R6" s="630"/>
      <c r="S6" s="630"/>
      <c r="T6" s="630"/>
      <c r="U6" s="630"/>
      <c r="V6" s="630"/>
    </row>
    <row r="7" spans="1:24" ht="21" customHeight="1">
      <c r="A7" s="734" t="s">
        <v>491</v>
      </c>
      <c r="B7" s="631">
        <v>232</v>
      </c>
      <c r="C7" s="632">
        <v>85</v>
      </c>
      <c r="D7" s="632">
        <v>147</v>
      </c>
      <c r="E7" s="622"/>
      <c r="F7" s="633"/>
      <c r="G7" s="634"/>
      <c r="H7" s="625"/>
      <c r="I7" s="626"/>
      <c r="J7" s="627"/>
      <c r="K7" s="635"/>
      <c r="L7" s="635"/>
      <c r="M7" s="627"/>
      <c r="N7" s="635"/>
      <c r="Q7" s="630"/>
      <c r="R7" s="630"/>
      <c r="S7" s="630"/>
      <c r="T7" s="630"/>
      <c r="U7" s="630"/>
      <c r="V7" s="630"/>
      <c r="X7" s="627"/>
    </row>
    <row r="8" spans="1:24" ht="21" customHeight="1">
      <c r="A8" s="734" t="s">
        <v>492</v>
      </c>
      <c r="B8" s="631">
        <v>36888</v>
      </c>
      <c r="C8" s="632">
        <v>10642</v>
      </c>
      <c r="D8" s="632">
        <v>26246</v>
      </c>
      <c r="E8" s="622"/>
      <c r="F8" s="633"/>
      <c r="G8" s="634"/>
      <c r="H8" s="625"/>
      <c r="I8" s="626"/>
      <c r="J8" s="627"/>
      <c r="K8" s="635"/>
      <c r="L8" s="635"/>
      <c r="M8" s="627"/>
      <c r="N8" s="635"/>
      <c r="Q8" s="630"/>
      <c r="R8" s="630"/>
      <c r="S8" s="630"/>
      <c r="T8" s="630"/>
      <c r="U8" s="630"/>
      <c r="V8" s="630"/>
    </row>
    <row r="9" spans="1:24" ht="21" customHeight="1">
      <c r="A9" s="734" t="s">
        <v>493</v>
      </c>
      <c r="B9" s="631">
        <v>89245</v>
      </c>
      <c r="C9" s="632">
        <v>36308</v>
      </c>
      <c r="D9" s="632">
        <v>52937</v>
      </c>
      <c r="E9" s="622"/>
      <c r="F9" s="633"/>
      <c r="G9" s="634"/>
      <c r="H9" s="625"/>
      <c r="I9" s="626"/>
      <c r="J9" s="627"/>
      <c r="K9" s="635"/>
      <c r="L9" s="635"/>
      <c r="M9" s="627"/>
      <c r="N9" s="635"/>
      <c r="Q9" s="630"/>
      <c r="R9" s="630"/>
      <c r="S9" s="630"/>
      <c r="T9" s="630"/>
      <c r="U9" s="630"/>
      <c r="V9" s="630"/>
    </row>
    <row r="10" spans="1:24" ht="21" customHeight="1">
      <c r="A10" s="734" t="s">
        <v>494</v>
      </c>
      <c r="B10" s="631">
        <v>135679</v>
      </c>
      <c r="C10" s="632">
        <v>66142</v>
      </c>
      <c r="D10" s="632">
        <v>69537</v>
      </c>
      <c r="E10" s="622"/>
      <c r="F10" s="633"/>
      <c r="G10" s="634"/>
      <c r="H10" s="625"/>
      <c r="I10" s="626"/>
      <c r="J10" s="627"/>
      <c r="K10" s="635"/>
      <c r="L10" s="635"/>
      <c r="M10" s="627"/>
      <c r="N10" s="635"/>
      <c r="Q10" s="630"/>
      <c r="R10" s="630"/>
      <c r="S10" s="630"/>
      <c r="T10" s="630"/>
      <c r="U10" s="630"/>
      <c r="V10" s="630"/>
    </row>
    <row r="11" spans="1:24" ht="21" customHeight="1">
      <c r="A11" s="734" t="s">
        <v>495</v>
      </c>
      <c r="B11" s="631">
        <v>184631</v>
      </c>
      <c r="C11" s="632">
        <v>95844</v>
      </c>
      <c r="D11" s="632">
        <v>88787</v>
      </c>
      <c r="E11" s="622"/>
      <c r="F11" s="633"/>
      <c r="G11" s="634"/>
      <c r="H11" s="625"/>
      <c r="I11" s="626"/>
      <c r="J11" s="627"/>
      <c r="K11" s="635"/>
      <c r="L11" s="635"/>
      <c r="M11" s="627"/>
      <c r="N11" s="635"/>
      <c r="Q11" s="630"/>
      <c r="R11" s="630"/>
      <c r="S11" s="630"/>
      <c r="T11" s="630"/>
      <c r="U11" s="630"/>
      <c r="V11" s="630"/>
    </row>
    <row r="12" spans="1:24" ht="21" customHeight="1">
      <c r="A12" s="734" t="s">
        <v>496</v>
      </c>
      <c r="B12" s="631">
        <v>225771</v>
      </c>
      <c r="C12" s="632">
        <v>118486</v>
      </c>
      <c r="D12" s="632">
        <v>107285</v>
      </c>
      <c r="E12" s="622"/>
      <c r="F12" s="633"/>
      <c r="G12" s="634"/>
      <c r="H12" s="625"/>
      <c r="I12" s="626"/>
      <c r="J12" s="627"/>
      <c r="K12" s="635"/>
      <c r="L12" s="635"/>
      <c r="M12" s="627"/>
      <c r="N12" s="635"/>
      <c r="Q12" s="630"/>
      <c r="R12" s="630"/>
      <c r="S12" s="630"/>
      <c r="T12" s="630"/>
      <c r="U12" s="630"/>
      <c r="V12" s="630"/>
    </row>
    <row r="13" spans="1:24" ht="21" customHeight="1">
      <c r="A13" s="734" t="s">
        <v>497</v>
      </c>
      <c r="B13" s="631">
        <v>225465</v>
      </c>
      <c r="C13" s="632">
        <v>118343</v>
      </c>
      <c r="D13" s="632">
        <v>107122</v>
      </c>
      <c r="E13" s="622"/>
      <c r="F13" s="633"/>
      <c r="G13" s="634"/>
      <c r="H13" s="625"/>
      <c r="I13" s="626"/>
      <c r="J13" s="627"/>
      <c r="K13" s="635"/>
      <c r="L13" s="635"/>
      <c r="M13" s="627"/>
      <c r="N13" s="635"/>
      <c r="Q13" s="630"/>
      <c r="R13" s="630"/>
      <c r="S13" s="630"/>
      <c r="T13" s="630"/>
      <c r="U13" s="630"/>
      <c r="V13" s="630"/>
    </row>
    <row r="14" spans="1:24" ht="21" customHeight="1">
      <c r="A14" s="734" t="s">
        <v>498</v>
      </c>
      <c r="B14" s="631">
        <v>204132</v>
      </c>
      <c r="C14" s="632">
        <v>90775</v>
      </c>
      <c r="D14" s="632">
        <v>113357</v>
      </c>
      <c r="E14" s="622"/>
      <c r="F14" s="633"/>
      <c r="G14" s="634"/>
      <c r="H14" s="625"/>
      <c r="I14" s="626"/>
      <c r="J14" s="627"/>
      <c r="K14" s="635"/>
      <c r="L14" s="635"/>
      <c r="M14" s="627"/>
      <c r="N14" s="635"/>
      <c r="Q14" s="630"/>
      <c r="R14" s="630"/>
      <c r="S14" s="630"/>
      <c r="T14" s="630"/>
      <c r="U14" s="630"/>
      <c r="V14" s="630"/>
    </row>
    <row r="15" spans="1:24" ht="21" customHeight="1">
      <c r="A15" s="734" t="s">
        <v>499</v>
      </c>
      <c r="B15" s="631">
        <v>66667</v>
      </c>
      <c r="C15" s="632">
        <v>5926</v>
      </c>
      <c r="D15" s="632">
        <v>60741</v>
      </c>
      <c r="E15" s="622"/>
      <c r="F15" s="633"/>
      <c r="G15" s="634"/>
      <c r="H15" s="625"/>
      <c r="I15" s="626"/>
      <c r="J15" s="627"/>
      <c r="K15" s="635"/>
      <c r="L15" s="635"/>
      <c r="M15" s="627"/>
      <c r="N15" s="635"/>
      <c r="Q15" s="630"/>
      <c r="R15" s="630"/>
      <c r="S15" s="630"/>
      <c r="T15" s="630"/>
      <c r="U15" s="630"/>
      <c r="V15" s="630"/>
    </row>
    <row r="16" spans="1:24" ht="21" customHeight="1">
      <c r="A16" s="735" t="s">
        <v>500</v>
      </c>
      <c r="B16" s="732">
        <v>4526</v>
      </c>
      <c r="C16" s="733">
        <v>1364</v>
      </c>
      <c r="D16" s="733">
        <v>3162</v>
      </c>
      <c r="E16" s="622"/>
      <c r="F16" s="633"/>
      <c r="G16" s="634"/>
      <c r="H16" s="625"/>
      <c r="I16" s="626"/>
      <c r="J16" s="627"/>
      <c r="K16" s="635"/>
      <c r="L16" s="635"/>
      <c r="M16" s="627"/>
      <c r="N16" s="635"/>
      <c r="Q16" s="630"/>
      <c r="R16" s="630"/>
      <c r="S16" s="630"/>
      <c r="T16" s="630"/>
      <c r="U16" s="630"/>
      <c r="V16" s="630"/>
    </row>
  </sheetData>
  <mergeCells count="4">
    <mergeCell ref="A3:D3"/>
    <mergeCell ref="A4:A5"/>
    <mergeCell ref="B4:D4"/>
    <mergeCell ref="A1:D1"/>
  </mergeCells>
  <printOptions horizontalCentered="1"/>
  <pageMargins left="0.51181102362204722" right="0.51181102362204722" top="0.82677165354330717" bottom="0.74803149606299213" header="0.31496062992125984" footer="0.31496062992125984"/>
  <pageSetup paperSize="9" scale="85" orientation="portrait" r:id="rId1"/>
  <headerFooter alignWithMargins="0"/>
  <colBreaks count="1" manualBreakCount="1">
    <brk id="6"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89EFC-EF71-408C-97B1-7F614CCC9662}">
  <dimension ref="A1:M36"/>
  <sheetViews>
    <sheetView showGridLines="0" view="pageBreakPreview" topLeftCell="A7" zoomScale="90" zoomScaleNormal="90" zoomScaleSheetLayoutView="90" workbookViewId="0">
      <selection activeCell="A17" sqref="A17:B17"/>
    </sheetView>
  </sheetViews>
  <sheetFormatPr defaultRowHeight="15"/>
  <cols>
    <col min="1" max="1" width="21.28515625" customWidth="1"/>
    <col min="2" max="2" width="15.7109375" customWidth="1"/>
    <col min="3" max="4" width="16.7109375" customWidth="1"/>
    <col min="5" max="5" width="16.140625" customWidth="1"/>
    <col min="6" max="8" width="15.7109375" customWidth="1"/>
    <col min="9" max="9" width="16.85546875" customWidth="1"/>
    <col min="10" max="11" width="11.42578125" customWidth="1"/>
    <col min="12" max="12" width="13" customWidth="1"/>
    <col min="13" max="13" width="12.140625" customWidth="1"/>
  </cols>
  <sheetData>
    <row r="1" spans="1:13" ht="27.75" customHeight="1">
      <c r="A1" s="1040" t="s">
        <v>600</v>
      </c>
      <c r="B1" s="1040"/>
      <c r="C1" s="1040"/>
      <c r="D1" s="1040"/>
      <c r="E1" s="1040"/>
      <c r="F1" s="1040"/>
      <c r="G1" s="1040"/>
      <c r="H1" s="1040"/>
      <c r="I1" s="1040"/>
      <c r="J1" s="1040"/>
      <c r="K1" s="1040"/>
      <c r="L1" s="1040"/>
      <c r="M1" s="1040"/>
    </row>
    <row r="2" spans="1:13" ht="48" customHeight="1">
      <c r="A2" s="1037" t="s">
        <v>552</v>
      </c>
      <c r="B2" s="1037"/>
      <c r="C2" s="1037"/>
      <c r="D2" s="1037"/>
      <c r="E2" s="1037"/>
      <c r="F2" s="1037"/>
      <c r="G2" s="1038"/>
      <c r="H2" s="1038"/>
      <c r="I2" s="1038"/>
      <c r="J2" s="1038"/>
      <c r="K2" s="1038"/>
      <c r="L2" s="1038"/>
      <c r="M2" s="1038"/>
    </row>
    <row r="3" spans="1:13" ht="15.75" customHeight="1">
      <c r="A3" s="948" t="s">
        <v>77</v>
      </c>
      <c r="B3" s="948" t="s">
        <v>384</v>
      </c>
      <c r="C3" s="1041" t="s">
        <v>109</v>
      </c>
      <c r="D3" s="1042"/>
      <c r="E3" s="1042"/>
      <c r="F3" s="1042"/>
      <c r="G3" s="1042"/>
      <c r="H3" s="1042"/>
      <c r="I3" s="1042"/>
      <c r="J3" s="1042"/>
      <c r="K3" s="1043"/>
      <c r="L3" s="952" t="s">
        <v>448</v>
      </c>
      <c r="M3" s="952" t="s">
        <v>447</v>
      </c>
    </row>
    <row r="4" spans="1:13" ht="93" customHeight="1">
      <c r="A4" s="948"/>
      <c r="B4" s="948"/>
      <c r="C4" s="441" t="s">
        <v>385</v>
      </c>
      <c r="D4" s="441" t="s">
        <v>386</v>
      </c>
      <c r="E4" s="441" t="s">
        <v>375</v>
      </c>
      <c r="F4" s="441" t="s">
        <v>376</v>
      </c>
      <c r="G4" s="441" t="s">
        <v>390</v>
      </c>
      <c r="H4" s="441" t="s">
        <v>389</v>
      </c>
      <c r="I4" s="441" t="s">
        <v>388</v>
      </c>
      <c r="J4" s="441" t="s">
        <v>387</v>
      </c>
      <c r="K4" s="441" t="s">
        <v>377</v>
      </c>
      <c r="L4" s="952"/>
      <c r="M4" s="952"/>
    </row>
    <row r="5" spans="1:13" ht="21.75" customHeight="1">
      <c r="A5" s="543" t="s">
        <v>243</v>
      </c>
      <c r="B5" s="544">
        <f>SUM(B6:B21)</f>
        <v>2236067</v>
      </c>
      <c r="C5" s="544">
        <f t="shared" ref="C5:M5" si="0">SUM(C6:C21)</f>
        <v>616876</v>
      </c>
      <c r="D5" s="544">
        <f t="shared" si="0"/>
        <v>97840</v>
      </c>
      <c r="E5" s="544">
        <f t="shared" si="0"/>
        <v>377871</v>
      </c>
      <c r="F5" s="544">
        <f t="shared" si="0"/>
        <v>52059</v>
      </c>
      <c r="G5" s="544">
        <f t="shared" si="0"/>
        <v>11413</v>
      </c>
      <c r="H5" s="544">
        <f t="shared" si="0"/>
        <v>3179</v>
      </c>
      <c r="I5" s="544">
        <f t="shared" si="0"/>
        <v>173</v>
      </c>
      <c r="J5" s="544">
        <f t="shared" si="0"/>
        <v>3111</v>
      </c>
      <c r="K5" s="544">
        <f t="shared" si="0"/>
        <v>1073545</v>
      </c>
      <c r="L5" s="544">
        <f t="shared" si="0"/>
        <v>571929</v>
      </c>
      <c r="M5" s="544">
        <f t="shared" si="0"/>
        <v>24667</v>
      </c>
    </row>
    <row r="6" spans="1:13" ht="15.75" customHeight="1">
      <c r="A6" s="545" t="s">
        <v>118</v>
      </c>
      <c r="B6" s="546">
        <v>80839</v>
      </c>
      <c r="C6" s="546">
        <v>18645</v>
      </c>
      <c r="D6" s="546">
        <v>2885</v>
      </c>
      <c r="E6" s="546">
        <v>15763</v>
      </c>
      <c r="F6" s="546">
        <v>2430</v>
      </c>
      <c r="G6" s="546">
        <v>447</v>
      </c>
      <c r="H6" s="546">
        <v>144</v>
      </c>
      <c r="I6" s="546">
        <v>5</v>
      </c>
      <c r="J6" s="546">
        <v>114</v>
      </c>
      <c r="K6" s="546">
        <v>40406</v>
      </c>
      <c r="L6" s="546">
        <v>15111</v>
      </c>
      <c r="M6" s="546">
        <v>759</v>
      </c>
    </row>
    <row r="7" spans="1:13" ht="15.75" customHeight="1">
      <c r="A7" s="545" t="s">
        <v>119</v>
      </c>
      <c r="B7" s="546">
        <v>134303</v>
      </c>
      <c r="C7" s="546">
        <v>20304</v>
      </c>
      <c r="D7" s="546">
        <v>1954</v>
      </c>
      <c r="E7" s="546">
        <v>35074</v>
      </c>
      <c r="F7" s="546">
        <v>3950</v>
      </c>
      <c r="G7" s="546">
        <v>497</v>
      </c>
      <c r="H7" s="546">
        <v>140</v>
      </c>
      <c r="I7" s="546">
        <v>7</v>
      </c>
      <c r="J7" s="546">
        <v>116</v>
      </c>
      <c r="K7" s="546">
        <v>72261</v>
      </c>
      <c r="L7" s="546">
        <v>28664</v>
      </c>
      <c r="M7" s="546">
        <v>1666</v>
      </c>
    </row>
    <row r="8" spans="1:13" ht="15.75" customHeight="1">
      <c r="A8" s="545" t="s">
        <v>120</v>
      </c>
      <c r="B8" s="546">
        <v>286324</v>
      </c>
      <c r="C8" s="546">
        <v>79104</v>
      </c>
      <c r="D8" s="546">
        <v>8130</v>
      </c>
      <c r="E8" s="546">
        <v>53994</v>
      </c>
      <c r="F8" s="546">
        <v>5536</v>
      </c>
      <c r="G8" s="546">
        <v>532</v>
      </c>
      <c r="H8" s="546">
        <v>47</v>
      </c>
      <c r="I8" s="547">
        <v>0</v>
      </c>
      <c r="J8" s="546">
        <v>277</v>
      </c>
      <c r="K8" s="546">
        <v>138704</v>
      </c>
      <c r="L8" s="546">
        <v>73855</v>
      </c>
      <c r="M8" s="546">
        <v>3329</v>
      </c>
    </row>
    <row r="9" spans="1:13" ht="15.75" customHeight="1">
      <c r="A9" s="545" t="s">
        <v>121</v>
      </c>
      <c r="B9" s="546">
        <v>28736</v>
      </c>
      <c r="C9" s="546">
        <v>6539</v>
      </c>
      <c r="D9" s="546">
        <v>1028</v>
      </c>
      <c r="E9" s="546">
        <v>5149</v>
      </c>
      <c r="F9" s="546">
        <v>855</v>
      </c>
      <c r="G9" s="546">
        <v>268</v>
      </c>
      <c r="H9" s="546">
        <v>118</v>
      </c>
      <c r="I9" s="546">
        <v>4</v>
      </c>
      <c r="J9" s="546">
        <v>112</v>
      </c>
      <c r="K9" s="546">
        <v>14663</v>
      </c>
      <c r="L9" s="546">
        <v>5684</v>
      </c>
      <c r="M9" s="546">
        <v>315</v>
      </c>
    </row>
    <row r="10" spans="1:13" ht="15.75" customHeight="1">
      <c r="A10" s="545" t="s">
        <v>122</v>
      </c>
      <c r="B10" s="546">
        <v>186110</v>
      </c>
      <c r="C10" s="546">
        <v>51269</v>
      </c>
      <c r="D10" s="546">
        <v>6082</v>
      </c>
      <c r="E10" s="546">
        <v>30501</v>
      </c>
      <c r="F10" s="546">
        <v>4028</v>
      </c>
      <c r="G10" s="546">
        <v>976</v>
      </c>
      <c r="H10" s="546">
        <v>160</v>
      </c>
      <c r="I10" s="546">
        <v>10</v>
      </c>
      <c r="J10" s="546">
        <v>561</v>
      </c>
      <c r="K10" s="546">
        <v>92523</v>
      </c>
      <c r="L10" s="546">
        <v>40308</v>
      </c>
      <c r="M10" s="546">
        <v>1244</v>
      </c>
    </row>
    <row r="11" spans="1:13" ht="15.75" customHeight="1">
      <c r="A11" s="545" t="s">
        <v>123</v>
      </c>
      <c r="B11" s="546">
        <v>226402</v>
      </c>
      <c r="C11" s="546">
        <v>91755</v>
      </c>
      <c r="D11" s="546">
        <v>29373</v>
      </c>
      <c r="E11" s="546">
        <v>11773</v>
      </c>
      <c r="F11" s="546">
        <v>1918</v>
      </c>
      <c r="G11" s="546">
        <v>654</v>
      </c>
      <c r="H11" s="546">
        <v>134</v>
      </c>
      <c r="I11" s="546">
        <v>2</v>
      </c>
      <c r="J11" s="546">
        <v>101</v>
      </c>
      <c r="K11" s="546">
        <v>90692</v>
      </c>
      <c r="L11" s="546">
        <v>81717</v>
      </c>
      <c r="M11" s="546">
        <v>3419</v>
      </c>
    </row>
    <row r="12" spans="1:13" ht="15.75" customHeight="1">
      <c r="A12" s="545" t="s">
        <v>124</v>
      </c>
      <c r="B12" s="546">
        <v>330923</v>
      </c>
      <c r="C12" s="546">
        <v>87484</v>
      </c>
      <c r="D12" s="546">
        <v>9283</v>
      </c>
      <c r="E12" s="546">
        <v>58666</v>
      </c>
      <c r="F12" s="546">
        <v>6404</v>
      </c>
      <c r="G12" s="546">
        <v>1751</v>
      </c>
      <c r="H12" s="546">
        <v>314</v>
      </c>
      <c r="I12" s="546">
        <v>20</v>
      </c>
      <c r="J12" s="546">
        <v>1084</v>
      </c>
      <c r="K12" s="546">
        <v>165917</v>
      </c>
      <c r="L12" s="546">
        <v>78644</v>
      </c>
      <c r="M12" s="546">
        <v>3030</v>
      </c>
    </row>
    <row r="13" spans="1:13" ht="15.75" customHeight="1">
      <c r="A13" s="545" t="s">
        <v>125</v>
      </c>
      <c r="B13" s="546">
        <v>47344</v>
      </c>
      <c r="C13" s="546">
        <v>10478</v>
      </c>
      <c r="D13" s="546">
        <v>1943</v>
      </c>
      <c r="E13" s="546">
        <v>10941</v>
      </c>
      <c r="F13" s="546">
        <v>2032</v>
      </c>
      <c r="G13" s="546">
        <v>231</v>
      </c>
      <c r="H13" s="546">
        <v>71</v>
      </c>
      <c r="I13" s="546">
        <v>11</v>
      </c>
      <c r="J13" s="546">
        <v>14</v>
      </c>
      <c r="K13" s="546">
        <v>21623</v>
      </c>
      <c r="L13" s="546">
        <v>13447</v>
      </c>
      <c r="M13" s="546">
        <v>291</v>
      </c>
    </row>
    <row r="14" spans="1:13" ht="15.75" customHeight="1">
      <c r="A14" s="545" t="s">
        <v>126</v>
      </c>
      <c r="B14" s="546">
        <v>146904</v>
      </c>
      <c r="C14" s="546">
        <v>64826</v>
      </c>
      <c r="D14" s="546">
        <v>9488</v>
      </c>
      <c r="E14" s="546">
        <v>8273</v>
      </c>
      <c r="F14" s="546">
        <v>1216</v>
      </c>
      <c r="G14" s="546">
        <v>403</v>
      </c>
      <c r="H14" s="546">
        <v>50</v>
      </c>
      <c r="I14" s="546">
        <v>3</v>
      </c>
      <c r="J14" s="546">
        <v>14</v>
      </c>
      <c r="K14" s="546">
        <v>62631</v>
      </c>
      <c r="L14" s="546">
        <v>43754</v>
      </c>
      <c r="M14" s="546">
        <v>1750</v>
      </c>
    </row>
    <row r="15" spans="1:13" ht="15.75" customHeight="1">
      <c r="A15" s="545" t="s">
        <v>127</v>
      </c>
      <c r="B15" s="546">
        <v>158055</v>
      </c>
      <c r="C15" s="546">
        <v>38601</v>
      </c>
      <c r="D15" s="546">
        <v>5116</v>
      </c>
      <c r="E15" s="546">
        <v>30904</v>
      </c>
      <c r="F15" s="546">
        <v>5406</v>
      </c>
      <c r="G15" s="546">
        <v>407</v>
      </c>
      <c r="H15" s="546">
        <v>44</v>
      </c>
      <c r="I15" s="547">
        <v>0</v>
      </c>
      <c r="J15" s="546">
        <v>29</v>
      </c>
      <c r="K15" s="546">
        <v>77548</v>
      </c>
      <c r="L15" s="546">
        <v>41878</v>
      </c>
      <c r="M15" s="546">
        <v>1982</v>
      </c>
    </row>
    <row r="16" spans="1:13" ht="15.75" customHeight="1">
      <c r="A16" s="545" t="s">
        <v>128</v>
      </c>
      <c r="B16" s="546">
        <v>73454</v>
      </c>
      <c r="C16" s="546">
        <v>18848</v>
      </c>
      <c r="D16" s="546">
        <v>3742</v>
      </c>
      <c r="E16" s="546">
        <v>12949</v>
      </c>
      <c r="F16" s="546">
        <v>2140</v>
      </c>
      <c r="G16" s="546">
        <v>524</v>
      </c>
      <c r="H16" s="546">
        <v>158</v>
      </c>
      <c r="I16" s="546">
        <v>11</v>
      </c>
      <c r="J16" s="546">
        <v>54</v>
      </c>
      <c r="K16" s="546">
        <v>35028</v>
      </c>
      <c r="L16" s="546">
        <v>21466</v>
      </c>
      <c r="M16" s="546">
        <v>1028</v>
      </c>
    </row>
    <row r="17" spans="1:13" ht="15.75" customHeight="1">
      <c r="A17" s="545" t="s">
        <v>129</v>
      </c>
      <c r="B17" s="546">
        <v>63618</v>
      </c>
      <c r="C17" s="546">
        <v>19908</v>
      </c>
      <c r="D17" s="546">
        <v>3185</v>
      </c>
      <c r="E17" s="546">
        <v>6864</v>
      </c>
      <c r="F17" s="546">
        <v>1065</v>
      </c>
      <c r="G17" s="546">
        <v>932</v>
      </c>
      <c r="H17" s="546">
        <v>399</v>
      </c>
      <c r="I17" s="546">
        <v>25</v>
      </c>
      <c r="J17" s="546">
        <v>26</v>
      </c>
      <c r="K17" s="546">
        <v>31214</v>
      </c>
      <c r="L17" s="546">
        <v>13206</v>
      </c>
      <c r="M17" s="546">
        <v>556</v>
      </c>
    </row>
    <row r="18" spans="1:13" ht="15.75" customHeight="1">
      <c r="A18" s="545" t="s">
        <v>130</v>
      </c>
      <c r="B18" s="546">
        <v>125180</v>
      </c>
      <c r="C18" s="546">
        <v>41232</v>
      </c>
      <c r="D18" s="546">
        <v>4692</v>
      </c>
      <c r="E18" s="546">
        <v>18346</v>
      </c>
      <c r="F18" s="546">
        <v>1783</v>
      </c>
      <c r="G18" s="546">
        <v>246</v>
      </c>
      <c r="H18" s="546">
        <v>52</v>
      </c>
      <c r="I18" s="546">
        <v>3</v>
      </c>
      <c r="J18" s="546">
        <v>76</v>
      </c>
      <c r="K18" s="546">
        <v>58750</v>
      </c>
      <c r="L18" s="546">
        <v>31472</v>
      </c>
      <c r="M18" s="546">
        <v>1061</v>
      </c>
    </row>
    <row r="19" spans="1:13" ht="15.75" customHeight="1">
      <c r="A19" s="545" t="s">
        <v>131</v>
      </c>
      <c r="B19" s="546">
        <v>80031</v>
      </c>
      <c r="C19" s="546">
        <v>13725</v>
      </c>
      <c r="D19" s="546">
        <v>1483</v>
      </c>
      <c r="E19" s="546">
        <v>21401</v>
      </c>
      <c r="F19" s="546">
        <v>3158</v>
      </c>
      <c r="G19" s="546">
        <v>617</v>
      </c>
      <c r="H19" s="546">
        <v>159</v>
      </c>
      <c r="I19" s="546">
        <v>9</v>
      </c>
      <c r="J19" s="546">
        <v>22</v>
      </c>
      <c r="K19" s="546">
        <v>39457</v>
      </c>
      <c r="L19" s="546">
        <v>18884</v>
      </c>
      <c r="M19" s="546">
        <v>1135</v>
      </c>
    </row>
    <row r="20" spans="1:13" ht="15.75" customHeight="1">
      <c r="A20" s="545" t="s">
        <v>132</v>
      </c>
      <c r="B20" s="546">
        <v>220736</v>
      </c>
      <c r="C20" s="546">
        <v>44123</v>
      </c>
      <c r="D20" s="546">
        <v>8366</v>
      </c>
      <c r="E20" s="546">
        <v>46532</v>
      </c>
      <c r="F20" s="546">
        <v>8746</v>
      </c>
      <c r="G20" s="546">
        <v>2644</v>
      </c>
      <c r="H20" s="546">
        <v>1053</v>
      </c>
      <c r="I20" s="546">
        <v>55</v>
      </c>
      <c r="J20" s="546">
        <v>456</v>
      </c>
      <c r="K20" s="546">
        <v>108761</v>
      </c>
      <c r="L20" s="546">
        <v>54065</v>
      </c>
      <c r="M20" s="546">
        <v>2606</v>
      </c>
    </row>
    <row r="21" spans="1:13" ht="15.75" customHeight="1">
      <c r="A21" s="468" t="s">
        <v>133</v>
      </c>
      <c r="B21" s="461">
        <v>47108</v>
      </c>
      <c r="C21" s="461">
        <v>10035</v>
      </c>
      <c r="D21" s="461">
        <v>1090</v>
      </c>
      <c r="E21" s="461">
        <v>10741</v>
      </c>
      <c r="F21" s="461">
        <v>1392</v>
      </c>
      <c r="G21" s="461">
        <v>284</v>
      </c>
      <c r="H21" s="461">
        <v>136</v>
      </c>
      <c r="I21" s="461">
        <v>8</v>
      </c>
      <c r="J21" s="461">
        <v>55</v>
      </c>
      <c r="K21" s="461">
        <v>23367</v>
      </c>
      <c r="L21" s="461">
        <v>9774</v>
      </c>
      <c r="M21" s="461">
        <v>496</v>
      </c>
    </row>
    <row r="22" spans="1:13" ht="16.5" customHeight="1">
      <c r="A22" s="1046" t="s">
        <v>391</v>
      </c>
      <c r="B22" s="1046"/>
      <c r="C22" s="1046"/>
      <c r="D22" s="1046"/>
      <c r="E22" s="1046"/>
      <c r="F22" s="1046"/>
      <c r="G22" s="1046"/>
      <c r="H22" s="1046"/>
      <c r="I22" s="1046"/>
      <c r="J22" s="1046"/>
      <c r="K22" s="1046"/>
      <c r="L22" s="1046"/>
      <c r="M22" s="1046"/>
    </row>
    <row r="23" spans="1:13" ht="16.5" customHeight="1">
      <c r="A23" s="1047" t="s">
        <v>392</v>
      </c>
      <c r="B23" s="1047"/>
      <c r="C23" s="1047"/>
      <c r="D23" s="1047"/>
      <c r="E23" s="1047"/>
      <c r="F23" s="1047"/>
      <c r="G23" s="1047"/>
      <c r="H23" s="1047"/>
      <c r="I23" s="1047"/>
      <c r="J23" s="1047"/>
      <c r="K23" s="1047"/>
      <c r="L23" s="1047"/>
      <c r="M23" s="1047"/>
    </row>
    <row r="24" spans="1:13" ht="15.75" customHeight="1">
      <c r="A24" s="1047" t="s">
        <v>393</v>
      </c>
      <c r="B24" s="1047"/>
      <c r="C24" s="1047"/>
      <c r="D24" s="1047"/>
      <c r="E24" s="1047"/>
      <c r="F24" s="1047"/>
      <c r="G24" s="1047"/>
      <c r="H24" s="1047"/>
      <c r="I24" s="1047"/>
      <c r="J24" s="1047"/>
      <c r="K24" s="1047"/>
      <c r="L24" s="1047"/>
      <c r="M24" s="1047"/>
    </row>
    <row r="25" spans="1:13" ht="12.75" customHeight="1">
      <c r="A25" s="1047" t="s">
        <v>394</v>
      </c>
      <c r="B25" s="1047"/>
      <c r="C25" s="1047"/>
      <c r="D25" s="1047"/>
      <c r="E25" s="1047"/>
      <c r="F25" s="1047"/>
      <c r="G25" s="1047"/>
      <c r="H25" s="1047"/>
      <c r="I25" s="1047"/>
      <c r="J25" s="1047"/>
      <c r="K25" s="1047"/>
      <c r="L25" s="1047"/>
      <c r="M25" s="1047"/>
    </row>
    <row r="27" spans="1:13" ht="52.5" customHeight="1">
      <c r="A27" s="1039" t="s">
        <v>637</v>
      </c>
      <c r="B27" s="1039"/>
      <c r="C27" s="1039"/>
    </row>
    <row r="28" spans="1:13" ht="21" customHeight="1">
      <c r="A28" s="948" t="s">
        <v>77</v>
      </c>
      <c r="B28" s="948"/>
      <c r="C28" s="440" t="s">
        <v>378</v>
      </c>
    </row>
    <row r="29" spans="1:13" ht="21" customHeight="1">
      <c r="A29" s="1044" t="s">
        <v>379</v>
      </c>
      <c r="B29" s="1044"/>
      <c r="C29" s="444">
        <f>SUM(C30:C33)</f>
        <v>3508068972.79</v>
      </c>
    </row>
    <row r="30" spans="1:13" ht="21" customHeight="1">
      <c r="A30" s="442" t="s">
        <v>398</v>
      </c>
      <c r="B30" s="442"/>
      <c r="C30" s="445">
        <v>1579826191</v>
      </c>
    </row>
    <row r="31" spans="1:13" ht="21" customHeight="1">
      <c r="A31" s="442" t="s">
        <v>399</v>
      </c>
      <c r="B31" s="442"/>
      <c r="C31" s="445">
        <v>1862004000</v>
      </c>
    </row>
    <row r="32" spans="1:13" ht="21" customHeight="1">
      <c r="A32" s="442" t="s">
        <v>400</v>
      </c>
      <c r="B32" s="442"/>
      <c r="C32" s="445">
        <v>23873485.080000002</v>
      </c>
    </row>
    <row r="33" spans="1:11" ht="21" customHeight="1">
      <c r="A33" s="1045" t="s">
        <v>401</v>
      </c>
      <c r="B33" s="1045"/>
      <c r="C33" s="446">
        <v>42365296.710000001</v>
      </c>
    </row>
    <row r="34" spans="1:11" ht="14.25" customHeight="1">
      <c r="A34" s="542" t="s">
        <v>395</v>
      </c>
      <c r="B34" s="443"/>
      <c r="C34" s="443"/>
      <c r="D34" s="443"/>
      <c r="E34" s="443"/>
      <c r="F34" s="443"/>
      <c r="G34" s="443"/>
      <c r="H34" s="443"/>
      <c r="I34" s="443"/>
      <c r="J34" s="443"/>
      <c r="K34" s="443"/>
    </row>
    <row r="35" spans="1:11" ht="13.5" customHeight="1">
      <c r="A35" s="542" t="s">
        <v>396</v>
      </c>
      <c r="B35" s="443"/>
      <c r="C35" s="443"/>
      <c r="D35" s="443"/>
      <c r="E35" s="443"/>
      <c r="F35" s="443"/>
      <c r="G35" s="443"/>
      <c r="H35" s="443"/>
      <c r="I35" s="443"/>
      <c r="J35" s="443"/>
      <c r="K35" s="443"/>
    </row>
    <row r="36" spans="1:11" ht="15" customHeight="1">
      <c r="A36" s="542" t="s">
        <v>397</v>
      </c>
      <c r="B36" s="443"/>
      <c r="C36" s="443"/>
      <c r="D36" s="443"/>
      <c r="E36" s="443"/>
      <c r="F36" s="443"/>
      <c r="G36" s="443"/>
      <c r="H36" s="443"/>
      <c r="I36" s="443"/>
      <c r="J36" s="443"/>
      <c r="K36" s="443"/>
    </row>
  </sheetData>
  <mergeCells count="15">
    <mergeCell ref="A28:B28"/>
    <mergeCell ref="A29:B29"/>
    <mergeCell ref="A33:B33"/>
    <mergeCell ref="A22:M22"/>
    <mergeCell ref="A23:M23"/>
    <mergeCell ref="A24:M24"/>
    <mergeCell ref="A25:M25"/>
    <mergeCell ref="A2:M2"/>
    <mergeCell ref="A27:C27"/>
    <mergeCell ref="A1:M1"/>
    <mergeCell ref="A3:A4"/>
    <mergeCell ref="B3:B4"/>
    <mergeCell ref="L3:L4"/>
    <mergeCell ref="M3:M4"/>
    <mergeCell ref="C3:K3"/>
  </mergeCells>
  <pageMargins left="0.31496062992125984" right="0.31496062992125984" top="0.55118110236220474" bottom="0.43307086614173229" header="0.31496062992125984" footer="0.31496062992125984"/>
  <pageSetup paperSize="9" scale="70"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CBA8C-5211-4883-88ED-428F1C5ABEFD}">
  <dimension ref="A3"/>
  <sheetViews>
    <sheetView view="pageBreakPreview" zoomScaleNormal="100" zoomScaleSheetLayoutView="100" workbookViewId="0">
      <selection activeCell="A17" sqref="A17:B17"/>
    </sheetView>
  </sheetViews>
  <sheetFormatPr defaultRowHeight="15"/>
  <cols>
    <col min="14" max="14" width="6.5703125" customWidth="1"/>
    <col min="15" max="15" width="6" customWidth="1"/>
  </cols>
  <sheetData>
    <row r="3" ht="81.7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765455-09ED-4313-AD19-FDCEB6F58B3B}">
  <dimension ref="A1:C22"/>
  <sheetViews>
    <sheetView view="pageBreakPreview" zoomScale="80" zoomScaleNormal="100" zoomScaleSheetLayoutView="80" workbookViewId="0">
      <selection activeCell="A17" sqref="A17:B17"/>
    </sheetView>
  </sheetViews>
  <sheetFormatPr defaultRowHeight="15"/>
  <cols>
    <col min="1" max="1" width="29.7109375" customWidth="1"/>
    <col min="2" max="2" width="29.85546875" customWidth="1"/>
    <col min="3" max="3" width="29.140625" customWidth="1"/>
  </cols>
  <sheetData>
    <row r="1" spans="1:3" ht="63" customHeight="1">
      <c r="A1" s="1048" t="s">
        <v>638</v>
      </c>
      <c r="B1" s="1048"/>
      <c r="C1" s="1048"/>
    </row>
    <row r="2" spans="1:3" ht="64.5" customHeight="1">
      <c r="A2" s="493" t="s">
        <v>418</v>
      </c>
      <c r="B2" s="493" t="s">
        <v>460</v>
      </c>
      <c r="C2" s="493" t="s">
        <v>458</v>
      </c>
    </row>
    <row r="3" spans="1:3" ht="21" customHeight="1">
      <c r="A3" s="489" t="s">
        <v>124</v>
      </c>
      <c r="B3" s="490">
        <v>163997</v>
      </c>
      <c r="C3" s="490">
        <v>164924</v>
      </c>
    </row>
    <row r="4" spans="1:3" ht="21" customHeight="1">
      <c r="A4" s="489" t="s">
        <v>120</v>
      </c>
      <c r="B4" s="490">
        <v>137612</v>
      </c>
      <c r="C4" s="490">
        <v>149394</v>
      </c>
    </row>
    <row r="5" spans="1:3" ht="21" customHeight="1">
      <c r="A5" s="489" t="s">
        <v>123</v>
      </c>
      <c r="B5" s="490">
        <v>90110</v>
      </c>
      <c r="C5" s="490">
        <v>137981</v>
      </c>
    </row>
    <row r="6" spans="1:3" ht="21" customHeight="1">
      <c r="A6" s="489" t="s">
        <v>132</v>
      </c>
      <c r="B6" s="490">
        <v>111056</v>
      </c>
      <c r="C6" s="490">
        <v>113452</v>
      </c>
    </row>
    <row r="7" spans="1:3" ht="21" customHeight="1">
      <c r="A7" s="489" t="s">
        <v>122</v>
      </c>
      <c r="B7" s="490">
        <v>91324</v>
      </c>
      <c r="C7" s="490">
        <v>92976</v>
      </c>
    </row>
    <row r="8" spans="1:3" ht="21" customHeight="1">
      <c r="A8" s="489" t="s">
        <v>126</v>
      </c>
      <c r="B8" s="490">
        <v>62185</v>
      </c>
      <c r="C8" s="490">
        <v>86445</v>
      </c>
    </row>
    <row r="9" spans="1:3" ht="21" customHeight="1">
      <c r="A9" s="489" t="s">
        <v>127</v>
      </c>
      <c r="B9" s="490">
        <v>76775</v>
      </c>
      <c r="C9" s="490">
        <v>81844</v>
      </c>
    </row>
    <row r="10" spans="1:3" ht="21" customHeight="1">
      <c r="A10" s="489" t="s">
        <v>130</v>
      </c>
      <c r="B10" s="490">
        <v>58312</v>
      </c>
      <c r="C10" s="490">
        <v>65752</v>
      </c>
    </row>
    <row r="11" spans="1:3" ht="21" customHeight="1">
      <c r="A11" s="489" t="s">
        <v>119</v>
      </c>
      <c r="B11" s="490">
        <v>71564</v>
      </c>
      <c r="C11" s="490">
        <v>63573</v>
      </c>
    </row>
    <row r="12" spans="1:3" ht="21" customHeight="1">
      <c r="A12" s="489" t="s">
        <v>131</v>
      </c>
      <c r="B12" s="490">
        <v>39011</v>
      </c>
      <c r="C12" s="490">
        <v>40974</v>
      </c>
    </row>
    <row r="13" spans="1:3" ht="21" customHeight="1">
      <c r="A13" s="489" t="s">
        <v>118</v>
      </c>
      <c r="B13" s="490">
        <v>40217</v>
      </c>
      <c r="C13" s="490">
        <v>40351</v>
      </c>
    </row>
    <row r="14" spans="1:3" ht="21" customHeight="1">
      <c r="A14" s="489" t="s">
        <v>128</v>
      </c>
      <c r="B14" s="490">
        <v>34618</v>
      </c>
      <c r="C14" s="490">
        <v>38893</v>
      </c>
    </row>
    <row r="15" spans="1:3" ht="21" customHeight="1">
      <c r="A15" s="489" t="s">
        <v>129</v>
      </c>
      <c r="B15" s="490">
        <v>31182</v>
      </c>
      <c r="C15" s="490">
        <v>32859</v>
      </c>
    </row>
    <row r="16" spans="1:3" ht="21" customHeight="1">
      <c r="A16" s="489" t="s">
        <v>125</v>
      </c>
      <c r="B16" s="490">
        <v>21683</v>
      </c>
      <c r="C16" s="490">
        <v>25714</v>
      </c>
    </row>
    <row r="17" spans="1:3" ht="21" customHeight="1">
      <c r="A17" s="489" t="s">
        <v>133</v>
      </c>
      <c r="B17" s="490">
        <v>23113</v>
      </c>
      <c r="C17" s="490">
        <v>23898</v>
      </c>
    </row>
    <row r="18" spans="1:3" ht="21" customHeight="1">
      <c r="A18" s="489" t="s">
        <v>121</v>
      </c>
      <c r="B18" s="490">
        <v>14638</v>
      </c>
      <c r="C18" s="490">
        <v>14206</v>
      </c>
    </row>
    <row r="19" spans="1:3" ht="21" customHeight="1">
      <c r="A19" s="489" t="s">
        <v>136</v>
      </c>
      <c r="B19" s="490">
        <v>114</v>
      </c>
      <c r="C19" s="490"/>
    </row>
    <row r="20" spans="1:3" ht="21" customHeight="1">
      <c r="A20" s="489" t="s">
        <v>137</v>
      </c>
      <c r="B20" s="490">
        <v>568</v>
      </c>
      <c r="C20" s="490"/>
    </row>
    <row r="21" spans="1:3" ht="21" customHeight="1">
      <c r="A21" s="489" t="s">
        <v>138</v>
      </c>
      <c r="B21" s="490">
        <v>63</v>
      </c>
      <c r="C21" s="490"/>
    </row>
    <row r="22" spans="1:3" ht="32.25" customHeight="1">
      <c r="A22" s="491" t="s">
        <v>243</v>
      </c>
      <c r="B22" s="492">
        <v>1068143</v>
      </c>
      <c r="C22" s="492">
        <f>SUM(C3:C21)</f>
        <v>1173236</v>
      </c>
    </row>
  </sheetData>
  <sortState ref="A3:C18">
    <sortCondition descending="1" ref="C3:C18"/>
  </sortState>
  <mergeCells count="1">
    <mergeCell ref="A1:C1"/>
  </mergeCells>
  <pageMargins left="0.70866141732283472" right="0.70866141732283472" top="0.74803149606299213" bottom="0.74803149606299213" header="0.31496062992125984" footer="0.31496062992125984"/>
  <pageSetup paperSize="9" scale="85"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1CC72E-54C8-4654-A61F-5C5688434926}">
  <dimension ref="A19:A22"/>
  <sheetViews>
    <sheetView view="pageBreakPreview" zoomScale="90" zoomScaleNormal="100" zoomScaleSheetLayoutView="90" workbookViewId="0">
      <selection activeCell="A17" sqref="A17:B17"/>
    </sheetView>
  </sheetViews>
  <sheetFormatPr defaultRowHeight="15"/>
  <sheetData>
    <row r="19" ht="32.25" customHeight="1"/>
    <row r="21" ht="58.5" customHeight="1"/>
    <row r="22" ht="62.25" customHeight="1"/>
  </sheetData>
  <pageMargins left="0.7" right="0.7" top="0.75" bottom="0.75" header="0.3" footer="0.3"/>
  <pageSetup paperSize="9"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2D37B-7BB3-4DDB-AAF9-4DD82AD09A83}">
  <dimension ref="A1:C21"/>
  <sheetViews>
    <sheetView view="pageBreakPreview" zoomScale="80" zoomScaleNormal="100" zoomScaleSheetLayoutView="80" workbookViewId="0">
      <selection activeCell="A17" sqref="A17:B17"/>
    </sheetView>
  </sheetViews>
  <sheetFormatPr defaultRowHeight="15"/>
  <cols>
    <col min="1" max="1" width="29.7109375" customWidth="1"/>
    <col min="2" max="2" width="29.140625" customWidth="1"/>
    <col min="3" max="3" width="27.85546875" customWidth="1"/>
  </cols>
  <sheetData>
    <row r="1" spans="1:3" ht="63" customHeight="1">
      <c r="A1" s="1048" t="s">
        <v>639</v>
      </c>
      <c r="B1" s="1048"/>
      <c r="C1" s="1048"/>
    </row>
    <row r="2" spans="1:3" ht="51" customHeight="1">
      <c r="A2" s="493" t="s">
        <v>418</v>
      </c>
      <c r="B2" s="493" t="s">
        <v>461</v>
      </c>
      <c r="C2" s="493" t="s">
        <v>462</v>
      </c>
    </row>
    <row r="3" spans="1:3" ht="21" customHeight="1">
      <c r="A3" s="489" t="s">
        <v>127</v>
      </c>
      <c r="B3" s="494">
        <v>1310.53</v>
      </c>
      <c r="C3" s="494">
        <v>1368.47</v>
      </c>
    </row>
    <row r="4" spans="1:3" ht="21" customHeight="1">
      <c r="A4" s="489" t="s">
        <v>131</v>
      </c>
      <c r="B4" s="494">
        <v>1307.99</v>
      </c>
      <c r="C4" s="494">
        <v>1404.39</v>
      </c>
    </row>
    <row r="5" spans="1:3" ht="21" customHeight="1">
      <c r="A5" s="489" t="s">
        <v>119</v>
      </c>
      <c r="B5" s="494">
        <v>1307.79</v>
      </c>
      <c r="C5" s="494">
        <v>1385.58</v>
      </c>
    </row>
    <row r="6" spans="1:3" ht="21" customHeight="1">
      <c r="A6" s="489" t="s">
        <v>125</v>
      </c>
      <c r="B6" s="494">
        <v>1290.78</v>
      </c>
      <c r="C6" s="494">
        <v>1414.01</v>
      </c>
    </row>
    <row r="7" spans="1:3" ht="21" customHeight="1">
      <c r="A7" s="489" t="s">
        <v>122</v>
      </c>
      <c r="B7" s="494">
        <v>1290.1600000000001</v>
      </c>
      <c r="C7" s="494">
        <v>1370.76</v>
      </c>
    </row>
    <row r="8" spans="1:3" ht="21" customHeight="1">
      <c r="A8" s="489" t="s">
        <v>124</v>
      </c>
      <c r="B8" s="494">
        <v>1288.6500000000001</v>
      </c>
      <c r="C8" s="494">
        <v>1350.1</v>
      </c>
    </row>
    <row r="9" spans="1:3" ht="21" customHeight="1">
      <c r="A9" s="489" t="s">
        <v>120</v>
      </c>
      <c r="B9" s="494">
        <v>1285.9000000000001</v>
      </c>
      <c r="C9" s="494">
        <v>1383.92</v>
      </c>
    </row>
    <row r="10" spans="1:3" ht="21" customHeight="1">
      <c r="A10" s="489" t="s">
        <v>130</v>
      </c>
      <c r="B10" s="494">
        <v>1281.03</v>
      </c>
      <c r="C10" s="494">
        <v>1366.72</v>
      </c>
    </row>
    <row r="11" spans="1:3" ht="21" customHeight="1">
      <c r="A11" s="489" t="s">
        <v>128</v>
      </c>
      <c r="B11" s="494">
        <v>1280.81</v>
      </c>
      <c r="C11" s="494">
        <v>1388.12</v>
      </c>
    </row>
    <row r="12" spans="1:3" ht="21" customHeight="1">
      <c r="A12" s="489" t="s">
        <v>133</v>
      </c>
      <c r="B12" s="494">
        <v>1278.53</v>
      </c>
      <c r="C12" s="494">
        <v>1434.54</v>
      </c>
    </row>
    <row r="13" spans="1:3" ht="21" customHeight="1">
      <c r="A13" s="489" t="s">
        <v>126</v>
      </c>
      <c r="B13" s="494">
        <v>1268.96</v>
      </c>
      <c r="C13" s="494">
        <v>1358.21</v>
      </c>
    </row>
    <row r="14" spans="1:3" ht="21" customHeight="1">
      <c r="A14" s="489" t="s">
        <v>132</v>
      </c>
      <c r="B14" s="494">
        <v>1256.44</v>
      </c>
      <c r="C14" s="494">
        <v>1348.34</v>
      </c>
    </row>
    <row r="15" spans="1:3" ht="21" customHeight="1">
      <c r="A15" s="489" t="s">
        <v>123</v>
      </c>
      <c r="B15" s="494">
        <v>1252.4000000000001</v>
      </c>
      <c r="C15" s="494">
        <v>1341.24</v>
      </c>
    </row>
    <row r="16" spans="1:3" ht="21" customHeight="1">
      <c r="A16" s="489" t="s">
        <v>118</v>
      </c>
      <c r="B16" s="494">
        <v>1246.81</v>
      </c>
      <c r="C16" s="494">
        <v>1428.18</v>
      </c>
    </row>
    <row r="17" spans="1:3" ht="21" customHeight="1">
      <c r="A17" s="489" t="s">
        <v>121</v>
      </c>
      <c r="B17" s="494">
        <v>1215.1099999999999</v>
      </c>
      <c r="C17" s="494">
        <v>1504.98</v>
      </c>
    </row>
    <row r="18" spans="1:3" ht="21" customHeight="1">
      <c r="A18" s="489" t="s">
        <v>129</v>
      </c>
      <c r="B18" s="494">
        <v>1208.22</v>
      </c>
      <c r="C18" s="494">
        <v>1527.84</v>
      </c>
    </row>
    <row r="19" spans="1:3" ht="21" customHeight="1">
      <c r="A19" s="489" t="s">
        <v>136</v>
      </c>
      <c r="B19" s="494">
        <v>643.38</v>
      </c>
      <c r="C19" s="494">
        <v>643.38</v>
      </c>
    </row>
    <row r="20" spans="1:3" ht="21" customHeight="1">
      <c r="A20" s="489" t="s">
        <v>137</v>
      </c>
      <c r="B20" s="494">
        <v>560.01</v>
      </c>
      <c r="C20" s="494">
        <v>560.01</v>
      </c>
    </row>
    <row r="21" spans="1:3" ht="21" customHeight="1">
      <c r="A21" s="489" t="s">
        <v>138</v>
      </c>
      <c r="B21" s="494">
        <v>539.19000000000005</v>
      </c>
      <c r="C21" s="494">
        <v>539.19000000000005</v>
      </c>
    </row>
  </sheetData>
  <mergeCells count="1">
    <mergeCell ref="A1:C1"/>
  </mergeCells>
  <pageMargins left="0.70866141732283472" right="0.70866141732283472" top="0.74803149606299213" bottom="0.74803149606299213" header="0.31496062992125984" footer="0.31496062992125984"/>
  <pageSetup paperSize="9" scale="85"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408336-82B1-40D6-8B39-F4BB45092F72}">
  <dimension ref="A1:A19"/>
  <sheetViews>
    <sheetView view="pageBreakPreview" zoomScale="80" zoomScaleNormal="100" zoomScaleSheetLayoutView="80" workbookViewId="0">
      <selection activeCell="A17" sqref="A17:B17"/>
    </sheetView>
  </sheetViews>
  <sheetFormatPr defaultRowHeight="15"/>
  <cols>
    <col min="2" max="2" width="13.28515625" customWidth="1"/>
    <col min="14" max="14" width="17.140625" customWidth="1"/>
  </cols>
  <sheetData>
    <row r="1" ht="31.5" customHeight="1"/>
    <row r="2" ht="39" customHeight="1"/>
    <row r="4" ht="132" customHeight="1"/>
    <row r="18" ht="48" customHeight="1"/>
    <row r="19" ht="23.25" customHeight="1"/>
  </sheetData>
  <printOptions horizontalCentered="1"/>
  <pageMargins left="0.70866141732283472" right="0.70866141732283472" top="0.74803149606299213" bottom="0.74803149606299213" header="0.31496062992125984" footer="0.31496062992125984"/>
  <pageSetup paperSize="9" scale="90"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F469F-DDA0-484C-8D1F-AC2432BF72F3}">
  <dimension ref="A1:G4"/>
  <sheetViews>
    <sheetView view="pageBreakPreview" zoomScale="80" zoomScaleNormal="100" zoomScaleSheetLayoutView="80" workbookViewId="0">
      <selection activeCell="A17" sqref="A17:B17"/>
    </sheetView>
  </sheetViews>
  <sheetFormatPr defaultRowHeight="15"/>
  <cols>
    <col min="1" max="1" width="24.7109375" customWidth="1"/>
    <col min="2" max="3" width="21.42578125" customWidth="1"/>
    <col min="4" max="5" width="22.140625" customWidth="1"/>
    <col min="6" max="7" width="21.42578125" customWidth="1"/>
  </cols>
  <sheetData>
    <row r="1" spans="1:7" ht="63" customHeight="1">
      <c r="A1" s="1048" t="s">
        <v>640</v>
      </c>
      <c r="B1" s="1048"/>
      <c r="C1" s="1048"/>
      <c r="D1" s="1048"/>
      <c r="E1" s="1048"/>
      <c r="F1" s="1048"/>
      <c r="G1" s="1048"/>
    </row>
    <row r="2" spans="1:7" ht="75.75" customHeight="1">
      <c r="A2" s="493"/>
      <c r="B2" s="493" t="s">
        <v>421</v>
      </c>
      <c r="C2" s="493" t="s">
        <v>422</v>
      </c>
      <c r="D2" s="493" t="s">
        <v>432</v>
      </c>
      <c r="E2" s="493" t="s">
        <v>423</v>
      </c>
      <c r="F2" s="493" t="s">
        <v>424</v>
      </c>
      <c r="G2" s="493" t="s">
        <v>243</v>
      </c>
    </row>
    <row r="3" spans="1:7" ht="33" customHeight="1">
      <c r="A3" s="495" t="s">
        <v>419</v>
      </c>
      <c r="B3" s="490">
        <v>3718</v>
      </c>
      <c r="C3" s="490">
        <v>438</v>
      </c>
      <c r="D3" s="490">
        <v>958</v>
      </c>
      <c r="E3" s="490">
        <v>958</v>
      </c>
      <c r="F3" s="490">
        <v>1800</v>
      </c>
      <c r="G3" s="490">
        <f>SUM(B3:F3)</f>
        <v>7872</v>
      </c>
    </row>
    <row r="4" spans="1:7" ht="33" customHeight="1">
      <c r="A4" s="495" t="s">
        <v>420</v>
      </c>
      <c r="B4" s="496">
        <f>B3/$G$3</f>
        <v>0.47230691056910568</v>
      </c>
      <c r="C4" s="496">
        <f t="shared" ref="C4:G4" si="0">C3/$G$3</f>
        <v>5.5640243902439025E-2</v>
      </c>
      <c r="D4" s="496">
        <f t="shared" si="0"/>
        <v>0.12169715447154472</v>
      </c>
      <c r="E4" s="496">
        <f t="shared" si="0"/>
        <v>0.12169715447154472</v>
      </c>
      <c r="F4" s="496">
        <f t="shared" si="0"/>
        <v>0.22865853658536586</v>
      </c>
      <c r="G4" s="496">
        <f t="shared" si="0"/>
        <v>1</v>
      </c>
    </row>
  </sheetData>
  <mergeCells count="1">
    <mergeCell ref="A1:G1"/>
  </mergeCells>
  <printOptions horizontalCentered="1"/>
  <pageMargins left="0.51181102362204722" right="0.51181102362204722" top="0.74803149606299213" bottom="0.74803149606299213" header="0.31496062992125984" footer="0.31496062992125984"/>
  <pageSetup paperSize="9" scale="85"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EEAF1-CF44-4B06-AEC2-25AC78DCEE95}">
  <dimension ref="A17:A23"/>
  <sheetViews>
    <sheetView view="pageBreakPreview" zoomScale="80" zoomScaleNormal="100" zoomScaleSheetLayoutView="80" workbookViewId="0">
      <selection activeCell="A17" sqref="A17:B17"/>
    </sheetView>
  </sheetViews>
  <sheetFormatPr defaultRowHeight="15"/>
  <cols>
    <col min="14" max="14" width="2.85546875" customWidth="1"/>
  </cols>
  <sheetData>
    <row r="17" ht="128.25" customHeight="1"/>
    <row r="18" ht="48" customHeight="1"/>
    <row r="19" ht="63" customHeight="1"/>
    <row r="23" ht="44.25" customHeight="1"/>
  </sheetData>
  <printOptions horizontalCentered="1"/>
  <pageMargins left="0.70866141732283472" right="0.70866141732283472" top="0.74803149606299213" bottom="0.74803149606299213" header="0.31496062992125984" footer="0.31496062992125984"/>
  <pageSetup paperSize="9" scale="95"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A929C-E147-4985-A7F9-67DD7C25AF02}">
  <dimension ref="A1:F4"/>
  <sheetViews>
    <sheetView view="pageBreakPreview" zoomScale="80" zoomScaleNormal="100" zoomScaleSheetLayoutView="80" workbookViewId="0">
      <selection activeCell="A17" sqref="A17:B17"/>
    </sheetView>
  </sheetViews>
  <sheetFormatPr defaultRowHeight="15"/>
  <cols>
    <col min="1" max="1" width="26.140625" customWidth="1"/>
    <col min="2" max="4" width="22.28515625" customWidth="1"/>
    <col min="5" max="5" width="24.28515625" customWidth="1"/>
    <col min="6" max="6" width="21.7109375" customWidth="1"/>
  </cols>
  <sheetData>
    <row r="1" spans="1:6" ht="63" customHeight="1">
      <c r="A1" s="1048" t="s">
        <v>641</v>
      </c>
      <c r="B1" s="1048"/>
      <c r="C1" s="1048"/>
      <c r="D1" s="1048"/>
      <c r="E1" s="1048"/>
      <c r="F1" s="1048"/>
    </row>
    <row r="2" spans="1:6" ht="94.5" customHeight="1">
      <c r="A2" s="493"/>
      <c r="B2" s="493" t="s">
        <v>258</v>
      </c>
      <c r="C2" s="493" t="s">
        <v>426</v>
      </c>
      <c r="D2" s="493" t="s">
        <v>427</v>
      </c>
      <c r="E2" s="493" t="s">
        <v>642</v>
      </c>
      <c r="F2" s="493" t="s">
        <v>243</v>
      </c>
    </row>
    <row r="3" spans="1:6" ht="33" customHeight="1">
      <c r="A3" s="495" t="s">
        <v>425</v>
      </c>
      <c r="B3" s="494">
        <v>13069755911.98</v>
      </c>
      <c r="C3" s="494">
        <v>2807200019</v>
      </c>
      <c r="D3" s="494">
        <v>719482405.82000005</v>
      </c>
      <c r="E3" s="494">
        <v>5401614.3700000001</v>
      </c>
      <c r="F3" s="494">
        <f>SUM(B3:E3)</f>
        <v>16601839951.17</v>
      </c>
    </row>
    <row r="4" spans="1:6" ht="33" customHeight="1">
      <c r="A4" s="495" t="s">
        <v>420</v>
      </c>
      <c r="B4" s="496">
        <v>0.7873</v>
      </c>
      <c r="C4" s="496">
        <v>0.16908969290492196</v>
      </c>
      <c r="D4" s="496">
        <v>4.3337510055281261E-2</v>
      </c>
      <c r="E4" s="496">
        <v>3.2536239271595475E-4</v>
      </c>
      <c r="F4" s="496">
        <f>F3/$F$3</f>
        <v>1</v>
      </c>
    </row>
  </sheetData>
  <mergeCells count="1">
    <mergeCell ref="A1:F1"/>
  </mergeCells>
  <printOptions horizontalCentered="1"/>
  <pageMargins left="0.51181102362204722" right="0.51181102362204722" top="0.74803149606299213" bottom="0.74803149606299213" header="0.31496062992125984" footer="0.31496062992125984"/>
  <pageSetup paperSize="9" scale="9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35"/>
  <sheetViews>
    <sheetView showGridLines="0" view="pageBreakPreview" zoomScale="90" zoomScaleNormal="90" zoomScaleSheetLayoutView="90" workbookViewId="0">
      <selection activeCell="A17" sqref="A17:B17"/>
    </sheetView>
  </sheetViews>
  <sheetFormatPr defaultColWidth="9.140625" defaultRowHeight="12.75"/>
  <cols>
    <col min="1" max="1" width="41.140625" style="22" customWidth="1"/>
    <col min="2" max="2" width="11.42578125" style="22" customWidth="1"/>
    <col min="3" max="6" width="11.85546875" style="22" customWidth="1"/>
    <col min="7" max="7" width="10.85546875" style="22" customWidth="1"/>
    <col min="8" max="8" width="11.28515625" style="22" customWidth="1"/>
    <col min="9" max="9" width="13.5703125" style="22" customWidth="1"/>
    <col min="10" max="16382" width="9.140625" style="22"/>
    <col min="16383" max="16383" width="1.7109375" style="22" customWidth="1"/>
    <col min="16384" max="16384" width="0.28515625" style="22" customWidth="1"/>
  </cols>
  <sheetData>
    <row r="1" spans="1:11" ht="23.25" customHeight="1">
      <c r="A1" s="763" t="s">
        <v>501</v>
      </c>
      <c r="B1" s="763"/>
      <c r="C1" s="763"/>
      <c r="D1" s="763"/>
      <c r="E1" s="763"/>
      <c r="F1" s="763"/>
      <c r="G1" s="763"/>
      <c r="H1" s="763"/>
      <c r="I1" s="763"/>
    </row>
    <row r="2" spans="1:11" ht="15">
      <c r="D2" s="23"/>
      <c r="E2" s="23"/>
      <c r="F2" s="24"/>
      <c r="G2" s="24"/>
      <c r="I2" s="25"/>
    </row>
    <row r="3" spans="1:11" ht="26.25" customHeight="1">
      <c r="A3" s="764" t="s">
        <v>76</v>
      </c>
      <c r="B3" s="764"/>
      <c r="C3" s="764"/>
      <c r="D3" s="765"/>
      <c r="E3" s="765"/>
      <c r="F3" s="765"/>
      <c r="G3" s="765"/>
      <c r="H3" s="765"/>
      <c r="I3" s="765"/>
    </row>
    <row r="4" spans="1:11" ht="20.25" customHeight="1">
      <c r="A4" s="766" t="s">
        <v>77</v>
      </c>
      <c r="B4" s="769" t="s">
        <v>78</v>
      </c>
      <c r="C4" s="770"/>
      <c r="D4" s="769" t="s">
        <v>79</v>
      </c>
      <c r="E4" s="771"/>
      <c r="F4" s="771"/>
      <c r="G4" s="771"/>
      <c r="H4" s="771"/>
      <c r="I4" s="770"/>
    </row>
    <row r="5" spans="1:11" ht="20.25" customHeight="1">
      <c r="A5" s="767"/>
      <c r="B5" s="772" t="s">
        <v>438</v>
      </c>
      <c r="C5" s="772" t="s">
        <v>439</v>
      </c>
      <c r="D5" s="772" t="s">
        <v>80</v>
      </c>
      <c r="E5" s="772" t="s">
        <v>438</v>
      </c>
      <c r="F5" s="772" t="s">
        <v>439</v>
      </c>
      <c r="G5" s="773" t="s">
        <v>81</v>
      </c>
      <c r="H5" s="774"/>
      <c r="I5" s="775"/>
    </row>
    <row r="6" spans="1:11" ht="63" customHeight="1">
      <c r="A6" s="768"/>
      <c r="B6" s="772"/>
      <c r="C6" s="772"/>
      <c r="D6" s="772"/>
      <c r="E6" s="772"/>
      <c r="F6" s="772"/>
      <c r="G6" s="27" t="s">
        <v>440</v>
      </c>
      <c r="H6" s="27" t="s">
        <v>441</v>
      </c>
      <c r="I6" s="28" t="s">
        <v>442</v>
      </c>
    </row>
    <row r="7" spans="1:11" ht="21" customHeight="1">
      <c r="A7" s="776" t="s">
        <v>82</v>
      </c>
      <c r="B7" s="777"/>
      <c r="C7" s="777"/>
      <c r="D7" s="777"/>
      <c r="E7" s="777"/>
      <c r="F7" s="777"/>
      <c r="G7" s="777"/>
      <c r="H7" s="777"/>
      <c r="I7" s="778"/>
    </row>
    <row r="8" spans="1:11" ht="24.75" customHeight="1">
      <c r="A8" s="29" t="s">
        <v>83</v>
      </c>
      <c r="B8" s="30">
        <v>1106349</v>
      </c>
      <c r="C8" s="30">
        <v>1120108</v>
      </c>
      <c r="D8" s="30">
        <v>1077973</v>
      </c>
      <c r="E8" s="30">
        <v>1068143</v>
      </c>
      <c r="F8" s="30">
        <v>1082437</v>
      </c>
      <c r="G8" s="31">
        <f>E8/D8-1</f>
        <v>-9.1189668015804193E-3</v>
      </c>
      <c r="H8" s="32">
        <f>E8/B8-1</f>
        <v>-3.4533406727895066E-2</v>
      </c>
      <c r="I8" s="33">
        <f>F8/C8-1</f>
        <v>-3.363157838351305E-2</v>
      </c>
      <c r="J8" s="34"/>
      <c r="K8" s="34"/>
    </row>
    <row r="9" spans="1:11" ht="24.75" customHeight="1">
      <c r="A9" s="35" t="s">
        <v>84</v>
      </c>
      <c r="B9" s="36">
        <f t="shared" ref="B9:C9" si="0">B12</f>
        <v>872778</v>
      </c>
      <c r="C9" s="36">
        <f t="shared" si="0"/>
        <v>883501</v>
      </c>
      <c r="D9" s="36">
        <f>D12</f>
        <v>849329</v>
      </c>
      <c r="E9" s="36">
        <f t="shared" ref="E9:F9" si="1">E12</f>
        <v>840471</v>
      </c>
      <c r="F9" s="36">
        <f t="shared" si="1"/>
        <v>852849</v>
      </c>
      <c r="G9" s="37">
        <f t="shared" ref="G9:G10" si="2">E9/D9-1</f>
        <v>-1.0429409569201131E-2</v>
      </c>
      <c r="H9" s="38">
        <f t="shared" ref="H9:I24" si="3">E9/B9-1</f>
        <v>-3.7016285928380466E-2</v>
      </c>
      <c r="I9" s="39">
        <f t="shared" si="3"/>
        <v>-3.4693792083993147E-2</v>
      </c>
      <c r="J9" s="34"/>
      <c r="K9" s="34"/>
    </row>
    <row r="10" spans="1:11" ht="24.75" customHeight="1">
      <c r="A10" s="40" t="s">
        <v>85</v>
      </c>
      <c r="B10" s="41">
        <f t="shared" ref="B10:C10" si="4">B19</f>
        <v>233571</v>
      </c>
      <c r="C10" s="41">
        <f t="shared" si="4"/>
        <v>236607</v>
      </c>
      <c r="D10" s="41">
        <f>D19</f>
        <v>228644</v>
      </c>
      <c r="E10" s="41">
        <f t="shared" ref="E10:F10" si="5">E19</f>
        <v>227671</v>
      </c>
      <c r="F10" s="41">
        <f t="shared" si="5"/>
        <v>229588</v>
      </c>
      <c r="G10" s="37">
        <f t="shared" si="2"/>
        <v>-4.2555238711708965E-3</v>
      </c>
      <c r="H10" s="38">
        <f t="shared" si="3"/>
        <v>-2.5259985186517175E-2</v>
      </c>
      <c r="I10" s="39">
        <f t="shared" si="3"/>
        <v>-2.9665225458249345E-2</v>
      </c>
      <c r="J10" s="34"/>
      <c r="K10" s="34"/>
    </row>
    <row r="11" spans="1:11" ht="26.25" customHeight="1">
      <c r="A11" s="776" t="s">
        <v>86</v>
      </c>
      <c r="B11" s="777"/>
      <c r="C11" s="777"/>
      <c r="D11" s="777"/>
      <c r="E11" s="777"/>
      <c r="F11" s="777"/>
      <c r="G11" s="777"/>
      <c r="H11" s="777"/>
      <c r="I11" s="778"/>
      <c r="J11" s="34"/>
      <c r="K11" s="34"/>
    </row>
    <row r="12" spans="1:11" s="45" customFormat="1" ht="24" customHeight="1">
      <c r="A12" s="42" t="s">
        <v>87</v>
      </c>
      <c r="B12" s="43">
        <v>872778</v>
      </c>
      <c r="C12" s="43">
        <v>883501</v>
      </c>
      <c r="D12" s="44">
        <v>849329</v>
      </c>
      <c r="E12" s="44">
        <v>840471</v>
      </c>
      <c r="F12" s="44">
        <v>852849</v>
      </c>
      <c r="G12" s="31">
        <f>E12/D12-1</f>
        <v>-1.0429409569201131E-2</v>
      </c>
      <c r="H12" s="32">
        <f>E12/B12-1</f>
        <v>-3.7016285928380466E-2</v>
      </c>
      <c r="I12" s="33">
        <f t="shared" si="3"/>
        <v>-3.4693792083993147E-2</v>
      </c>
      <c r="J12" s="34"/>
      <c r="K12" s="34"/>
    </row>
    <row r="13" spans="1:11" ht="24" customHeight="1">
      <c r="A13" s="46" t="s">
        <v>88</v>
      </c>
      <c r="B13" s="47">
        <v>47076</v>
      </c>
      <c r="C13" s="47">
        <v>53096</v>
      </c>
      <c r="D13" s="41">
        <v>34470</v>
      </c>
      <c r="E13" s="41">
        <v>30812</v>
      </c>
      <c r="F13" s="41">
        <v>36607</v>
      </c>
      <c r="G13" s="37">
        <f t="shared" ref="G13:G17" si="6">E13/D13-1</f>
        <v>-0.10612126486800111</v>
      </c>
      <c r="H13" s="38">
        <f t="shared" ref="H13:I31" si="7">E13/B13-1</f>
        <v>-0.34548389837709237</v>
      </c>
      <c r="I13" s="39">
        <f t="shared" si="3"/>
        <v>-0.31055070061774903</v>
      </c>
      <c r="J13" s="34"/>
      <c r="K13" s="34"/>
    </row>
    <row r="14" spans="1:11" ht="24" customHeight="1">
      <c r="A14" s="48" t="s">
        <v>89</v>
      </c>
      <c r="B14" s="47">
        <v>733614</v>
      </c>
      <c r="C14" s="47">
        <v>736878</v>
      </c>
      <c r="D14" s="36">
        <v>725012</v>
      </c>
      <c r="E14" s="49">
        <v>721230</v>
      </c>
      <c r="F14" s="36">
        <v>726241</v>
      </c>
      <c r="G14" s="37">
        <f t="shared" si="6"/>
        <v>-5.2164653826419771E-3</v>
      </c>
      <c r="H14" s="38">
        <f t="shared" si="7"/>
        <v>-1.688081198014213E-2</v>
      </c>
      <c r="I14" s="39">
        <f t="shared" si="3"/>
        <v>-1.4435225369735516E-2</v>
      </c>
      <c r="J14" s="34"/>
      <c r="K14" s="34"/>
    </row>
    <row r="15" spans="1:11" ht="33" customHeight="1">
      <c r="A15" s="50" t="s">
        <v>90</v>
      </c>
      <c r="B15" s="47">
        <v>22619</v>
      </c>
      <c r="C15" s="47">
        <v>23876</v>
      </c>
      <c r="D15" s="41">
        <v>20156</v>
      </c>
      <c r="E15" s="41">
        <v>19339</v>
      </c>
      <c r="F15" s="51">
        <v>20543</v>
      </c>
      <c r="G15" s="37">
        <f t="shared" si="6"/>
        <v>-4.0533836078587071E-2</v>
      </c>
      <c r="H15" s="38">
        <f t="shared" si="7"/>
        <v>-0.14501083160175077</v>
      </c>
      <c r="I15" s="39">
        <f t="shared" si="3"/>
        <v>-0.13959624727760089</v>
      </c>
      <c r="J15" s="34"/>
      <c r="K15" s="34"/>
    </row>
    <row r="16" spans="1:11" ht="33" customHeight="1">
      <c r="A16" s="50" t="s">
        <v>91</v>
      </c>
      <c r="B16" s="47">
        <v>113493</v>
      </c>
      <c r="C16" s="47">
        <v>119631</v>
      </c>
      <c r="D16" s="41">
        <v>101224</v>
      </c>
      <c r="E16" s="41">
        <v>97009</v>
      </c>
      <c r="F16" s="41">
        <v>103118</v>
      </c>
      <c r="G16" s="37">
        <f t="shared" si="6"/>
        <v>-4.1640322453173173E-2</v>
      </c>
      <c r="H16" s="38">
        <f t="shared" si="7"/>
        <v>-0.14524243785960367</v>
      </c>
      <c r="I16" s="39">
        <f t="shared" si="3"/>
        <v>-0.13803278414457787</v>
      </c>
      <c r="J16" s="34"/>
      <c r="K16" s="34"/>
    </row>
    <row r="17" spans="1:11" ht="33" customHeight="1">
      <c r="A17" s="52" t="s">
        <v>92</v>
      </c>
      <c r="B17" s="53">
        <v>3053</v>
      </c>
      <c r="C17" s="53">
        <v>3117</v>
      </c>
      <c r="D17" s="54">
        <v>2938</v>
      </c>
      <c r="E17" s="54">
        <v>2893</v>
      </c>
      <c r="F17" s="54">
        <v>2947</v>
      </c>
      <c r="G17" s="37">
        <f t="shared" si="6"/>
        <v>-1.5316541865214472E-2</v>
      </c>
      <c r="H17" s="38">
        <f t="shared" si="7"/>
        <v>-5.2407468064199159E-2</v>
      </c>
      <c r="I17" s="39">
        <f t="shared" si="3"/>
        <v>-5.4539621430862995E-2</v>
      </c>
      <c r="J17" s="34"/>
      <c r="K17" s="34"/>
    </row>
    <row r="18" spans="1:11" ht="27.75" customHeight="1">
      <c r="A18" s="776" t="s">
        <v>93</v>
      </c>
      <c r="B18" s="777"/>
      <c r="C18" s="777"/>
      <c r="D18" s="777"/>
      <c r="E18" s="777"/>
      <c r="F18" s="777"/>
      <c r="G18" s="777"/>
      <c r="H18" s="777"/>
      <c r="I18" s="778"/>
      <c r="J18" s="34"/>
      <c r="K18" s="34"/>
    </row>
    <row r="19" spans="1:11" ht="24.75" customHeight="1">
      <c r="A19" s="42" t="s">
        <v>94</v>
      </c>
      <c r="B19" s="30">
        <v>233571</v>
      </c>
      <c r="C19" s="30">
        <v>236607</v>
      </c>
      <c r="D19" s="30">
        <v>228644</v>
      </c>
      <c r="E19" s="30">
        <v>227671</v>
      </c>
      <c r="F19" s="30">
        <v>229588</v>
      </c>
      <c r="G19" s="31">
        <f>E19/D19-1</f>
        <v>-4.2555238711708965E-3</v>
      </c>
      <c r="H19" s="32">
        <f t="shared" si="7"/>
        <v>-2.5259985186517175E-2</v>
      </c>
      <c r="I19" s="33">
        <f t="shared" si="3"/>
        <v>-2.9665225458249345E-2</v>
      </c>
      <c r="J19" s="34"/>
      <c r="K19" s="34"/>
    </row>
    <row r="20" spans="1:11" ht="33" customHeight="1">
      <c r="A20" s="55" t="s">
        <v>95</v>
      </c>
      <c r="B20" s="56">
        <v>191849</v>
      </c>
      <c r="C20" s="56">
        <v>194056</v>
      </c>
      <c r="D20" s="56">
        <v>186712</v>
      </c>
      <c r="E20" s="30">
        <v>186667</v>
      </c>
      <c r="F20" s="30">
        <v>187601</v>
      </c>
      <c r="G20" s="550">
        <f t="shared" ref="G20:G31" si="8">E20/D20-1</f>
        <v>-2.4101289686795369E-4</v>
      </c>
      <c r="H20" s="32">
        <f t="shared" si="7"/>
        <v>-2.7010826222706452E-2</v>
      </c>
      <c r="I20" s="33">
        <f t="shared" si="3"/>
        <v>-3.3263594014099063E-2</v>
      </c>
      <c r="J20" s="34"/>
      <c r="K20" s="34"/>
    </row>
    <row r="21" spans="1:11" ht="33.75" customHeight="1">
      <c r="A21" s="46" t="s">
        <v>96</v>
      </c>
      <c r="B21" s="47">
        <v>12640</v>
      </c>
      <c r="C21" s="47">
        <v>12714</v>
      </c>
      <c r="D21" s="41">
        <v>12413</v>
      </c>
      <c r="E21" s="41">
        <v>12388</v>
      </c>
      <c r="F21" s="41">
        <v>12455</v>
      </c>
      <c r="G21" s="37">
        <f t="shared" si="8"/>
        <v>-2.0140175622331835E-3</v>
      </c>
      <c r="H21" s="38">
        <f t="shared" si="7"/>
        <v>-1.9936708860759489E-2</v>
      </c>
      <c r="I21" s="39">
        <f t="shared" si="3"/>
        <v>-2.0371244297624713E-2</v>
      </c>
      <c r="J21" s="34"/>
      <c r="K21" s="34"/>
    </row>
    <row r="22" spans="1:11" ht="30" customHeight="1">
      <c r="A22" s="46" t="s">
        <v>97</v>
      </c>
      <c r="B22" s="47">
        <v>188832</v>
      </c>
      <c r="C22" s="47">
        <v>190916</v>
      </c>
      <c r="D22" s="41">
        <v>183973</v>
      </c>
      <c r="E22" s="41">
        <v>184020</v>
      </c>
      <c r="F22" s="41">
        <v>184808</v>
      </c>
      <c r="G22" s="37">
        <f t="shared" si="8"/>
        <v>2.5547227038758002E-4</v>
      </c>
      <c r="H22" s="38">
        <f t="shared" si="7"/>
        <v>-2.5482968988307042E-2</v>
      </c>
      <c r="I22" s="39">
        <f t="shared" si="3"/>
        <v>-3.1993127867753324E-2</v>
      </c>
      <c r="J22" s="34"/>
      <c r="K22" s="34"/>
    </row>
    <row r="23" spans="1:11" ht="33" customHeight="1">
      <c r="A23" s="46" t="s">
        <v>98</v>
      </c>
      <c r="B23" s="47">
        <v>254</v>
      </c>
      <c r="C23" s="47">
        <v>270</v>
      </c>
      <c r="D23" s="41">
        <v>226</v>
      </c>
      <c r="E23" s="41">
        <v>217</v>
      </c>
      <c r="F23" s="41">
        <v>230</v>
      </c>
      <c r="G23" s="37">
        <f t="shared" si="8"/>
        <v>-3.9823008849557473E-2</v>
      </c>
      <c r="H23" s="38">
        <f t="shared" si="7"/>
        <v>-0.14566929133858264</v>
      </c>
      <c r="I23" s="39">
        <f t="shared" si="3"/>
        <v>-0.14814814814814814</v>
      </c>
      <c r="J23" s="34"/>
      <c r="K23" s="34"/>
    </row>
    <row r="24" spans="1:11" ht="33" customHeight="1">
      <c r="A24" s="46" t="s">
        <v>99</v>
      </c>
      <c r="B24" s="47">
        <v>686</v>
      </c>
      <c r="C24" s="47">
        <v>720</v>
      </c>
      <c r="D24" s="41">
        <v>621</v>
      </c>
      <c r="E24" s="41">
        <v>601</v>
      </c>
      <c r="F24" s="41">
        <v>634</v>
      </c>
      <c r="G24" s="37">
        <f t="shared" si="8"/>
        <v>-3.2206119162640934E-2</v>
      </c>
      <c r="H24" s="38">
        <f t="shared" si="7"/>
        <v>-0.12390670553935856</v>
      </c>
      <c r="I24" s="39">
        <f t="shared" si="3"/>
        <v>-0.11944444444444446</v>
      </c>
      <c r="J24" s="34"/>
      <c r="K24" s="34"/>
    </row>
    <row r="25" spans="1:11" ht="33" customHeight="1">
      <c r="A25" s="46" t="s">
        <v>100</v>
      </c>
      <c r="B25" s="47">
        <v>2077</v>
      </c>
      <c r="C25" s="47">
        <v>2149</v>
      </c>
      <c r="D25" s="41">
        <v>1893</v>
      </c>
      <c r="E25" s="41">
        <v>1829</v>
      </c>
      <c r="F25" s="41">
        <v>1929</v>
      </c>
      <c r="G25" s="37">
        <f t="shared" si="8"/>
        <v>-3.3808769149498152E-2</v>
      </c>
      <c r="H25" s="38">
        <f t="shared" si="7"/>
        <v>-0.11940298507462688</v>
      </c>
      <c r="I25" s="39">
        <f t="shared" si="7"/>
        <v>-0.10237319683573753</v>
      </c>
      <c r="J25" s="34"/>
      <c r="K25" s="34"/>
    </row>
    <row r="26" spans="1:11" ht="24.75" customHeight="1">
      <c r="A26" s="55" t="s">
        <v>101</v>
      </c>
      <c r="B26" s="56">
        <v>41722</v>
      </c>
      <c r="C26" s="56">
        <v>42551</v>
      </c>
      <c r="D26" s="30">
        <v>41932</v>
      </c>
      <c r="E26" s="30">
        <v>41004</v>
      </c>
      <c r="F26" s="30">
        <v>41988</v>
      </c>
      <c r="G26" s="31">
        <f t="shared" si="8"/>
        <v>-2.2131069350376786E-2</v>
      </c>
      <c r="H26" s="32">
        <f t="shared" si="7"/>
        <v>-1.720914625377501E-2</v>
      </c>
      <c r="I26" s="33">
        <f t="shared" si="7"/>
        <v>-1.3231181405842452E-2</v>
      </c>
      <c r="J26" s="34"/>
      <c r="K26" s="34"/>
    </row>
    <row r="27" spans="1:11" ht="24" customHeight="1">
      <c r="A27" s="46" t="s">
        <v>102</v>
      </c>
      <c r="B27" s="47">
        <v>910</v>
      </c>
      <c r="C27" s="47">
        <v>950</v>
      </c>
      <c r="D27" s="41">
        <v>891</v>
      </c>
      <c r="E27" s="41">
        <v>841</v>
      </c>
      <c r="F27" s="41">
        <v>898</v>
      </c>
      <c r="G27" s="37">
        <f t="shared" si="8"/>
        <v>-5.6116722783389417E-2</v>
      </c>
      <c r="H27" s="38">
        <f t="shared" si="7"/>
        <v>-7.5824175824175777E-2</v>
      </c>
      <c r="I27" s="39">
        <f t="shared" si="7"/>
        <v>-5.4736842105263195E-2</v>
      </c>
      <c r="J27" s="34"/>
      <c r="K27" s="34"/>
    </row>
    <row r="28" spans="1:11" ht="24" customHeight="1">
      <c r="A28" s="46" t="s">
        <v>103</v>
      </c>
      <c r="B28" s="47">
        <v>40064</v>
      </c>
      <c r="C28" s="47">
        <v>40863</v>
      </c>
      <c r="D28" s="41">
        <v>40321</v>
      </c>
      <c r="E28" s="41">
        <v>39415</v>
      </c>
      <c r="F28" s="41">
        <v>40372</v>
      </c>
      <c r="G28" s="37">
        <f t="shared" si="8"/>
        <v>-2.2469680811487813E-2</v>
      </c>
      <c r="H28" s="38">
        <f t="shared" si="7"/>
        <v>-1.6199081469648546E-2</v>
      </c>
      <c r="I28" s="39">
        <f t="shared" si="7"/>
        <v>-1.2015759978464602E-2</v>
      </c>
      <c r="J28" s="34"/>
      <c r="K28" s="34"/>
    </row>
    <row r="29" spans="1:11" ht="33.75" customHeight="1">
      <c r="A29" s="46" t="s">
        <v>104</v>
      </c>
      <c r="B29" s="47">
        <v>381</v>
      </c>
      <c r="C29" s="47">
        <v>388</v>
      </c>
      <c r="D29" s="41">
        <v>368</v>
      </c>
      <c r="E29" s="41">
        <v>361</v>
      </c>
      <c r="F29" s="41">
        <v>369</v>
      </c>
      <c r="G29" s="37">
        <f t="shared" si="8"/>
        <v>-1.9021739130434812E-2</v>
      </c>
      <c r="H29" s="38">
        <f t="shared" si="7"/>
        <v>-5.2493438320210029E-2</v>
      </c>
      <c r="I29" s="39">
        <f t="shared" si="7"/>
        <v>-4.8969072164948502E-2</v>
      </c>
      <c r="J29" s="34"/>
      <c r="K29" s="34"/>
    </row>
    <row r="30" spans="1:11" ht="33.75" customHeight="1">
      <c r="A30" s="46" t="s">
        <v>105</v>
      </c>
      <c r="B30" s="47">
        <v>905</v>
      </c>
      <c r="C30" s="47">
        <v>920</v>
      </c>
      <c r="D30" s="41">
        <v>876</v>
      </c>
      <c r="E30" s="41">
        <v>866</v>
      </c>
      <c r="F30" s="41">
        <v>880</v>
      </c>
      <c r="G30" s="37">
        <f t="shared" si="8"/>
        <v>-1.1415525114155223E-2</v>
      </c>
      <c r="H30" s="38">
        <f t="shared" si="7"/>
        <v>-4.309392265193368E-2</v>
      </c>
      <c r="I30" s="39">
        <f t="shared" si="7"/>
        <v>-4.3478260869565188E-2</v>
      </c>
      <c r="J30" s="34"/>
      <c r="K30" s="34"/>
    </row>
    <row r="31" spans="1:11" ht="33.75" customHeight="1">
      <c r="A31" s="57" t="s">
        <v>106</v>
      </c>
      <c r="B31" s="53">
        <v>372</v>
      </c>
      <c r="C31" s="53">
        <v>381</v>
      </c>
      <c r="D31" s="54">
        <v>366</v>
      </c>
      <c r="E31" s="54">
        <v>363</v>
      </c>
      <c r="F31" s="54">
        <v>366</v>
      </c>
      <c r="G31" s="58">
        <f t="shared" si="8"/>
        <v>-8.1967213114754189E-3</v>
      </c>
      <c r="H31" s="59">
        <f t="shared" si="7"/>
        <v>-2.4193548387096753E-2</v>
      </c>
      <c r="I31" s="59">
        <f t="shared" si="7"/>
        <v>-3.9370078740157521E-2</v>
      </c>
      <c r="J31" s="34"/>
      <c r="K31" s="34"/>
    </row>
    <row r="32" spans="1:11" ht="30" customHeight="1">
      <c r="A32" s="779" t="s">
        <v>107</v>
      </c>
      <c r="B32" s="779"/>
      <c r="C32" s="779"/>
      <c r="D32" s="779"/>
      <c r="E32" s="779"/>
      <c r="F32" s="779"/>
      <c r="G32" s="779"/>
      <c r="H32" s="779"/>
      <c r="I32" s="779"/>
    </row>
    <row r="33" spans="1:9" ht="14.25" customHeight="1">
      <c r="A33" s="60"/>
      <c r="B33" s="60"/>
      <c r="C33" s="60"/>
      <c r="D33" s="61"/>
      <c r="E33" s="61"/>
      <c r="F33" s="61"/>
      <c r="G33" s="61"/>
      <c r="H33" s="61"/>
      <c r="I33" s="61"/>
    </row>
    <row r="34" spans="1:9">
      <c r="A34" s="762"/>
      <c r="B34" s="762"/>
      <c r="C34" s="762"/>
      <c r="D34" s="762"/>
      <c r="E34" s="762"/>
      <c r="F34" s="762"/>
      <c r="G34" s="762"/>
      <c r="H34" s="762"/>
      <c r="I34" s="762"/>
    </row>
    <row r="35" spans="1:9" ht="16.5" customHeight="1">
      <c r="A35" s="62"/>
      <c r="B35" s="62"/>
      <c r="C35" s="62"/>
      <c r="D35" s="62"/>
      <c r="E35" s="62"/>
      <c r="F35" s="62"/>
      <c r="G35" s="62"/>
      <c r="H35" s="62"/>
      <c r="I35" s="62"/>
    </row>
  </sheetData>
  <mergeCells count="16">
    <mergeCell ref="A34:I34"/>
    <mergeCell ref="A1:I1"/>
    <mergeCell ref="A3:I3"/>
    <mergeCell ref="A4:A6"/>
    <mergeCell ref="B4:C4"/>
    <mergeCell ref="D4:I4"/>
    <mergeCell ref="B5:B6"/>
    <mergeCell ref="C5:C6"/>
    <mergeCell ref="D5:D6"/>
    <mergeCell ref="E5:E6"/>
    <mergeCell ref="F5:F6"/>
    <mergeCell ref="G5:I5"/>
    <mergeCell ref="A7:I7"/>
    <mergeCell ref="A11:I11"/>
    <mergeCell ref="A18:I18"/>
    <mergeCell ref="A32:I32"/>
  </mergeCells>
  <printOptions horizontalCentered="1"/>
  <pageMargins left="0.39370078740157483" right="0.39370078740157483" top="0.47244094488188981" bottom="0.39370078740157483" header="0.23622047244094491" footer="0.35433070866141736"/>
  <pageSetup paperSize="9" scale="7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332BC-2DD9-444B-A971-F989FC2784A8}">
  <dimension ref="A31"/>
  <sheetViews>
    <sheetView view="pageBreakPreview" zoomScale="80" zoomScaleNormal="100" zoomScaleSheetLayoutView="80" workbookViewId="0">
      <selection activeCell="A17" sqref="A17:B17"/>
    </sheetView>
  </sheetViews>
  <sheetFormatPr defaultRowHeight="15"/>
  <cols>
    <col min="14" max="14" width="3" customWidth="1"/>
  </cols>
  <sheetData>
    <row r="31" ht="8.25" customHeight="1"/>
  </sheetData>
  <pageMargins left="0.70866141732283472" right="0.70866141732283472" top="0.74803149606299213" bottom="0.74803149606299213" header="0.31496062992125984" footer="0.31496062992125984"/>
  <pageSetup paperSize="9"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45CAA-31F4-4AC6-A09D-CA4FFE15283D}">
  <dimension ref="A1:D4"/>
  <sheetViews>
    <sheetView view="pageBreakPreview" zoomScale="80" zoomScaleNormal="100" zoomScaleSheetLayoutView="80" workbookViewId="0">
      <selection activeCell="A17" sqref="A17:B17"/>
    </sheetView>
  </sheetViews>
  <sheetFormatPr defaultRowHeight="15"/>
  <cols>
    <col min="1" max="1" width="27.42578125" customWidth="1"/>
    <col min="2" max="4" width="24.28515625" customWidth="1"/>
  </cols>
  <sheetData>
    <row r="1" spans="1:4" ht="63" customHeight="1">
      <c r="A1" s="1048" t="s">
        <v>643</v>
      </c>
      <c r="B1" s="1048"/>
      <c r="C1" s="1048"/>
      <c r="D1" s="1048"/>
    </row>
    <row r="2" spans="1:4" ht="75.75" customHeight="1">
      <c r="A2" s="493"/>
      <c r="B2" s="493" t="s">
        <v>314</v>
      </c>
      <c r="C2" s="493" t="s">
        <v>428</v>
      </c>
      <c r="D2" s="493" t="s">
        <v>243</v>
      </c>
    </row>
    <row r="3" spans="1:4" ht="33" customHeight="1">
      <c r="A3" s="495" t="s">
        <v>425</v>
      </c>
      <c r="B3" s="494">
        <v>221934331.93000001</v>
      </c>
      <c r="C3" s="494">
        <v>46067530</v>
      </c>
      <c r="D3" s="494">
        <f>SUM(B3:C3)</f>
        <v>268001861.93000001</v>
      </c>
    </row>
    <row r="4" spans="1:4" ht="33" customHeight="1">
      <c r="A4" s="495" t="s">
        <v>420</v>
      </c>
      <c r="B4" s="496">
        <f>B3/$D$3</f>
        <v>0.8281074255669445</v>
      </c>
      <c r="C4" s="496">
        <f>C3/$D$3</f>
        <v>0.17189257443305553</v>
      </c>
      <c r="D4" s="496">
        <f>D3/$D$3</f>
        <v>1</v>
      </c>
    </row>
  </sheetData>
  <mergeCells count="1">
    <mergeCell ref="A1:D1"/>
  </mergeCells>
  <printOptions horizontalCentered="1"/>
  <pageMargins left="0.51181102362204722" right="0.51181102362204722" top="0.74803149606299213" bottom="0.74803149606299213" header="0.31496062992125984" footer="0.31496062992125984"/>
  <pageSetup paperSize="9" scale="95"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C35F3-A912-4EB0-9626-3FB4318EE60A}">
  <dimension ref="A1:C41"/>
  <sheetViews>
    <sheetView view="pageBreakPreview" zoomScaleNormal="100" zoomScaleSheetLayoutView="100" workbookViewId="0">
      <selection activeCell="A17" sqref="A17:B17"/>
    </sheetView>
  </sheetViews>
  <sheetFormatPr defaultColWidth="9.140625" defaultRowHeight="12.75"/>
  <cols>
    <col min="1" max="1" width="18.140625" style="652" customWidth="1"/>
    <col min="2" max="2" width="20.7109375" style="652" customWidth="1"/>
    <col min="3" max="3" width="18.85546875" style="652" customWidth="1"/>
    <col min="4" max="16384" width="9.140625" style="652"/>
  </cols>
  <sheetData>
    <row r="1" spans="1:3" ht="48" customHeight="1">
      <c r="A1" s="1049" t="s">
        <v>700</v>
      </c>
      <c r="B1" s="1049"/>
      <c r="C1" s="1049"/>
    </row>
    <row r="2" spans="1:3" ht="35.25" customHeight="1">
      <c r="A2" s="710" t="s">
        <v>502</v>
      </c>
      <c r="B2" s="710" t="s">
        <v>503</v>
      </c>
      <c r="C2" s="710" t="s">
        <v>504</v>
      </c>
    </row>
    <row r="3" spans="1:3" ht="23.25" customHeight="1">
      <c r="A3" s="653" t="s">
        <v>505</v>
      </c>
      <c r="B3" s="654">
        <v>0</v>
      </c>
      <c r="C3" s="654">
        <v>12126</v>
      </c>
    </row>
    <row r="4" spans="1:3" ht="23.25" customHeight="1">
      <c r="A4" s="653" t="s">
        <v>506</v>
      </c>
      <c r="B4" s="654">
        <v>17591</v>
      </c>
      <c r="C4" s="654">
        <v>91686</v>
      </c>
    </row>
    <row r="5" spans="1:3" ht="23.25" customHeight="1">
      <c r="A5" s="653" t="s">
        <v>507</v>
      </c>
      <c r="B5" s="654">
        <v>76710</v>
      </c>
      <c r="C5" s="654">
        <v>96783</v>
      </c>
    </row>
    <row r="6" spans="1:3" ht="23.25" customHeight="1">
      <c r="A6" s="653" t="s">
        <v>508</v>
      </c>
      <c r="B6" s="654">
        <v>60504</v>
      </c>
      <c r="C6" s="654">
        <v>99628</v>
      </c>
    </row>
    <row r="7" spans="1:3" ht="23.25" customHeight="1">
      <c r="A7" s="653" t="s">
        <v>509</v>
      </c>
      <c r="B7" s="654">
        <v>34887</v>
      </c>
      <c r="C7" s="654">
        <v>75642</v>
      </c>
    </row>
    <row r="8" spans="1:3" ht="23.25" customHeight="1">
      <c r="A8" s="655" t="s">
        <v>510</v>
      </c>
      <c r="B8" s="656">
        <v>66112</v>
      </c>
      <c r="C8" s="656">
        <v>203695</v>
      </c>
    </row>
    <row r="9" spans="1:3" ht="15" customHeight="1"/>
    <row r="10" spans="1:3" ht="15" customHeight="1"/>
    <row r="11" spans="1:3" ht="15" customHeight="1"/>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sheetData>
  <mergeCells count="1">
    <mergeCell ref="A1:C1"/>
  </mergeCells>
  <printOptions horizontalCentered="1"/>
  <pageMargins left="0.78740157480314965" right="0.78740157480314965" top="0.78740157480314965" bottom="0.78740157480314965" header="0.51181102362204722" footer="0.51181102362204722"/>
  <pageSetup paperSize="9" scale="95"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2579B5-91F7-4F82-964B-109F4BD3F001}">
  <dimension ref="A1:C44"/>
  <sheetViews>
    <sheetView view="pageBreakPreview" zoomScale="110" zoomScaleNormal="100" zoomScaleSheetLayoutView="110" workbookViewId="0">
      <selection activeCell="A17" sqref="A17:B17"/>
    </sheetView>
  </sheetViews>
  <sheetFormatPr defaultColWidth="9.140625" defaultRowHeight="12.75"/>
  <cols>
    <col min="1" max="2" width="18" style="652" customWidth="1"/>
    <col min="3" max="3" width="20" style="652" customWidth="1"/>
    <col min="4" max="16384" width="9.140625" style="652"/>
  </cols>
  <sheetData>
    <row r="1" spans="1:3" ht="64.5" customHeight="1">
      <c r="A1" s="1050" t="s">
        <v>701</v>
      </c>
      <c r="B1" s="1050"/>
      <c r="C1" s="1050"/>
    </row>
    <row r="2" spans="1:3" ht="30" customHeight="1">
      <c r="A2" s="710" t="s">
        <v>502</v>
      </c>
      <c r="B2" s="710" t="s">
        <v>503</v>
      </c>
      <c r="C2" s="710" t="s">
        <v>504</v>
      </c>
    </row>
    <row r="3" spans="1:3" ht="23.25" customHeight="1">
      <c r="A3" s="653" t="s">
        <v>512</v>
      </c>
      <c r="B3" s="657">
        <v>232</v>
      </c>
      <c r="C3" s="657">
        <v>79</v>
      </c>
    </row>
    <row r="4" spans="1:3" ht="23.25" customHeight="1">
      <c r="A4" s="653" t="s">
        <v>513</v>
      </c>
      <c r="B4" s="657">
        <v>1939</v>
      </c>
      <c r="C4" s="657">
        <v>1421</v>
      </c>
    </row>
    <row r="5" spans="1:3" ht="23.25" customHeight="1">
      <c r="A5" s="653" t="s">
        <v>514</v>
      </c>
      <c r="B5" s="657">
        <v>8450</v>
      </c>
      <c r="C5" s="657">
        <v>8937</v>
      </c>
    </row>
    <row r="6" spans="1:3" ht="23.25" customHeight="1">
      <c r="A6" s="658" t="s">
        <v>515</v>
      </c>
      <c r="B6" s="659">
        <v>10088</v>
      </c>
      <c r="C6" s="657">
        <v>10944</v>
      </c>
    </row>
    <row r="7" spans="1:3" ht="23.25" customHeight="1">
      <c r="A7" s="653" t="s">
        <v>505</v>
      </c>
      <c r="B7" s="657">
        <v>20109</v>
      </c>
      <c r="C7" s="657">
        <v>21023</v>
      </c>
    </row>
    <row r="8" spans="1:3" ht="23.25" customHeight="1">
      <c r="A8" s="653" t="s">
        <v>506</v>
      </c>
      <c r="B8" s="657">
        <v>36505</v>
      </c>
      <c r="C8" s="657">
        <v>17231</v>
      </c>
    </row>
    <row r="9" spans="1:3" ht="23.25" customHeight="1">
      <c r="A9" s="655" t="s">
        <v>516</v>
      </c>
      <c r="B9" s="660">
        <v>21003</v>
      </c>
      <c r="C9" s="660">
        <v>28796</v>
      </c>
    </row>
    <row r="10" spans="1:3" ht="15" customHeight="1"/>
    <row r="11" spans="1:3" ht="15" customHeight="1"/>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sheetData>
  <mergeCells count="1">
    <mergeCell ref="A1:C1"/>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35"/>
  <sheetViews>
    <sheetView showGridLines="0" view="pageBreakPreview" zoomScale="90" zoomScaleNormal="100" zoomScaleSheetLayoutView="90" workbookViewId="0">
      <selection activeCell="A17" sqref="A17:B17"/>
    </sheetView>
  </sheetViews>
  <sheetFormatPr defaultRowHeight="12.75"/>
  <cols>
    <col min="1" max="1" width="31.42578125" style="22" customWidth="1"/>
    <col min="2" max="8" width="12.7109375" style="22" customWidth="1"/>
    <col min="9" max="10" width="9.140625" style="22"/>
    <col min="11" max="11" width="11.7109375" style="22" customWidth="1"/>
    <col min="12" max="246" width="9.140625" style="22"/>
    <col min="247" max="247" width="20.28515625" style="22" customWidth="1"/>
    <col min="248" max="254" width="10.28515625" style="22" customWidth="1"/>
    <col min="255" max="266" width="9.140625" style="22"/>
    <col min="267" max="267" width="11.7109375" style="22" customWidth="1"/>
    <col min="268" max="502" width="9.140625" style="22"/>
    <col min="503" max="503" width="20.28515625" style="22" customWidth="1"/>
    <col min="504" max="510" width="10.28515625" style="22" customWidth="1"/>
    <col min="511" max="522" width="9.140625" style="22"/>
    <col min="523" max="523" width="11.7109375" style="22" customWidth="1"/>
    <col min="524" max="758" width="9.140625" style="22"/>
    <col min="759" max="759" width="20.28515625" style="22" customWidth="1"/>
    <col min="760" max="766" width="10.28515625" style="22" customWidth="1"/>
    <col min="767" max="778" width="9.140625" style="22"/>
    <col min="779" max="779" width="11.7109375" style="22" customWidth="1"/>
    <col min="780" max="1014" width="9.140625" style="22"/>
    <col min="1015" max="1015" width="20.28515625" style="22" customWidth="1"/>
    <col min="1016" max="1022" width="10.28515625" style="22" customWidth="1"/>
    <col min="1023" max="1034" width="9.140625" style="22"/>
    <col min="1035" max="1035" width="11.7109375" style="22" customWidth="1"/>
    <col min="1036" max="1270" width="9.140625" style="22"/>
    <col min="1271" max="1271" width="20.28515625" style="22" customWidth="1"/>
    <col min="1272" max="1278" width="10.28515625" style="22" customWidth="1"/>
    <col min="1279" max="1290" width="9.140625" style="22"/>
    <col min="1291" max="1291" width="11.7109375" style="22" customWidth="1"/>
    <col min="1292" max="1526" width="9.140625" style="22"/>
    <col min="1527" max="1527" width="20.28515625" style="22" customWidth="1"/>
    <col min="1528" max="1534" width="10.28515625" style="22" customWidth="1"/>
    <col min="1535" max="1546" width="9.140625" style="22"/>
    <col min="1547" max="1547" width="11.7109375" style="22" customWidth="1"/>
    <col min="1548" max="1782" width="9.140625" style="22"/>
    <col min="1783" max="1783" width="20.28515625" style="22" customWidth="1"/>
    <col min="1784" max="1790" width="10.28515625" style="22" customWidth="1"/>
    <col min="1791" max="1802" width="9.140625" style="22"/>
    <col min="1803" max="1803" width="11.7109375" style="22" customWidth="1"/>
    <col min="1804" max="2038" width="9.140625" style="22"/>
    <col min="2039" max="2039" width="20.28515625" style="22" customWidth="1"/>
    <col min="2040" max="2046" width="10.28515625" style="22" customWidth="1"/>
    <col min="2047" max="2058" width="9.140625" style="22"/>
    <col min="2059" max="2059" width="11.7109375" style="22" customWidth="1"/>
    <col min="2060" max="2294" width="9.140625" style="22"/>
    <col min="2295" max="2295" width="20.28515625" style="22" customWidth="1"/>
    <col min="2296" max="2302" width="10.28515625" style="22" customWidth="1"/>
    <col min="2303" max="2314" width="9.140625" style="22"/>
    <col min="2315" max="2315" width="11.7109375" style="22" customWidth="1"/>
    <col min="2316" max="2550" width="9.140625" style="22"/>
    <col min="2551" max="2551" width="20.28515625" style="22" customWidth="1"/>
    <col min="2552" max="2558" width="10.28515625" style="22" customWidth="1"/>
    <col min="2559" max="2570" width="9.140625" style="22"/>
    <col min="2571" max="2571" width="11.7109375" style="22" customWidth="1"/>
    <col min="2572" max="2806" width="9.140625" style="22"/>
    <col min="2807" max="2807" width="20.28515625" style="22" customWidth="1"/>
    <col min="2808" max="2814" width="10.28515625" style="22" customWidth="1"/>
    <col min="2815" max="2826" width="9.140625" style="22"/>
    <col min="2827" max="2827" width="11.7109375" style="22" customWidth="1"/>
    <col min="2828" max="3062" width="9.140625" style="22"/>
    <col min="3063" max="3063" width="20.28515625" style="22" customWidth="1"/>
    <col min="3064" max="3070" width="10.28515625" style="22" customWidth="1"/>
    <col min="3071" max="3082" width="9.140625" style="22"/>
    <col min="3083" max="3083" width="11.7109375" style="22" customWidth="1"/>
    <col min="3084" max="3318" width="9.140625" style="22"/>
    <col min="3319" max="3319" width="20.28515625" style="22" customWidth="1"/>
    <col min="3320" max="3326" width="10.28515625" style="22" customWidth="1"/>
    <col min="3327" max="3338" width="9.140625" style="22"/>
    <col min="3339" max="3339" width="11.7109375" style="22" customWidth="1"/>
    <col min="3340" max="3574" width="9.140625" style="22"/>
    <col min="3575" max="3575" width="20.28515625" style="22" customWidth="1"/>
    <col min="3576" max="3582" width="10.28515625" style="22" customWidth="1"/>
    <col min="3583" max="3594" width="9.140625" style="22"/>
    <col min="3595" max="3595" width="11.7109375" style="22" customWidth="1"/>
    <col min="3596" max="3830" width="9.140625" style="22"/>
    <col min="3831" max="3831" width="20.28515625" style="22" customWidth="1"/>
    <col min="3832" max="3838" width="10.28515625" style="22" customWidth="1"/>
    <col min="3839" max="3850" width="9.140625" style="22"/>
    <col min="3851" max="3851" width="11.7109375" style="22" customWidth="1"/>
    <col min="3852" max="4086" width="9.140625" style="22"/>
    <col min="4087" max="4087" width="20.28515625" style="22" customWidth="1"/>
    <col min="4088" max="4094" width="10.28515625" style="22" customWidth="1"/>
    <col min="4095" max="4106" width="9.140625" style="22"/>
    <col min="4107" max="4107" width="11.7109375" style="22" customWidth="1"/>
    <col min="4108" max="4342" width="9.140625" style="22"/>
    <col min="4343" max="4343" width="20.28515625" style="22" customWidth="1"/>
    <col min="4344" max="4350" width="10.28515625" style="22" customWidth="1"/>
    <col min="4351" max="4362" width="9.140625" style="22"/>
    <col min="4363" max="4363" width="11.7109375" style="22" customWidth="1"/>
    <col min="4364" max="4598" width="9.140625" style="22"/>
    <col min="4599" max="4599" width="20.28515625" style="22" customWidth="1"/>
    <col min="4600" max="4606" width="10.28515625" style="22" customWidth="1"/>
    <col min="4607" max="4618" width="9.140625" style="22"/>
    <col min="4619" max="4619" width="11.7109375" style="22" customWidth="1"/>
    <col min="4620" max="4854" width="9.140625" style="22"/>
    <col min="4855" max="4855" width="20.28515625" style="22" customWidth="1"/>
    <col min="4856" max="4862" width="10.28515625" style="22" customWidth="1"/>
    <col min="4863" max="4874" width="9.140625" style="22"/>
    <col min="4875" max="4875" width="11.7109375" style="22" customWidth="1"/>
    <col min="4876" max="5110" width="9.140625" style="22"/>
    <col min="5111" max="5111" width="20.28515625" style="22" customWidth="1"/>
    <col min="5112" max="5118" width="10.28515625" style="22" customWidth="1"/>
    <col min="5119" max="5130" width="9.140625" style="22"/>
    <col min="5131" max="5131" width="11.7109375" style="22" customWidth="1"/>
    <col min="5132" max="5366" width="9.140625" style="22"/>
    <col min="5367" max="5367" width="20.28515625" style="22" customWidth="1"/>
    <col min="5368" max="5374" width="10.28515625" style="22" customWidth="1"/>
    <col min="5375" max="5386" width="9.140625" style="22"/>
    <col min="5387" max="5387" width="11.7109375" style="22" customWidth="1"/>
    <col min="5388" max="5622" width="9.140625" style="22"/>
    <col min="5623" max="5623" width="20.28515625" style="22" customWidth="1"/>
    <col min="5624" max="5630" width="10.28515625" style="22" customWidth="1"/>
    <col min="5631" max="5642" width="9.140625" style="22"/>
    <col min="5643" max="5643" width="11.7109375" style="22" customWidth="1"/>
    <col min="5644" max="5878" width="9.140625" style="22"/>
    <col min="5879" max="5879" width="20.28515625" style="22" customWidth="1"/>
    <col min="5880" max="5886" width="10.28515625" style="22" customWidth="1"/>
    <col min="5887" max="5898" width="9.140625" style="22"/>
    <col min="5899" max="5899" width="11.7109375" style="22" customWidth="1"/>
    <col min="5900" max="6134" width="9.140625" style="22"/>
    <col min="6135" max="6135" width="20.28515625" style="22" customWidth="1"/>
    <col min="6136" max="6142" width="10.28515625" style="22" customWidth="1"/>
    <col min="6143" max="6154" width="9.140625" style="22"/>
    <col min="6155" max="6155" width="11.7109375" style="22" customWidth="1"/>
    <col min="6156" max="6390" width="9.140625" style="22"/>
    <col min="6391" max="6391" width="20.28515625" style="22" customWidth="1"/>
    <col min="6392" max="6398" width="10.28515625" style="22" customWidth="1"/>
    <col min="6399" max="6410" width="9.140625" style="22"/>
    <col min="6411" max="6411" width="11.7109375" style="22" customWidth="1"/>
    <col min="6412" max="6646" width="9.140625" style="22"/>
    <col min="6647" max="6647" width="20.28515625" style="22" customWidth="1"/>
    <col min="6648" max="6654" width="10.28515625" style="22" customWidth="1"/>
    <col min="6655" max="6666" width="9.140625" style="22"/>
    <col min="6667" max="6667" width="11.7109375" style="22" customWidth="1"/>
    <col min="6668" max="6902" width="9.140625" style="22"/>
    <col min="6903" max="6903" width="20.28515625" style="22" customWidth="1"/>
    <col min="6904" max="6910" width="10.28515625" style="22" customWidth="1"/>
    <col min="6911" max="6922" width="9.140625" style="22"/>
    <col min="6923" max="6923" width="11.7109375" style="22" customWidth="1"/>
    <col min="6924" max="7158" width="9.140625" style="22"/>
    <col min="7159" max="7159" width="20.28515625" style="22" customWidth="1"/>
    <col min="7160" max="7166" width="10.28515625" style="22" customWidth="1"/>
    <col min="7167" max="7178" width="9.140625" style="22"/>
    <col min="7179" max="7179" width="11.7109375" style="22" customWidth="1"/>
    <col min="7180" max="7414" width="9.140625" style="22"/>
    <col min="7415" max="7415" width="20.28515625" style="22" customWidth="1"/>
    <col min="7416" max="7422" width="10.28515625" style="22" customWidth="1"/>
    <col min="7423" max="7434" width="9.140625" style="22"/>
    <col min="7435" max="7435" width="11.7109375" style="22" customWidth="1"/>
    <col min="7436" max="7670" width="9.140625" style="22"/>
    <col min="7671" max="7671" width="20.28515625" style="22" customWidth="1"/>
    <col min="7672" max="7678" width="10.28515625" style="22" customWidth="1"/>
    <col min="7679" max="7690" width="9.140625" style="22"/>
    <col min="7691" max="7691" width="11.7109375" style="22" customWidth="1"/>
    <col min="7692" max="7926" width="9.140625" style="22"/>
    <col min="7927" max="7927" width="20.28515625" style="22" customWidth="1"/>
    <col min="7928" max="7934" width="10.28515625" style="22" customWidth="1"/>
    <col min="7935" max="7946" width="9.140625" style="22"/>
    <col min="7947" max="7947" width="11.7109375" style="22" customWidth="1"/>
    <col min="7948" max="8182" width="9.140625" style="22"/>
    <col min="8183" max="8183" width="20.28515625" style="22" customWidth="1"/>
    <col min="8184" max="8190" width="10.28515625" style="22" customWidth="1"/>
    <col min="8191" max="8202" width="9.140625" style="22"/>
    <col min="8203" max="8203" width="11.7109375" style="22" customWidth="1"/>
    <col min="8204" max="8438" width="9.140625" style="22"/>
    <col min="8439" max="8439" width="20.28515625" style="22" customWidth="1"/>
    <col min="8440" max="8446" width="10.28515625" style="22" customWidth="1"/>
    <col min="8447" max="8458" width="9.140625" style="22"/>
    <col min="8459" max="8459" width="11.7109375" style="22" customWidth="1"/>
    <col min="8460" max="8694" width="9.140625" style="22"/>
    <col min="8695" max="8695" width="20.28515625" style="22" customWidth="1"/>
    <col min="8696" max="8702" width="10.28515625" style="22" customWidth="1"/>
    <col min="8703" max="8714" width="9.140625" style="22"/>
    <col min="8715" max="8715" width="11.7109375" style="22" customWidth="1"/>
    <col min="8716" max="8950" width="9.140625" style="22"/>
    <col min="8951" max="8951" width="20.28515625" style="22" customWidth="1"/>
    <col min="8952" max="8958" width="10.28515625" style="22" customWidth="1"/>
    <col min="8959" max="8970" width="9.140625" style="22"/>
    <col min="8971" max="8971" width="11.7109375" style="22" customWidth="1"/>
    <col min="8972" max="9206" width="9.140625" style="22"/>
    <col min="9207" max="9207" width="20.28515625" style="22" customWidth="1"/>
    <col min="9208" max="9214" width="10.28515625" style="22" customWidth="1"/>
    <col min="9215" max="9226" width="9.140625" style="22"/>
    <col min="9227" max="9227" width="11.7109375" style="22" customWidth="1"/>
    <col min="9228" max="9462" width="9.140625" style="22"/>
    <col min="9463" max="9463" width="20.28515625" style="22" customWidth="1"/>
    <col min="9464" max="9470" width="10.28515625" style="22" customWidth="1"/>
    <col min="9471" max="9482" width="9.140625" style="22"/>
    <col min="9483" max="9483" width="11.7109375" style="22" customWidth="1"/>
    <col min="9484" max="9718" width="9.140625" style="22"/>
    <col min="9719" max="9719" width="20.28515625" style="22" customWidth="1"/>
    <col min="9720" max="9726" width="10.28515625" style="22" customWidth="1"/>
    <col min="9727" max="9738" width="9.140625" style="22"/>
    <col min="9739" max="9739" width="11.7109375" style="22" customWidth="1"/>
    <col min="9740" max="9974" width="9.140625" style="22"/>
    <col min="9975" max="9975" width="20.28515625" style="22" customWidth="1"/>
    <col min="9976" max="9982" width="10.28515625" style="22" customWidth="1"/>
    <col min="9983" max="9994" width="9.140625" style="22"/>
    <col min="9995" max="9995" width="11.7109375" style="22" customWidth="1"/>
    <col min="9996" max="10230" width="9.140625" style="22"/>
    <col min="10231" max="10231" width="20.28515625" style="22" customWidth="1"/>
    <col min="10232" max="10238" width="10.28515625" style="22" customWidth="1"/>
    <col min="10239" max="10250" width="9.140625" style="22"/>
    <col min="10251" max="10251" width="11.7109375" style="22" customWidth="1"/>
    <col min="10252" max="10486" width="9.140625" style="22"/>
    <col min="10487" max="10487" width="20.28515625" style="22" customWidth="1"/>
    <col min="10488" max="10494" width="10.28515625" style="22" customWidth="1"/>
    <col min="10495" max="10506" width="9.140625" style="22"/>
    <col min="10507" max="10507" width="11.7109375" style="22" customWidth="1"/>
    <col min="10508" max="10742" width="9.140625" style="22"/>
    <col min="10743" max="10743" width="20.28515625" style="22" customWidth="1"/>
    <col min="10744" max="10750" width="10.28515625" style="22" customWidth="1"/>
    <col min="10751" max="10762" width="9.140625" style="22"/>
    <col min="10763" max="10763" width="11.7109375" style="22" customWidth="1"/>
    <col min="10764" max="10998" width="9.140625" style="22"/>
    <col min="10999" max="10999" width="20.28515625" style="22" customWidth="1"/>
    <col min="11000" max="11006" width="10.28515625" style="22" customWidth="1"/>
    <col min="11007" max="11018" width="9.140625" style="22"/>
    <col min="11019" max="11019" width="11.7109375" style="22" customWidth="1"/>
    <col min="11020" max="11254" width="9.140625" style="22"/>
    <col min="11255" max="11255" width="20.28515625" style="22" customWidth="1"/>
    <col min="11256" max="11262" width="10.28515625" style="22" customWidth="1"/>
    <col min="11263" max="11274" width="9.140625" style="22"/>
    <col min="11275" max="11275" width="11.7109375" style="22" customWidth="1"/>
    <col min="11276" max="11510" width="9.140625" style="22"/>
    <col min="11511" max="11511" width="20.28515625" style="22" customWidth="1"/>
    <col min="11512" max="11518" width="10.28515625" style="22" customWidth="1"/>
    <col min="11519" max="11530" width="9.140625" style="22"/>
    <col min="11531" max="11531" width="11.7109375" style="22" customWidth="1"/>
    <col min="11532" max="11766" width="9.140625" style="22"/>
    <col min="11767" max="11767" width="20.28515625" style="22" customWidth="1"/>
    <col min="11768" max="11774" width="10.28515625" style="22" customWidth="1"/>
    <col min="11775" max="11786" width="9.140625" style="22"/>
    <col min="11787" max="11787" width="11.7109375" style="22" customWidth="1"/>
    <col min="11788" max="12022" width="9.140625" style="22"/>
    <col min="12023" max="12023" width="20.28515625" style="22" customWidth="1"/>
    <col min="12024" max="12030" width="10.28515625" style="22" customWidth="1"/>
    <col min="12031" max="12042" width="9.140625" style="22"/>
    <col min="12043" max="12043" width="11.7109375" style="22" customWidth="1"/>
    <col min="12044" max="12278" width="9.140625" style="22"/>
    <col min="12279" max="12279" width="20.28515625" style="22" customWidth="1"/>
    <col min="12280" max="12286" width="10.28515625" style="22" customWidth="1"/>
    <col min="12287" max="12298" width="9.140625" style="22"/>
    <col min="12299" max="12299" width="11.7109375" style="22" customWidth="1"/>
    <col min="12300" max="12534" width="9.140625" style="22"/>
    <col min="12535" max="12535" width="20.28515625" style="22" customWidth="1"/>
    <col min="12536" max="12542" width="10.28515625" style="22" customWidth="1"/>
    <col min="12543" max="12554" width="9.140625" style="22"/>
    <col min="12555" max="12555" width="11.7109375" style="22" customWidth="1"/>
    <col min="12556" max="12790" width="9.140625" style="22"/>
    <col min="12791" max="12791" width="20.28515625" style="22" customWidth="1"/>
    <col min="12792" max="12798" width="10.28515625" style="22" customWidth="1"/>
    <col min="12799" max="12810" width="9.140625" style="22"/>
    <col min="12811" max="12811" width="11.7109375" style="22" customWidth="1"/>
    <col min="12812" max="13046" width="9.140625" style="22"/>
    <col min="13047" max="13047" width="20.28515625" style="22" customWidth="1"/>
    <col min="13048" max="13054" width="10.28515625" style="22" customWidth="1"/>
    <col min="13055" max="13066" width="9.140625" style="22"/>
    <col min="13067" max="13067" width="11.7109375" style="22" customWidth="1"/>
    <col min="13068" max="13302" width="9.140625" style="22"/>
    <col min="13303" max="13303" width="20.28515625" style="22" customWidth="1"/>
    <col min="13304" max="13310" width="10.28515625" style="22" customWidth="1"/>
    <col min="13311" max="13322" width="9.140625" style="22"/>
    <col min="13323" max="13323" width="11.7109375" style="22" customWidth="1"/>
    <col min="13324" max="13558" width="9.140625" style="22"/>
    <col min="13559" max="13559" width="20.28515625" style="22" customWidth="1"/>
    <col min="13560" max="13566" width="10.28515625" style="22" customWidth="1"/>
    <col min="13567" max="13578" width="9.140625" style="22"/>
    <col min="13579" max="13579" width="11.7109375" style="22" customWidth="1"/>
    <col min="13580" max="13814" width="9.140625" style="22"/>
    <col min="13815" max="13815" width="20.28515625" style="22" customWidth="1"/>
    <col min="13816" max="13822" width="10.28515625" style="22" customWidth="1"/>
    <col min="13823" max="13834" width="9.140625" style="22"/>
    <col min="13835" max="13835" width="11.7109375" style="22" customWidth="1"/>
    <col min="13836" max="14070" width="9.140625" style="22"/>
    <col min="14071" max="14071" width="20.28515625" style="22" customWidth="1"/>
    <col min="14072" max="14078" width="10.28515625" style="22" customWidth="1"/>
    <col min="14079" max="14090" width="9.140625" style="22"/>
    <col min="14091" max="14091" width="11.7109375" style="22" customWidth="1"/>
    <col min="14092" max="14326" width="9.140625" style="22"/>
    <col min="14327" max="14327" width="20.28515625" style="22" customWidth="1"/>
    <col min="14328" max="14334" width="10.28515625" style="22" customWidth="1"/>
    <col min="14335" max="14346" width="9.140625" style="22"/>
    <col min="14347" max="14347" width="11.7109375" style="22" customWidth="1"/>
    <col min="14348" max="14582" width="9.140625" style="22"/>
    <col min="14583" max="14583" width="20.28515625" style="22" customWidth="1"/>
    <col min="14584" max="14590" width="10.28515625" style="22" customWidth="1"/>
    <col min="14591" max="14602" width="9.140625" style="22"/>
    <col min="14603" max="14603" width="11.7109375" style="22" customWidth="1"/>
    <col min="14604" max="14838" width="9.140625" style="22"/>
    <col min="14839" max="14839" width="20.28515625" style="22" customWidth="1"/>
    <col min="14840" max="14846" width="10.28515625" style="22" customWidth="1"/>
    <col min="14847" max="14858" width="9.140625" style="22"/>
    <col min="14859" max="14859" width="11.7109375" style="22" customWidth="1"/>
    <col min="14860" max="15094" width="9.140625" style="22"/>
    <col min="15095" max="15095" width="20.28515625" style="22" customWidth="1"/>
    <col min="15096" max="15102" width="10.28515625" style="22" customWidth="1"/>
    <col min="15103" max="15114" width="9.140625" style="22"/>
    <col min="15115" max="15115" width="11.7109375" style="22" customWidth="1"/>
    <col min="15116" max="15350" width="9.140625" style="22"/>
    <col min="15351" max="15351" width="20.28515625" style="22" customWidth="1"/>
    <col min="15352" max="15358" width="10.28515625" style="22" customWidth="1"/>
    <col min="15359" max="15370" width="9.140625" style="22"/>
    <col min="15371" max="15371" width="11.7109375" style="22" customWidth="1"/>
    <col min="15372" max="15606" width="9.140625" style="22"/>
    <col min="15607" max="15607" width="20.28515625" style="22" customWidth="1"/>
    <col min="15608" max="15614" width="10.28515625" style="22" customWidth="1"/>
    <col min="15615" max="15626" width="9.140625" style="22"/>
    <col min="15627" max="15627" width="11.7109375" style="22" customWidth="1"/>
    <col min="15628" max="15862" width="9.140625" style="22"/>
    <col min="15863" max="15863" width="20.28515625" style="22" customWidth="1"/>
    <col min="15864" max="15870" width="10.28515625" style="22" customWidth="1"/>
    <col min="15871" max="15882" width="9.140625" style="22"/>
    <col min="15883" max="15883" width="11.7109375" style="22" customWidth="1"/>
    <col min="15884" max="16118" width="9.140625" style="22"/>
    <col min="16119" max="16119" width="20.28515625" style="22" customWidth="1"/>
    <col min="16120" max="16126" width="10.28515625" style="22" customWidth="1"/>
    <col min="16127" max="16138" width="9.140625" style="22"/>
    <col min="16139" max="16139" width="11.7109375" style="22" customWidth="1"/>
    <col min="16140" max="16384" width="9.140625" style="22"/>
  </cols>
  <sheetData>
    <row r="1" spans="1:12" ht="23.25" customHeight="1">
      <c r="A1" s="763" t="str">
        <f>'Tab 1'!A1</f>
        <v>I. FUNDUSZ EMERYTALNO-RENTOWY</v>
      </c>
      <c r="B1" s="763"/>
      <c r="C1" s="763"/>
      <c r="D1" s="763"/>
      <c r="E1" s="763"/>
      <c r="F1" s="763"/>
      <c r="G1" s="780"/>
      <c r="H1" s="780"/>
    </row>
    <row r="2" spans="1:12" ht="15">
      <c r="A2" s="63"/>
      <c r="B2" s="63"/>
      <c r="C2" s="63"/>
      <c r="D2" s="63"/>
      <c r="E2" s="63"/>
      <c r="F2" s="63"/>
      <c r="G2" s="63"/>
      <c r="H2" s="64"/>
    </row>
    <row r="3" spans="1:12" ht="48" customHeight="1">
      <c r="A3" s="781" t="s">
        <v>619</v>
      </c>
      <c r="B3" s="781"/>
      <c r="C3" s="781"/>
      <c r="D3" s="781"/>
      <c r="E3" s="781"/>
      <c r="F3" s="781"/>
      <c r="G3" s="781"/>
      <c r="H3" s="781"/>
    </row>
    <row r="4" spans="1:12" ht="14.25">
      <c r="A4" s="64"/>
      <c r="B4" s="64"/>
      <c r="C4" s="64"/>
      <c r="D4" s="64"/>
      <c r="E4" s="64"/>
      <c r="F4" s="64"/>
      <c r="G4" s="64"/>
      <c r="H4" s="64"/>
    </row>
    <row r="5" spans="1:12" ht="18" customHeight="1">
      <c r="A5" s="782" t="s">
        <v>77</v>
      </c>
      <c r="B5" s="783" t="s">
        <v>108</v>
      </c>
      <c r="C5" s="786" t="s">
        <v>109</v>
      </c>
      <c r="D5" s="787"/>
      <c r="E5" s="787"/>
      <c r="F5" s="787"/>
      <c r="G5" s="787"/>
      <c r="H5" s="788"/>
    </row>
    <row r="6" spans="1:12">
      <c r="A6" s="782"/>
      <c r="B6" s="784"/>
      <c r="C6" s="783" t="s">
        <v>110</v>
      </c>
      <c r="D6" s="783" t="s">
        <v>111</v>
      </c>
      <c r="E6" s="789" t="s">
        <v>109</v>
      </c>
      <c r="F6" s="790"/>
      <c r="G6" s="790"/>
      <c r="H6" s="791"/>
    </row>
    <row r="7" spans="1:12" ht="29.25" customHeight="1">
      <c r="A7" s="782"/>
      <c r="B7" s="784"/>
      <c r="C7" s="784"/>
      <c r="D7" s="784"/>
      <c r="E7" s="792" t="s">
        <v>112</v>
      </c>
      <c r="F7" s="793"/>
      <c r="G7" s="782" t="s">
        <v>113</v>
      </c>
      <c r="H7" s="782"/>
    </row>
    <row r="8" spans="1:12">
      <c r="A8" s="782"/>
      <c r="B8" s="784"/>
      <c r="C8" s="784"/>
      <c r="D8" s="784"/>
      <c r="E8" s="782" t="s">
        <v>114</v>
      </c>
      <c r="F8" s="794" t="s">
        <v>115</v>
      </c>
      <c r="G8" s="783" t="s">
        <v>116</v>
      </c>
      <c r="H8" s="794" t="s">
        <v>115</v>
      </c>
    </row>
    <row r="9" spans="1:12" ht="26.25" customHeight="1">
      <c r="A9" s="782"/>
      <c r="B9" s="785"/>
      <c r="C9" s="785"/>
      <c r="D9" s="785"/>
      <c r="E9" s="782"/>
      <c r="F9" s="794"/>
      <c r="G9" s="785"/>
      <c r="H9" s="794"/>
    </row>
    <row r="10" spans="1:12" s="45" customFormat="1" ht="32.25" customHeight="1">
      <c r="A10" s="65" t="s">
        <v>117</v>
      </c>
      <c r="B10" s="66">
        <v>1082437</v>
      </c>
      <c r="C10" s="67">
        <v>852849</v>
      </c>
      <c r="D10" s="68">
        <v>229588</v>
      </c>
      <c r="E10" s="69">
        <v>187601</v>
      </c>
      <c r="F10" s="69">
        <v>12455</v>
      </c>
      <c r="G10" s="69">
        <v>41988</v>
      </c>
      <c r="H10" s="70">
        <v>898</v>
      </c>
      <c r="I10" s="71"/>
      <c r="J10" s="71"/>
    </row>
    <row r="11" spans="1:12" ht="21" customHeight="1">
      <c r="A11" s="72" t="s">
        <v>118</v>
      </c>
      <c r="B11" s="73">
        <v>40855</v>
      </c>
      <c r="C11" s="74">
        <v>32023</v>
      </c>
      <c r="D11" s="75">
        <v>8831</v>
      </c>
      <c r="E11" s="76">
        <v>7250</v>
      </c>
      <c r="F11" s="76">
        <v>505</v>
      </c>
      <c r="G11" s="76">
        <v>1582</v>
      </c>
      <c r="H11" s="77">
        <v>23</v>
      </c>
      <c r="I11" s="78"/>
      <c r="J11" s="71"/>
      <c r="K11" s="78"/>
      <c r="L11" s="78"/>
    </row>
    <row r="12" spans="1:12" ht="21" customHeight="1">
      <c r="A12" s="72" t="s">
        <v>119</v>
      </c>
      <c r="B12" s="73">
        <v>72365</v>
      </c>
      <c r="C12" s="74">
        <v>56713</v>
      </c>
      <c r="D12" s="75">
        <v>15653</v>
      </c>
      <c r="E12" s="76">
        <v>13223</v>
      </c>
      <c r="F12" s="76">
        <v>1059</v>
      </c>
      <c r="G12" s="76">
        <v>2429</v>
      </c>
      <c r="H12" s="77">
        <v>65</v>
      </c>
      <c r="I12" s="78"/>
      <c r="J12" s="71"/>
      <c r="K12" s="78"/>
      <c r="L12" s="78"/>
    </row>
    <row r="13" spans="1:12" ht="21" customHeight="1">
      <c r="A13" s="72" t="s">
        <v>120</v>
      </c>
      <c r="B13" s="73">
        <v>139389</v>
      </c>
      <c r="C13" s="74">
        <v>110143</v>
      </c>
      <c r="D13" s="75">
        <v>29246</v>
      </c>
      <c r="E13" s="76">
        <v>24213</v>
      </c>
      <c r="F13" s="76">
        <v>1538</v>
      </c>
      <c r="G13" s="76">
        <v>5033</v>
      </c>
      <c r="H13" s="77">
        <v>128</v>
      </c>
      <c r="I13" s="78"/>
      <c r="J13" s="71"/>
      <c r="K13" s="78"/>
      <c r="L13" s="78"/>
    </row>
    <row r="14" spans="1:12" ht="21" customHeight="1">
      <c r="A14" s="72" t="s">
        <v>121</v>
      </c>
      <c r="B14" s="73">
        <v>14877</v>
      </c>
      <c r="C14" s="74">
        <v>11208</v>
      </c>
      <c r="D14" s="75">
        <v>3669</v>
      </c>
      <c r="E14" s="76">
        <v>3099</v>
      </c>
      <c r="F14" s="76">
        <v>192</v>
      </c>
      <c r="G14" s="76">
        <v>571</v>
      </c>
      <c r="H14" s="77">
        <v>9</v>
      </c>
      <c r="I14" s="78"/>
      <c r="J14" s="71"/>
      <c r="K14" s="78"/>
      <c r="L14" s="78"/>
    </row>
    <row r="15" spans="1:12" ht="21" customHeight="1">
      <c r="A15" s="72" t="s">
        <v>122</v>
      </c>
      <c r="B15" s="73">
        <v>92603</v>
      </c>
      <c r="C15" s="74">
        <v>77922</v>
      </c>
      <c r="D15" s="75">
        <v>14681</v>
      </c>
      <c r="E15" s="76">
        <v>11279</v>
      </c>
      <c r="F15" s="76">
        <v>966</v>
      </c>
      <c r="G15" s="76">
        <v>3402</v>
      </c>
      <c r="H15" s="77">
        <v>61</v>
      </c>
      <c r="I15" s="78"/>
      <c r="J15" s="71"/>
      <c r="K15" s="78"/>
      <c r="L15" s="78"/>
    </row>
    <row r="16" spans="1:12" ht="21" customHeight="1">
      <c r="A16" s="72" t="s">
        <v>123</v>
      </c>
      <c r="B16" s="73">
        <v>91252</v>
      </c>
      <c r="C16" s="74">
        <v>62841</v>
      </c>
      <c r="D16" s="75">
        <v>28412</v>
      </c>
      <c r="E16" s="76">
        <v>24785</v>
      </c>
      <c r="F16" s="76">
        <v>1178</v>
      </c>
      <c r="G16" s="76">
        <v>3626</v>
      </c>
      <c r="H16" s="77">
        <v>70</v>
      </c>
      <c r="I16" s="78"/>
      <c r="J16" s="71"/>
      <c r="K16" s="78"/>
      <c r="L16" s="78"/>
    </row>
    <row r="17" spans="1:12" ht="21" customHeight="1">
      <c r="A17" s="72" t="s">
        <v>124</v>
      </c>
      <c r="B17" s="73">
        <v>166289</v>
      </c>
      <c r="C17" s="79">
        <v>136088</v>
      </c>
      <c r="D17" s="80">
        <v>30201</v>
      </c>
      <c r="E17" s="81">
        <v>23271</v>
      </c>
      <c r="F17" s="81">
        <v>1676</v>
      </c>
      <c r="G17" s="81">
        <v>6931</v>
      </c>
      <c r="H17" s="82">
        <v>139</v>
      </c>
      <c r="I17" s="78"/>
      <c r="J17" s="71"/>
      <c r="K17" s="78"/>
      <c r="L17" s="78"/>
    </row>
    <row r="18" spans="1:12" ht="21" customHeight="1">
      <c r="A18" s="72" t="s">
        <v>125</v>
      </c>
      <c r="B18" s="73">
        <v>22071</v>
      </c>
      <c r="C18" s="74">
        <v>18999</v>
      </c>
      <c r="D18" s="75">
        <v>3073</v>
      </c>
      <c r="E18" s="76">
        <v>2345</v>
      </c>
      <c r="F18" s="76">
        <v>183</v>
      </c>
      <c r="G18" s="76">
        <v>728</v>
      </c>
      <c r="H18" s="77">
        <v>14</v>
      </c>
      <c r="I18" s="78"/>
      <c r="J18" s="71"/>
      <c r="K18" s="78"/>
      <c r="L18" s="78"/>
    </row>
    <row r="19" spans="1:12" ht="21" customHeight="1">
      <c r="A19" s="72" t="s">
        <v>126</v>
      </c>
      <c r="B19" s="73">
        <v>63276</v>
      </c>
      <c r="C19" s="74">
        <v>48436</v>
      </c>
      <c r="D19" s="75">
        <v>14841</v>
      </c>
      <c r="E19" s="76">
        <v>12515</v>
      </c>
      <c r="F19" s="76">
        <v>627</v>
      </c>
      <c r="G19" s="76">
        <v>2326</v>
      </c>
      <c r="H19" s="77">
        <v>31</v>
      </c>
      <c r="I19" s="78"/>
      <c r="J19" s="71"/>
      <c r="K19" s="78"/>
      <c r="L19" s="78"/>
    </row>
    <row r="20" spans="1:12" ht="21" customHeight="1">
      <c r="A20" s="72" t="s">
        <v>127</v>
      </c>
      <c r="B20" s="73">
        <v>77873</v>
      </c>
      <c r="C20" s="74">
        <v>63540</v>
      </c>
      <c r="D20" s="75">
        <v>14333</v>
      </c>
      <c r="E20" s="76">
        <v>11364</v>
      </c>
      <c r="F20" s="76">
        <v>792</v>
      </c>
      <c r="G20" s="76">
        <v>2970</v>
      </c>
      <c r="H20" s="77">
        <v>72</v>
      </c>
      <c r="I20" s="78"/>
      <c r="J20" s="71"/>
      <c r="K20" s="78"/>
      <c r="L20" s="78"/>
    </row>
    <row r="21" spans="1:12" ht="21" customHeight="1">
      <c r="A21" s="72" t="s">
        <v>128</v>
      </c>
      <c r="B21" s="73">
        <v>34944</v>
      </c>
      <c r="C21" s="74">
        <v>25941</v>
      </c>
      <c r="D21" s="75">
        <v>9003</v>
      </c>
      <c r="E21" s="76">
        <v>7420</v>
      </c>
      <c r="F21" s="76">
        <v>484</v>
      </c>
      <c r="G21" s="76">
        <v>1583</v>
      </c>
      <c r="H21" s="77">
        <v>31</v>
      </c>
      <c r="I21" s="78"/>
      <c r="J21" s="71"/>
      <c r="K21" s="78"/>
      <c r="L21" s="78"/>
    </row>
    <row r="22" spans="1:12" ht="21" customHeight="1">
      <c r="A22" s="72" t="s">
        <v>129</v>
      </c>
      <c r="B22" s="73">
        <v>31744</v>
      </c>
      <c r="C22" s="74">
        <v>25771</v>
      </c>
      <c r="D22" s="75">
        <v>5973</v>
      </c>
      <c r="E22" s="76">
        <v>4929</v>
      </c>
      <c r="F22" s="76">
        <v>350</v>
      </c>
      <c r="G22" s="76">
        <v>1044</v>
      </c>
      <c r="H22" s="77">
        <v>23</v>
      </c>
      <c r="I22" s="78"/>
      <c r="J22" s="71"/>
      <c r="K22" s="78"/>
      <c r="L22" s="78"/>
    </row>
    <row r="23" spans="1:12" ht="21" customHeight="1">
      <c r="A23" s="72" t="s">
        <v>130</v>
      </c>
      <c r="B23" s="73">
        <v>59036</v>
      </c>
      <c r="C23" s="74">
        <v>47672</v>
      </c>
      <c r="D23" s="75">
        <v>11365</v>
      </c>
      <c r="E23" s="76">
        <v>9047</v>
      </c>
      <c r="F23" s="76">
        <v>657</v>
      </c>
      <c r="G23" s="76">
        <v>2318</v>
      </c>
      <c r="H23" s="77">
        <v>55</v>
      </c>
      <c r="I23" s="78"/>
      <c r="J23" s="71"/>
      <c r="K23" s="78"/>
      <c r="L23" s="78"/>
    </row>
    <row r="24" spans="1:12" ht="21" customHeight="1">
      <c r="A24" s="72" t="s">
        <v>131</v>
      </c>
      <c r="B24" s="73">
        <v>39438</v>
      </c>
      <c r="C24" s="74">
        <v>30198</v>
      </c>
      <c r="D24" s="75">
        <v>9240</v>
      </c>
      <c r="E24" s="76">
        <v>7320</v>
      </c>
      <c r="F24" s="76">
        <v>527</v>
      </c>
      <c r="G24" s="76">
        <v>1920</v>
      </c>
      <c r="H24" s="77">
        <v>45</v>
      </c>
      <c r="I24" s="78"/>
      <c r="J24" s="71"/>
      <c r="K24" s="78"/>
      <c r="L24" s="78"/>
    </row>
    <row r="25" spans="1:12" ht="21" customHeight="1">
      <c r="A25" s="72" t="s">
        <v>132</v>
      </c>
      <c r="B25" s="73">
        <v>112208</v>
      </c>
      <c r="C25" s="74">
        <v>86252</v>
      </c>
      <c r="D25" s="75">
        <v>25956</v>
      </c>
      <c r="E25" s="76">
        <v>21346</v>
      </c>
      <c r="F25" s="76">
        <v>1441</v>
      </c>
      <c r="G25" s="76">
        <v>4610</v>
      </c>
      <c r="H25" s="77">
        <v>114</v>
      </c>
      <c r="I25" s="78"/>
      <c r="J25" s="71"/>
      <c r="K25" s="78"/>
      <c r="L25" s="78"/>
    </row>
    <row r="26" spans="1:12" ht="21" customHeight="1">
      <c r="A26" s="83" t="s">
        <v>133</v>
      </c>
      <c r="B26" s="73">
        <v>23427</v>
      </c>
      <c r="C26" s="74">
        <v>18315</v>
      </c>
      <c r="D26" s="75">
        <v>5113</v>
      </c>
      <c r="E26" s="84">
        <v>4197</v>
      </c>
      <c r="F26" s="84">
        <v>280</v>
      </c>
      <c r="G26" s="84">
        <v>916</v>
      </c>
      <c r="H26" s="74">
        <v>19</v>
      </c>
      <c r="I26" s="78"/>
      <c r="J26" s="71"/>
      <c r="K26" s="78"/>
      <c r="L26" s="78"/>
    </row>
    <row r="27" spans="1:12" s="87" customFormat="1" ht="43.5" customHeight="1">
      <c r="A27" s="85" t="s">
        <v>134</v>
      </c>
      <c r="B27" s="86">
        <f>C27</f>
        <v>789</v>
      </c>
      <c r="C27" s="86">
        <f>C28+C29+C30</f>
        <v>789</v>
      </c>
      <c r="D27" s="560">
        <v>0</v>
      </c>
      <c r="E27" s="560">
        <v>0</v>
      </c>
      <c r="F27" s="560">
        <v>0</v>
      </c>
      <c r="G27" s="560">
        <v>0</v>
      </c>
      <c r="H27" s="561">
        <v>0</v>
      </c>
    </row>
    <row r="28" spans="1:12" s="87" customFormat="1" ht="15" customHeight="1">
      <c r="A28" s="88" t="s">
        <v>136</v>
      </c>
      <c r="B28" s="89">
        <f t="shared" ref="B28:B30" si="0">C28</f>
        <v>119</v>
      </c>
      <c r="C28" s="89">
        <v>119</v>
      </c>
      <c r="D28" s="562">
        <v>0</v>
      </c>
      <c r="E28" s="562">
        <v>0</v>
      </c>
      <c r="F28" s="562">
        <v>0</v>
      </c>
      <c r="G28" s="562">
        <v>0</v>
      </c>
      <c r="H28" s="563">
        <v>0</v>
      </c>
    </row>
    <row r="29" spans="1:12" s="87" customFormat="1" ht="15" customHeight="1">
      <c r="A29" s="88" t="s">
        <v>137</v>
      </c>
      <c r="B29" s="89">
        <f t="shared" si="0"/>
        <v>603</v>
      </c>
      <c r="C29" s="89">
        <v>603</v>
      </c>
      <c r="D29" s="562">
        <v>0</v>
      </c>
      <c r="E29" s="562">
        <v>0</v>
      </c>
      <c r="F29" s="562">
        <v>0</v>
      </c>
      <c r="G29" s="562">
        <v>0</v>
      </c>
      <c r="H29" s="563">
        <v>0</v>
      </c>
    </row>
    <row r="30" spans="1:12" s="87" customFormat="1" ht="15" customHeight="1">
      <c r="A30" s="90" t="s">
        <v>138</v>
      </c>
      <c r="B30" s="91">
        <f t="shared" si="0"/>
        <v>67</v>
      </c>
      <c r="C30" s="91">
        <v>67</v>
      </c>
      <c r="D30" s="564">
        <v>0</v>
      </c>
      <c r="E30" s="564">
        <v>0</v>
      </c>
      <c r="F30" s="564">
        <v>0</v>
      </c>
      <c r="G30" s="564">
        <v>0</v>
      </c>
      <c r="H30" s="565">
        <v>0</v>
      </c>
    </row>
    <row r="31" spans="1:12" ht="27.75" customHeight="1">
      <c r="A31" s="795" t="s">
        <v>139</v>
      </c>
      <c r="B31" s="795"/>
      <c r="C31" s="795"/>
      <c r="D31" s="795"/>
      <c r="E31" s="795"/>
      <c r="F31" s="795"/>
      <c r="G31" s="795"/>
      <c r="H31" s="795"/>
      <c r="I31" s="78"/>
      <c r="K31" s="78"/>
    </row>
    <row r="32" spans="1:12" ht="27" customHeight="1">
      <c r="A32" s="796"/>
      <c r="B32" s="796"/>
      <c r="C32" s="796"/>
      <c r="D32" s="796"/>
      <c r="E32" s="796"/>
      <c r="F32" s="796"/>
      <c r="G32" s="796"/>
      <c r="H32" s="797"/>
    </row>
    <row r="33" spans="1:8">
      <c r="A33" s="762"/>
      <c r="B33" s="762"/>
      <c r="C33" s="762"/>
      <c r="D33" s="762"/>
      <c r="E33" s="762"/>
      <c r="F33" s="762"/>
      <c r="G33" s="762"/>
      <c r="H33" s="762"/>
    </row>
    <row r="34" spans="1:8">
      <c r="A34" s="62"/>
      <c r="B34" s="78"/>
      <c r="C34" s="78"/>
      <c r="D34" s="78"/>
      <c r="E34" s="78"/>
    </row>
    <row r="35" spans="1:8">
      <c r="B35" s="92"/>
      <c r="C35" s="92"/>
      <c r="D35" s="92"/>
      <c r="E35" s="92"/>
    </row>
  </sheetData>
  <mergeCells count="17">
    <mergeCell ref="A33:H33"/>
    <mergeCell ref="E8:E9"/>
    <mergeCell ref="F8:F9"/>
    <mergeCell ref="G8:G9"/>
    <mergeCell ref="H8:H9"/>
    <mergeCell ref="A31:H31"/>
    <mergeCell ref="A32:H32"/>
    <mergeCell ref="A1:H1"/>
    <mergeCell ref="A3:H3"/>
    <mergeCell ref="A5:A9"/>
    <mergeCell ref="B5:B9"/>
    <mergeCell ref="C5:H5"/>
    <mergeCell ref="C6:C9"/>
    <mergeCell ref="D6:D9"/>
    <mergeCell ref="E6:H6"/>
    <mergeCell ref="E7:F7"/>
    <mergeCell ref="G7:H7"/>
  </mergeCells>
  <printOptions horizontalCentered="1"/>
  <pageMargins left="0.59055118110236227" right="0.59055118110236227" top="0.47244094488188981" bottom="0.98425196850393704" header="0.23622047244094491" footer="0.51181102362204722"/>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7"/>
  <sheetViews>
    <sheetView showGridLines="0" view="pageBreakPreview" topLeftCell="A25" zoomScale="90" zoomScaleNormal="100" zoomScaleSheetLayoutView="90" workbookViewId="0">
      <selection activeCell="A17" sqref="A17:B17"/>
    </sheetView>
  </sheetViews>
  <sheetFormatPr defaultRowHeight="12.75"/>
  <cols>
    <col min="1" max="1" width="31.7109375" style="22" customWidth="1"/>
    <col min="2" max="2" width="14.5703125" style="22" customWidth="1"/>
    <col min="3" max="3" width="15.7109375" style="22" customWidth="1"/>
    <col min="4" max="4" width="14.42578125" style="123" customWidth="1"/>
    <col min="5" max="5" width="14.7109375" style="22" customWidth="1"/>
    <col min="6" max="6" width="15.140625" style="22" customWidth="1"/>
    <col min="7" max="7" width="10.7109375" style="22" customWidth="1"/>
    <col min="8" max="8" width="11" style="22" customWidth="1"/>
    <col min="9" max="9" width="13" style="22" customWidth="1"/>
    <col min="10" max="10" width="15.42578125" style="22" customWidth="1"/>
    <col min="11" max="11" width="9.140625" style="22"/>
    <col min="12" max="12" width="14.42578125" style="22" bestFit="1" customWidth="1"/>
    <col min="13" max="13" width="9.140625" style="22"/>
    <col min="14" max="14" width="19.28515625" style="22" customWidth="1"/>
    <col min="15" max="255" width="9.140625" style="22"/>
    <col min="256" max="256" width="29" style="22" customWidth="1"/>
    <col min="257" max="257" width="13" style="22" customWidth="1"/>
    <col min="258" max="258" width="14.7109375" style="22" customWidth="1"/>
    <col min="259" max="259" width="14.42578125" style="22" customWidth="1"/>
    <col min="260" max="260" width="14.140625" style="22" customWidth="1"/>
    <col min="261" max="261" width="13.5703125" style="22" customWidth="1"/>
    <col min="262" max="262" width="0" style="22" hidden="1" customWidth="1"/>
    <col min="263" max="263" width="10.28515625" style="22" customWidth="1"/>
    <col min="264" max="264" width="14" style="22" customWidth="1"/>
    <col min="265" max="265" width="11.7109375" style="22" bestFit="1" customWidth="1"/>
    <col min="266" max="266" width="12.140625" style="22" customWidth="1"/>
    <col min="267" max="511" width="9.140625" style="22"/>
    <col min="512" max="512" width="29" style="22" customWidth="1"/>
    <col min="513" max="513" width="13" style="22" customWidth="1"/>
    <col min="514" max="514" width="14.7109375" style="22" customWidth="1"/>
    <col min="515" max="515" width="14.42578125" style="22" customWidth="1"/>
    <col min="516" max="516" width="14.140625" style="22" customWidth="1"/>
    <col min="517" max="517" width="13.5703125" style="22" customWidth="1"/>
    <col min="518" max="518" width="0" style="22" hidden="1" customWidth="1"/>
    <col min="519" max="519" width="10.28515625" style="22" customWidth="1"/>
    <col min="520" max="520" width="14" style="22" customWidth="1"/>
    <col min="521" max="521" width="11.7109375" style="22" bestFit="1" customWidth="1"/>
    <col min="522" max="522" width="12.140625" style="22" customWidth="1"/>
    <col min="523" max="767" width="9.140625" style="22"/>
    <col min="768" max="768" width="29" style="22" customWidth="1"/>
    <col min="769" max="769" width="13" style="22" customWidth="1"/>
    <col min="770" max="770" width="14.7109375" style="22" customWidth="1"/>
    <col min="771" max="771" width="14.42578125" style="22" customWidth="1"/>
    <col min="772" max="772" width="14.140625" style="22" customWidth="1"/>
    <col min="773" max="773" width="13.5703125" style="22" customWidth="1"/>
    <col min="774" max="774" width="0" style="22" hidden="1" customWidth="1"/>
    <col min="775" max="775" width="10.28515625" style="22" customWidth="1"/>
    <col min="776" max="776" width="14" style="22" customWidth="1"/>
    <col min="777" max="777" width="11.7109375" style="22" bestFit="1" customWidth="1"/>
    <col min="778" max="778" width="12.140625" style="22" customWidth="1"/>
    <col min="779" max="1023" width="9.140625" style="22"/>
    <col min="1024" max="1024" width="29" style="22" customWidth="1"/>
    <col min="1025" max="1025" width="13" style="22" customWidth="1"/>
    <col min="1026" max="1026" width="14.7109375" style="22" customWidth="1"/>
    <col min="1027" max="1027" width="14.42578125" style="22" customWidth="1"/>
    <col min="1028" max="1028" width="14.140625" style="22" customWidth="1"/>
    <col min="1029" max="1029" width="13.5703125" style="22" customWidth="1"/>
    <col min="1030" max="1030" width="0" style="22" hidden="1" customWidth="1"/>
    <col min="1031" max="1031" width="10.28515625" style="22" customWidth="1"/>
    <col min="1032" max="1032" width="14" style="22" customWidth="1"/>
    <col min="1033" max="1033" width="11.7109375" style="22" bestFit="1" customWidth="1"/>
    <col min="1034" max="1034" width="12.140625" style="22" customWidth="1"/>
    <col min="1035" max="1279" width="9.140625" style="22"/>
    <col min="1280" max="1280" width="29" style="22" customWidth="1"/>
    <col min="1281" max="1281" width="13" style="22" customWidth="1"/>
    <col min="1282" max="1282" width="14.7109375" style="22" customWidth="1"/>
    <col min="1283" max="1283" width="14.42578125" style="22" customWidth="1"/>
    <col min="1284" max="1284" width="14.140625" style="22" customWidth="1"/>
    <col min="1285" max="1285" width="13.5703125" style="22" customWidth="1"/>
    <col min="1286" max="1286" width="0" style="22" hidden="1" customWidth="1"/>
    <col min="1287" max="1287" width="10.28515625" style="22" customWidth="1"/>
    <col min="1288" max="1288" width="14" style="22" customWidth="1"/>
    <col min="1289" max="1289" width="11.7109375" style="22" bestFit="1" customWidth="1"/>
    <col min="1290" max="1290" width="12.140625" style="22" customWidth="1"/>
    <col min="1291" max="1535" width="9.140625" style="22"/>
    <col min="1536" max="1536" width="29" style="22" customWidth="1"/>
    <col min="1537" max="1537" width="13" style="22" customWidth="1"/>
    <col min="1538" max="1538" width="14.7109375" style="22" customWidth="1"/>
    <col min="1539" max="1539" width="14.42578125" style="22" customWidth="1"/>
    <col min="1540" max="1540" width="14.140625" style="22" customWidth="1"/>
    <col min="1541" max="1541" width="13.5703125" style="22" customWidth="1"/>
    <col min="1542" max="1542" width="0" style="22" hidden="1" customWidth="1"/>
    <col min="1543" max="1543" width="10.28515625" style="22" customWidth="1"/>
    <col min="1544" max="1544" width="14" style="22" customWidth="1"/>
    <col min="1545" max="1545" width="11.7109375" style="22" bestFit="1" customWidth="1"/>
    <col min="1546" max="1546" width="12.140625" style="22" customWidth="1"/>
    <col min="1547" max="1791" width="9.140625" style="22"/>
    <col min="1792" max="1792" width="29" style="22" customWidth="1"/>
    <col min="1793" max="1793" width="13" style="22" customWidth="1"/>
    <col min="1794" max="1794" width="14.7109375" style="22" customWidth="1"/>
    <col min="1795" max="1795" width="14.42578125" style="22" customWidth="1"/>
    <col min="1796" max="1796" width="14.140625" style="22" customWidth="1"/>
    <col min="1797" max="1797" width="13.5703125" style="22" customWidth="1"/>
    <col min="1798" max="1798" width="0" style="22" hidden="1" customWidth="1"/>
    <col min="1799" max="1799" width="10.28515625" style="22" customWidth="1"/>
    <col min="1800" max="1800" width="14" style="22" customWidth="1"/>
    <col min="1801" max="1801" width="11.7109375" style="22" bestFit="1" customWidth="1"/>
    <col min="1802" max="1802" width="12.140625" style="22" customWidth="1"/>
    <col min="1803" max="2047" width="9.140625" style="22"/>
    <col min="2048" max="2048" width="29" style="22" customWidth="1"/>
    <col min="2049" max="2049" width="13" style="22" customWidth="1"/>
    <col min="2050" max="2050" width="14.7109375" style="22" customWidth="1"/>
    <col min="2051" max="2051" width="14.42578125" style="22" customWidth="1"/>
    <col min="2052" max="2052" width="14.140625" style="22" customWidth="1"/>
    <col min="2053" max="2053" width="13.5703125" style="22" customWidth="1"/>
    <col min="2054" max="2054" width="0" style="22" hidden="1" customWidth="1"/>
    <col min="2055" max="2055" width="10.28515625" style="22" customWidth="1"/>
    <col min="2056" max="2056" width="14" style="22" customWidth="1"/>
    <col min="2057" max="2057" width="11.7109375" style="22" bestFit="1" customWidth="1"/>
    <col min="2058" max="2058" width="12.140625" style="22" customWidth="1"/>
    <col min="2059" max="2303" width="9.140625" style="22"/>
    <col min="2304" max="2304" width="29" style="22" customWidth="1"/>
    <col min="2305" max="2305" width="13" style="22" customWidth="1"/>
    <col min="2306" max="2306" width="14.7109375" style="22" customWidth="1"/>
    <col min="2307" max="2307" width="14.42578125" style="22" customWidth="1"/>
    <col min="2308" max="2308" width="14.140625" style="22" customWidth="1"/>
    <col min="2309" max="2309" width="13.5703125" style="22" customWidth="1"/>
    <col min="2310" max="2310" width="0" style="22" hidden="1" customWidth="1"/>
    <col min="2311" max="2311" width="10.28515625" style="22" customWidth="1"/>
    <col min="2312" max="2312" width="14" style="22" customWidth="1"/>
    <col min="2313" max="2313" width="11.7109375" style="22" bestFit="1" customWidth="1"/>
    <col min="2314" max="2314" width="12.140625" style="22" customWidth="1"/>
    <col min="2315" max="2559" width="9.140625" style="22"/>
    <col min="2560" max="2560" width="29" style="22" customWidth="1"/>
    <col min="2561" max="2561" width="13" style="22" customWidth="1"/>
    <col min="2562" max="2562" width="14.7109375" style="22" customWidth="1"/>
    <col min="2563" max="2563" width="14.42578125" style="22" customWidth="1"/>
    <col min="2564" max="2564" width="14.140625" style="22" customWidth="1"/>
    <col min="2565" max="2565" width="13.5703125" style="22" customWidth="1"/>
    <col min="2566" max="2566" width="0" style="22" hidden="1" customWidth="1"/>
    <col min="2567" max="2567" width="10.28515625" style="22" customWidth="1"/>
    <col min="2568" max="2568" width="14" style="22" customWidth="1"/>
    <col min="2569" max="2569" width="11.7109375" style="22" bestFit="1" customWidth="1"/>
    <col min="2570" max="2570" width="12.140625" style="22" customWidth="1"/>
    <col min="2571" max="2815" width="9.140625" style="22"/>
    <col min="2816" max="2816" width="29" style="22" customWidth="1"/>
    <col min="2817" max="2817" width="13" style="22" customWidth="1"/>
    <col min="2818" max="2818" width="14.7109375" style="22" customWidth="1"/>
    <col min="2819" max="2819" width="14.42578125" style="22" customWidth="1"/>
    <col min="2820" max="2820" width="14.140625" style="22" customWidth="1"/>
    <col min="2821" max="2821" width="13.5703125" style="22" customWidth="1"/>
    <col min="2822" max="2822" width="0" style="22" hidden="1" customWidth="1"/>
    <col min="2823" max="2823" width="10.28515625" style="22" customWidth="1"/>
    <col min="2824" max="2824" width="14" style="22" customWidth="1"/>
    <col min="2825" max="2825" width="11.7109375" style="22" bestFit="1" customWidth="1"/>
    <col min="2826" max="2826" width="12.140625" style="22" customWidth="1"/>
    <col min="2827" max="3071" width="9.140625" style="22"/>
    <col min="3072" max="3072" width="29" style="22" customWidth="1"/>
    <col min="3073" max="3073" width="13" style="22" customWidth="1"/>
    <col min="3074" max="3074" width="14.7109375" style="22" customWidth="1"/>
    <col min="3075" max="3075" width="14.42578125" style="22" customWidth="1"/>
    <col min="3076" max="3076" width="14.140625" style="22" customWidth="1"/>
    <col min="3077" max="3077" width="13.5703125" style="22" customWidth="1"/>
    <col min="3078" max="3078" width="0" style="22" hidden="1" customWidth="1"/>
    <col min="3079" max="3079" width="10.28515625" style="22" customWidth="1"/>
    <col min="3080" max="3080" width="14" style="22" customWidth="1"/>
    <col min="3081" max="3081" width="11.7109375" style="22" bestFit="1" customWidth="1"/>
    <col min="3082" max="3082" width="12.140625" style="22" customWidth="1"/>
    <col min="3083" max="3327" width="9.140625" style="22"/>
    <col min="3328" max="3328" width="29" style="22" customWidth="1"/>
    <col min="3329" max="3329" width="13" style="22" customWidth="1"/>
    <col min="3330" max="3330" width="14.7109375" style="22" customWidth="1"/>
    <col min="3331" max="3331" width="14.42578125" style="22" customWidth="1"/>
    <col min="3332" max="3332" width="14.140625" style="22" customWidth="1"/>
    <col min="3333" max="3333" width="13.5703125" style="22" customWidth="1"/>
    <col min="3334" max="3334" width="0" style="22" hidden="1" customWidth="1"/>
    <col min="3335" max="3335" width="10.28515625" style="22" customWidth="1"/>
    <col min="3336" max="3336" width="14" style="22" customWidth="1"/>
    <col min="3337" max="3337" width="11.7109375" style="22" bestFit="1" customWidth="1"/>
    <col min="3338" max="3338" width="12.140625" style="22" customWidth="1"/>
    <col min="3339" max="3583" width="9.140625" style="22"/>
    <col min="3584" max="3584" width="29" style="22" customWidth="1"/>
    <col min="3585" max="3585" width="13" style="22" customWidth="1"/>
    <col min="3586" max="3586" width="14.7109375" style="22" customWidth="1"/>
    <col min="3587" max="3587" width="14.42578125" style="22" customWidth="1"/>
    <col min="3588" max="3588" width="14.140625" style="22" customWidth="1"/>
    <col min="3589" max="3589" width="13.5703125" style="22" customWidth="1"/>
    <col min="3590" max="3590" width="0" style="22" hidden="1" customWidth="1"/>
    <col min="3591" max="3591" width="10.28515625" style="22" customWidth="1"/>
    <col min="3592" max="3592" width="14" style="22" customWidth="1"/>
    <col min="3593" max="3593" width="11.7109375" style="22" bestFit="1" customWidth="1"/>
    <col min="3594" max="3594" width="12.140625" style="22" customWidth="1"/>
    <col min="3595" max="3839" width="9.140625" style="22"/>
    <col min="3840" max="3840" width="29" style="22" customWidth="1"/>
    <col min="3841" max="3841" width="13" style="22" customWidth="1"/>
    <col min="3842" max="3842" width="14.7109375" style="22" customWidth="1"/>
    <col min="3843" max="3843" width="14.42578125" style="22" customWidth="1"/>
    <col min="3844" max="3844" width="14.140625" style="22" customWidth="1"/>
    <col min="3845" max="3845" width="13.5703125" style="22" customWidth="1"/>
    <col min="3846" max="3846" width="0" style="22" hidden="1" customWidth="1"/>
    <col min="3847" max="3847" width="10.28515625" style="22" customWidth="1"/>
    <col min="3848" max="3848" width="14" style="22" customWidth="1"/>
    <col min="3849" max="3849" width="11.7109375" style="22" bestFit="1" customWidth="1"/>
    <col min="3850" max="3850" width="12.140625" style="22" customWidth="1"/>
    <col min="3851" max="4095" width="9.140625" style="22"/>
    <col min="4096" max="4096" width="29" style="22" customWidth="1"/>
    <col min="4097" max="4097" width="13" style="22" customWidth="1"/>
    <col min="4098" max="4098" width="14.7109375" style="22" customWidth="1"/>
    <col min="4099" max="4099" width="14.42578125" style="22" customWidth="1"/>
    <col min="4100" max="4100" width="14.140625" style="22" customWidth="1"/>
    <col min="4101" max="4101" width="13.5703125" style="22" customWidth="1"/>
    <col min="4102" max="4102" width="0" style="22" hidden="1" customWidth="1"/>
    <col min="4103" max="4103" width="10.28515625" style="22" customWidth="1"/>
    <col min="4104" max="4104" width="14" style="22" customWidth="1"/>
    <col min="4105" max="4105" width="11.7109375" style="22" bestFit="1" customWidth="1"/>
    <col min="4106" max="4106" width="12.140625" style="22" customWidth="1"/>
    <col min="4107" max="4351" width="9.140625" style="22"/>
    <col min="4352" max="4352" width="29" style="22" customWidth="1"/>
    <col min="4353" max="4353" width="13" style="22" customWidth="1"/>
    <col min="4354" max="4354" width="14.7109375" style="22" customWidth="1"/>
    <col min="4355" max="4355" width="14.42578125" style="22" customWidth="1"/>
    <col min="4356" max="4356" width="14.140625" style="22" customWidth="1"/>
    <col min="4357" max="4357" width="13.5703125" style="22" customWidth="1"/>
    <col min="4358" max="4358" width="0" style="22" hidden="1" customWidth="1"/>
    <col min="4359" max="4359" width="10.28515625" style="22" customWidth="1"/>
    <col min="4360" max="4360" width="14" style="22" customWidth="1"/>
    <col min="4361" max="4361" width="11.7109375" style="22" bestFit="1" customWidth="1"/>
    <col min="4362" max="4362" width="12.140625" style="22" customWidth="1"/>
    <col min="4363" max="4607" width="9.140625" style="22"/>
    <col min="4608" max="4608" width="29" style="22" customWidth="1"/>
    <col min="4609" max="4609" width="13" style="22" customWidth="1"/>
    <col min="4610" max="4610" width="14.7109375" style="22" customWidth="1"/>
    <col min="4611" max="4611" width="14.42578125" style="22" customWidth="1"/>
    <col min="4612" max="4612" width="14.140625" style="22" customWidth="1"/>
    <col min="4613" max="4613" width="13.5703125" style="22" customWidth="1"/>
    <col min="4614" max="4614" width="0" style="22" hidden="1" customWidth="1"/>
    <col min="4615" max="4615" width="10.28515625" style="22" customWidth="1"/>
    <col min="4616" max="4616" width="14" style="22" customWidth="1"/>
    <col min="4617" max="4617" width="11.7109375" style="22" bestFit="1" customWidth="1"/>
    <col min="4618" max="4618" width="12.140625" style="22" customWidth="1"/>
    <col min="4619" max="4863" width="9.140625" style="22"/>
    <col min="4864" max="4864" width="29" style="22" customWidth="1"/>
    <col min="4865" max="4865" width="13" style="22" customWidth="1"/>
    <col min="4866" max="4866" width="14.7109375" style="22" customWidth="1"/>
    <col min="4867" max="4867" width="14.42578125" style="22" customWidth="1"/>
    <col min="4868" max="4868" width="14.140625" style="22" customWidth="1"/>
    <col min="4869" max="4869" width="13.5703125" style="22" customWidth="1"/>
    <col min="4870" max="4870" width="0" style="22" hidden="1" customWidth="1"/>
    <col min="4871" max="4871" width="10.28515625" style="22" customWidth="1"/>
    <col min="4872" max="4872" width="14" style="22" customWidth="1"/>
    <col min="4873" max="4873" width="11.7109375" style="22" bestFit="1" customWidth="1"/>
    <col min="4874" max="4874" width="12.140625" style="22" customWidth="1"/>
    <col min="4875" max="5119" width="9.140625" style="22"/>
    <col min="5120" max="5120" width="29" style="22" customWidth="1"/>
    <col min="5121" max="5121" width="13" style="22" customWidth="1"/>
    <col min="5122" max="5122" width="14.7109375" style="22" customWidth="1"/>
    <col min="5123" max="5123" width="14.42578125" style="22" customWidth="1"/>
    <col min="5124" max="5124" width="14.140625" style="22" customWidth="1"/>
    <col min="5125" max="5125" width="13.5703125" style="22" customWidth="1"/>
    <col min="5126" max="5126" width="0" style="22" hidden="1" customWidth="1"/>
    <col min="5127" max="5127" width="10.28515625" style="22" customWidth="1"/>
    <col min="5128" max="5128" width="14" style="22" customWidth="1"/>
    <col min="5129" max="5129" width="11.7109375" style="22" bestFit="1" customWidth="1"/>
    <col min="5130" max="5130" width="12.140625" style="22" customWidth="1"/>
    <col min="5131" max="5375" width="9.140625" style="22"/>
    <col min="5376" max="5376" width="29" style="22" customWidth="1"/>
    <col min="5377" max="5377" width="13" style="22" customWidth="1"/>
    <col min="5378" max="5378" width="14.7109375" style="22" customWidth="1"/>
    <col min="5379" max="5379" width="14.42578125" style="22" customWidth="1"/>
    <col min="5380" max="5380" width="14.140625" style="22" customWidth="1"/>
    <col min="5381" max="5381" width="13.5703125" style="22" customWidth="1"/>
    <col min="5382" max="5382" width="0" style="22" hidden="1" customWidth="1"/>
    <col min="5383" max="5383" width="10.28515625" style="22" customWidth="1"/>
    <col min="5384" max="5384" width="14" style="22" customWidth="1"/>
    <col min="5385" max="5385" width="11.7109375" style="22" bestFit="1" customWidth="1"/>
    <col min="5386" max="5386" width="12.140625" style="22" customWidth="1"/>
    <col min="5387" max="5631" width="9.140625" style="22"/>
    <col min="5632" max="5632" width="29" style="22" customWidth="1"/>
    <col min="5633" max="5633" width="13" style="22" customWidth="1"/>
    <col min="5634" max="5634" width="14.7109375" style="22" customWidth="1"/>
    <col min="5635" max="5635" width="14.42578125" style="22" customWidth="1"/>
    <col min="5636" max="5636" width="14.140625" style="22" customWidth="1"/>
    <col min="5637" max="5637" width="13.5703125" style="22" customWidth="1"/>
    <col min="5638" max="5638" width="0" style="22" hidden="1" customWidth="1"/>
    <col min="5639" max="5639" width="10.28515625" style="22" customWidth="1"/>
    <col min="5640" max="5640" width="14" style="22" customWidth="1"/>
    <col min="5641" max="5641" width="11.7109375" style="22" bestFit="1" customWidth="1"/>
    <col min="5642" max="5642" width="12.140625" style="22" customWidth="1"/>
    <col min="5643" max="5887" width="9.140625" style="22"/>
    <col min="5888" max="5888" width="29" style="22" customWidth="1"/>
    <col min="5889" max="5889" width="13" style="22" customWidth="1"/>
    <col min="5890" max="5890" width="14.7109375" style="22" customWidth="1"/>
    <col min="5891" max="5891" width="14.42578125" style="22" customWidth="1"/>
    <col min="5892" max="5892" width="14.140625" style="22" customWidth="1"/>
    <col min="5893" max="5893" width="13.5703125" style="22" customWidth="1"/>
    <col min="5894" max="5894" width="0" style="22" hidden="1" customWidth="1"/>
    <col min="5895" max="5895" width="10.28515625" style="22" customWidth="1"/>
    <col min="5896" max="5896" width="14" style="22" customWidth="1"/>
    <col min="5897" max="5897" width="11.7109375" style="22" bestFit="1" customWidth="1"/>
    <col min="5898" max="5898" width="12.140625" style="22" customWidth="1"/>
    <col min="5899" max="6143" width="9.140625" style="22"/>
    <col min="6144" max="6144" width="29" style="22" customWidth="1"/>
    <col min="6145" max="6145" width="13" style="22" customWidth="1"/>
    <col min="6146" max="6146" width="14.7109375" style="22" customWidth="1"/>
    <col min="6147" max="6147" width="14.42578125" style="22" customWidth="1"/>
    <col min="6148" max="6148" width="14.140625" style="22" customWidth="1"/>
    <col min="6149" max="6149" width="13.5703125" style="22" customWidth="1"/>
    <col min="6150" max="6150" width="0" style="22" hidden="1" customWidth="1"/>
    <col min="6151" max="6151" width="10.28515625" style="22" customWidth="1"/>
    <col min="6152" max="6152" width="14" style="22" customWidth="1"/>
    <col min="6153" max="6153" width="11.7109375" style="22" bestFit="1" customWidth="1"/>
    <col min="6154" max="6154" width="12.140625" style="22" customWidth="1"/>
    <col min="6155" max="6399" width="9.140625" style="22"/>
    <col min="6400" max="6400" width="29" style="22" customWidth="1"/>
    <col min="6401" max="6401" width="13" style="22" customWidth="1"/>
    <col min="6402" max="6402" width="14.7109375" style="22" customWidth="1"/>
    <col min="6403" max="6403" width="14.42578125" style="22" customWidth="1"/>
    <col min="6404" max="6404" width="14.140625" style="22" customWidth="1"/>
    <col min="6405" max="6405" width="13.5703125" style="22" customWidth="1"/>
    <col min="6406" max="6406" width="0" style="22" hidden="1" customWidth="1"/>
    <col min="6407" max="6407" width="10.28515625" style="22" customWidth="1"/>
    <col min="6408" max="6408" width="14" style="22" customWidth="1"/>
    <col min="6409" max="6409" width="11.7109375" style="22" bestFit="1" customWidth="1"/>
    <col min="6410" max="6410" width="12.140625" style="22" customWidth="1"/>
    <col min="6411" max="6655" width="9.140625" style="22"/>
    <col min="6656" max="6656" width="29" style="22" customWidth="1"/>
    <col min="6657" max="6657" width="13" style="22" customWidth="1"/>
    <col min="6658" max="6658" width="14.7109375" style="22" customWidth="1"/>
    <col min="6659" max="6659" width="14.42578125" style="22" customWidth="1"/>
    <col min="6660" max="6660" width="14.140625" style="22" customWidth="1"/>
    <col min="6661" max="6661" width="13.5703125" style="22" customWidth="1"/>
    <col min="6662" max="6662" width="0" style="22" hidden="1" customWidth="1"/>
    <col min="6663" max="6663" width="10.28515625" style="22" customWidth="1"/>
    <col min="6664" max="6664" width="14" style="22" customWidth="1"/>
    <col min="6665" max="6665" width="11.7109375" style="22" bestFit="1" customWidth="1"/>
    <col min="6666" max="6666" width="12.140625" style="22" customWidth="1"/>
    <col min="6667" max="6911" width="9.140625" style="22"/>
    <col min="6912" max="6912" width="29" style="22" customWidth="1"/>
    <col min="6913" max="6913" width="13" style="22" customWidth="1"/>
    <col min="6914" max="6914" width="14.7109375" style="22" customWidth="1"/>
    <col min="6915" max="6915" width="14.42578125" style="22" customWidth="1"/>
    <col min="6916" max="6916" width="14.140625" style="22" customWidth="1"/>
    <col min="6917" max="6917" width="13.5703125" style="22" customWidth="1"/>
    <col min="6918" max="6918" width="0" style="22" hidden="1" customWidth="1"/>
    <col min="6919" max="6919" width="10.28515625" style="22" customWidth="1"/>
    <col min="6920" max="6920" width="14" style="22" customWidth="1"/>
    <col min="6921" max="6921" width="11.7109375" style="22" bestFit="1" customWidth="1"/>
    <col min="6922" max="6922" width="12.140625" style="22" customWidth="1"/>
    <col min="6923" max="7167" width="9.140625" style="22"/>
    <col min="7168" max="7168" width="29" style="22" customWidth="1"/>
    <col min="7169" max="7169" width="13" style="22" customWidth="1"/>
    <col min="7170" max="7170" width="14.7109375" style="22" customWidth="1"/>
    <col min="7171" max="7171" width="14.42578125" style="22" customWidth="1"/>
    <col min="7172" max="7172" width="14.140625" style="22" customWidth="1"/>
    <col min="7173" max="7173" width="13.5703125" style="22" customWidth="1"/>
    <col min="7174" max="7174" width="0" style="22" hidden="1" customWidth="1"/>
    <col min="7175" max="7175" width="10.28515625" style="22" customWidth="1"/>
    <col min="7176" max="7176" width="14" style="22" customWidth="1"/>
    <col min="7177" max="7177" width="11.7109375" style="22" bestFit="1" customWidth="1"/>
    <col min="7178" max="7178" width="12.140625" style="22" customWidth="1"/>
    <col min="7179" max="7423" width="9.140625" style="22"/>
    <col min="7424" max="7424" width="29" style="22" customWidth="1"/>
    <col min="7425" max="7425" width="13" style="22" customWidth="1"/>
    <col min="7426" max="7426" width="14.7109375" style="22" customWidth="1"/>
    <col min="7427" max="7427" width="14.42578125" style="22" customWidth="1"/>
    <col min="7428" max="7428" width="14.140625" style="22" customWidth="1"/>
    <col min="7429" max="7429" width="13.5703125" style="22" customWidth="1"/>
    <col min="7430" max="7430" width="0" style="22" hidden="1" customWidth="1"/>
    <col min="7431" max="7431" width="10.28515625" style="22" customWidth="1"/>
    <col min="7432" max="7432" width="14" style="22" customWidth="1"/>
    <col min="7433" max="7433" width="11.7109375" style="22" bestFit="1" customWidth="1"/>
    <col min="7434" max="7434" width="12.140625" style="22" customWidth="1"/>
    <col min="7435" max="7679" width="9.140625" style="22"/>
    <col min="7680" max="7680" width="29" style="22" customWidth="1"/>
    <col min="7681" max="7681" width="13" style="22" customWidth="1"/>
    <col min="7682" max="7682" width="14.7109375" style="22" customWidth="1"/>
    <col min="7683" max="7683" width="14.42578125" style="22" customWidth="1"/>
    <col min="7684" max="7684" width="14.140625" style="22" customWidth="1"/>
    <col min="7685" max="7685" width="13.5703125" style="22" customWidth="1"/>
    <col min="7686" max="7686" width="0" style="22" hidden="1" customWidth="1"/>
    <col min="7687" max="7687" width="10.28515625" style="22" customWidth="1"/>
    <col min="7688" max="7688" width="14" style="22" customWidth="1"/>
    <col min="7689" max="7689" width="11.7109375" style="22" bestFit="1" customWidth="1"/>
    <col min="7690" max="7690" width="12.140625" style="22" customWidth="1"/>
    <col min="7691" max="7935" width="9.140625" style="22"/>
    <col min="7936" max="7936" width="29" style="22" customWidth="1"/>
    <col min="7937" max="7937" width="13" style="22" customWidth="1"/>
    <col min="7938" max="7938" width="14.7109375" style="22" customWidth="1"/>
    <col min="7939" max="7939" width="14.42578125" style="22" customWidth="1"/>
    <col min="7940" max="7940" width="14.140625" style="22" customWidth="1"/>
    <col min="7941" max="7941" width="13.5703125" style="22" customWidth="1"/>
    <col min="7942" max="7942" width="0" style="22" hidden="1" customWidth="1"/>
    <col min="7943" max="7943" width="10.28515625" style="22" customWidth="1"/>
    <col min="7944" max="7944" width="14" style="22" customWidth="1"/>
    <col min="7945" max="7945" width="11.7109375" style="22" bestFit="1" customWidth="1"/>
    <col min="7946" max="7946" width="12.140625" style="22" customWidth="1"/>
    <col min="7947" max="8191" width="9.140625" style="22"/>
    <col min="8192" max="8192" width="29" style="22" customWidth="1"/>
    <col min="8193" max="8193" width="13" style="22" customWidth="1"/>
    <col min="8194" max="8194" width="14.7109375" style="22" customWidth="1"/>
    <col min="8195" max="8195" width="14.42578125" style="22" customWidth="1"/>
    <col min="8196" max="8196" width="14.140625" style="22" customWidth="1"/>
    <col min="8197" max="8197" width="13.5703125" style="22" customWidth="1"/>
    <col min="8198" max="8198" width="0" style="22" hidden="1" customWidth="1"/>
    <col min="8199" max="8199" width="10.28515625" style="22" customWidth="1"/>
    <col min="8200" max="8200" width="14" style="22" customWidth="1"/>
    <col min="8201" max="8201" width="11.7109375" style="22" bestFit="1" customWidth="1"/>
    <col min="8202" max="8202" width="12.140625" style="22" customWidth="1"/>
    <col min="8203" max="8447" width="9.140625" style="22"/>
    <col min="8448" max="8448" width="29" style="22" customWidth="1"/>
    <col min="8449" max="8449" width="13" style="22" customWidth="1"/>
    <col min="8450" max="8450" width="14.7109375" style="22" customWidth="1"/>
    <col min="8451" max="8451" width="14.42578125" style="22" customWidth="1"/>
    <col min="8452" max="8452" width="14.140625" style="22" customWidth="1"/>
    <col min="8453" max="8453" width="13.5703125" style="22" customWidth="1"/>
    <col min="8454" max="8454" width="0" style="22" hidden="1" customWidth="1"/>
    <col min="8455" max="8455" width="10.28515625" style="22" customWidth="1"/>
    <col min="8456" max="8456" width="14" style="22" customWidth="1"/>
    <col min="8457" max="8457" width="11.7109375" style="22" bestFit="1" customWidth="1"/>
    <col min="8458" max="8458" width="12.140625" style="22" customWidth="1"/>
    <col min="8459" max="8703" width="9.140625" style="22"/>
    <col min="8704" max="8704" width="29" style="22" customWidth="1"/>
    <col min="8705" max="8705" width="13" style="22" customWidth="1"/>
    <col min="8706" max="8706" width="14.7109375" style="22" customWidth="1"/>
    <col min="8707" max="8707" width="14.42578125" style="22" customWidth="1"/>
    <col min="8708" max="8708" width="14.140625" style="22" customWidth="1"/>
    <col min="8709" max="8709" width="13.5703125" style="22" customWidth="1"/>
    <col min="8710" max="8710" width="0" style="22" hidden="1" customWidth="1"/>
    <col min="8711" max="8711" width="10.28515625" style="22" customWidth="1"/>
    <col min="8712" max="8712" width="14" style="22" customWidth="1"/>
    <col min="8713" max="8713" width="11.7109375" style="22" bestFit="1" customWidth="1"/>
    <col min="8714" max="8714" width="12.140625" style="22" customWidth="1"/>
    <col min="8715" max="8959" width="9.140625" style="22"/>
    <col min="8960" max="8960" width="29" style="22" customWidth="1"/>
    <col min="8961" max="8961" width="13" style="22" customWidth="1"/>
    <col min="8962" max="8962" width="14.7109375" style="22" customWidth="1"/>
    <col min="8963" max="8963" width="14.42578125" style="22" customWidth="1"/>
    <col min="8964" max="8964" width="14.140625" style="22" customWidth="1"/>
    <col min="8965" max="8965" width="13.5703125" style="22" customWidth="1"/>
    <col min="8966" max="8966" width="0" style="22" hidden="1" customWidth="1"/>
    <col min="8967" max="8967" width="10.28515625" style="22" customWidth="1"/>
    <col min="8968" max="8968" width="14" style="22" customWidth="1"/>
    <col min="8969" max="8969" width="11.7109375" style="22" bestFit="1" customWidth="1"/>
    <col min="8970" max="8970" width="12.140625" style="22" customWidth="1"/>
    <col min="8971" max="9215" width="9.140625" style="22"/>
    <col min="9216" max="9216" width="29" style="22" customWidth="1"/>
    <col min="9217" max="9217" width="13" style="22" customWidth="1"/>
    <col min="9218" max="9218" width="14.7109375" style="22" customWidth="1"/>
    <col min="9219" max="9219" width="14.42578125" style="22" customWidth="1"/>
    <col min="9220" max="9220" width="14.140625" style="22" customWidth="1"/>
    <col min="9221" max="9221" width="13.5703125" style="22" customWidth="1"/>
    <col min="9222" max="9222" width="0" style="22" hidden="1" customWidth="1"/>
    <col min="9223" max="9223" width="10.28515625" style="22" customWidth="1"/>
    <col min="9224" max="9224" width="14" style="22" customWidth="1"/>
    <col min="9225" max="9225" width="11.7109375" style="22" bestFit="1" customWidth="1"/>
    <col min="9226" max="9226" width="12.140625" style="22" customWidth="1"/>
    <col min="9227" max="9471" width="9.140625" style="22"/>
    <col min="9472" max="9472" width="29" style="22" customWidth="1"/>
    <col min="9473" max="9473" width="13" style="22" customWidth="1"/>
    <col min="9474" max="9474" width="14.7109375" style="22" customWidth="1"/>
    <col min="9475" max="9475" width="14.42578125" style="22" customWidth="1"/>
    <col min="9476" max="9476" width="14.140625" style="22" customWidth="1"/>
    <col min="9477" max="9477" width="13.5703125" style="22" customWidth="1"/>
    <col min="9478" max="9478" width="0" style="22" hidden="1" customWidth="1"/>
    <col min="9479" max="9479" width="10.28515625" style="22" customWidth="1"/>
    <col min="9480" max="9480" width="14" style="22" customWidth="1"/>
    <col min="9481" max="9481" width="11.7109375" style="22" bestFit="1" customWidth="1"/>
    <col min="9482" max="9482" width="12.140625" style="22" customWidth="1"/>
    <col min="9483" max="9727" width="9.140625" style="22"/>
    <col min="9728" max="9728" width="29" style="22" customWidth="1"/>
    <col min="9729" max="9729" width="13" style="22" customWidth="1"/>
    <col min="9730" max="9730" width="14.7109375" style="22" customWidth="1"/>
    <col min="9731" max="9731" width="14.42578125" style="22" customWidth="1"/>
    <col min="9732" max="9732" width="14.140625" style="22" customWidth="1"/>
    <col min="9733" max="9733" width="13.5703125" style="22" customWidth="1"/>
    <col min="9734" max="9734" width="0" style="22" hidden="1" customWidth="1"/>
    <col min="9735" max="9735" width="10.28515625" style="22" customWidth="1"/>
    <col min="9736" max="9736" width="14" style="22" customWidth="1"/>
    <col min="9737" max="9737" width="11.7109375" style="22" bestFit="1" customWidth="1"/>
    <col min="9738" max="9738" width="12.140625" style="22" customWidth="1"/>
    <col min="9739" max="9983" width="9.140625" style="22"/>
    <col min="9984" max="9984" width="29" style="22" customWidth="1"/>
    <col min="9985" max="9985" width="13" style="22" customWidth="1"/>
    <col min="9986" max="9986" width="14.7109375" style="22" customWidth="1"/>
    <col min="9987" max="9987" width="14.42578125" style="22" customWidth="1"/>
    <col min="9988" max="9988" width="14.140625" style="22" customWidth="1"/>
    <col min="9989" max="9989" width="13.5703125" style="22" customWidth="1"/>
    <col min="9990" max="9990" width="0" style="22" hidden="1" customWidth="1"/>
    <col min="9991" max="9991" width="10.28515625" style="22" customWidth="1"/>
    <col min="9992" max="9992" width="14" style="22" customWidth="1"/>
    <col min="9993" max="9993" width="11.7109375" style="22" bestFit="1" customWidth="1"/>
    <col min="9994" max="9994" width="12.140625" style="22" customWidth="1"/>
    <col min="9995" max="10239" width="9.140625" style="22"/>
    <col min="10240" max="10240" width="29" style="22" customWidth="1"/>
    <col min="10241" max="10241" width="13" style="22" customWidth="1"/>
    <col min="10242" max="10242" width="14.7109375" style="22" customWidth="1"/>
    <col min="10243" max="10243" width="14.42578125" style="22" customWidth="1"/>
    <col min="10244" max="10244" width="14.140625" style="22" customWidth="1"/>
    <col min="10245" max="10245" width="13.5703125" style="22" customWidth="1"/>
    <col min="10246" max="10246" width="0" style="22" hidden="1" customWidth="1"/>
    <col min="10247" max="10247" width="10.28515625" style="22" customWidth="1"/>
    <col min="10248" max="10248" width="14" style="22" customWidth="1"/>
    <col min="10249" max="10249" width="11.7109375" style="22" bestFit="1" customWidth="1"/>
    <col min="10250" max="10250" width="12.140625" style="22" customWidth="1"/>
    <col min="10251" max="10495" width="9.140625" style="22"/>
    <col min="10496" max="10496" width="29" style="22" customWidth="1"/>
    <col min="10497" max="10497" width="13" style="22" customWidth="1"/>
    <col min="10498" max="10498" width="14.7109375" style="22" customWidth="1"/>
    <col min="10499" max="10499" width="14.42578125" style="22" customWidth="1"/>
    <col min="10500" max="10500" width="14.140625" style="22" customWidth="1"/>
    <col min="10501" max="10501" width="13.5703125" style="22" customWidth="1"/>
    <col min="10502" max="10502" width="0" style="22" hidden="1" customWidth="1"/>
    <col min="10503" max="10503" width="10.28515625" style="22" customWidth="1"/>
    <col min="10504" max="10504" width="14" style="22" customWidth="1"/>
    <col min="10505" max="10505" width="11.7109375" style="22" bestFit="1" customWidth="1"/>
    <col min="10506" max="10506" width="12.140625" style="22" customWidth="1"/>
    <col min="10507" max="10751" width="9.140625" style="22"/>
    <col min="10752" max="10752" width="29" style="22" customWidth="1"/>
    <col min="10753" max="10753" width="13" style="22" customWidth="1"/>
    <col min="10754" max="10754" width="14.7109375" style="22" customWidth="1"/>
    <col min="10755" max="10755" width="14.42578125" style="22" customWidth="1"/>
    <col min="10756" max="10756" width="14.140625" style="22" customWidth="1"/>
    <col min="10757" max="10757" width="13.5703125" style="22" customWidth="1"/>
    <col min="10758" max="10758" width="0" style="22" hidden="1" customWidth="1"/>
    <col min="10759" max="10759" width="10.28515625" style="22" customWidth="1"/>
    <col min="10760" max="10760" width="14" style="22" customWidth="1"/>
    <col min="10761" max="10761" width="11.7109375" style="22" bestFit="1" customWidth="1"/>
    <col min="10762" max="10762" width="12.140625" style="22" customWidth="1"/>
    <col min="10763" max="11007" width="9.140625" style="22"/>
    <col min="11008" max="11008" width="29" style="22" customWidth="1"/>
    <col min="11009" max="11009" width="13" style="22" customWidth="1"/>
    <col min="11010" max="11010" width="14.7109375" style="22" customWidth="1"/>
    <col min="11011" max="11011" width="14.42578125" style="22" customWidth="1"/>
    <col min="11012" max="11012" width="14.140625" style="22" customWidth="1"/>
    <col min="11013" max="11013" width="13.5703125" style="22" customWidth="1"/>
    <col min="11014" max="11014" width="0" style="22" hidden="1" customWidth="1"/>
    <col min="11015" max="11015" width="10.28515625" style="22" customWidth="1"/>
    <col min="11016" max="11016" width="14" style="22" customWidth="1"/>
    <col min="11017" max="11017" width="11.7109375" style="22" bestFit="1" customWidth="1"/>
    <col min="11018" max="11018" width="12.140625" style="22" customWidth="1"/>
    <col min="11019" max="11263" width="9.140625" style="22"/>
    <col min="11264" max="11264" width="29" style="22" customWidth="1"/>
    <col min="11265" max="11265" width="13" style="22" customWidth="1"/>
    <col min="11266" max="11266" width="14.7109375" style="22" customWidth="1"/>
    <col min="11267" max="11267" width="14.42578125" style="22" customWidth="1"/>
    <col min="11268" max="11268" width="14.140625" style="22" customWidth="1"/>
    <col min="11269" max="11269" width="13.5703125" style="22" customWidth="1"/>
    <col min="11270" max="11270" width="0" style="22" hidden="1" customWidth="1"/>
    <col min="11271" max="11271" width="10.28515625" style="22" customWidth="1"/>
    <col min="11272" max="11272" width="14" style="22" customWidth="1"/>
    <col min="11273" max="11273" width="11.7109375" style="22" bestFit="1" customWidth="1"/>
    <col min="11274" max="11274" width="12.140625" style="22" customWidth="1"/>
    <col min="11275" max="11519" width="9.140625" style="22"/>
    <col min="11520" max="11520" width="29" style="22" customWidth="1"/>
    <col min="11521" max="11521" width="13" style="22" customWidth="1"/>
    <col min="11522" max="11522" width="14.7109375" style="22" customWidth="1"/>
    <col min="11523" max="11523" width="14.42578125" style="22" customWidth="1"/>
    <col min="11524" max="11524" width="14.140625" style="22" customWidth="1"/>
    <col min="11525" max="11525" width="13.5703125" style="22" customWidth="1"/>
    <col min="11526" max="11526" width="0" style="22" hidden="1" customWidth="1"/>
    <col min="11527" max="11527" width="10.28515625" style="22" customWidth="1"/>
    <col min="11528" max="11528" width="14" style="22" customWidth="1"/>
    <col min="11529" max="11529" width="11.7109375" style="22" bestFit="1" customWidth="1"/>
    <col min="11530" max="11530" width="12.140625" style="22" customWidth="1"/>
    <col min="11531" max="11775" width="9.140625" style="22"/>
    <col min="11776" max="11776" width="29" style="22" customWidth="1"/>
    <col min="11777" max="11777" width="13" style="22" customWidth="1"/>
    <col min="11778" max="11778" width="14.7109375" style="22" customWidth="1"/>
    <col min="11779" max="11779" width="14.42578125" style="22" customWidth="1"/>
    <col min="11780" max="11780" width="14.140625" style="22" customWidth="1"/>
    <col min="11781" max="11781" width="13.5703125" style="22" customWidth="1"/>
    <col min="11782" max="11782" width="0" style="22" hidden="1" customWidth="1"/>
    <col min="11783" max="11783" width="10.28515625" style="22" customWidth="1"/>
    <col min="11784" max="11784" width="14" style="22" customWidth="1"/>
    <col min="11785" max="11785" width="11.7109375" style="22" bestFit="1" customWidth="1"/>
    <col min="11786" max="11786" width="12.140625" style="22" customWidth="1"/>
    <col min="11787" max="12031" width="9.140625" style="22"/>
    <col min="12032" max="12032" width="29" style="22" customWidth="1"/>
    <col min="12033" max="12033" width="13" style="22" customWidth="1"/>
    <col min="12034" max="12034" width="14.7109375" style="22" customWidth="1"/>
    <col min="12035" max="12035" width="14.42578125" style="22" customWidth="1"/>
    <col min="12036" max="12036" width="14.140625" style="22" customWidth="1"/>
    <col min="12037" max="12037" width="13.5703125" style="22" customWidth="1"/>
    <col min="12038" max="12038" width="0" style="22" hidden="1" customWidth="1"/>
    <col min="12039" max="12039" width="10.28515625" style="22" customWidth="1"/>
    <col min="12040" max="12040" width="14" style="22" customWidth="1"/>
    <col min="12041" max="12041" width="11.7109375" style="22" bestFit="1" customWidth="1"/>
    <col min="12042" max="12042" width="12.140625" style="22" customWidth="1"/>
    <col min="12043" max="12287" width="9.140625" style="22"/>
    <col min="12288" max="12288" width="29" style="22" customWidth="1"/>
    <col min="12289" max="12289" width="13" style="22" customWidth="1"/>
    <col min="12290" max="12290" width="14.7109375" style="22" customWidth="1"/>
    <col min="12291" max="12291" width="14.42578125" style="22" customWidth="1"/>
    <col min="12292" max="12292" width="14.140625" style="22" customWidth="1"/>
    <col min="12293" max="12293" width="13.5703125" style="22" customWidth="1"/>
    <col min="12294" max="12294" width="0" style="22" hidden="1" customWidth="1"/>
    <col min="12295" max="12295" width="10.28515625" style="22" customWidth="1"/>
    <col min="12296" max="12296" width="14" style="22" customWidth="1"/>
    <col min="12297" max="12297" width="11.7109375" style="22" bestFit="1" customWidth="1"/>
    <col min="12298" max="12298" width="12.140625" style="22" customWidth="1"/>
    <col min="12299" max="12543" width="9.140625" style="22"/>
    <col min="12544" max="12544" width="29" style="22" customWidth="1"/>
    <col min="12545" max="12545" width="13" style="22" customWidth="1"/>
    <col min="12546" max="12546" width="14.7109375" style="22" customWidth="1"/>
    <col min="12547" max="12547" width="14.42578125" style="22" customWidth="1"/>
    <col min="12548" max="12548" width="14.140625" style="22" customWidth="1"/>
    <col min="12549" max="12549" width="13.5703125" style="22" customWidth="1"/>
    <col min="12550" max="12550" width="0" style="22" hidden="1" customWidth="1"/>
    <col min="12551" max="12551" width="10.28515625" style="22" customWidth="1"/>
    <col min="12552" max="12552" width="14" style="22" customWidth="1"/>
    <col min="12553" max="12553" width="11.7109375" style="22" bestFit="1" customWidth="1"/>
    <col min="12554" max="12554" width="12.140625" style="22" customWidth="1"/>
    <col min="12555" max="12799" width="9.140625" style="22"/>
    <col min="12800" max="12800" width="29" style="22" customWidth="1"/>
    <col min="12801" max="12801" width="13" style="22" customWidth="1"/>
    <col min="12802" max="12802" width="14.7109375" style="22" customWidth="1"/>
    <col min="12803" max="12803" width="14.42578125" style="22" customWidth="1"/>
    <col min="12804" max="12804" width="14.140625" style="22" customWidth="1"/>
    <col min="12805" max="12805" width="13.5703125" style="22" customWidth="1"/>
    <col min="12806" max="12806" width="0" style="22" hidden="1" customWidth="1"/>
    <col min="12807" max="12807" width="10.28515625" style="22" customWidth="1"/>
    <col min="12808" max="12808" width="14" style="22" customWidth="1"/>
    <col min="12809" max="12809" width="11.7109375" style="22" bestFit="1" customWidth="1"/>
    <col min="12810" max="12810" width="12.140625" style="22" customWidth="1"/>
    <col min="12811" max="13055" width="9.140625" style="22"/>
    <col min="13056" max="13056" width="29" style="22" customWidth="1"/>
    <col min="13057" max="13057" width="13" style="22" customWidth="1"/>
    <col min="13058" max="13058" width="14.7109375" style="22" customWidth="1"/>
    <col min="13059" max="13059" width="14.42578125" style="22" customWidth="1"/>
    <col min="13060" max="13060" width="14.140625" style="22" customWidth="1"/>
    <col min="13061" max="13061" width="13.5703125" style="22" customWidth="1"/>
    <col min="13062" max="13062" width="0" style="22" hidden="1" customWidth="1"/>
    <col min="13063" max="13063" width="10.28515625" style="22" customWidth="1"/>
    <col min="13064" max="13064" width="14" style="22" customWidth="1"/>
    <col min="13065" max="13065" width="11.7109375" style="22" bestFit="1" customWidth="1"/>
    <col min="13066" max="13066" width="12.140625" style="22" customWidth="1"/>
    <col min="13067" max="13311" width="9.140625" style="22"/>
    <col min="13312" max="13312" width="29" style="22" customWidth="1"/>
    <col min="13313" max="13313" width="13" style="22" customWidth="1"/>
    <col min="13314" max="13314" width="14.7109375" style="22" customWidth="1"/>
    <col min="13315" max="13315" width="14.42578125" style="22" customWidth="1"/>
    <col min="13316" max="13316" width="14.140625" style="22" customWidth="1"/>
    <col min="13317" max="13317" width="13.5703125" style="22" customWidth="1"/>
    <col min="13318" max="13318" width="0" style="22" hidden="1" customWidth="1"/>
    <col min="13319" max="13319" width="10.28515625" style="22" customWidth="1"/>
    <col min="13320" max="13320" width="14" style="22" customWidth="1"/>
    <col min="13321" max="13321" width="11.7109375" style="22" bestFit="1" customWidth="1"/>
    <col min="13322" max="13322" width="12.140625" style="22" customWidth="1"/>
    <col min="13323" max="13567" width="9.140625" style="22"/>
    <col min="13568" max="13568" width="29" style="22" customWidth="1"/>
    <col min="13569" max="13569" width="13" style="22" customWidth="1"/>
    <col min="13570" max="13570" width="14.7109375" style="22" customWidth="1"/>
    <col min="13571" max="13571" width="14.42578125" style="22" customWidth="1"/>
    <col min="13572" max="13572" width="14.140625" style="22" customWidth="1"/>
    <col min="13573" max="13573" width="13.5703125" style="22" customWidth="1"/>
    <col min="13574" max="13574" width="0" style="22" hidden="1" customWidth="1"/>
    <col min="13575" max="13575" width="10.28515625" style="22" customWidth="1"/>
    <col min="13576" max="13576" width="14" style="22" customWidth="1"/>
    <col min="13577" max="13577" width="11.7109375" style="22" bestFit="1" customWidth="1"/>
    <col min="13578" max="13578" width="12.140625" style="22" customWidth="1"/>
    <col min="13579" max="13823" width="9.140625" style="22"/>
    <col min="13824" max="13824" width="29" style="22" customWidth="1"/>
    <col min="13825" max="13825" width="13" style="22" customWidth="1"/>
    <col min="13826" max="13826" width="14.7109375" style="22" customWidth="1"/>
    <col min="13827" max="13827" width="14.42578125" style="22" customWidth="1"/>
    <col min="13828" max="13828" width="14.140625" style="22" customWidth="1"/>
    <col min="13829" max="13829" width="13.5703125" style="22" customWidth="1"/>
    <col min="13830" max="13830" width="0" style="22" hidden="1" customWidth="1"/>
    <col min="13831" max="13831" width="10.28515625" style="22" customWidth="1"/>
    <col min="13832" max="13832" width="14" style="22" customWidth="1"/>
    <col min="13833" max="13833" width="11.7109375" style="22" bestFit="1" customWidth="1"/>
    <col min="13834" max="13834" width="12.140625" style="22" customWidth="1"/>
    <col min="13835" max="14079" width="9.140625" style="22"/>
    <col min="14080" max="14080" width="29" style="22" customWidth="1"/>
    <col min="14081" max="14081" width="13" style="22" customWidth="1"/>
    <col min="14082" max="14082" width="14.7109375" style="22" customWidth="1"/>
    <col min="14083" max="14083" width="14.42578125" style="22" customWidth="1"/>
    <col min="14084" max="14084" width="14.140625" style="22" customWidth="1"/>
    <col min="14085" max="14085" width="13.5703125" style="22" customWidth="1"/>
    <col min="14086" max="14086" width="0" style="22" hidden="1" customWidth="1"/>
    <col min="14087" max="14087" width="10.28515625" style="22" customWidth="1"/>
    <col min="14088" max="14088" width="14" style="22" customWidth="1"/>
    <col min="14089" max="14089" width="11.7109375" style="22" bestFit="1" customWidth="1"/>
    <col min="14090" max="14090" width="12.140625" style="22" customWidth="1"/>
    <col min="14091" max="14335" width="9.140625" style="22"/>
    <col min="14336" max="14336" width="29" style="22" customWidth="1"/>
    <col min="14337" max="14337" width="13" style="22" customWidth="1"/>
    <col min="14338" max="14338" width="14.7109375" style="22" customWidth="1"/>
    <col min="14339" max="14339" width="14.42578125" style="22" customWidth="1"/>
    <col min="14340" max="14340" width="14.140625" style="22" customWidth="1"/>
    <col min="14341" max="14341" width="13.5703125" style="22" customWidth="1"/>
    <col min="14342" max="14342" width="0" style="22" hidden="1" customWidth="1"/>
    <col min="14343" max="14343" width="10.28515625" style="22" customWidth="1"/>
    <col min="14344" max="14344" width="14" style="22" customWidth="1"/>
    <col min="14345" max="14345" width="11.7109375" style="22" bestFit="1" customWidth="1"/>
    <col min="14346" max="14346" width="12.140625" style="22" customWidth="1"/>
    <col min="14347" max="14591" width="9.140625" style="22"/>
    <col min="14592" max="14592" width="29" style="22" customWidth="1"/>
    <col min="14593" max="14593" width="13" style="22" customWidth="1"/>
    <col min="14594" max="14594" width="14.7109375" style="22" customWidth="1"/>
    <col min="14595" max="14595" width="14.42578125" style="22" customWidth="1"/>
    <col min="14596" max="14596" width="14.140625" style="22" customWidth="1"/>
    <col min="14597" max="14597" width="13.5703125" style="22" customWidth="1"/>
    <col min="14598" max="14598" width="0" style="22" hidden="1" customWidth="1"/>
    <col min="14599" max="14599" width="10.28515625" style="22" customWidth="1"/>
    <col min="14600" max="14600" width="14" style="22" customWidth="1"/>
    <col min="14601" max="14601" width="11.7109375" style="22" bestFit="1" customWidth="1"/>
    <col min="14602" max="14602" width="12.140625" style="22" customWidth="1"/>
    <col min="14603" max="14847" width="9.140625" style="22"/>
    <col min="14848" max="14848" width="29" style="22" customWidth="1"/>
    <col min="14849" max="14849" width="13" style="22" customWidth="1"/>
    <col min="14850" max="14850" width="14.7109375" style="22" customWidth="1"/>
    <col min="14851" max="14851" width="14.42578125" style="22" customWidth="1"/>
    <col min="14852" max="14852" width="14.140625" style="22" customWidth="1"/>
    <col min="14853" max="14853" width="13.5703125" style="22" customWidth="1"/>
    <col min="14854" max="14854" width="0" style="22" hidden="1" customWidth="1"/>
    <col min="14855" max="14855" width="10.28515625" style="22" customWidth="1"/>
    <col min="14856" max="14856" width="14" style="22" customWidth="1"/>
    <col min="14857" max="14857" width="11.7109375" style="22" bestFit="1" customWidth="1"/>
    <col min="14858" max="14858" width="12.140625" style="22" customWidth="1"/>
    <col min="14859" max="15103" width="9.140625" style="22"/>
    <col min="15104" max="15104" width="29" style="22" customWidth="1"/>
    <col min="15105" max="15105" width="13" style="22" customWidth="1"/>
    <col min="15106" max="15106" width="14.7109375" style="22" customWidth="1"/>
    <col min="15107" max="15107" width="14.42578125" style="22" customWidth="1"/>
    <col min="15108" max="15108" width="14.140625" style="22" customWidth="1"/>
    <col min="15109" max="15109" width="13.5703125" style="22" customWidth="1"/>
    <col min="15110" max="15110" width="0" style="22" hidden="1" customWidth="1"/>
    <col min="15111" max="15111" width="10.28515625" style="22" customWidth="1"/>
    <col min="15112" max="15112" width="14" style="22" customWidth="1"/>
    <col min="15113" max="15113" width="11.7109375" style="22" bestFit="1" customWidth="1"/>
    <col min="15114" max="15114" width="12.140625" style="22" customWidth="1"/>
    <col min="15115" max="15359" width="9.140625" style="22"/>
    <col min="15360" max="15360" width="29" style="22" customWidth="1"/>
    <col min="15361" max="15361" width="13" style="22" customWidth="1"/>
    <col min="15362" max="15362" width="14.7109375" style="22" customWidth="1"/>
    <col min="15363" max="15363" width="14.42578125" style="22" customWidth="1"/>
    <col min="15364" max="15364" width="14.140625" style="22" customWidth="1"/>
    <col min="15365" max="15365" width="13.5703125" style="22" customWidth="1"/>
    <col min="15366" max="15366" width="0" style="22" hidden="1" customWidth="1"/>
    <col min="15367" max="15367" width="10.28515625" style="22" customWidth="1"/>
    <col min="15368" max="15368" width="14" style="22" customWidth="1"/>
    <col min="15369" max="15369" width="11.7109375" style="22" bestFit="1" customWidth="1"/>
    <col min="15370" max="15370" width="12.140625" style="22" customWidth="1"/>
    <col min="15371" max="15615" width="9.140625" style="22"/>
    <col min="15616" max="15616" width="29" style="22" customWidth="1"/>
    <col min="15617" max="15617" width="13" style="22" customWidth="1"/>
    <col min="15618" max="15618" width="14.7109375" style="22" customWidth="1"/>
    <col min="15619" max="15619" width="14.42578125" style="22" customWidth="1"/>
    <col min="15620" max="15620" width="14.140625" style="22" customWidth="1"/>
    <col min="15621" max="15621" width="13.5703125" style="22" customWidth="1"/>
    <col min="15622" max="15622" width="0" style="22" hidden="1" customWidth="1"/>
    <col min="15623" max="15623" width="10.28515625" style="22" customWidth="1"/>
    <col min="15624" max="15624" width="14" style="22" customWidth="1"/>
    <col min="15625" max="15625" width="11.7109375" style="22" bestFit="1" customWidth="1"/>
    <col min="15626" max="15626" width="12.140625" style="22" customWidth="1"/>
    <col min="15627" max="15871" width="9.140625" style="22"/>
    <col min="15872" max="15872" width="29" style="22" customWidth="1"/>
    <col min="15873" max="15873" width="13" style="22" customWidth="1"/>
    <col min="15874" max="15874" width="14.7109375" style="22" customWidth="1"/>
    <col min="15875" max="15875" width="14.42578125" style="22" customWidth="1"/>
    <col min="15876" max="15876" width="14.140625" style="22" customWidth="1"/>
    <col min="15877" max="15877" width="13.5703125" style="22" customWidth="1"/>
    <col min="15878" max="15878" width="0" style="22" hidden="1" customWidth="1"/>
    <col min="15879" max="15879" width="10.28515625" style="22" customWidth="1"/>
    <col min="15880" max="15880" width="14" style="22" customWidth="1"/>
    <col min="15881" max="15881" width="11.7109375" style="22" bestFit="1" customWidth="1"/>
    <col min="15882" max="15882" width="12.140625" style="22" customWidth="1"/>
    <col min="15883" max="16127" width="9.140625" style="22"/>
    <col min="16128" max="16128" width="29" style="22" customWidth="1"/>
    <col min="16129" max="16129" width="13" style="22" customWidth="1"/>
    <col min="16130" max="16130" width="14.7109375" style="22" customWidth="1"/>
    <col min="16131" max="16131" width="14.42578125" style="22" customWidth="1"/>
    <col min="16132" max="16132" width="14.140625" style="22" customWidth="1"/>
    <col min="16133" max="16133" width="13.5703125" style="22" customWidth="1"/>
    <col min="16134" max="16134" width="0" style="22" hidden="1" customWidth="1"/>
    <col min="16135" max="16135" width="10.28515625" style="22" customWidth="1"/>
    <col min="16136" max="16136" width="14" style="22" customWidth="1"/>
    <col min="16137" max="16137" width="11.7109375" style="22" bestFit="1" customWidth="1"/>
    <col min="16138" max="16138" width="12.140625" style="22" customWidth="1"/>
    <col min="16139" max="16384" width="9.140625" style="22"/>
  </cols>
  <sheetData>
    <row r="1" spans="1:15" ht="25.5" customHeight="1">
      <c r="A1" s="763" t="str">
        <f>'Tab 1'!A1</f>
        <v>I. FUNDUSZ EMERYTALNO-RENTOWY</v>
      </c>
      <c r="B1" s="763"/>
      <c r="C1" s="763"/>
      <c r="D1" s="763"/>
      <c r="E1" s="763"/>
      <c r="F1" s="763"/>
      <c r="G1" s="763"/>
      <c r="H1" s="763"/>
      <c r="I1" s="763"/>
    </row>
    <row r="2" spans="1:15" ht="9.75" customHeight="1">
      <c r="A2" s="62"/>
      <c r="B2" s="62"/>
      <c r="C2" s="62"/>
      <c r="D2" s="93"/>
      <c r="E2" s="94"/>
      <c r="F2" s="62"/>
      <c r="G2" s="62"/>
      <c r="H2" s="62"/>
      <c r="I2" s="26"/>
    </row>
    <row r="3" spans="1:15" ht="28.5" customHeight="1">
      <c r="A3" s="798" t="s">
        <v>618</v>
      </c>
      <c r="B3" s="798"/>
      <c r="C3" s="798"/>
      <c r="D3" s="798"/>
      <c r="E3" s="798"/>
      <c r="F3" s="798"/>
      <c r="G3" s="798"/>
      <c r="H3" s="798"/>
      <c r="I3" s="798"/>
    </row>
    <row r="4" spans="1:15" ht="14.25" customHeight="1">
      <c r="A4" s="798" t="s">
        <v>140</v>
      </c>
      <c r="B4" s="798"/>
      <c r="C4" s="798"/>
      <c r="D4" s="798"/>
      <c r="E4" s="798"/>
      <c r="F4" s="798"/>
      <c r="G4" s="798"/>
      <c r="H4" s="798"/>
      <c r="I4" s="798"/>
    </row>
    <row r="5" spans="1:15" ht="21" customHeight="1">
      <c r="A5" s="766" t="s">
        <v>77</v>
      </c>
      <c r="B5" s="771" t="s">
        <v>78</v>
      </c>
      <c r="C5" s="770"/>
      <c r="D5" s="769" t="s">
        <v>79</v>
      </c>
      <c r="E5" s="771"/>
      <c r="F5" s="771"/>
      <c r="G5" s="771"/>
      <c r="H5" s="771"/>
      <c r="I5" s="770"/>
    </row>
    <row r="6" spans="1:15" ht="21" customHeight="1">
      <c r="A6" s="804"/>
      <c r="B6" s="770" t="s">
        <v>438</v>
      </c>
      <c r="C6" s="772" t="s">
        <v>439</v>
      </c>
      <c r="D6" s="772" t="s">
        <v>80</v>
      </c>
      <c r="E6" s="772" t="s">
        <v>438</v>
      </c>
      <c r="F6" s="772" t="s">
        <v>439</v>
      </c>
      <c r="G6" s="773" t="s">
        <v>81</v>
      </c>
      <c r="H6" s="774"/>
      <c r="I6" s="775"/>
    </row>
    <row r="7" spans="1:15" ht="64.900000000000006" customHeight="1">
      <c r="A7" s="804"/>
      <c r="B7" s="770"/>
      <c r="C7" s="772"/>
      <c r="D7" s="772"/>
      <c r="E7" s="772"/>
      <c r="F7" s="769"/>
      <c r="G7" s="766" t="s">
        <v>440</v>
      </c>
      <c r="H7" s="766" t="s">
        <v>441</v>
      </c>
      <c r="I7" s="766" t="s">
        <v>442</v>
      </c>
    </row>
    <row r="8" spans="1:15" ht="21.75" customHeight="1">
      <c r="A8" s="768"/>
      <c r="B8" s="805" t="s">
        <v>617</v>
      </c>
      <c r="C8" s="806"/>
      <c r="D8" s="806"/>
      <c r="E8" s="806"/>
      <c r="F8" s="807"/>
      <c r="G8" s="768"/>
      <c r="H8" s="768"/>
      <c r="I8" s="768"/>
      <c r="J8" s="62"/>
    </row>
    <row r="9" spans="1:15" ht="21.75" customHeight="1">
      <c r="A9" s="776" t="s">
        <v>141</v>
      </c>
      <c r="B9" s="777"/>
      <c r="C9" s="777"/>
      <c r="D9" s="777"/>
      <c r="E9" s="777"/>
      <c r="F9" s="777"/>
      <c r="G9" s="777"/>
      <c r="H9" s="777"/>
      <c r="I9" s="778"/>
      <c r="J9" s="62"/>
    </row>
    <row r="10" spans="1:15" s="45" customFormat="1" ht="21" customHeight="1">
      <c r="A10" s="95" t="s">
        <v>142</v>
      </c>
      <c r="B10" s="96">
        <f t="shared" ref="B10:C10" si="0">B11+B12</f>
        <v>3999696708.4099998</v>
      </c>
      <c r="C10" s="96">
        <f t="shared" si="0"/>
        <v>17154246090.260002</v>
      </c>
      <c r="D10" s="97">
        <f>D11+D12</f>
        <v>4182259842.7000008</v>
      </c>
      <c r="E10" s="97">
        <f>E11+E12</f>
        <v>4141688853.7700014</v>
      </c>
      <c r="F10" s="97">
        <f>F11+F12</f>
        <v>16601839951.170002</v>
      </c>
      <c r="G10" s="31">
        <f>E10/D10-1</f>
        <v>-9.7007336836840707E-3</v>
      </c>
      <c r="H10" s="32">
        <f>E10/B10-1</f>
        <v>3.5500728108068813E-2</v>
      </c>
      <c r="I10" s="33">
        <f>F10/C10-1</f>
        <v>-3.2202297680901881E-2</v>
      </c>
      <c r="J10" s="98"/>
      <c r="K10" s="99"/>
      <c r="N10" s="100"/>
      <c r="O10" s="100"/>
    </row>
    <row r="11" spans="1:15" ht="21" customHeight="1">
      <c r="A11" s="40" t="s">
        <v>143</v>
      </c>
      <c r="B11" s="101">
        <f t="shared" ref="B11:C11" si="1">B14</f>
        <v>3161700678.1999998</v>
      </c>
      <c r="C11" s="101">
        <f t="shared" si="1"/>
        <v>13523074432.840002</v>
      </c>
      <c r="D11" s="102">
        <f>D14</f>
        <v>3292545064.4900012</v>
      </c>
      <c r="E11" s="101">
        <f>E14</f>
        <v>3256573327.1600013</v>
      </c>
      <c r="F11" s="101">
        <f>F14</f>
        <v>13075157526.350002</v>
      </c>
      <c r="G11" s="37">
        <f t="shared" ref="G11:G12" si="2">E11/D11-1</f>
        <v>-1.0925207286592409E-2</v>
      </c>
      <c r="H11" s="38">
        <f t="shared" ref="H11:I12" si="3">E11/B11-1</f>
        <v>3.0006840816447555E-2</v>
      </c>
      <c r="I11" s="39">
        <f t="shared" si="3"/>
        <v>-3.3122416704463253E-2</v>
      </c>
      <c r="J11" s="98"/>
      <c r="K11" s="99"/>
      <c r="L11" s="45"/>
      <c r="M11" s="45"/>
      <c r="N11" s="45"/>
    </row>
    <row r="12" spans="1:15" ht="21" customHeight="1">
      <c r="A12" s="40" t="s">
        <v>85</v>
      </c>
      <c r="B12" s="101">
        <f t="shared" ref="B12:C12" si="4">B21</f>
        <v>837996030.20999992</v>
      </c>
      <c r="C12" s="101">
        <f t="shared" si="4"/>
        <v>3631171657.4200006</v>
      </c>
      <c r="D12" s="102">
        <f>D21</f>
        <v>889714778.2099998</v>
      </c>
      <c r="E12" s="101">
        <f>E21</f>
        <v>885115526.61000013</v>
      </c>
      <c r="F12" s="101">
        <f>F21</f>
        <v>3526682424.8200002</v>
      </c>
      <c r="G12" s="37">
        <f t="shared" si="2"/>
        <v>-5.1693550704562385E-3</v>
      </c>
      <c r="H12" s="38">
        <f t="shared" si="3"/>
        <v>5.6228782358541896E-2</v>
      </c>
      <c r="I12" s="39">
        <f t="shared" si="3"/>
        <v>-2.877562463522898E-2</v>
      </c>
      <c r="J12" s="98"/>
      <c r="K12" s="99"/>
      <c r="L12" s="45"/>
      <c r="M12" s="45"/>
      <c r="N12" s="45"/>
    </row>
    <row r="13" spans="1:15" ht="21" customHeight="1">
      <c r="A13" s="776" t="s">
        <v>144</v>
      </c>
      <c r="B13" s="777"/>
      <c r="C13" s="777"/>
      <c r="D13" s="777"/>
      <c r="E13" s="777"/>
      <c r="F13" s="777"/>
      <c r="G13" s="777"/>
      <c r="H13" s="777"/>
      <c r="I13" s="778"/>
      <c r="J13" s="98"/>
      <c r="K13" s="99"/>
      <c r="L13" s="45"/>
      <c r="M13" s="45"/>
      <c r="N13" s="45"/>
    </row>
    <row r="14" spans="1:15" s="45" customFormat="1" ht="21" customHeight="1">
      <c r="A14" s="55" t="s">
        <v>145</v>
      </c>
      <c r="B14" s="103">
        <f t="shared" ref="B14:C14" si="5">SUM(B16:B19)</f>
        <v>3161700678.1999998</v>
      </c>
      <c r="C14" s="103">
        <f t="shared" si="5"/>
        <v>13523074432.840002</v>
      </c>
      <c r="D14" s="104">
        <f>SUM(D16:D19)</f>
        <v>3292545064.4900012</v>
      </c>
      <c r="E14" s="105">
        <f t="shared" ref="E14:F14" si="6">SUM(E16:E19)</f>
        <v>3256573327.1600013</v>
      </c>
      <c r="F14" s="105">
        <f t="shared" si="6"/>
        <v>13075157526.350002</v>
      </c>
      <c r="G14" s="31">
        <f>E14/D14-1</f>
        <v>-1.0925207286592409E-2</v>
      </c>
      <c r="H14" s="32">
        <f>E14/B14-1</f>
        <v>3.0006840816447555E-2</v>
      </c>
      <c r="I14" s="33">
        <f t="shared" ref="I14:I19" si="7">F14/C14-1</f>
        <v>-3.3122416704463253E-2</v>
      </c>
      <c r="J14" s="98"/>
      <c r="K14" s="99"/>
    </row>
    <row r="15" spans="1:15" ht="21" customHeight="1">
      <c r="A15" s="50" t="s">
        <v>146</v>
      </c>
      <c r="B15" s="106">
        <v>157624430.63</v>
      </c>
      <c r="C15" s="106">
        <v>757289436.37</v>
      </c>
      <c r="D15" s="107">
        <v>124423135.03</v>
      </c>
      <c r="E15" s="101">
        <v>111793741.00999999</v>
      </c>
      <c r="F15" s="107">
        <v>520860190.61000001</v>
      </c>
      <c r="G15" s="37">
        <f t="shared" ref="G15:G19" si="8">E15/D15-1</f>
        <v>-0.10150358305113361</v>
      </c>
      <c r="H15" s="38">
        <f t="shared" ref="H15:I33" si="9">E15/B15-1</f>
        <v>-0.29075879568174789</v>
      </c>
      <c r="I15" s="39">
        <f t="shared" si="7"/>
        <v>-0.3122046002560166</v>
      </c>
      <c r="J15" s="98"/>
      <c r="K15" s="99"/>
      <c r="L15" s="45"/>
      <c r="M15" s="45"/>
      <c r="N15" s="45"/>
    </row>
    <row r="16" spans="1:15" ht="21" customHeight="1">
      <c r="A16" s="46" t="s">
        <v>89</v>
      </c>
      <c r="B16" s="108">
        <v>2710814171.4500003</v>
      </c>
      <c r="C16" s="108">
        <v>11484744631.180002</v>
      </c>
      <c r="D16" s="107">
        <v>2858213545.9500012</v>
      </c>
      <c r="E16" s="102">
        <v>2840621411.6000009</v>
      </c>
      <c r="F16" s="107">
        <v>11330357017.860003</v>
      </c>
      <c r="G16" s="37">
        <f t="shared" si="8"/>
        <v>-6.1549405134293522E-3</v>
      </c>
      <c r="H16" s="38">
        <f t="shared" si="9"/>
        <v>4.7884964420326748E-2</v>
      </c>
      <c r="I16" s="39">
        <f t="shared" si="7"/>
        <v>-1.3442842507864872E-2</v>
      </c>
      <c r="J16" s="98"/>
      <c r="K16" s="99"/>
      <c r="L16" s="45"/>
      <c r="M16" s="45"/>
      <c r="N16" s="100"/>
    </row>
    <row r="17" spans="1:14" ht="27" customHeight="1">
      <c r="A17" s="46" t="s">
        <v>90</v>
      </c>
      <c r="B17" s="108">
        <v>69080707.140000015</v>
      </c>
      <c r="C17" s="108">
        <v>313464875.91999996</v>
      </c>
      <c r="D17" s="107">
        <v>66463706.399999991</v>
      </c>
      <c r="E17" s="102">
        <v>63664435.779999994</v>
      </c>
      <c r="F17" s="107">
        <v>266916003.75999996</v>
      </c>
      <c r="G17" s="37">
        <f t="shared" si="8"/>
        <v>-4.2117281319718813E-2</v>
      </c>
      <c r="H17" s="38">
        <f t="shared" si="9"/>
        <v>-7.840497852784456E-2</v>
      </c>
      <c r="I17" s="39">
        <f t="shared" si="7"/>
        <v>-0.14849788839461497</v>
      </c>
      <c r="J17" s="98"/>
      <c r="K17" s="99"/>
      <c r="L17" s="109"/>
      <c r="M17" s="45"/>
      <c r="N17" s="45"/>
    </row>
    <row r="18" spans="1:14" ht="27" customHeight="1">
      <c r="A18" s="46" t="s">
        <v>91</v>
      </c>
      <c r="B18" s="108">
        <v>370372462.33999979</v>
      </c>
      <c r="C18" s="108">
        <v>1675142382.1799994</v>
      </c>
      <c r="D18" s="107">
        <v>355878981.44000006</v>
      </c>
      <c r="E18" s="102">
        <v>340505032.32000005</v>
      </c>
      <c r="F18" s="107">
        <v>1430462424.3500004</v>
      </c>
      <c r="G18" s="37">
        <f t="shared" si="8"/>
        <v>-4.3199935713517212E-2</v>
      </c>
      <c r="H18" s="38">
        <f t="shared" si="9"/>
        <v>-8.064160556456712E-2</v>
      </c>
      <c r="I18" s="39">
        <f t="shared" si="7"/>
        <v>-0.1460651705985595</v>
      </c>
      <c r="J18" s="98"/>
      <c r="K18" s="99"/>
      <c r="L18" s="45"/>
      <c r="M18" s="45"/>
      <c r="N18" s="45"/>
    </row>
    <row r="19" spans="1:14" ht="27" customHeight="1">
      <c r="A19" s="46" t="s">
        <v>92</v>
      </c>
      <c r="B19" s="108">
        <v>11433337.269999998</v>
      </c>
      <c r="C19" s="108">
        <v>49722543.560000002</v>
      </c>
      <c r="D19" s="107">
        <v>11988830.700000001</v>
      </c>
      <c r="E19" s="102">
        <v>11782447.459999997</v>
      </c>
      <c r="F19" s="107">
        <v>47422080.379999995</v>
      </c>
      <c r="G19" s="37">
        <f t="shared" si="8"/>
        <v>-1.7214626277106682E-2</v>
      </c>
      <c r="H19" s="38">
        <f t="shared" si="9"/>
        <v>3.0534408436986515E-2</v>
      </c>
      <c r="I19" s="39">
        <f t="shared" si="7"/>
        <v>-4.6265999590790141E-2</v>
      </c>
      <c r="J19" s="98"/>
      <c r="K19" s="99"/>
      <c r="L19" s="45"/>
      <c r="M19" s="45"/>
      <c r="N19" s="45"/>
    </row>
    <row r="20" spans="1:14" ht="21" customHeight="1">
      <c r="A20" s="800" t="s">
        <v>147</v>
      </c>
      <c r="B20" s="801"/>
      <c r="C20" s="801"/>
      <c r="D20" s="801"/>
      <c r="E20" s="801"/>
      <c r="F20" s="801"/>
      <c r="G20" s="801"/>
      <c r="H20" s="801"/>
      <c r="I20" s="802"/>
      <c r="J20" s="98"/>
      <c r="K20" s="99"/>
      <c r="L20" s="45"/>
      <c r="M20" s="45"/>
      <c r="N20" s="45"/>
    </row>
    <row r="21" spans="1:14" ht="21" customHeight="1">
      <c r="A21" s="110" t="s">
        <v>148</v>
      </c>
      <c r="B21" s="111">
        <f t="shared" ref="B21:C21" si="10">B22+B28</f>
        <v>837996030.20999992</v>
      </c>
      <c r="C21" s="111">
        <f t="shared" si="10"/>
        <v>3631171657.4200006</v>
      </c>
      <c r="D21" s="112">
        <f>D22+D28</f>
        <v>889714778.2099998</v>
      </c>
      <c r="E21" s="111">
        <f>E22+E28</f>
        <v>885115526.61000013</v>
      </c>
      <c r="F21" s="111">
        <f>F22+F28</f>
        <v>3526682424.8200002</v>
      </c>
      <c r="G21" s="113">
        <f>E21/D21-1</f>
        <v>-5.1693550704562385E-3</v>
      </c>
      <c r="H21" s="114">
        <f t="shared" si="9"/>
        <v>5.6228782358541896E-2</v>
      </c>
      <c r="I21" s="114">
        <f>F21/C21-1</f>
        <v>-2.877562463522898E-2</v>
      </c>
      <c r="J21" s="98"/>
      <c r="K21" s="99"/>
      <c r="L21" s="45"/>
      <c r="M21" s="45"/>
      <c r="N21" s="45"/>
    </row>
    <row r="22" spans="1:14" s="45" customFormat="1" ht="30.75" customHeight="1">
      <c r="A22" s="55" t="s">
        <v>95</v>
      </c>
      <c r="B22" s="103">
        <f t="shared" ref="B22:C22" si="11">SUM(B24:B27)</f>
        <v>668740746.1099999</v>
      </c>
      <c r="C22" s="103">
        <f t="shared" si="11"/>
        <v>2907461443.4200006</v>
      </c>
      <c r="D22" s="104">
        <f>SUM(D24:D27)</f>
        <v>708751417.63999975</v>
      </c>
      <c r="E22" s="115">
        <f t="shared" ref="E22:F22" si="12">SUM(E24:E27)</f>
        <v>703055661.77000022</v>
      </c>
      <c r="F22" s="96">
        <f t="shared" si="12"/>
        <v>2807200019</v>
      </c>
      <c r="G22" s="31">
        <f t="shared" ref="G22:G33" si="13">E22/D22-1</f>
        <v>-8.0363237776162055E-3</v>
      </c>
      <c r="H22" s="32">
        <f t="shared" si="9"/>
        <v>5.1312733461519766E-2</v>
      </c>
      <c r="I22" s="32">
        <f>F22/C22-1</f>
        <v>-3.4484180227705719E-2</v>
      </c>
      <c r="J22" s="98"/>
      <c r="K22" s="99"/>
    </row>
    <row r="23" spans="1:14" ht="26.25" customHeight="1">
      <c r="A23" s="46" t="s">
        <v>381</v>
      </c>
      <c r="B23" s="108">
        <v>45444020.449999988</v>
      </c>
      <c r="C23" s="108">
        <v>196048865.63999999</v>
      </c>
      <c r="D23" s="102">
        <v>47748889.890000008</v>
      </c>
      <c r="E23" s="116">
        <v>47524098.259999998</v>
      </c>
      <c r="F23" s="117">
        <v>189673628.72999999</v>
      </c>
      <c r="G23" s="37">
        <f t="shared" si="13"/>
        <v>-4.7077875636033495E-3</v>
      </c>
      <c r="H23" s="38">
        <f t="shared" si="9"/>
        <v>4.5772310403051186E-2</v>
      </c>
      <c r="I23" s="38">
        <f>F23/C23-1</f>
        <v>-3.2518611567519562E-2</v>
      </c>
      <c r="J23" s="98"/>
      <c r="K23" s="99"/>
      <c r="L23" s="45"/>
      <c r="M23" s="45"/>
      <c r="N23" s="45"/>
    </row>
    <row r="24" spans="1:14" ht="27" customHeight="1">
      <c r="A24" s="431" t="s">
        <v>97</v>
      </c>
      <c r="B24" s="108">
        <v>658731245.14999998</v>
      </c>
      <c r="C24" s="108">
        <v>2862493251.6100001</v>
      </c>
      <c r="D24" s="102">
        <v>698802032.75999963</v>
      </c>
      <c r="E24" s="116">
        <v>693466316.32000017</v>
      </c>
      <c r="F24" s="118">
        <v>2767293664.9699998</v>
      </c>
      <c r="G24" s="37">
        <f t="shared" si="13"/>
        <v>-7.6355193457657844E-3</v>
      </c>
      <c r="H24" s="38">
        <f t="shared" si="9"/>
        <v>5.2730262038945375E-2</v>
      </c>
      <c r="I24" s="38">
        <f>F24/C24-1</f>
        <v>-3.3257575921429861E-2</v>
      </c>
      <c r="J24" s="98"/>
      <c r="K24" s="99"/>
      <c r="L24" s="45"/>
      <c r="M24" s="45"/>
      <c r="N24" s="45"/>
    </row>
    <row r="25" spans="1:14" ht="37.5" customHeight="1">
      <c r="A25" s="46" t="s">
        <v>98</v>
      </c>
      <c r="B25" s="108">
        <v>784938.81</v>
      </c>
      <c r="C25" s="108">
        <v>3879991.17</v>
      </c>
      <c r="D25" s="102">
        <v>753686.81999999983</v>
      </c>
      <c r="E25" s="116">
        <v>710193.38</v>
      </c>
      <c r="F25" s="118">
        <v>3000773.8099999996</v>
      </c>
      <c r="G25" s="37">
        <f t="shared" si="13"/>
        <v>-5.7707576735917754E-2</v>
      </c>
      <c r="H25" s="38">
        <f t="shared" si="9"/>
        <v>-9.5224530941462882E-2</v>
      </c>
      <c r="I25" s="38">
        <f>F25/C25-1</f>
        <v>-0.22660292806800386</v>
      </c>
      <c r="J25" s="98"/>
      <c r="K25" s="99"/>
      <c r="L25" s="45"/>
      <c r="M25" s="45"/>
      <c r="N25" s="45"/>
    </row>
    <row r="26" spans="1:14" ht="37.5" customHeight="1">
      <c r="A26" s="46" t="s">
        <v>99</v>
      </c>
      <c r="B26" s="108">
        <v>1963711.8899999997</v>
      </c>
      <c r="C26" s="108">
        <v>9019996.5700000003</v>
      </c>
      <c r="D26" s="102">
        <v>1924156.87</v>
      </c>
      <c r="E26" s="116">
        <v>1859496.63</v>
      </c>
      <c r="F26" s="118">
        <v>7747259.46</v>
      </c>
      <c r="G26" s="37">
        <f t="shared" si="13"/>
        <v>-3.3604453466416273E-2</v>
      </c>
      <c r="H26" s="38">
        <f t="shared" si="9"/>
        <v>-5.3070544885278403E-2</v>
      </c>
      <c r="I26" s="38">
        <f t="shared" si="9"/>
        <v>-0.14110172882249783</v>
      </c>
      <c r="J26" s="98"/>
      <c r="K26" s="99"/>
      <c r="L26" s="45"/>
      <c r="M26" s="45"/>
      <c r="N26" s="45"/>
    </row>
    <row r="27" spans="1:14" ht="37.5" customHeight="1">
      <c r="A27" s="46" t="s">
        <v>100</v>
      </c>
      <c r="B27" s="108">
        <v>7260850.2599999979</v>
      </c>
      <c r="C27" s="108">
        <v>32068204.07</v>
      </c>
      <c r="D27" s="102">
        <v>7271541.1900000004</v>
      </c>
      <c r="E27" s="116">
        <v>7019655.4399999995</v>
      </c>
      <c r="F27" s="118">
        <v>29158320.760000005</v>
      </c>
      <c r="G27" s="37">
        <f t="shared" si="13"/>
        <v>-3.4639939927233021E-2</v>
      </c>
      <c r="H27" s="38">
        <f t="shared" si="9"/>
        <v>-3.3218536584997516E-2</v>
      </c>
      <c r="I27" s="38">
        <f t="shared" si="9"/>
        <v>-9.0740451309595072E-2</v>
      </c>
      <c r="J27" s="98"/>
      <c r="K27" s="99"/>
      <c r="L27" s="45"/>
      <c r="M27" s="45"/>
      <c r="N27" s="45"/>
    </row>
    <row r="28" spans="1:14" s="45" customFormat="1" ht="21" customHeight="1">
      <c r="A28" s="55" t="s">
        <v>101</v>
      </c>
      <c r="B28" s="103">
        <f t="shared" ref="B28:C28" si="14">SUM(B30:B33)</f>
        <v>169255284.09999999</v>
      </c>
      <c r="C28" s="103">
        <f t="shared" si="14"/>
        <v>723710213.99999988</v>
      </c>
      <c r="D28" s="104">
        <f>SUM(D30:D33)</f>
        <v>180963360.57000002</v>
      </c>
      <c r="E28" s="115">
        <f t="shared" ref="E28:F28" si="15">SUM(E30:E33)</f>
        <v>182059864.83999997</v>
      </c>
      <c r="F28" s="96">
        <f t="shared" si="15"/>
        <v>719482405.82000005</v>
      </c>
      <c r="G28" s="31">
        <f t="shared" si="13"/>
        <v>6.059261203738453E-3</v>
      </c>
      <c r="H28" s="32">
        <f t="shared" si="9"/>
        <v>7.5652472583572328E-2</v>
      </c>
      <c r="I28" s="38">
        <f t="shared" si="9"/>
        <v>-5.8418523025015601E-3</v>
      </c>
      <c r="J28" s="98"/>
      <c r="K28" s="99"/>
    </row>
    <row r="29" spans="1:14" ht="21" customHeight="1">
      <c r="A29" s="46" t="s">
        <v>149</v>
      </c>
      <c r="B29" s="108">
        <v>3938158.44</v>
      </c>
      <c r="C29" s="108">
        <v>17012415.830000002</v>
      </c>
      <c r="D29" s="102">
        <v>3993339.7800000003</v>
      </c>
      <c r="E29" s="116">
        <v>3964720.3699999996</v>
      </c>
      <c r="F29" s="117">
        <v>16029414.970000001</v>
      </c>
      <c r="G29" s="37">
        <f t="shared" si="13"/>
        <v>-7.1667855921843104E-3</v>
      </c>
      <c r="H29" s="38">
        <f t="shared" si="9"/>
        <v>6.744759106238396E-3</v>
      </c>
      <c r="I29" s="38">
        <f t="shared" si="9"/>
        <v>-5.7781379777148367E-2</v>
      </c>
      <c r="J29" s="98"/>
      <c r="K29" s="99"/>
      <c r="L29" s="45"/>
      <c r="M29" s="45"/>
      <c r="N29" s="45"/>
    </row>
    <row r="30" spans="1:14" ht="25.5" customHeight="1">
      <c r="A30" s="46" t="s">
        <v>103</v>
      </c>
      <c r="B30" s="108">
        <v>161545165.34999999</v>
      </c>
      <c r="C30" s="108">
        <v>690618548.04999995</v>
      </c>
      <c r="D30" s="102">
        <v>172784562.93000004</v>
      </c>
      <c r="E30" s="116">
        <v>174005844.52999997</v>
      </c>
      <c r="F30" s="118">
        <v>687127893.83000004</v>
      </c>
      <c r="G30" s="37">
        <f t="shared" si="13"/>
        <v>7.0682332917362256E-3</v>
      </c>
      <c r="H30" s="38">
        <f t="shared" si="9"/>
        <v>7.7134336722507024E-2</v>
      </c>
      <c r="I30" s="38">
        <f t="shared" si="9"/>
        <v>-5.05438817109094E-3</v>
      </c>
      <c r="J30" s="98"/>
      <c r="K30" s="99"/>
      <c r="L30" s="45"/>
      <c r="M30" s="45"/>
      <c r="N30" s="45"/>
    </row>
    <row r="31" spans="1:14" ht="27" customHeight="1">
      <c r="A31" s="46" t="s">
        <v>104</v>
      </c>
      <c r="B31" s="108">
        <v>1847221.15</v>
      </c>
      <c r="C31" s="108">
        <v>7911383.1400000006</v>
      </c>
      <c r="D31" s="102">
        <v>1925757.9700000002</v>
      </c>
      <c r="E31" s="116">
        <v>1881509.0299999998</v>
      </c>
      <c r="F31" s="118">
        <v>7639990.6899999995</v>
      </c>
      <c r="G31" s="37">
        <f t="shared" si="13"/>
        <v>-2.2977414965599463E-2</v>
      </c>
      <c r="H31" s="38">
        <f t="shared" si="9"/>
        <v>1.8561870623882815E-2</v>
      </c>
      <c r="I31" s="38">
        <f t="shared" si="9"/>
        <v>-3.4304045853605469E-2</v>
      </c>
      <c r="J31" s="98"/>
      <c r="K31" s="99"/>
      <c r="L31" s="45"/>
      <c r="M31" s="45"/>
      <c r="N31" s="45"/>
    </row>
    <row r="32" spans="1:14" ht="28.5" customHeight="1">
      <c r="A32" s="46" t="s">
        <v>105</v>
      </c>
      <c r="B32" s="108">
        <v>4263112.42</v>
      </c>
      <c r="C32" s="108">
        <v>18178583.140000001</v>
      </c>
      <c r="D32" s="102">
        <v>4494666.25</v>
      </c>
      <c r="E32" s="116">
        <v>4441874.7399999993</v>
      </c>
      <c r="F32" s="118">
        <v>17821241.939999998</v>
      </c>
      <c r="G32" s="37">
        <f t="shared" si="13"/>
        <v>-1.1745368190574923E-2</v>
      </c>
      <c r="H32" s="38">
        <f t="shared" si="9"/>
        <v>4.1932349510970468E-2</v>
      </c>
      <c r="I32" s="38">
        <f t="shared" si="9"/>
        <v>-1.9657263563831462E-2</v>
      </c>
      <c r="J32" s="98"/>
      <c r="K32" s="99"/>
      <c r="L32" s="45"/>
      <c r="M32" s="45"/>
      <c r="N32" s="45"/>
    </row>
    <row r="33" spans="1:14" ht="25.5" customHeight="1">
      <c r="A33" s="57" t="s">
        <v>150</v>
      </c>
      <c r="B33" s="119">
        <v>1599785.18</v>
      </c>
      <c r="C33" s="119">
        <v>7001699.6699999999</v>
      </c>
      <c r="D33" s="120">
        <v>1758373.42</v>
      </c>
      <c r="E33" s="121">
        <v>1730636.54</v>
      </c>
      <c r="F33" s="122">
        <v>6893279.3600000003</v>
      </c>
      <c r="G33" s="58">
        <f t="shared" si="13"/>
        <v>-1.577416928879638E-2</v>
      </c>
      <c r="H33" s="59">
        <f t="shared" si="9"/>
        <v>8.1793081743637641E-2</v>
      </c>
      <c r="I33" s="59">
        <f t="shared" si="9"/>
        <v>-1.5484855836439992E-2</v>
      </c>
      <c r="J33" s="98"/>
      <c r="K33" s="99"/>
      <c r="L33" s="45"/>
      <c r="M33" s="45"/>
      <c r="N33" s="45"/>
    </row>
    <row r="34" spans="1:14" ht="33.75" customHeight="1">
      <c r="A34" s="803" t="s">
        <v>151</v>
      </c>
      <c r="B34" s="803"/>
      <c r="C34" s="803"/>
      <c r="D34" s="803"/>
      <c r="E34" s="803"/>
      <c r="F34" s="803"/>
      <c r="G34" s="803"/>
      <c r="H34" s="803"/>
      <c r="I34" s="803"/>
    </row>
    <row r="35" spans="1:14" ht="25.5" customHeight="1">
      <c r="A35" s="795" t="s">
        <v>152</v>
      </c>
      <c r="B35" s="795"/>
      <c r="C35" s="795"/>
      <c r="D35" s="795"/>
      <c r="E35" s="795"/>
      <c r="F35" s="795"/>
      <c r="G35" s="795"/>
      <c r="H35" s="795"/>
      <c r="I35" s="795"/>
    </row>
    <row r="36" spans="1:14" ht="21.75" customHeight="1">
      <c r="A36" s="799"/>
      <c r="B36" s="762"/>
      <c r="C36" s="762"/>
      <c r="D36" s="762"/>
      <c r="E36" s="762"/>
      <c r="F36" s="762"/>
      <c r="G36" s="762"/>
      <c r="H36" s="762"/>
      <c r="I36" s="762"/>
    </row>
    <row r="37" spans="1:14">
      <c r="A37" s="762"/>
      <c r="B37" s="762"/>
      <c r="C37" s="762"/>
      <c r="D37" s="762"/>
      <c r="E37" s="762"/>
      <c r="F37" s="762"/>
      <c r="G37" s="762"/>
      <c r="H37" s="762"/>
      <c r="I37" s="762"/>
    </row>
  </sheetData>
  <mergeCells count="23">
    <mergeCell ref="A35:I35"/>
    <mergeCell ref="A36:I36"/>
    <mergeCell ref="A37:I37"/>
    <mergeCell ref="F6:F7"/>
    <mergeCell ref="G6:I6"/>
    <mergeCell ref="A9:I9"/>
    <mergeCell ref="A13:I13"/>
    <mergeCell ref="A20:I20"/>
    <mergeCell ref="A34:I34"/>
    <mergeCell ref="A5:A8"/>
    <mergeCell ref="G7:G8"/>
    <mergeCell ref="H7:H8"/>
    <mergeCell ref="I7:I8"/>
    <mergeCell ref="B8:F8"/>
    <mergeCell ref="B6:B7"/>
    <mergeCell ref="C6:C7"/>
    <mergeCell ref="D6:D7"/>
    <mergeCell ref="E6:E7"/>
    <mergeCell ref="A1:I1"/>
    <mergeCell ref="A3:I3"/>
    <mergeCell ref="A4:I4"/>
    <mergeCell ref="B5:C5"/>
    <mergeCell ref="D5:I5"/>
  </mergeCells>
  <printOptions horizontalCentered="1"/>
  <pageMargins left="0.39370078740157483" right="0.51181102362204722" top="0.59055118110236227" bottom="0.35433070866141736" header="0.23622047244094491" footer="0.19685039370078741"/>
  <pageSetup paperSize="9" scale="65" orientation="portrait" r:id="rId1"/>
  <headerFooter alignWithMargins="0"/>
  <ignoredErrors>
    <ignoredError sqref="B14:F14 B22:F22 B28:F28"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8"/>
  <sheetViews>
    <sheetView showGridLines="0" view="pageBreakPreview" topLeftCell="A10" zoomScale="90" zoomScaleNormal="100" zoomScaleSheetLayoutView="90" workbookViewId="0">
      <selection activeCell="A17" sqref="A17:B17"/>
    </sheetView>
  </sheetViews>
  <sheetFormatPr defaultColWidth="9.140625" defaultRowHeight="12.75"/>
  <cols>
    <col min="1" max="1" width="27.7109375" style="87" customWidth="1"/>
    <col min="2" max="2" width="16.7109375" style="87" customWidth="1"/>
    <col min="3" max="3" width="16" style="87" customWidth="1"/>
    <col min="4" max="4" width="16.140625" style="87" customWidth="1"/>
    <col min="5" max="5" width="14.7109375" style="87" customWidth="1"/>
    <col min="6" max="6" width="13.28515625" style="87" customWidth="1"/>
    <col min="7" max="7" width="13.42578125" style="87" customWidth="1"/>
    <col min="8" max="8" width="12.85546875" style="87" customWidth="1"/>
    <col min="9" max="16383" width="9.140625" style="87"/>
    <col min="16384" max="16384" width="0.7109375" style="87" customWidth="1"/>
  </cols>
  <sheetData>
    <row r="1" spans="1:8" ht="30" customHeight="1">
      <c r="A1" s="763" t="str">
        <f>'Tab 1'!A1</f>
        <v>I. FUNDUSZ EMERYTALNO-RENTOWY</v>
      </c>
      <c r="B1" s="763"/>
      <c r="C1" s="763"/>
      <c r="D1" s="763"/>
      <c r="E1" s="763"/>
      <c r="F1" s="763"/>
      <c r="G1" s="763"/>
      <c r="H1" s="763"/>
    </row>
    <row r="2" spans="1:8" ht="27" customHeight="1">
      <c r="A2" s="124"/>
      <c r="B2" s="124"/>
      <c r="C2" s="124"/>
      <c r="D2" s="124"/>
      <c r="E2" s="124"/>
      <c r="F2" s="124"/>
      <c r="G2" s="124"/>
      <c r="H2" s="125"/>
    </row>
    <row r="3" spans="1:8" ht="37.5" customHeight="1">
      <c r="A3" s="812" t="s">
        <v>662</v>
      </c>
      <c r="B3" s="812"/>
      <c r="C3" s="812"/>
      <c r="D3" s="812"/>
      <c r="E3" s="812"/>
      <c r="F3" s="812"/>
      <c r="G3" s="812"/>
      <c r="H3" s="812"/>
    </row>
    <row r="4" spans="1:8" ht="14.25" customHeight="1">
      <c r="A4" s="813" t="s">
        <v>77</v>
      </c>
      <c r="B4" s="813" t="s">
        <v>153</v>
      </c>
      <c r="C4" s="816" t="s">
        <v>109</v>
      </c>
      <c r="D4" s="817"/>
      <c r="E4" s="817"/>
      <c r="F4" s="817"/>
      <c r="G4" s="817"/>
      <c r="H4" s="818"/>
    </row>
    <row r="5" spans="1:8" ht="13.5" customHeight="1">
      <c r="A5" s="823"/>
      <c r="B5" s="814"/>
      <c r="C5" s="813" t="s">
        <v>154</v>
      </c>
      <c r="D5" s="783" t="s">
        <v>111</v>
      </c>
      <c r="E5" s="126" t="s">
        <v>109</v>
      </c>
      <c r="F5" s="127"/>
      <c r="G5" s="127"/>
      <c r="H5" s="128"/>
    </row>
    <row r="6" spans="1:8" ht="27" customHeight="1">
      <c r="A6" s="823"/>
      <c r="B6" s="814"/>
      <c r="C6" s="814"/>
      <c r="D6" s="784"/>
      <c r="E6" s="819" t="s">
        <v>112</v>
      </c>
      <c r="F6" s="820"/>
      <c r="G6" s="819" t="s">
        <v>113</v>
      </c>
      <c r="H6" s="820"/>
    </row>
    <row r="7" spans="1:8" ht="13.5" customHeight="1">
      <c r="A7" s="823"/>
      <c r="B7" s="814"/>
      <c r="C7" s="814"/>
      <c r="D7" s="784"/>
      <c r="E7" s="813" t="s">
        <v>114</v>
      </c>
      <c r="F7" s="821" t="s">
        <v>115</v>
      </c>
      <c r="G7" s="813" t="s">
        <v>116</v>
      </c>
      <c r="H7" s="821" t="s">
        <v>115</v>
      </c>
    </row>
    <row r="8" spans="1:8" ht="18" customHeight="1">
      <c r="A8" s="823"/>
      <c r="B8" s="815"/>
      <c r="C8" s="815"/>
      <c r="D8" s="785"/>
      <c r="E8" s="815"/>
      <c r="F8" s="822"/>
      <c r="G8" s="815"/>
      <c r="H8" s="822"/>
    </row>
    <row r="9" spans="1:8" ht="20.25" customHeight="1">
      <c r="A9" s="815"/>
      <c r="B9" s="808" t="s">
        <v>617</v>
      </c>
      <c r="C9" s="809"/>
      <c r="D9" s="809"/>
      <c r="E9" s="809"/>
      <c r="F9" s="809"/>
      <c r="G9" s="809"/>
      <c r="H9" s="810"/>
    </row>
    <row r="10" spans="1:8" ht="24.75" customHeight="1">
      <c r="A10" s="129" t="s">
        <v>155</v>
      </c>
      <c r="B10" s="130">
        <f>SUM(B11:B27)</f>
        <v>16601839951.170002</v>
      </c>
      <c r="C10" s="130">
        <f>SUM(C11:C27)</f>
        <v>13075157526.35</v>
      </c>
      <c r="D10" s="130">
        <f>SUM(D11:D26)</f>
        <v>3526682424.8199997</v>
      </c>
      <c r="E10" s="130">
        <f>SUM(E11:E26)</f>
        <v>2807200019.0000005</v>
      </c>
      <c r="F10" s="130">
        <f>SUM(F11:F26)</f>
        <v>189673628.72999996</v>
      </c>
      <c r="G10" s="130">
        <f>SUM(G11:G26)</f>
        <v>719482405.82000005</v>
      </c>
      <c r="H10" s="131">
        <f>SUM(H11:H26)</f>
        <v>16029414.969999999</v>
      </c>
    </row>
    <row r="11" spans="1:8" ht="21" customHeight="1">
      <c r="A11" s="132" t="s">
        <v>118</v>
      </c>
      <c r="B11" s="133">
        <f>SUM(C11:D11)</f>
        <v>611251372.14999998</v>
      </c>
      <c r="C11" s="133">
        <v>478967373.07999998</v>
      </c>
      <c r="D11" s="134">
        <f t="shared" ref="D11:D26" si="0">E11+G11</f>
        <v>132283999.06999999</v>
      </c>
      <c r="E11" s="133">
        <v>106045437.88</v>
      </c>
      <c r="F11" s="133">
        <v>7245858.8899999987</v>
      </c>
      <c r="G11" s="133">
        <v>26238561.190000005</v>
      </c>
      <c r="H11" s="135">
        <v>362811.27</v>
      </c>
    </row>
    <row r="12" spans="1:8" ht="21" customHeight="1">
      <c r="A12" s="132" t="s">
        <v>119</v>
      </c>
      <c r="B12" s="133">
        <f t="shared" ref="B12:B26" si="1">SUM(C12:D12)</f>
        <v>1135661995.4799998</v>
      </c>
      <c r="C12" s="133">
        <v>887252496.64999986</v>
      </c>
      <c r="D12" s="134">
        <f t="shared" si="0"/>
        <v>248409498.82999992</v>
      </c>
      <c r="E12" s="133">
        <v>202171886.12999994</v>
      </c>
      <c r="F12" s="133">
        <v>16515136.160000002</v>
      </c>
      <c r="G12" s="133">
        <v>46237612.700000003</v>
      </c>
      <c r="H12" s="135">
        <v>1405396.81</v>
      </c>
    </row>
    <row r="13" spans="1:8" ht="21" customHeight="1">
      <c r="A13" s="132" t="s">
        <v>120</v>
      </c>
      <c r="B13" s="133">
        <f t="shared" si="1"/>
        <v>2150886374.0300002</v>
      </c>
      <c r="C13" s="133">
        <v>1698741675.7700002</v>
      </c>
      <c r="D13" s="134">
        <f t="shared" si="0"/>
        <v>452144698.25999993</v>
      </c>
      <c r="E13" s="133">
        <v>364682392.87999994</v>
      </c>
      <c r="F13" s="133">
        <v>23617994.02</v>
      </c>
      <c r="G13" s="133">
        <v>87462305.379999995</v>
      </c>
      <c r="H13" s="135">
        <v>2198075.0299999998</v>
      </c>
    </row>
    <row r="14" spans="1:8" ht="21" customHeight="1">
      <c r="A14" s="132" t="s">
        <v>121</v>
      </c>
      <c r="B14" s="133">
        <f t="shared" si="1"/>
        <v>216932339.48000002</v>
      </c>
      <c r="C14" s="133">
        <v>160947377.38000003</v>
      </c>
      <c r="D14" s="134">
        <f t="shared" si="0"/>
        <v>55984962.100000001</v>
      </c>
      <c r="E14" s="133">
        <v>46371255.690000005</v>
      </c>
      <c r="F14" s="133">
        <v>2855159.6</v>
      </c>
      <c r="G14" s="133">
        <v>9613706.4099999983</v>
      </c>
      <c r="H14" s="135">
        <v>150764.88</v>
      </c>
    </row>
    <row r="15" spans="1:8" ht="21" customHeight="1">
      <c r="A15" s="132" t="s">
        <v>122</v>
      </c>
      <c r="B15" s="133">
        <f t="shared" si="1"/>
        <v>1433671531.3800004</v>
      </c>
      <c r="C15" s="133">
        <v>1200305721.8900003</v>
      </c>
      <c r="D15" s="134">
        <f t="shared" si="0"/>
        <v>233365809.49000001</v>
      </c>
      <c r="E15" s="133">
        <v>168873643.32000002</v>
      </c>
      <c r="F15" s="133">
        <v>14524690.599999996</v>
      </c>
      <c r="G15" s="133">
        <v>64492166.169999994</v>
      </c>
      <c r="H15" s="135">
        <v>1270000.79</v>
      </c>
    </row>
    <row r="16" spans="1:8" ht="21" customHeight="1">
      <c r="A16" s="132" t="s">
        <v>123</v>
      </c>
      <c r="B16" s="133">
        <f t="shared" si="1"/>
        <v>1371409731</v>
      </c>
      <c r="C16" s="133">
        <v>946406836.98000014</v>
      </c>
      <c r="D16" s="134">
        <f t="shared" si="0"/>
        <v>425002894.01999998</v>
      </c>
      <c r="E16" s="133">
        <v>365788873.00999999</v>
      </c>
      <c r="F16" s="133">
        <v>17716543.030000005</v>
      </c>
      <c r="G16" s="133">
        <v>59214021.009999998</v>
      </c>
      <c r="H16" s="135">
        <v>1184137.98</v>
      </c>
    </row>
    <row r="17" spans="1:9" ht="21" customHeight="1">
      <c r="A17" s="132" t="s">
        <v>124</v>
      </c>
      <c r="B17" s="133">
        <f t="shared" si="1"/>
        <v>2571465509.6099992</v>
      </c>
      <c r="C17" s="133">
        <v>2109948457.7099993</v>
      </c>
      <c r="D17" s="134">
        <f t="shared" si="0"/>
        <v>461517051.89999998</v>
      </c>
      <c r="E17" s="133">
        <v>346166499.65999997</v>
      </c>
      <c r="F17" s="133">
        <v>25597676.789999992</v>
      </c>
      <c r="G17" s="133">
        <v>115350552.23999999</v>
      </c>
      <c r="H17" s="135">
        <v>2398166.64</v>
      </c>
    </row>
    <row r="18" spans="1:9" ht="21" customHeight="1">
      <c r="A18" s="132" t="s">
        <v>125</v>
      </c>
      <c r="B18" s="133">
        <f t="shared" si="1"/>
        <v>341871779.19000006</v>
      </c>
      <c r="C18" s="133">
        <v>293256637.97000003</v>
      </c>
      <c r="D18" s="134">
        <f t="shared" si="0"/>
        <v>48615141.220000006</v>
      </c>
      <c r="E18" s="133">
        <v>35600849.000000007</v>
      </c>
      <c r="F18" s="133">
        <v>2857884.6</v>
      </c>
      <c r="G18" s="133">
        <v>13014292.220000001</v>
      </c>
      <c r="H18" s="135">
        <v>254422.51</v>
      </c>
    </row>
    <row r="19" spans="1:9" ht="21" customHeight="1">
      <c r="A19" s="132" t="s">
        <v>126</v>
      </c>
      <c r="B19" s="133">
        <f t="shared" si="1"/>
        <v>963542357.29999995</v>
      </c>
      <c r="C19" s="133">
        <v>739598600.13999999</v>
      </c>
      <c r="D19" s="134">
        <f t="shared" si="0"/>
        <v>223943757.16000003</v>
      </c>
      <c r="E19" s="133">
        <v>184630992.98000002</v>
      </c>
      <c r="F19" s="133">
        <v>9416345.4699999988</v>
      </c>
      <c r="G19" s="133">
        <v>39312764.18</v>
      </c>
      <c r="H19" s="135">
        <v>609849.87</v>
      </c>
    </row>
    <row r="20" spans="1:9" ht="21" customHeight="1">
      <c r="A20" s="132" t="s">
        <v>127</v>
      </c>
      <c r="B20" s="133">
        <f t="shared" si="1"/>
        <v>1224665636.76</v>
      </c>
      <c r="C20" s="133">
        <v>1001753630.4599999</v>
      </c>
      <c r="D20" s="134">
        <f t="shared" si="0"/>
        <v>222912006.30000007</v>
      </c>
      <c r="E20" s="133">
        <v>169996217.35000005</v>
      </c>
      <c r="F20" s="133">
        <v>12207672.939999998</v>
      </c>
      <c r="G20" s="133">
        <v>52915788.95000001</v>
      </c>
      <c r="H20" s="135">
        <v>1338998.3799999999</v>
      </c>
    </row>
    <row r="21" spans="1:9" ht="21" customHeight="1">
      <c r="A21" s="132" t="s">
        <v>128</v>
      </c>
      <c r="B21" s="133">
        <f t="shared" si="1"/>
        <v>537079138.69000018</v>
      </c>
      <c r="C21" s="133">
        <v>398353634.46000016</v>
      </c>
      <c r="D21" s="134">
        <f t="shared" si="0"/>
        <v>138725504.22999999</v>
      </c>
      <c r="E21" s="133">
        <v>111700699.19</v>
      </c>
      <c r="F21" s="133">
        <v>7396960.9799999995</v>
      </c>
      <c r="G21" s="133">
        <v>27024805.039999999</v>
      </c>
      <c r="H21" s="135">
        <v>533153.04</v>
      </c>
    </row>
    <row r="22" spans="1:9" ht="21" customHeight="1">
      <c r="A22" s="132" t="s">
        <v>129</v>
      </c>
      <c r="B22" s="133">
        <f t="shared" si="1"/>
        <v>460238099.30999994</v>
      </c>
      <c r="C22" s="133">
        <v>371679607.4799999</v>
      </c>
      <c r="D22" s="134">
        <f t="shared" si="0"/>
        <v>88558491.830000013</v>
      </c>
      <c r="E22" s="133">
        <v>71839981.100000009</v>
      </c>
      <c r="F22" s="133">
        <v>5136996.16</v>
      </c>
      <c r="G22" s="133">
        <v>16718510.73</v>
      </c>
      <c r="H22" s="135">
        <v>377655.18</v>
      </c>
    </row>
    <row r="23" spans="1:9" ht="21" customHeight="1">
      <c r="A23" s="132" t="s">
        <v>130</v>
      </c>
      <c r="B23" s="133">
        <f t="shared" si="1"/>
        <v>907526375.53000033</v>
      </c>
      <c r="C23" s="133">
        <v>731681190.8100003</v>
      </c>
      <c r="D23" s="134">
        <f t="shared" si="0"/>
        <v>175845184.72000003</v>
      </c>
      <c r="E23" s="133">
        <v>137620873.30000001</v>
      </c>
      <c r="F23" s="133">
        <v>10235533.790000001</v>
      </c>
      <c r="G23" s="133">
        <v>38224311.420000002</v>
      </c>
      <c r="H23" s="135">
        <v>910071.39</v>
      </c>
    </row>
    <row r="24" spans="1:9" ht="21" customHeight="1">
      <c r="A24" s="132" t="s">
        <v>131</v>
      </c>
      <c r="B24" s="133">
        <f t="shared" si="1"/>
        <v>619010930.84000003</v>
      </c>
      <c r="C24" s="133">
        <v>473284709.73999995</v>
      </c>
      <c r="D24" s="134">
        <f t="shared" si="0"/>
        <v>145726221.10000005</v>
      </c>
      <c r="E24" s="133">
        <v>112849088.03000005</v>
      </c>
      <c r="F24" s="133">
        <v>8125751.8199999984</v>
      </c>
      <c r="G24" s="133">
        <v>32877133.070000008</v>
      </c>
      <c r="H24" s="135">
        <v>812715.39</v>
      </c>
    </row>
    <row r="25" spans="1:9" ht="21" customHeight="1">
      <c r="A25" s="132" t="s">
        <v>132</v>
      </c>
      <c r="B25" s="133">
        <f t="shared" si="1"/>
        <v>1691794693.27</v>
      </c>
      <c r="C25" s="133">
        <v>1298236287.6500001</v>
      </c>
      <c r="D25" s="134">
        <f t="shared" si="0"/>
        <v>393558405.61999989</v>
      </c>
      <c r="E25" s="133">
        <v>319637243.4799999</v>
      </c>
      <c r="F25" s="133">
        <v>22065680.790000003</v>
      </c>
      <c r="G25" s="133">
        <v>73921162.139999986</v>
      </c>
      <c r="H25" s="135">
        <v>1894005.03</v>
      </c>
    </row>
    <row r="26" spans="1:9" ht="21" customHeight="1">
      <c r="A26" s="132" t="s">
        <v>133</v>
      </c>
      <c r="B26" s="133">
        <f t="shared" si="1"/>
        <v>359430472.78000003</v>
      </c>
      <c r="C26" s="133">
        <v>279341673.81</v>
      </c>
      <c r="D26" s="134">
        <f t="shared" si="0"/>
        <v>80088798.970000014</v>
      </c>
      <c r="E26" s="133">
        <v>63224086.000000022</v>
      </c>
      <c r="F26" s="133">
        <v>4157743.0900000003</v>
      </c>
      <c r="G26" s="133">
        <v>16864712.969999995</v>
      </c>
      <c r="H26" s="135">
        <v>329190.77999999997</v>
      </c>
      <c r="I26" s="136"/>
    </row>
    <row r="27" spans="1:9" ht="48.75" customHeight="1">
      <c r="A27" s="85" t="s">
        <v>134</v>
      </c>
      <c r="B27" s="137">
        <f>B28+B29+B30</f>
        <v>5401614.3700000001</v>
      </c>
      <c r="C27" s="137">
        <f>C28+C29+C30</f>
        <v>5401614.3700000001</v>
      </c>
      <c r="D27" s="560">
        <v>0</v>
      </c>
      <c r="E27" s="560">
        <v>0</v>
      </c>
      <c r="F27" s="560">
        <v>0</v>
      </c>
      <c r="G27" s="560">
        <v>0</v>
      </c>
      <c r="H27" s="561">
        <v>0</v>
      </c>
    </row>
    <row r="28" spans="1:9" ht="21" customHeight="1">
      <c r="A28" s="138" t="s">
        <v>136</v>
      </c>
      <c r="B28" s="139">
        <f>C28</f>
        <v>917459.1</v>
      </c>
      <c r="C28" s="139">
        <v>917459.1</v>
      </c>
      <c r="D28" s="562">
        <v>0</v>
      </c>
      <c r="E28" s="562">
        <v>0</v>
      </c>
      <c r="F28" s="562">
        <v>0</v>
      </c>
      <c r="G28" s="562">
        <v>0</v>
      </c>
      <c r="H28" s="563">
        <v>0</v>
      </c>
    </row>
    <row r="29" spans="1:9" ht="21" customHeight="1">
      <c r="A29" s="138" t="s">
        <v>137</v>
      </c>
      <c r="B29" s="139">
        <f t="shared" ref="B29:B30" si="2">C29</f>
        <v>4053344.18</v>
      </c>
      <c r="C29" s="139">
        <v>4053344.18</v>
      </c>
      <c r="D29" s="562">
        <v>0</v>
      </c>
      <c r="E29" s="562">
        <v>0</v>
      </c>
      <c r="F29" s="562">
        <v>0</v>
      </c>
      <c r="G29" s="562">
        <v>0</v>
      </c>
      <c r="H29" s="563">
        <v>0</v>
      </c>
    </row>
    <row r="30" spans="1:9" ht="21" customHeight="1">
      <c r="A30" s="140" t="s">
        <v>138</v>
      </c>
      <c r="B30" s="141">
        <f t="shared" si="2"/>
        <v>430811.09</v>
      </c>
      <c r="C30" s="142">
        <v>430811.09</v>
      </c>
      <c r="D30" s="564">
        <v>0</v>
      </c>
      <c r="E30" s="564">
        <v>0</v>
      </c>
      <c r="F30" s="564">
        <v>0</v>
      </c>
      <c r="G30" s="564">
        <v>0</v>
      </c>
      <c r="H30" s="565">
        <v>0</v>
      </c>
    </row>
    <row r="31" spans="1:9" s="143" customFormat="1" ht="38.25" customHeight="1">
      <c r="A31" s="811" t="s">
        <v>156</v>
      </c>
      <c r="B31" s="811"/>
      <c r="C31" s="811"/>
      <c r="D31" s="811"/>
      <c r="E31" s="811"/>
      <c r="F31" s="811"/>
      <c r="G31" s="811"/>
      <c r="H31" s="811"/>
    </row>
    <row r="32" spans="1:9" s="143" customFormat="1" ht="28.5" customHeight="1">
      <c r="A32" s="811" t="s">
        <v>173</v>
      </c>
      <c r="B32" s="811"/>
      <c r="C32" s="811"/>
      <c r="D32" s="811"/>
      <c r="E32" s="811"/>
      <c r="F32" s="811"/>
      <c r="G32" s="811"/>
      <c r="H32" s="811"/>
    </row>
    <row r="33" spans="1:5">
      <c r="A33" s="144"/>
      <c r="B33" s="136"/>
      <c r="C33" s="136"/>
      <c r="D33" s="136"/>
      <c r="E33" s="145"/>
    </row>
    <row r="34" spans="1:5">
      <c r="B34" s="136"/>
      <c r="C34" s="136"/>
      <c r="D34" s="136"/>
      <c r="E34" s="145"/>
    </row>
    <row r="35" spans="1:5">
      <c r="C35" s="145"/>
      <c r="D35" s="145"/>
      <c r="E35" s="145"/>
    </row>
    <row r="36" spans="1:5">
      <c r="C36" s="136"/>
      <c r="D36" s="136"/>
      <c r="E36" s="136"/>
    </row>
    <row r="37" spans="1:5">
      <c r="C37" s="136"/>
      <c r="D37" s="136"/>
    </row>
    <row r="38" spans="1:5">
      <c r="C38" s="136"/>
      <c r="D38" s="136"/>
    </row>
  </sheetData>
  <mergeCells count="16">
    <mergeCell ref="B9:H9"/>
    <mergeCell ref="A31:H31"/>
    <mergeCell ref="A32:H32"/>
    <mergeCell ref="A1:H1"/>
    <mergeCell ref="A3:H3"/>
    <mergeCell ref="B4:B8"/>
    <mergeCell ref="C4:H4"/>
    <mergeCell ref="C5:C8"/>
    <mergeCell ref="D5:D8"/>
    <mergeCell ref="E6:F6"/>
    <mergeCell ref="G6:H6"/>
    <mergeCell ref="E7:E8"/>
    <mergeCell ref="F7:F8"/>
    <mergeCell ref="G7:G8"/>
    <mergeCell ref="H7:H8"/>
    <mergeCell ref="A4:A9"/>
  </mergeCells>
  <pageMargins left="0.59055118110236227" right="0.39370078740157483" top="0.55118110236220474" bottom="0.55118110236220474" header="0.31496062992125984" footer="0.31496062992125984"/>
  <pageSetup paperSize="9" scale="7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4"/>
  <sheetViews>
    <sheetView showGridLines="0" view="pageBreakPreview" topLeftCell="A22" zoomScale="90" zoomScaleNormal="100" zoomScaleSheetLayoutView="90" workbookViewId="0">
      <selection activeCell="A17" sqref="A17:B17"/>
    </sheetView>
  </sheetViews>
  <sheetFormatPr defaultColWidth="9.140625" defaultRowHeight="12.75"/>
  <cols>
    <col min="1" max="1" width="30" style="22" customWidth="1"/>
    <col min="2" max="2" width="12.85546875" style="22" customWidth="1"/>
    <col min="3" max="3" width="11.7109375" style="22" customWidth="1"/>
    <col min="4" max="4" width="12.7109375" style="123" customWidth="1"/>
    <col min="5" max="5" width="12" style="22" customWidth="1"/>
    <col min="6" max="6" width="12.42578125" style="22" customWidth="1"/>
    <col min="7" max="7" width="11" style="22" customWidth="1"/>
    <col min="8" max="8" width="11.7109375" style="22" customWidth="1"/>
    <col min="9" max="9" width="14.85546875" style="22" customWidth="1"/>
    <col min="10" max="16383" width="9.140625" style="22"/>
    <col min="16384" max="16384" width="0.42578125" style="22" customWidth="1"/>
  </cols>
  <sheetData>
    <row r="1" spans="1:17" ht="23.25" customHeight="1">
      <c r="A1" s="763" t="str">
        <f>'Tab 1'!A1</f>
        <v>I. FUNDUSZ EMERYTALNO-RENTOWY</v>
      </c>
      <c r="B1" s="763"/>
      <c r="C1" s="763"/>
      <c r="D1" s="763"/>
      <c r="E1" s="763"/>
      <c r="F1" s="763"/>
      <c r="G1" s="763"/>
      <c r="H1" s="763"/>
      <c r="I1" s="763"/>
      <c r="J1" s="146"/>
      <c r="K1" s="146"/>
    </row>
    <row r="2" spans="1:17" ht="23.25" customHeight="1">
      <c r="A2" s="26"/>
      <c r="B2" s="26"/>
      <c r="C2" s="26"/>
      <c r="D2" s="147"/>
      <c r="E2" s="26"/>
      <c r="F2" s="26"/>
      <c r="G2" s="26"/>
      <c r="H2" s="26"/>
      <c r="I2" s="148"/>
    </row>
    <row r="3" spans="1:17" ht="42.75" customHeight="1">
      <c r="A3" s="764" t="s">
        <v>620</v>
      </c>
      <c r="B3" s="764"/>
      <c r="C3" s="764"/>
      <c r="D3" s="764"/>
      <c r="E3" s="764"/>
      <c r="F3" s="764"/>
      <c r="G3" s="764"/>
      <c r="H3" s="764"/>
      <c r="I3" s="764"/>
    </row>
    <row r="4" spans="1:17" ht="21" customHeight="1">
      <c r="A4" s="766" t="s">
        <v>77</v>
      </c>
      <c r="B4" s="771" t="s">
        <v>78</v>
      </c>
      <c r="C4" s="770"/>
      <c r="D4" s="769" t="s">
        <v>79</v>
      </c>
      <c r="E4" s="771"/>
      <c r="F4" s="771"/>
      <c r="G4" s="771"/>
      <c r="H4" s="771"/>
      <c r="I4" s="770"/>
      <c r="J4" s="149"/>
    </row>
    <row r="5" spans="1:17" ht="20.25" customHeight="1">
      <c r="A5" s="804"/>
      <c r="B5" s="770" t="s">
        <v>438</v>
      </c>
      <c r="C5" s="772" t="s">
        <v>439</v>
      </c>
      <c r="D5" s="772" t="s">
        <v>80</v>
      </c>
      <c r="E5" s="772" t="s">
        <v>438</v>
      </c>
      <c r="F5" s="772" t="s">
        <v>439</v>
      </c>
      <c r="G5" s="773" t="s">
        <v>81</v>
      </c>
      <c r="H5" s="774"/>
      <c r="I5" s="775"/>
      <c r="J5" s="149"/>
    </row>
    <row r="6" spans="1:17" ht="65.25" customHeight="1">
      <c r="A6" s="804"/>
      <c r="B6" s="770"/>
      <c r="C6" s="772"/>
      <c r="D6" s="772"/>
      <c r="E6" s="772"/>
      <c r="F6" s="769"/>
      <c r="G6" s="766" t="s">
        <v>440</v>
      </c>
      <c r="H6" s="766" t="s">
        <v>441</v>
      </c>
      <c r="I6" s="766" t="s">
        <v>442</v>
      </c>
      <c r="J6" s="149"/>
      <c r="K6" s="825"/>
      <c r="L6" s="825"/>
      <c r="M6" s="825"/>
      <c r="O6" s="825"/>
      <c r="P6" s="825"/>
      <c r="Q6" s="825"/>
    </row>
    <row r="7" spans="1:17" ht="21" customHeight="1">
      <c r="A7" s="768"/>
      <c r="B7" s="805" t="s">
        <v>617</v>
      </c>
      <c r="C7" s="806"/>
      <c r="D7" s="806"/>
      <c r="E7" s="806"/>
      <c r="F7" s="806"/>
      <c r="G7" s="768"/>
      <c r="H7" s="768"/>
      <c r="I7" s="768"/>
      <c r="J7" s="149"/>
    </row>
    <row r="8" spans="1:17" ht="21" customHeight="1">
      <c r="A8" s="776" t="s">
        <v>141</v>
      </c>
      <c r="B8" s="777"/>
      <c r="C8" s="777"/>
      <c r="D8" s="777"/>
      <c r="E8" s="777"/>
      <c r="F8" s="777"/>
      <c r="G8" s="777"/>
      <c r="H8" s="777"/>
      <c r="I8" s="778"/>
      <c r="J8" s="149"/>
    </row>
    <row r="9" spans="1:17" ht="21" customHeight="1">
      <c r="A9" s="95" t="s">
        <v>142</v>
      </c>
      <c r="B9" s="150">
        <v>1205.07</v>
      </c>
      <c r="C9" s="150">
        <v>1276.23</v>
      </c>
      <c r="D9" s="104">
        <v>1293.25</v>
      </c>
      <c r="E9" s="151">
        <v>1292.49</v>
      </c>
      <c r="F9" s="105">
        <v>1278.1199999999999</v>
      </c>
      <c r="G9" s="31">
        <f>E9/D9-1</f>
        <v>-5.8766673110377532E-4</v>
      </c>
      <c r="H9" s="32">
        <f>E9/B9-1</f>
        <v>7.2543503696880673E-2</v>
      </c>
      <c r="I9" s="33">
        <f>F9/C9-1</f>
        <v>1.4809242848075055E-3</v>
      </c>
      <c r="J9" s="149"/>
      <c r="K9" s="152"/>
      <c r="L9" s="153"/>
      <c r="M9" s="100"/>
      <c r="N9" s="100"/>
      <c r="O9" s="154"/>
      <c r="P9" s="154"/>
      <c r="Q9" s="45"/>
    </row>
    <row r="10" spans="1:17" s="158" customFormat="1" ht="21" customHeight="1">
      <c r="A10" s="35" t="s">
        <v>157</v>
      </c>
      <c r="B10" s="155">
        <f t="shared" ref="B10:D10" si="0">B13</f>
        <v>1207.52</v>
      </c>
      <c r="C10" s="155">
        <f t="shared" si="0"/>
        <v>1275.52</v>
      </c>
      <c r="D10" s="102">
        <f t="shared" si="0"/>
        <v>1292.21</v>
      </c>
      <c r="E10" s="155">
        <f>E13</f>
        <v>1291.57</v>
      </c>
      <c r="F10" s="155">
        <f>F13</f>
        <v>1277.5999999999999</v>
      </c>
      <c r="G10" s="548">
        <f t="shared" ref="G10:G11" si="1">E10/D10-1</f>
        <v>-4.9527553571027116E-4</v>
      </c>
      <c r="H10" s="38">
        <f t="shared" ref="H10:I11" si="2">E10/B10-1</f>
        <v>6.9605472373128308E-2</v>
      </c>
      <c r="I10" s="39">
        <f t="shared" si="2"/>
        <v>1.6307074761665596E-3</v>
      </c>
      <c r="J10" s="156"/>
      <c r="K10" s="152"/>
      <c r="L10" s="153"/>
      <c r="M10" s="100"/>
      <c r="N10" s="100"/>
      <c r="O10" s="157"/>
      <c r="P10" s="157"/>
      <c r="Q10" s="45"/>
    </row>
    <row r="11" spans="1:17" s="158" customFormat="1" ht="21" customHeight="1">
      <c r="A11" s="35" t="s">
        <v>85</v>
      </c>
      <c r="B11" s="155">
        <f t="shared" ref="B11:D11" si="3">B20</f>
        <v>1195.92</v>
      </c>
      <c r="C11" s="155">
        <f t="shared" si="3"/>
        <v>1278.9000000000001</v>
      </c>
      <c r="D11" s="102">
        <f t="shared" si="3"/>
        <v>1297.0899999999999</v>
      </c>
      <c r="E11" s="155">
        <f>E20</f>
        <v>1295.9000000000001</v>
      </c>
      <c r="F11" s="155">
        <f>F20</f>
        <v>1280.08</v>
      </c>
      <c r="G11" s="37">
        <f t="shared" si="1"/>
        <v>-9.1743826565604536E-4</v>
      </c>
      <c r="H11" s="38">
        <f t="shared" si="2"/>
        <v>8.3600909759850239E-2</v>
      </c>
      <c r="I11" s="39">
        <f t="shared" si="2"/>
        <v>9.2266791774164858E-4</v>
      </c>
      <c r="J11" s="156"/>
      <c r="K11" s="152"/>
      <c r="L11" s="153"/>
      <c r="M11" s="100"/>
      <c r="N11" s="100"/>
      <c r="O11" s="157"/>
      <c r="P11" s="157"/>
      <c r="Q11" s="45"/>
    </row>
    <row r="12" spans="1:17" ht="22.15" customHeight="1">
      <c r="A12" s="826" t="s">
        <v>144</v>
      </c>
      <c r="B12" s="827"/>
      <c r="C12" s="827"/>
      <c r="D12" s="827"/>
      <c r="E12" s="827"/>
      <c r="F12" s="827"/>
      <c r="G12" s="827"/>
      <c r="H12" s="827"/>
      <c r="I12" s="828"/>
      <c r="J12" s="149"/>
      <c r="K12" s="152"/>
      <c r="L12" s="153"/>
      <c r="M12" s="100"/>
      <c r="N12" s="100"/>
      <c r="O12" s="154"/>
      <c r="P12" s="154"/>
      <c r="Q12" s="45"/>
    </row>
    <row r="13" spans="1:17" s="45" customFormat="1" ht="21" customHeight="1">
      <c r="A13" s="159" t="s">
        <v>145</v>
      </c>
      <c r="B13" s="160">
        <v>1207.52</v>
      </c>
      <c r="C13" s="160">
        <v>1275.52</v>
      </c>
      <c r="D13" s="104">
        <v>1292.21</v>
      </c>
      <c r="E13" s="104">
        <v>1291.57</v>
      </c>
      <c r="F13" s="104">
        <v>1277.5999999999999</v>
      </c>
      <c r="G13" s="31">
        <f>E13/D13-1</f>
        <v>-4.9527553571027116E-4</v>
      </c>
      <c r="H13" s="32">
        <f>E13/B13-1</f>
        <v>6.9605472373128308E-2</v>
      </c>
      <c r="I13" s="33">
        <f t="shared" ref="I13:I32" si="4">F13/C13-1</f>
        <v>1.6307074761665596E-3</v>
      </c>
      <c r="J13" s="161"/>
      <c r="K13" s="152"/>
      <c r="L13" s="153"/>
      <c r="M13" s="100"/>
      <c r="N13" s="100"/>
      <c r="O13" s="100"/>
      <c r="P13" s="100"/>
    </row>
    <row r="14" spans="1:17" s="158" customFormat="1" ht="21" customHeight="1">
      <c r="A14" s="46" t="s">
        <v>88</v>
      </c>
      <c r="B14" s="108">
        <v>1116.1099999999999</v>
      </c>
      <c r="C14" s="108">
        <v>1188.55</v>
      </c>
      <c r="D14" s="102">
        <v>1203.2</v>
      </c>
      <c r="E14" s="102">
        <v>1209.42</v>
      </c>
      <c r="F14" s="162">
        <v>1185.71</v>
      </c>
      <c r="G14" s="37">
        <f t="shared" ref="G14:G18" si="5">E14/D14-1</f>
        <v>5.1695478723403632E-3</v>
      </c>
      <c r="H14" s="38">
        <f t="shared" ref="H14:H32" si="6">E14/B14-1</f>
        <v>8.3602870684789332E-2</v>
      </c>
      <c r="I14" s="39">
        <f t="shared" si="4"/>
        <v>-2.3894661562406938E-3</v>
      </c>
      <c r="J14" s="156"/>
      <c r="K14" s="152"/>
      <c r="L14" s="153"/>
      <c r="M14" s="100"/>
      <c r="N14" s="100"/>
      <c r="O14" s="157"/>
      <c r="P14" s="157"/>
      <c r="Q14" s="45"/>
    </row>
    <row r="15" spans="1:17" s="158" customFormat="1" ht="21" customHeight="1">
      <c r="A15" s="46" t="s">
        <v>89</v>
      </c>
      <c r="B15" s="108">
        <v>1231.72</v>
      </c>
      <c r="C15" s="108">
        <v>1298.81</v>
      </c>
      <c r="D15" s="102">
        <v>1314.1</v>
      </c>
      <c r="E15" s="102">
        <v>1312.86</v>
      </c>
      <c r="F15" s="102">
        <v>1300.1099999999999</v>
      </c>
      <c r="G15" s="37">
        <f t="shared" si="5"/>
        <v>-9.4361159729094979E-4</v>
      </c>
      <c r="H15" s="38">
        <f t="shared" si="6"/>
        <v>6.5875361283408429E-2</v>
      </c>
      <c r="I15" s="39">
        <f t="shared" si="4"/>
        <v>1.0009162233119984E-3</v>
      </c>
      <c r="J15" s="156"/>
      <c r="K15" s="152"/>
      <c r="L15" s="153"/>
      <c r="M15" s="163"/>
      <c r="N15" s="100"/>
      <c r="O15" s="157"/>
      <c r="P15" s="157"/>
      <c r="Q15" s="45"/>
    </row>
    <row r="16" spans="1:17" s="158" customFormat="1" ht="27" customHeight="1">
      <c r="A16" s="46" t="s">
        <v>90</v>
      </c>
      <c r="B16" s="108">
        <v>1018.03</v>
      </c>
      <c r="C16" s="108">
        <v>1094.0899999999999</v>
      </c>
      <c r="D16" s="102">
        <v>1099.1600000000001</v>
      </c>
      <c r="E16" s="102">
        <v>1097.32</v>
      </c>
      <c r="F16" s="102">
        <v>1082.75</v>
      </c>
      <c r="G16" s="37">
        <f t="shared" si="5"/>
        <v>-1.6740056042797713E-3</v>
      </c>
      <c r="H16" s="38">
        <f t="shared" si="6"/>
        <v>7.7885720460104224E-2</v>
      </c>
      <c r="I16" s="39">
        <f t="shared" si="4"/>
        <v>-1.0364778034713695E-2</v>
      </c>
      <c r="J16" s="156"/>
      <c r="K16" s="152"/>
      <c r="L16" s="153"/>
      <c r="M16" s="100"/>
      <c r="N16" s="100"/>
      <c r="O16" s="157"/>
      <c r="P16" s="157"/>
      <c r="Q16" s="45"/>
    </row>
    <row r="17" spans="1:17" s="158" customFormat="1" ht="27" customHeight="1">
      <c r="A17" s="46" t="s">
        <v>91</v>
      </c>
      <c r="B17" s="108">
        <v>1087.8</v>
      </c>
      <c r="C17" s="108">
        <v>1166.8800000000001</v>
      </c>
      <c r="D17" s="102">
        <v>1171.92</v>
      </c>
      <c r="E17" s="102">
        <v>1170.01</v>
      </c>
      <c r="F17" s="102">
        <v>1156</v>
      </c>
      <c r="G17" s="37">
        <f t="shared" si="5"/>
        <v>-1.629804082189934E-3</v>
      </c>
      <c r="H17" s="38">
        <f t="shared" si="6"/>
        <v>7.5574554145982686E-2</v>
      </c>
      <c r="I17" s="39">
        <f t="shared" si="4"/>
        <v>-9.3240093240094524E-3</v>
      </c>
      <c r="J17" s="156"/>
      <c r="K17" s="152"/>
      <c r="L17" s="153"/>
      <c r="M17" s="100"/>
      <c r="N17" s="100"/>
      <c r="O17" s="157"/>
      <c r="P17" s="157"/>
      <c r="Q17" s="45"/>
    </row>
    <row r="18" spans="1:17" s="158" customFormat="1" ht="27" customHeight="1">
      <c r="A18" s="46" t="s">
        <v>92</v>
      </c>
      <c r="B18" s="108">
        <v>1248.18</v>
      </c>
      <c r="C18" s="108">
        <v>1329.41</v>
      </c>
      <c r="D18" s="102">
        <v>1360.36</v>
      </c>
      <c r="E18" s="102">
        <v>1357.58</v>
      </c>
      <c r="F18" s="102">
        <v>1341.2</v>
      </c>
      <c r="G18" s="37">
        <f t="shared" si="5"/>
        <v>-2.0435767002852101E-3</v>
      </c>
      <c r="H18" s="38">
        <f t="shared" si="6"/>
        <v>8.7647614927334194E-2</v>
      </c>
      <c r="I18" s="39">
        <f t="shared" si="4"/>
        <v>8.8685958432688228E-3</v>
      </c>
      <c r="J18" s="156"/>
      <c r="K18" s="152"/>
      <c r="L18" s="153"/>
      <c r="M18" s="100"/>
      <c r="N18" s="100"/>
      <c r="O18" s="157"/>
      <c r="P18" s="157"/>
      <c r="Q18" s="45"/>
    </row>
    <row r="19" spans="1:17" ht="21" customHeight="1">
      <c r="A19" s="829" t="s">
        <v>147</v>
      </c>
      <c r="B19" s="830"/>
      <c r="C19" s="830"/>
      <c r="D19" s="830"/>
      <c r="E19" s="830"/>
      <c r="F19" s="830"/>
      <c r="G19" s="830"/>
      <c r="H19" s="830"/>
      <c r="I19" s="831"/>
      <c r="J19" s="149"/>
      <c r="K19" s="152"/>
      <c r="L19" s="153"/>
      <c r="M19" s="100"/>
      <c r="N19" s="100"/>
      <c r="O19" s="154"/>
      <c r="P19" s="154"/>
      <c r="Q19" s="45"/>
    </row>
    <row r="20" spans="1:17" ht="21" customHeight="1">
      <c r="A20" s="164" t="s">
        <v>148</v>
      </c>
      <c r="B20" s="165">
        <v>1195.92</v>
      </c>
      <c r="C20" s="165">
        <v>1278.9000000000001</v>
      </c>
      <c r="D20" s="104">
        <v>1297.0899999999999</v>
      </c>
      <c r="E20" s="166">
        <v>1295.9000000000001</v>
      </c>
      <c r="F20" s="104">
        <v>1280.08</v>
      </c>
      <c r="G20" s="113">
        <f>E20/D20-1</f>
        <v>-9.1743826565604536E-4</v>
      </c>
      <c r="H20" s="32">
        <f t="shared" si="6"/>
        <v>8.3600909759850239E-2</v>
      </c>
      <c r="I20" s="33">
        <f t="shared" si="4"/>
        <v>9.2266791774164858E-4</v>
      </c>
      <c r="J20" s="149"/>
      <c r="K20" s="152"/>
      <c r="L20" s="153"/>
      <c r="M20" s="100"/>
      <c r="N20" s="100"/>
      <c r="O20" s="154"/>
      <c r="P20" s="154"/>
      <c r="Q20" s="45"/>
    </row>
    <row r="21" spans="1:17" s="45" customFormat="1" ht="27" customHeight="1">
      <c r="A21" s="55" t="s">
        <v>95</v>
      </c>
      <c r="B21" s="103">
        <v>1161.92</v>
      </c>
      <c r="C21" s="103">
        <v>1248.55</v>
      </c>
      <c r="D21" s="104">
        <v>1265.32</v>
      </c>
      <c r="E21" s="167">
        <v>1255.45</v>
      </c>
      <c r="F21" s="104">
        <v>1246.98</v>
      </c>
      <c r="G21" s="31">
        <f t="shared" ref="G21:G32" si="7">E21/D21-1</f>
        <v>-7.8003983182118874E-3</v>
      </c>
      <c r="H21" s="32">
        <f t="shared" si="6"/>
        <v>8.0496075461305328E-2</v>
      </c>
      <c r="I21" s="33">
        <f t="shared" si="4"/>
        <v>-1.2574586520363029E-3</v>
      </c>
      <c r="J21" s="161"/>
      <c r="K21" s="152"/>
      <c r="L21" s="153"/>
      <c r="M21" s="100"/>
      <c r="N21" s="100"/>
      <c r="O21" s="100"/>
      <c r="P21" s="100"/>
    </row>
    <row r="22" spans="1:17" s="158" customFormat="1" ht="30" customHeight="1">
      <c r="A22" s="168" t="s">
        <v>158</v>
      </c>
      <c r="B22" s="108">
        <v>1198.3900000000001</v>
      </c>
      <c r="C22" s="108">
        <v>1285.03</v>
      </c>
      <c r="D22" s="102">
        <v>1282.19</v>
      </c>
      <c r="E22" s="101">
        <v>1278.77</v>
      </c>
      <c r="F22" s="118">
        <v>1269.1099999999999</v>
      </c>
      <c r="G22" s="548">
        <f t="shared" si="7"/>
        <v>-2.6673113969069018E-3</v>
      </c>
      <c r="H22" s="38">
        <f t="shared" si="6"/>
        <v>6.7073323375528737E-2</v>
      </c>
      <c r="I22" s="39">
        <f>F22/C22-1</f>
        <v>-1.2388815825311483E-2</v>
      </c>
      <c r="J22" s="156"/>
      <c r="K22" s="152"/>
      <c r="L22" s="153"/>
      <c r="M22" s="100"/>
      <c r="N22" s="100"/>
      <c r="O22" s="157"/>
      <c r="P22" s="157"/>
      <c r="Q22" s="45"/>
    </row>
    <row r="23" spans="1:17" s="158" customFormat="1" ht="27" customHeight="1">
      <c r="A23" s="46" t="s">
        <v>159</v>
      </c>
      <c r="B23" s="108">
        <v>1162.82</v>
      </c>
      <c r="C23" s="108">
        <v>1249.46</v>
      </c>
      <c r="D23" s="102">
        <v>1266.1300000000001</v>
      </c>
      <c r="E23" s="101">
        <v>1256.1500000000001</v>
      </c>
      <c r="F23" s="118">
        <v>1247.83</v>
      </c>
      <c r="G23" s="37">
        <f t="shared" si="7"/>
        <v>-7.8822869689526565E-3</v>
      </c>
      <c r="H23" s="38">
        <f t="shared" si="6"/>
        <v>8.02617774032095E-2</v>
      </c>
      <c r="I23" s="39">
        <f t="shared" si="4"/>
        <v>-1.3045635714629134E-3</v>
      </c>
      <c r="J23" s="156"/>
      <c r="K23" s="152"/>
      <c r="L23" s="153"/>
      <c r="M23" s="100"/>
      <c r="N23" s="100"/>
      <c r="O23" s="157" t="s">
        <v>160</v>
      </c>
      <c r="P23" s="157"/>
      <c r="Q23" s="45"/>
    </row>
    <row r="24" spans="1:17" s="158" customFormat="1" ht="36" customHeight="1">
      <c r="A24" s="46" t="s">
        <v>98</v>
      </c>
      <c r="B24" s="108">
        <v>1028.75</v>
      </c>
      <c r="C24" s="108">
        <v>1195.68</v>
      </c>
      <c r="D24" s="102">
        <v>1113.27</v>
      </c>
      <c r="E24" s="101">
        <v>1090.93</v>
      </c>
      <c r="F24" s="118">
        <v>1088.03</v>
      </c>
      <c r="G24" s="37">
        <f t="shared" si="7"/>
        <v>-2.0067009799958568E-2</v>
      </c>
      <c r="H24" s="38">
        <f t="shared" si="6"/>
        <v>6.0442284325638029E-2</v>
      </c>
      <c r="I24" s="39">
        <f t="shared" si="4"/>
        <v>-9.0032450153887389E-2</v>
      </c>
      <c r="J24" s="156"/>
      <c r="K24" s="152"/>
      <c r="L24" s="153"/>
      <c r="M24" s="100"/>
      <c r="N24" s="100"/>
      <c r="O24" s="157"/>
      <c r="P24" s="157"/>
      <c r="Q24" s="45"/>
    </row>
    <row r="25" spans="1:17" s="158" customFormat="1" ht="35.25" customHeight="1">
      <c r="A25" s="46" t="s">
        <v>99</v>
      </c>
      <c r="B25" s="108">
        <v>954.65</v>
      </c>
      <c r="C25" s="108">
        <v>1043.5</v>
      </c>
      <c r="D25" s="102">
        <v>1032.83</v>
      </c>
      <c r="E25" s="101">
        <v>1031.33</v>
      </c>
      <c r="F25" s="118">
        <v>1018.17</v>
      </c>
      <c r="G25" s="37">
        <f t="shared" si="7"/>
        <v>-1.4523203237706284E-3</v>
      </c>
      <c r="H25" s="38">
        <f t="shared" si="6"/>
        <v>8.0322631330854266E-2</v>
      </c>
      <c r="I25" s="39">
        <f t="shared" si="4"/>
        <v>-2.427407762338285E-2</v>
      </c>
      <c r="J25" s="156"/>
      <c r="K25" s="152"/>
      <c r="L25" s="153"/>
      <c r="M25" s="100"/>
      <c r="N25" s="100"/>
      <c r="O25" s="157"/>
      <c r="P25" s="157"/>
      <c r="Q25" s="45"/>
    </row>
    <row r="26" spans="1:17" s="158" customFormat="1" ht="37.5" customHeight="1">
      <c r="A26" s="46" t="s">
        <v>100</v>
      </c>
      <c r="B26" s="108">
        <v>1165.47</v>
      </c>
      <c r="C26" s="108">
        <v>1243.58</v>
      </c>
      <c r="D26" s="102">
        <v>1280.6500000000001</v>
      </c>
      <c r="E26" s="101">
        <v>1279.0899999999999</v>
      </c>
      <c r="F26" s="118">
        <v>1259.5899999999999</v>
      </c>
      <c r="G26" s="37">
        <f t="shared" si="7"/>
        <v>-1.2181314176396008E-3</v>
      </c>
      <c r="H26" s="38">
        <f t="shared" si="6"/>
        <v>9.7488566844277313E-2</v>
      </c>
      <c r="I26" s="39">
        <f t="shared" si="4"/>
        <v>1.2874121487962187E-2</v>
      </c>
      <c r="J26" s="156"/>
      <c r="K26" s="152"/>
      <c r="L26" s="153"/>
      <c r="M26" s="100"/>
      <c r="N26" s="100"/>
      <c r="O26" s="157"/>
      <c r="P26" s="157"/>
      <c r="Q26" s="45"/>
    </row>
    <row r="27" spans="1:17" s="45" customFormat="1" ht="21" customHeight="1">
      <c r="A27" s="55" t="s">
        <v>101</v>
      </c>
      <c r="B27" s="103">
        <v>1352.26</v>
      </c>
      <c r="C27" s="103">
        <v>1417.32</v>
      </c>
      <c r="D27" s="104">
        <v>1438.56</v>
      </c>
      <c r="E27" s="105">
        <v>1480.01</v>
      </c>
      <c r="F27" s="105">
        <v>1427.96</v>
      </c>
      <c r="G27" s="31">
        <f t="shared" si="7"/>
        <v>2.881353575798018E-2</v>
      </c>
      <c r="H27" s="32">
        <f t="shared" si="6"/>
        <v>9.4471477378610613E-2</v>
      </c>
      <c r="I27" s="33">
        <f t="shared" si="4"/>
        <v>7.5071261253634169E-3</v>
      </c>
      <c r="J27" s="161"/>
      <c r="K27" s="152"/>
      <c r="L27" s="153"/>
      <c r="M27" s="100"/>
      <c r="N27" s="100"/>
      <c r="O27" s="100"/>
      <c r="P27" s="100"/>
    </row>
    <row r="28" spans="1:17" s="158" customFormat="1" ht="21" customHeight="1">
      <c r="A28" s="46" t="s">
        <v>102</v>
      </c>
      <c r="B28" s="108">
        <v>1443.08</v>
      </c>
      <c r="C28" s="108">
        <v>1492.32</v>
      </c>
      <c r="D28" s="102">
        <v>1493.4</v>
      </c>
      <c r="E28" s="101">
        <v>1572.05</v>
      </c>
      <c r="F28" s="101">
        <v>1487.51</v>
      </c>
      <c r="G28" s="37">
        <f t="shared" si="7"/>
        <v>5.2665059595553565E-2</v>
      </c>
      <c r="H28" s="38">
        <f t="shared" si="6"/>
        <v>8.9371344623998761E-2</v>
      </c>
      <c r="I28" s="39">
        <f t="shared" si="4"/>
        <v>-3.2231692934491241E-3</v>
      </c>
      <c r="J28" s="156"/>
      <c r="K28" s="152"/>
      <c r="L28" s="153"/>
      <c r="M28" s="100"/>
      <c r="N28" s="100"/>
      <c r="O28" s="157"/>
      <c r="P28" s="157"/>
      <c r="Q28" s="45"/>
    </row>
    <row r="29" spans="1:17" s="158" customFormat="1" ht="21" customHeight="1">
      <c r="A29" s="46" t="s">
        <v>103</v>
      </c>
      <c r="B29" s="108">
        <v>1344.06</v>
      </c>
      <c r="C29" s="108">
        <v>1408.41</v>
      </c>
      <c r="D29" s="102">
        <v>1428.41</v>
      </c>
      <c r="E29" s="101">
        <v>1471.58</v>
      </c>
      <c r="F29" s="101">
        <v>1418.32</v>
      </c>
      <c r="G29" s="37">
        <f t="shared" si="7"/>
        <v>3.0222415132910019E-2</v>
      </c>
      <c r="H29" s="38">
        <f t="shared" si="6"/>
        <v>9.4876716813237394E-2</v>
      </c>
      <c r="I29" s="39">
        <f t="shared" si="4"/>
        <v>7.0363033491667171E-3</v>
      </c>
      <c r="J29" s="156"/>
      <c r="K29" s="152"/>
      <c r="L29" s="153"/>
      <c r="M29" s="100"/>
      <c r="N29" s="100"/>
      <c r="O29" s="157"/>
      <c r="P29" s="157"/>
      <c r="Q29" s="45"/>
    </row>
    <row r="30" spans="1:17" s="158" customFormat="1" ht="27" customHeight="1">
      <c r="A30" s="46" t="s">
        <v>104</v>
      </c>
      <c r="B30" s="108">
        <v>1616.12</v>
      </c>
      <c r="C30" s="108">
        <v>1698.09</v>
      </c>
      <c r="D30" s="102">
        <v>1742.77</v>
      </c>
      <c r="E30" s="101">
        <v>1737.31</v>
      </c>
      <c r="F30" s="101">
        <v>1723.82</v>
      </c>
      <c r="G30" s="37">
        <f t="shared" si="7"/>
        <v>-3.1329435324225496E-3</v>
      </c>
      <c r="H30" s="38">
        <f t="shared" si="6"/>
        <v>7.4988243447268843E-2</v>
      </c>
      <c r="I30" s="39">
        <f t="shared" si="4"/>
        <v>1.5152318192793057E-2</v>
      </c>
      <c r="J30" s="156"/>
      <c r="K30" s="152"/>
      <c r="L30" s="153"/>
      <c r="M30" s="100"/>
      <c r="N30" s="100"/>
      <c r="O30" s="157"/>
      <c r="P30" s="157"/>
      <c r="Q30" s="45"/>
    </row>
    <row r="31" spans="1:17" s="158" customFormat="1" ht="27" customHeight="1">
      <c r="A31" s="46" t="s">
        <v>105</v>
      </c>
      <c r="B31" s="108">
        <v>1570.79</v>
      </c>
      <c r="C31" s="108">
        <v>1646.91</v>
      </c>
      <c r="D31" s="102">
        <v>1709.65</v>
      </c>
      <c r="E31" s="101">
        <v>1709.73</v>
      </c>
      <c r="F31" s="101">
        <v>1686.82</v>
      </c>
      <c r="G31" s="549">
        <f t="shared" si="7"/>
        <v>4.6793203287265328E-5</v>
      </c>
      <c r="H31" s="38">
        <f t="shared" si="6"/>
        <v>8.8452307437658861E-2</v>
      </c>
      <c r="I31" s="39">
        <f t="shared" si="4"/>
        <v>2.4233261076804347E-2</v>
      </c>
      <c r="J31" s="156"/>
      <c r="K31" s="152"/>
      <c r="L31" s="153"/>
      <c r="M31" s="100"/>
      <c r="N31" s="100"/>
      <c r="O31" s="157"/>
      <c r="P31" s="157"/>
      <c r="Q31" s="45"/>
    </row>
    <row r="32" spans="1:17" s="158" customFormat="1" ht="27" customHeight="1">
      <c r="A32" s="57" t="s">
        <v>106</v>
      </c>
      <c r="B32" s="119">
        <v>1433.5</v>
      </c>
      <c r="C32" s="119">
        <v>1532.77</v>
      </c>
      <c r="D32" s="120">
        <v>1601.43</v>
      </c>
      <c r="E32" s="169">
        <v>1590.66</v>
      </c>
      <c r="F32" s="169">
        <v>1570.58</v>
      </c>
      <c r="G32" s="58">
        <f t="shared" si="7"/>
        <v>-6.7252393173601321E-3</v>
      </c>
      <c r="H32" s="59">
        <f t="shared" si="6"/>
        <v>0.1096337635158704</v>
      </c>
      <c r="I32" s="170">
        <f t="shared" si="4"/>
        <v>2.4667758372097559E-2</v>
      </c>
      <c r="J32" s="156"/>
      <c r="K32" s="152"/>
      <c r="L32" s="153"/>
      <c r="M32" s="100"/>
      <c r="N32" s="100"/>
      <c r="O32" s="157"/>
      <c r="P32" s="157"/>
      <c r="Q32" s="45"/>
    </row>
    <row r="33" spans="1:10" ht="37.5" customHeight="1">
      <c r="A33" s="795" t="s">
        <v>161</v>
      </c>
      <c r="B33" s="795"/>
      <c r="C33" s="795"/>
      <c r="D33" s="824"/>
      <c r="E33" s="824"/>
      <c r="F33" s="824"/>
      <c r="G33" s="824"/>
      <c r="H33" s="824"/>
      <c r="I33" s="824"/>
      <c r="J33" s="171"/>
    </row>
    <row r="34" spans="1:10" ht="23.25" customHeight="1">
      <c r="A34" s="795" t="s">
        <v>162</v>
      </c>
      <c r="B34" s="795"/>
      <c r="C34" s="795"/>
      <c r="D34" s="824"/>
      <c r="E34" s="824"/>
      <c r="F34" s="824"/>
      <c r="G34" s="824"/>
      <c r="H34" s="824"/>
      <c r="I34" s="824"/>
      <c r="J34" s="171"/>
    </row>
  </sheetData>
  <mergeCells count="22">
    <mergeCell ref="A33:I33"/>
    <mergeCell ref="A34:I34"/>
    <mergeCell ref="G5:I5"/>
    <mergeCell ref="K6:M6"/>
    <mergeCell ref="O6:Q6"/>
    <mergeCell ref="A8:I8"/>
    <mergeCell ref="A12:I12"/>
    <mergeCell ref="A19:I19"/>
    <mergeCell ref="A4:A7"/>
    <mergeCell ref="B7:F7"/>
    <mergeCell ref="G6:G7"/>
    <mergeCell ref="H6:H7"/>
    <mergeCell ref="I6:I7"/>
    <mergeCell ref="A1:I1"/>
    <mergeCell ref="A3:I3"/>
    <mergeCell ref="B4:C4"/>
    <mergeCell ref="D4:I4"/>
    <mergeCell ref="B5:B6"/>
    <mergeCell ref="C5:C6"/>
    <mergeCell ref="D5:D6"/>
    <mergeCell ref="E5:E6"/>
    <mergeCell ref="F5:F6"/>
  </mergeCells>
  <printOptions horizontalCentered="1"/>
  <pageMargins left="0.39370078740157483" right="0.39370078740157483" top="0.47244094488188981" bottom="0.39370078740157483" header="0.23622047244094491" footer="0.23622047244094491"/>
  <pageSetup paperSize="9" scale="71"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9"/>
  <sheetViews>
    <sheetView showGridLines="0" view="pageBreakPreview" topLeftCell="A25" zoomScale="90" zoomScaleNormal="100" zoomScaleSheetLayoutView="90" workbookViewId="0">
      <selection activeCell="A17" sqref="A17:B17"/>
    </sheetView>
  </sheetViews>
  <sheetFormatPr defaultColWidth="9.140625" defaultRowHeight="12.75"/>
  <cols>
    <col min="1" max="1" width="28.7109375" style="22" customWidth="1"/>
    <col min="2" max="2" width="14.5703125" style="22" customWidth="1"/>
    <col min="3" max="3" width="15.42578125" style="22" customWidth="1"/>
    <col min="4" max="4" width="16" style="22" customWidth="1"/>
    <col min="5" max="5" width="13.7109375" style="22" customWidth="1"/>
    <col min="6" max="7" width="12.5703125" style="22" customWidth="1"/>
    <col min="8" max="8" width="13.5703125" style="22" customWidth="1"/>
    <col min="9" max="16384" width="9.140625" style="22"/>
  </cols>
  <sheetData>
    <row r="1" spans="1:8" ht="24.75" customHeight="1">
      <c r="A1" s="763" t="str">
        <f>'Tab 1'!A1</f>
        <v>I. FUNDUSZ EMERYTALNO-RENTOWY</v>
      </c>
      <c r="B1" s="763"/>
      <c r="C1" s="763"/>
      <c r="D1" s="763"/>
      <c r="E1" s="763"/>
      <c r="F1" s="763"/>
      <c r="G1" s="763"/>
      <c r="H1" s="763"/>
    </row>
    <row r="2" spans="1:8" ht="23.25" customHeight="1">
      <c r="A2" s="64"/>
      <c r="B2" s="64"/>
      <c r="C2" s="64"/>
      <c r="D2" s="64"/>
      <c r="E2" s="64"/>
      <c r="F2" s="64"/>
      <c r="G2" s="64"/>
      <c r="H2" s="64"/>
    </row>
    <row r="3" spans="1:8" ht="51" customHeight="1">
      <c r="A3" s="764" t="s">
        <v>621</v>
      </c>
      <c r="B3" s="764"/>
      <c r="C3" s="764"/>
      <c r="D3" s="764"/>
      <c r="E3" s="764"/>
      <c r="F3" s="764"/>
      <c r="G3" s="764"/>
      <c r="H3" s="764"/>
    </row>
    <row r="4" spans="1:8">
      <c r="A4" s="783" t="s">
        <v>77</v>
      </c>
      <c r="B4" s="783" t="s">
        <v>153</v>
      </c>
      <c r="C4" s="789" t="s">
        <v>163</v>
      </c>
      <c r="D4" s="790"/>
      <c r="E4" s="790"/>
      <c r="F4" s="790"/>
      <c r="G4" s="790"/>
      <c r="H4" s="791"/>
    </row>
    <row r="5" spans="1:8">
      <c r="A5" s="832"/>
      <c r="B5" s="784"/>
      <c r="C5" s="783" t="s">
        <v>154</v>
      </c>
      <c r="D5" s="783" t="s">
        <v>111</v>
      </c>
      <c r="E5" s="789" t="s">
        <v>109</v>
      </c>
      <c r="F5" s="790"/>
      <c r="G5" s="790"/>
      <c r="H5" s="791"/>
    </row>
    <row r="6" spans="1:8" ht="29.25" customHeight="1">
      <c r="A6" s="832"/>
      <c r="B6" s="784"/>
      <c r="C6" s="784"/>
      <c r="D6" s="784"/>
      <c r="E6" s="792" t="s">
        <v>164</v>
      </c>
      <c r="F6" s="793"/>
      <c r="G6" s="782" t="s">
        <v>165</v>
      </c>
      <c r="H6" s="782"/>
    </row>
    <row r="7" spans="1:8">
      <c r="A7" s="832"/>
      <c r="B7" s="784"/>
      <c r="C7" s="784"/>
      <c r="D7" s="784"/>
      <c r="E7" s="782" t="s">
        <v>114</v>
      </c>
      <c r="F7" s="794" t="s">
        <v>115</v>
      </c>
      <c r="G7" s="783" t="s">
        <v>116</v>
      </c>
      <c r="H7" s="794" t="s">
        <v>115</v>
      </c>
    </row>
    <row r="8" spans="1:8" ht="21.75" customHeight="1">
      <c r="A8" s="832"/>
      <c r="B8" s="785"/>
      <c r="C8" s="785"/>
      <c r="D8" s="785"/>
      <c r="E8" s="782"/>
      <c r="F8" s="794"/>
      <c r="G8" s="785"/>
      <c r="H8" s="794"/>
    </row>
    <row r="9" spans="1:8" ht="21.75" customHeight="1">
      <c r="A9" s="785"/>
      <c r="B9" s="792" t="s">
        <v>617</v>
      </c>
      <c r="C9" s="833"/>
      <c r="D9" s="833"/>
      <c r="E9" s="833"/>
      <c r="F9" s="833"/>
      <c r="G9" s="833"/>
      <c r="H9" s="793"/>
    </row>
    <row r="10" spans="1:8" ht="21" customHeight="1">
      <c r="A10" s="172" t="s">
        <v>166</v>
      </c>
      <c r="B10" s="173">
        <v>1278.1199999999999</v>
      </c>
      <c r="C10" s="174">
        <v>1277.5999999999999</v>
      </c>
      <c r="D10" s="175">
        <v>1280.08</v>
      </c>
      <c r="E10" s="173">
        <v>1246.98</v>
      </c>
      <c r="F10" s="176">
        <v>1269.1099999999999</v>
      </c>
      <c r="G10" s="173">
        <v>1427.96</v>
      </c>
      <c r="H10" s="177">
        <v>1487.51</v>
      </c>
    </row>
    <row r="11" spans="1:8" ht="21" customHeight="1">
      <c r="A11" s="132" t="s">
        <v>118</v>
      </c>
      <c r="B11" s="178">
        <v>1246.81</v>
      </c>
      <c r="C11" s="179">
        <v>1246.4100000000001</v>
      </c>
      <c r="D11" s="134">
        <v>1248.24</v>
      </c>
      <c r="E11" s="178">
        <v>1218.97</v>
      </c>
      <c r="F11" s="180">
        <v>1195.8800000000001</v>
      </c>
      <c r="G11" s="178">
        <v>1382.43</v>
      </c>
      <c r="H11" s="181">
        <v>1319.31</v>
      </c>
    </row>
    <row r="12" spans="1:8" ht="21" customHeight="1">
      <c r="A12" s="132" t="s">
        <v>119</v>
      </c>
      <c r="B12" s="178">
        <v>1307.79</v>
      </c>
      <c r="C12" s="179">
        <v>1303.72</v>
      </c>
      <c r="D12" s="134">
        <v>1322.52</v>
      </c>
      <c r="E12" s="178">
        <v>1274.0999999999999</v>
      </c>
      <c r="F12" s="180">
        <v>1299.48</v>
      </c>
      <c r="G12" s="178">
        <v>1586.09</v>
      </c>
      <c r="H12" s="181">
        <v>1813.42</v>
      </c>
    </row>
    <row r="13" spans="1:8" ht="21" customHeight="1">
      <c r="A13" s="132" t="s">
        <v>120</v>
      </c>
      <c r="B13" s="178">
        <v>1285.9000000000001</v>
      </c>
      <c r="C13" s="179">
        <v>1285.26</v>
      </c>
      <c r="D13" s="134">
        <v>1288.3399999999999</v>
      </c>
      <c r="E13" s="178">
        <v>1255.1099999999999</v>
      </c>
      <c r="F13" s="180">
        <v>1280.1099999999999</v>
      </c>
      <c r="G13" s="178">
        <v>1448.22</v>
      </c>
      <c r="H13" s="181">
        <v>1431.04</v>
      </c>
    </row>
    <row r="14" spans="1:8" ht="21" customHeight="1">
      <c r="A14" s="132" t="s">
        <v>121</v>
      </c>
      <c r="B14" s="178">
        <v>1215.1099999999999</v>
      </c>
      <c r="C14" s="179">
        <v>1196.6500000000001</v>
      </c>
      <c r="D14" s="134">
        <v>1271.49</v>
      </c>
      <c r="E14" s="178">
        <v>1247.1400000000001</v>
      </c>
      <c r="F14" s="180">
        <v>1237.6099999999999</v>
      </c>
      <c r="G14" s="178">
        <v>1403.67</v>
      </c>
      <c r="H14" s="181">
        <v>1334.2</v>
      </c>
    </row>
    <row r="15" spans="1:8" ht="21" customHeight="1">
      <c r="A15" s="132" t="s">
        <v>122</v>
      </c>
      <c r="B15" s="178">
        <v>1290.1600000000001</v>
      </c>
      <c r="C15" s="179">
        <v>1283.6600000000001</v>
      </c>
      <c r="D15" s="134">
        <v>1324.68</v>
      </c>
      <c r="E15" s="178">
        <v>1247.75</v>
      </c>
      <c r="F15" s="180">
        <v>1253.21</v>
      </c>
      <c r="G15" s="178">
        <v>1579.72</v>
      </c>
      <c r="H15" s="181">
        <v>1734.97</v>
      </c>
    </row>
    <row r="16" spans="1:8" ht="21" customHeight="1">
      <c r="A16" s="132" t="s">
        <v>123</v>
      </c>
      <c r="B16" s="178">
        <v>1252.4000000000001</v>
      </c>
      <c r="C16" s="179">
        <v>1255.04</v>
      </c>
      <c r="D16" s="134">
        <v>1246.56</v>
      </c>
      <c r="E16" s="178">
        <v>1229.8599999999999</v>
      </c>
      <c r="F16" s="180">
        <v>1253.3800000000001</v>
      </c>
      <c r="G16" s="178">
        <v>1360.71</v>
      </c>
      <c r="H16" s="181">
        <v>1414.74</v>
      </c>
    </row>
    <row r="17" spans="1:8" s="123" customFormat="1" ht="21" customHeight="1">
      <c r="A17" s="132" t="s">
        <v>124</v>
      </c>
      <c r="B17" s="182">
        <v>1288.6500000000001</v>
      </c>
      <c r="C17" s="179">
        <v>1292.03</v>
      </c>
      <c r="D17" s="134">
        <v>1273.44</v>
      </c>
      <c r="E17" s="183">
        <v>1239.6300000000001</v>
      </c>
      <c r="F17" s="184">
        <v>1272.6300000000001</v>
      </c>
      <c r="G17" s="183">
        <v>1386.98</v>
      </c>
      <c r="H17" s="185">
        <v>1437.75</v>
      </c>
    </row>
    <row r="18" spans="1:8" ht="21" customHeight="1">
      <c r="A18" s="132" t="s">
        <v>125</v>
      </c>
      <c r="B18" s="178">
        <v>1290.78</v>
      </c>
      <c r="C18" s="179">
        <v>1286.29</v>
      </c>
      <c r="D18" s="134">
        <v>1318.52</v>
      </c>
      <c r="E18" s="178">
        <v>1265.0899999999999</v>
      </c>
      <c r="F18" s="180">
        <v>1303.18</v>
      </c>
      <c r="G18" s="178">
        <v>1490.76</v>
      </c>
      <c r="H18" s="186">
        <v>1551.36</v>
      </c>
    </row>
    <row r="19" spans="1:8" ht="21" customHeight="1">
      <c r="A19" s="132" t="s">
        <v>126</v>
      </c>
      <c r="B19" s="178">
        <v>1268.96</v>
      </c>
      <c r="C19" s="179">
        <v>1272.48</v>
      </c>
      <c r="D19" s="134">
        <v>1257.48</v>
      </c>
      <c r="E19" s="178">
        <v>1229.43</v>
      </c>
      <c r="F19" s="180">
        <v>1252.51</v>
      </c>
      <c r="G19" s="178">
        <v>1408.4</v>
      </c>
      <c r="H19" s="181">
        <v>1626.27</v>
      </c>
    </row>
    <row r="20" spans="1:8" ht="21" customHeight="1">
      <c r="A20" s="132" t="s">
        <v>127</v>
      </c>
      <c r="B20" s="178">
        <v>1310.53</v>
      </c>
      <c r="C20" s="179">
        <v>1313.81</v>
      </c>
      <c r="D20" s="134">
        <v>1295.99</v>
      </c>
      <c r="E20" s="178">
        <v>1246.6099999999999</v>
      </c>
      <c r="F20" s="180">
        <v>1284.48</v>
      </c>
      <c r="G20" s="178">
        <v>1484.98</v>
      </c>
      <c r="H20" s="181">
        <v>1560.6</v>
      </c>
    </row>
    <row r="21" spans="1:8" ht="21" customHeight="1">
      <c r="A21" s="132" t="s">
        <v>128</v>
      </c>
      <c r="B21" s="178">
        <v>1280.81</v>
      </c>
      <c r="C21" s="179">
        <v>1279.6600000000001</v>
      </c>
      <c r="D21" s="134">
        <v>1284.1099999999999</v>
      </c>
      <c r="E21" s="178">
        <v>1254.47</v>
      </c>
      <c r="F21" s="180">
        <v>1274.02</v>
      </c>
      <c r="G21" s="178">
        <v>1423.11</v>
      </c>
      <c r="H21" s="181">
        <v>1452.73</v>
      </c>
    </row>
    <row r="22" spans="1:8" ht="21" customHeight="1">
      <c r="A22" s="132" t="s">
        <v>129</v>
      </c>
      <c r="B22" s="178">
        <v>1208.22</v>
      </c>
      <c r="C22" s="179">
        <v>1201.8699999999999</v>
      </c>
      <c r="D22" s="134">
        <v>1235.57</v>
      </c>
      <c r="E22" s="178">
        <v>1214.68</v>
      </c>
      <c r="F22" s="180">
        <v>1221.93</v>
      </c>
      <c r="G22" s="178">
        <v>1334.17</v>
      </c>
      <c r="H22" s="181">
        <v>1368.32</v>
      </c>
    </row>
    <row r="23" spans="1:8" ht="21" customHeight="1">
      <c r="A23" s="132" t="s">
        <v>130</v>
      </c>
      <c r="B23" s="178">
        <v>1281.03</v>
      </c>
      <c r="C23" s="179">
        <v>1279.03</v>
      </c>
      <c r="D23" s="134">
        <v>1289.4100000000001</v>
      </c>
      <c r="E23" s="178">
        <v>1267.68</v>
      </c>
      <c r="F23" s="180">
        <v>1298.93</v>
      </c>
      <c r="G23" s="178">
        <v>1374.23</v>
      </c>
      <c r="H23" s="181">
        <v>1378.9</v>
      </c>
    </row>
    <row r="24" spans="1:8" ht="21" customHeight="1">
      <c r="A24" s="132" t="s">
        <v>131</v>
      </c>
      <c r="B24" s="178">
        <v>1307.99</v>
      </c>
      <c r="C24" s="179">
        <v>1306.06</v>
      </c>
      <c r="D24" s="134">
        <v>1314.28</v>
      </c>
      <c r="E24" s="178">
        <v>1284.78</v>
      </c>
      <c r="F24" s="180">
        <v>1284.3</v>
      </c>
      <c r="G24" s="178">
        <v>1426.71</v>
      </c>
      <c r="H24" s="181">
        <v>1502.25</v>
      </c>
    </row>
    <row r="25" spans="1:8" ht="21" customHeight="1">
      <c r="A25" s="132" t="s">
        <v>132</v>
      </c>
      <c r="B25" s="178">
        <v>1256.44</v>
      </c>
      <c r="C25" s="179">
        <v>1254.3</v>
      </c>
      <c r="D25" s="134">
        <v>1263.56</v>
      </c>
      <c r="E25" s="178">
        <v>1247.8499999999999</v>
      </c>
      <c r="F25" s="180">
        <v>1275.69</v>
      </c>
      <c r="G25" s="178">
        <v>1336.29</v>
      </c>
      <c r="H25" s="181">
        <v>1386.53</v>
      </c>
    </row>
    <row r="26" spans="1:8" ht="21" customHeight="1">
      <c r="A26" s="187" t="s">
        <v>133</v>
      </c>
      <c r="B26" s="178">
        <v>1278.53</v>
      </c>
      <c r="C26" s="179">
        <v>1271.03</v>
      </c>
      <c r="D26" s="134">
        <v>1305.3800000000001</v>
      </c>
      <c r="E26" s="178">
        <v>1255.47</v>
      </c>
      <c r="F26" s="180">
        <v>1237.06</v>
      </c>
      <c r="G26" s="178">
        <v>1533.99</v>
      </c>
      <c r="H26" s="181">
        <v>1412.84</v>
      </c>
    </row>
    <row r="27" spans="1:8" s="23" customFormat="1" ht="53.25" customHeight="1">
      <c r="A27" s="85" t="s">
        <v>167</v>
      </c>
      <c r="B27" s="137">
        <f>C27</f>
        <v>570.80999999999995</v>
      </c>
      <c r="C27" s="137">
        <v>570.80999999999995</v>
      </c>
      <c r="D27" s="560">
        <v>0</v>
      </c>
      <c r="E27" s="560">
        <v>0</v>
      </c>
      <c r="F27" s="560">
        <v>0</v>
      </c>
      <c r="G27" s="560">
        <v>0</v>
      </c>
      <c r="H27" s="561">
        <v>0</v>
      </c>
    </row>
    <row r="28" spans="1:8" ht="21" customHeight="1">
      <c r="A28" s="88" t="s">
        <v>136</v>
      </c>
      <c r="B28" s="188">
        <f t="shared" ref="B28:B30" si="0">C28</f>
        <v>643.38</v>
      </c>
      <c r="C28" s="188">
        <v>643.38</v>
      </c>
      <c r="D28" s="562">
        <v>0</v>
      </c>
      <c r="E28" s="562">
        <v>0</v>
      </c>
      <c r="F28" s="562">
        <v>0</v>
      </c>
      <c r="G28" s="562">
        <v>0</v>
      </c>
      <c r="H28" s="563">
        <v>0</v>
      </c>
    </row>
    <row r="29" spans="1:8" ht="21" customHeight="1">
      <c r="A29" s="88" t="s">
        <v>137</v>
      </c>
      <c r="B29" s="188">
        <f t="shared" si="0"/>
        <v>560.01</v>
      </c>
      <c r="C29" s="188">
        <v>560.01</v>
      </c>
      <c r="D29" s="562">
        <v>0</v>
      </c>
      <c r="E29" s="562">
        <v>0</v>
      </c>
      <c r="F29" s="562">
        <v>0</v>
      </c>
      <c r="G29" s="562">
        <v>0</v>
      </c>
      <c r="H29" s="563">
        <v>0</v>
      </c>
    </row>
    <row r="30" spans="1:8" ht="21" customHeight="1">
      <c r="A30" s="90" t="s">
        <v>138</v>
      </c>
      <c r="B30" s="141">
        <f t="shared" si="0"/>
        <v>539.19000000000005</v>
      </c>
      <c r="C30" s="141">
        <v>539.19000000000005</v>
      </c>
      <c r="D30" s="564">
        <v>0</v>
      </c>
      <c r="E30" s="564">
        <v>0</v>
      </c>
      <c r="F30" s="564">
        <v>0</v>
      </c>
      <c r="G30" s="564">
        <v>0</v>
      </c>
      <c r="H30" s="565">
        <v>0</v>
      </c>
    </row>
    <row r="31" spans="1:8" ht="38.25" customHeight="1">
      <c r="A31" s="795" t="s">
        <v>168</v>
      </c>
      <c r="B31" s="795"/>
      <c r="C31" s="795"/>
      <c r="D31" s="795"/>
      <c r="E31" s="795"/>
      <c r="F31" s="795"/>
      <c r="G31" s="795"/>
      <c r="H31" s="795"/>
    </row>
    <row r="32" spans="1:8" ht="24.75" customHeight="1">
      <c r="A32" s="795" t="s">
        <v>169</v>
      </c>
      <c r="B32" s="795"/>
      <c r="C32" s="795"/>
      <c r="D32" s="795"/>
      <c r="E32" s="795"/>
      <c r="F32" s="795"/>
      <c r="G32" s="795"/>
      <c r="H32" s="795"/>
    </row>
    <row r="33" spans="1:19" ht="27.75" customHeight="1"/>
    <row r="34" spans="1:19" ht="60.75" customHeight="1">
      <c r="A34" s="842" t="s">
        <v>690</v>
      </c>
      <c r="B34" s="842"/>
      <c r="C34" s="842"/>
      <c r="D34" s="842"/>
      <c r="E34" s="842"/>
      <c r="F34" s="531"/>
      <c r="G34" s="531"/>
      <c r="H34" s="531"/>
    </row>
    <row r="35" spans="1:19" ht="59.25" customHeight="1">
      <c r="A35" s="834" t="s">
        <v>77</v>
      </c>
      <c r="B35" s="835"/>
      <c r="C35" s="189" t="s">
        <v>675</v>
      </c>
      <c r="D35" s="190" t="s">
        <v>624</v>
      </c>
      <c r="E35" s="190" t="s">
        <v>676</v>
      </c>
      <c r="F35" s="836"/>
      <c r="G35" s="837"/>
      <c r="H35" s="62"/>
    </row>
    <row r="36" spans="1:19" ht="21.75" customHeight="1">
      <c r="A36" s="838" t="s">
        <v>673</v>
      </c>
      <c r="B36" s="839"/>
      <c r="C36" s="738">
        <v>1063857</v>
      </c>
      <c r="D36" s="191">
        <v>1236661083.74</v>
      </c>
      <c r="E36" s="105">
        <v>1162.43</v>
      </c>
      <c r="F36" s="192"/>
      <c r="G36" s="115"/>
      <c r="H36" s="62"/>
      <c r="S36" s="22" t="s">
        <v>193</v>
      </c>
    </row>
    <row r="37" spans="1:19" ht="21.75" customHeight="1">
      <c r="A37" s="731" t="s">
        <v>671</v>
      </c>
      <c r="B37" s="730"/>
      <c r="C37" s="51">
        <v>75</v>
      </c>
      <c r="D37" s="193">
        <v>40231.5</v>
      </c>
      <c r="E37" s="737">
        <v>536.41999999999996</v>
      </c>
      <c r="F37" s="192"/>
      <c r="G37" s="115"/>
      <c r="H37" s="62"/>
    </row>
    <row r="38" spans="1:19" ht="21.75" customHeight="1">
      <c r="A38" s="840" t="s">
        <v>224</v>
      </c>
      <c r="B38" s="841"/>
      <c r="C38" s="51">
        <v>835289</v>
      </c>
      <c r="D38" s="193">
        <v>968484183.94000006</v>
      </c>
      <c r="E38" s="101">
        <v>1159.46</v>
      </c>
      <c r="F38" s="192"/>
      <c r="G38" s="116"/>
      <c r="H38" s="194"/>
    </row>
    <row r="39" spans="1:19" ht="21.75" customHeight="1">
      <c r="A39" s="736" t="s">
        <v>672</v>
      </c>
      <c r="B39" s="195"/>
      <c r="C39" s="51">
        <v>29724</v>
      </c>
      <c r="D39" s="193">
        <v>35908078.200000003</v>
      </c>
      <c r="E39" s="101">
        <v>1208.05</v>
      </c>
      <c r="F39" s="192"/>
      <c r="G39" s="116"/>
      <c r="H39" s="194"/>
    </row>
    <row r="40" spans="1:19" ht="21.75" customHeight="1">
      <c r="A40" s="840" t="s">
        <v>171</v>
      </c>
      <c r="B40" s="841"/>
      <c r="C40" s="51">
        <v>186757</v>
      </c>
      <c r="D40" s="193">
        <v>214333538.62</v>
      </c>
      <c r="E40" s="101">
        <v>1147.6600000000001</v>
      </c>
      <c r="F40" s="192"/>
      <c r="G40" s="116"/>
      <c r="H40" s="62"/>
    </row>
    <row r="41" spans="1:19" ht="21.75" customHeight="1">
      <c r="A41" s="843" t="s">
        <v>172</v>
      </c>
      <c r="B41" s="844"/>
      <c r="C41" s="679">
        <v>41736</v>
      </c>
      <c r="D41" s="196">
        <v>53803129.68</v>
      </c>
      <c r="E41" s="169">
        <v>1289.1300000000001</v>
      </c>
      <c r="F41" s="192"/>
      <c r="G41" s="116"/>
      <c r="H41" s="62"/>
    </row>
    <row r="42" spans="1:19" ht="15.75" customHeight="1">
      <c r="A42" s="845" t="s">
        <v>674</v>
      </c>
      <c r="B42" s="845"/>
      <c r="C42" s="845"/>
      <c r="D42" s="845"/>
      <c r="E42" s="845"/>
      <c r="F42" s="845"/>
      <c r="G42" s="845"/>
      <c r="H42" s="845"/>
    </row>
    <row r="43" spans="1:19" ht="24.75" customHeight="1">
      <c r="A43" s="795"/>
      <c r="B43" s="795"/>
      <c r="C43" s="795"/>
      <c r="D43" s="795"/>
      <c r="E43" s="795"/>
      <c r="F43" s="795"/>
      <c r="G43" s="795"/>
      <c r="H43" s="795"/>
    </row>
    <row r="44" spans="1:19">
      <c r="A44" s="197"/>
      <c r="B44" s="197"/>
      <c r="C44" s="197"/>
      <c r="D44" s="197"/>
      <c r="E44" s="197"/>
      <c r="F44" s="197"/>
      <c r="G44" s="197"/>
      <c r="H44" s="197"/>
    </row>
    <row r="47" spans="1:19">
      <c r="C47" s="154"/>
    </row>
    <row r="49" spans="4:4" ht="15">
      <c r="D49" s="198"/>
    </row>
  </sheetData>
  <mergeCells count="26">
    <mergeCell ref="A31:H31"/>
    <mergeCell ref="A34:E34"/>
    <mergeCell ref="A32:H32"/>
    <mergeCell ref="A41:B41"/>
    <mergeCell ref="A42:H42"/>
    <mergeCell ref="A43:H43"/>
    <mergeCell ref="A35:B35"/>
    <mergeCell ref="F35:G35"/>
    <mergeCell ref="A36:B36"/>
    <mergeCell ref="A38:B38"/>
    <mergeCell ref="A40:B40"/>
    <mergeCell ref="A1:H1"/>
    <mergeCell ref="A3:H3"/>
    <mergeCell ref="B4:B8"/>
    <mergeCell ref="C4:H4"/>
    <mergeCell ref="C5:C8"/>
    <mergeCell ref="D5:D8"/>
    <mergeCell ref="E5:H5"/>
    <mergeCell ref="E6:F6"/>
    <mergeCell ref="G6:H6"/>
    <mergeCell ref="E7:E8"/>
    <mergeCell ref="F7:F8"/>
    <mergeCell ref="G7:G8"/>
    <mergeCell ref="H7:H8"/>
    <mergeCell ref="A4:A9"/>
    <mergeCell ref="B9:H9"/>
  </mergeCells>
  <printOptions horizontalCentered="1"/>
  <pageMargins left="0.51181102362204722" right="0.51181102362204722" top="0.82677165354330717" bottom="0.70866141732283472" header="0.51181102362204722" footer="0.51181102362204722"/>
  <pageSetup paperSize="9" scale="7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43</vt:i4>
      </vt:variant>
      <vt:variant>
        <vt:lpstr>Wykresy</vt:lpstr>
      </vt:variant>
      <vt:variant>
        <vt:i4>2</vt:i4>
      </vt:variant>
      <vt:variant>
        <vt:lpstr>Nazwane zakresy</vt:lpstr>
      </vt:variant>
      <vt:variant>
        <vt:i4>22</vt:i4>
      </vt:variant>
    </vt:vector>
  </HeadingPairs>
  <TitlesOfParts>
    <vt:vector size="67" baseType="lpstr">
      <vt:lpstr>Strona tytułowa</vt:lpstr>
      <vt:lpstr>Spis treści</vt:lpstr>
      <vt:lpstr>Uwagi Wstępne</vt:lpstr>
      <vt:lpstr>Tab 1</vt:lpstr>
      <vt:lpstr>Tab 2</vt:lpstr>
      <vt:lpstr>Tab 3</vt:lpstr>
      <vt:lpstr>Tab 4</vt:lpstr>
      <vt:lpstr>Tab 5</vt:lpstr>
      <vt:lpstr>Tab 6 i 7</vt:lpstr>
      <vt:lpstr>Tab 8</vt:lpstr>
      <vt:lpstr>Tab 9 i 10</vt:lpstr>
      <vt:lpstr>Tab 11 i 12</vt:lpstr>
      <vt:lpstr>Tab 13 i 14</vt:lpstr>
      <vt:lpstr>Tab 1 (15)</vt:lpstr>
      <vt:lpstr>Tab 1 (16)</vt:lpstr>
      <vt:lpstr>Tab 2 (17) i 3 (18)</vt:lpstr>
      <vt:lpstr>Tab 4 (19) i 5 (20)</vt:lpstr>
      <vt:lpstr>Tab 6 (21) i 7 (22)</vt:lpstr>
      <vt:lpstr>Tab 8 (23) i 9 (24)</vt:lpstr>
      <vt:lpstr>Tab 10 (25)</vt:lpstr>
      <vt:lpstr>Tab 11 (26)</vt:lpstr>
      <vt:lpstr>Tab 12 (27) i 13 (28)</vt:lpstr>
      <vt:lpstr>Tab 1 (29) i 2 (30)</vt:lpstr>
      <vt:lpstr>Tab 3 (31) i 4 (32)</vt:lpstr>
      <vt:lpstr>Tab 1 (33)</vt:lpstr>
      <vt:lpstr>Tab 2 (34)</vt:lpstr>
      <vt:lpstr>Tab 3 (35) i 4 (36)</vt:lpstr>
      <vt:lpstr>Tab 5 (37) i 6 (38)</vt:lpstr>
      <vt:lpstr>Tab 7 (39) i 8 (40)</vt:lpstr>
      <vt:lpstr>Tab 9 (41)</vt:lpstr>
      <vt:lpstr>Tab 1 (42) i 2 (43)</vt:lpstr>
      <vt:lpstr>Wykres 1</vt:lpstr>
      <vt:lpstr>Dane do wykresu 1</vt:lpstr>
      <vt:lpstr>Wykres 2</vt:lpstr>
      <vt:lpstr>Dane do wykresu 2</vt:lpstr>
      <vt:lpstr>Wykres 3</vt:lpstr>
      <vt:lpstr>Dane do wykresu 3</vt:lpstr>
      <vt:lpstr>Wykres 4</vt:lpstr>
      <vt:lpstr>Dane do wykresu 4</vt:lpstr>
      <vt:lpstr>Wykres 5</vt:lpstr>
      <vt:lpstr>Dane do wykresu 5</vt:lpstr>
      <vt:lpstr>Dane do wykresu 6</vt:lpstr>
      <vt:lpstr>Dane do wykresu 7</vt:lpstr>
      <vt:lpstr>Wykres 6</vt:lpstr>
      <vt:lpstr>Wykres 7</vt:lpstr>
      <vt:lpstr>'Dane do wykresu 1'!Obszar_wydruku</vt:lpstr>
      <vt:lpstr>'Dane do wykresu 2'!Obszar_wydruku</vt:lpstr>
      <vt:lpstr>'Dane do wykresu 3'!Obszar_wydruku</vt:lpstr>
      <vt:lpstr>'Dane do wykresu 4'!Obszar_wydruku</vt:lpstr>
      <vt:lpstr>'Dane do wykresu 5'!Obszar_wydruku</vt:lpstr>
      <vt:lpstr>'Dane do wykresu 6'!Obszar_wydruku</vt:lpstr>
      <vt:lpstr>'Dane do wykresu 7'!Obszar_wydruku</vt:lpstr>
      <vt:lpstr>'Spis treści'!Obszar_wydruku</vt:lpstr>
      <vt:lpstr>'Strona tytułowa'!Obszar_wydruku</vt:lpstr>
      <vt:lpstr>'Tab 1'!Obszar_wydruku</vt:lpstr>
      <vt:lpstr>'Tab 1 (15)'!Obszar_wydruku</vt:lpstr>
      <vt:lpstr>'Tab 1 (29) i 2 (30)'!Obszar_wydruku</vt:lpstr>
      <vt:lpstr>'Tab 11 (26)'!Obszar_wydruku</vt:lpstr>
      <vt:lpstr>'Tab 13 i 14'!Obszar_wydruku</vt:lpstr>
      <vt:lpstr>'Tab 2'!Obszar_wydruku</vt:lpstr>
      <vt:lpstr>'Tab 3'!Obszar_wydruku</vt:lpstr>
      <vt:lpstr>'Tab 5'!Obszar_wydruku</vt:lpstr>
      <vt:lpstr>'Tab 6 i 7'!Obszar_wydruku</vt:lpstr>
      <vt:lpstr>'Tab 8'!Obszar_wydruku</vt:lpstr>
      <vt:lpstr>'Tab 9 (41)'!Obszar_wydruku</vt:lpstr>
      <vt:lpstr>'Wykres 2'!Obszar_wydruku</vt:lpstr>
      <vt:lpstr>'Wykres 3'!Obszar_wydruku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2023-05-26T11:29:05Z</dcterms:modified>
</cp:coreProperties>
</file>