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3845" yWindow="-15" windowWidth="14955" windowHeight="12840" tabRatio="941"/>
  </bookViews>
  <sheets>
    <sheet name="TYTUŁ" sheetId="13" r:id="rId1"/>
    <sheet name="SPIS TREŚCI" sheetId="14" r:id="rId2"/>
    <sheet name="UWAGA" sheetId="18" r:id="rId3"/>
    <sheet name="TABLICA 1" sheetId="59" r:id="rId4"/>
    <sheet name="TABLICA 2" sheetId="60" r:id="rId5"/>
    <sheet name="TABLICA 3" sheetId="44" r:id="rId6"/>
    <sheet name="TABLICA 4 " sheetId="21" r:id="rId7"/>
    <sheet name="TABLICA 5" sheetId="3" r:id="rId8"/>
    <sheet name="TABLICA 6" sheetId="33" r:id="rId9"/>
    <sheet name="TABLICA 7" sheetId="9" r:id="rId10"/>
    <sheet name="TABLICA 8 " sheetId="6" r:id="rId11"/>
    <sheet name="TABLICA 9 " sheetId="5" r:id="rId12"/>
    <sheet name="TABLICA 10 " sheetId="8" r:id="rId13"/>
    <sheet name="TABLICA 11" sheetId="45" r:id="rId14"/>
    <sheet name="TABLICA 12" sheetId="46" r:id="rId15"/>
    <sheet name="TABLICA 13" sheetId="47" r:id="rId16"/>
    <sheet name="TABLICA 14" sheetId="48" r:id="rId17"/>
    <sheet name="TABLICA 15" sheetId="19" r:id="rId18"/>
    <sheet name="TABLICA 16" sheetId="49" r:id="rId19"/>
    <sheet name="TYTUŁ-środ.europejskie" sheetId="17" r:id="rId20"/>
    <sheet name="TABLICA 17" sheetId="70" r:id="rId21"/>
    <sheet name="TABLICA 18" sheetId="71" r:id="rId22"/>
    <sheet name="TABLICA 19" sheetId="72" r:id="rId23"/>
    <sheet name="TABLICA 20" sheetId="73" r:id="rId24"/>
    <sheet name="WYKRES1" sheetId="74" r:id="rId25"/>
    <sheet name="WYKRES2" sheetId="75" r:id="rId26"/>
    <sheet name="WYKRES3" sheetId="76" r:id="rId27"/>
    <sheet name="WYKRES4" sheetId="77" r:id="rId28"/>
    <sheet name="WYKRES5" sheetId="78" r:id="rId29"/>
    <sheet name="WYKRES6" sheetId="79" r:id="rId30"/>
    <sheet name="WYKRES7" sheetId="80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7">#REF!</definedName>
    <definedName name="_______________Ver2" localSheetId="4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3">#REF!</definedName>
    <definedName name="______________Ver2" localSheetId="17">#REF!</definedName>
    <definedName name="______________Ver2" localSheetId="4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7">#REF!</definedName>
    <definedName name="____________Ver2" localSheetId="4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3">#REF!</definedName>
    <definedName name="___________Ver2" localSheetId="17">#REF!</definedName>
    <definedName name="___________Ver2" localSheetId="4">#REF!</definedName>
    <definedName name="___________Ver2" localSheetId="6">#REF!</definedName>
    <definedName name="___________Ver2">#REF!</definedName>
    <definedName name="__________Ver2" localSheetId="3">#REF!</definedName>
    <definedName name="__________Ver2" localSheetId="17">#REF!</definedName>
    <definedName name="__________Ver2" localSheetId="4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7">#REF!</definedName>
    <definedName name="________Ver2" localSheetId="4">#REF!</definedName>
    <definedName name="________Ver2" localSheetId="6">#REF!</definedName>
    <definedName name="________Ver2">#REF!</definedName>
    <definedName name="_______Ver2" localSheetId="3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3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7">#REF!</definedName>
    <definedName name="_____tab6" localSheetId="4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7">#REF!</definedName>
    <definedName name="____tab6" localSheetId="4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7">#REF!</definedName>
    <definedName name="___tab6" localSheetId="4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7">#REF!</definedName>
    <definedName name="__tab6" localSheetId="4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18'!$A$6:$HV$64</definedName>
    <definedName name="_xlnm._FilterDatabase" localSheetId="22" hidden="1">'TABLICA 19'!$A$6:$M$240</definedName>
    <definedName name="_xlnm._FilterDatabase" localSheetId="23" hidden="1">'TABLICA 20'!$A$11:$N$100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7">#REF!</definedName>
    <definedName name="_tab6" localSheetId="4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7">#REF!</definedName>
    <definedName name="DOVH" localSheetId="4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7">#REF!</definedName>
    <definedName name="marekt6" localSheetId="4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">'TABLICA 1'!$A$1:$H$89</definedName>
    <definedName name="_xlnm.Print_Area" localSheetId="12">'TABLICA 10 '!$A$1:$L$96</definedName>
    <definedName name="_xlnm.Print_Area" localSheetId="13">'TABLICA 11'!$A$1:$I$54</definedName>
    <definedName name="_xlnm.Print_Area" localSheetId="14">'TABLICA 12'!$A$1:$G$95</definedName>
    <definedName name="_xlnm.Print_Area" localSheetId="15">'TABLICA 13'!$A$1:$H$37</definedName>
    <definedName name="_xlnm.Print_Area" localSheetId="16">'TABLICA 14'!$A$1:$H$31</definedName>
    <definedName name="_xlnm.Print_Area" localSheetId="17">'TABLICA 15'!$A$1:$F$21</definedName>
    <definedName name="_xlnm.Print_Area" localSheetId="18">'TABLICA 16'!$A$1:$E$30</definedName>
    <definedName name="_xlnm.Print_Area" localSheetId="20">'TABLICA 17'!$A$1:$I$44</definedName>
    <definedName name="_xlnm.Print_Area" localSheetId="21">'TABLICA 18'!$A$1:$D$43</definedName>
    <definedName name="_xlnm.Print_Area" localSheetId="22">'TABLICA 19'!$A$1:$L$240</definedName>
    <definedName name="_xlnm.Print_Area" localSheetId="4">'TABLICA 2'!$A$1:$H$21</definedName>
    <definedName name="_xlnm.Print_Area" localSheetId="23">'TABLICA 20'!$A$1:$M$101</definedName>
    <definedName name="_xlnm.Print_Area" localSheetId="5">'TABLICA 3'!$A$1:$L$132</definedName>
    <definedName name="_xlnm.Print_Area" localSheetId="6">'TABLICA 4 '!$A$9:$E$97</definedName>
    <definedName name="_xlnm.Print_Area" localSheetId="7">'TABLICA 5'!$A$1:$D$26</definedName>
    <definedName name="_xlnm.Print_Area" localSheetId="8">'TABLICA 6'!$B$1:$L$105</definedName>
    <definedName name="_xlnm.Print_Area" localSheetId="9">'TABLICA 7'!$A$12:$L$190</definedName>
    <definedName name="_xlnm.Print_Area" localSheetId="10">'TABLICA 8 '!$A$12:$M$433</definedName>
    <definedName name="_xlnm.Print_Area" localSheetId="11">'TABLICA 9 '!$A$12:$L$187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TREŚCI'!$A$1:$E$24</definedName>
    <definedName name="Print_Area_MI" localSheetId="3">#REF!</definedName>
    <definedName name="Print_Area_MI" localSheetId="12">#REF!</definedName>
    <definedName name="Print_Area_MI" localSheetId="13">'TABLICA 11'!$C$2:$H$43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15'!$B$1:$F$21</definedName>
    <definedName name="Print_Area_MI" localSheetId="18">#REF!</definedName>
    <definedName name="Print_Area_MI" localSheetId="4">'TABLICA 2'!#REF!</definedName>
    <definedName name="Print_Area_MI" localSheetId="6">'TABLICA 4 '!$B$1:$E$71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7">#REF!</definedName>
    <definedName name="t11e" localSheetId="4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7">#REF!</definedName>
    <definedName name="TAB" localSheetId="4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7">#REF!</definedName>
    <definedName name="TAB16ELA" localSheetId="4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H12" i="60" l="1"/>
  <c r="H13" i="60"/>
  <c r="H15" i="60"/>
  <c r="H17" i="60"/>
  <c r="H18" i="60"/>
  <c r="H19" i="60"/>
  <c r="H20" i="60"/>
  <c r="H11" i="60"/>
  <c r="G12" i="60"/>
  <c r="G13" i="60"/>
  <c r="G17" i="60"/>
  <c r="G18" i="60"/>
  <c r="G19" i="60"/>
  <c r="G20" i="60"/>
  <c r="G11" i="60"/>
  <c r="D100" i="73" l="1"/>
  <c r="E100" i="73"/>
  <c r="F100" i="73"/>
  <c r="G100" i="73"/>
  <c r="H100" i="73"/>
  <c r="I100" i="73"/>
  <c r="J100" i="73"/>
  <c r="K100" i="73"/>
  <c r="L100" i="73"/>
  <c r="M100" i="73"/>
  <c r="H7" i="72" l="1"/>
  <c r="H8" i="72"/>
  <c r="H9" i="72"/>
  <c r="J9" i="72"/>
  <c r="J240" i="72" s="1"/>
  <c r="L9" i="72"/>
  <c r="H10" i="72"/>
  <c r="H11" i="72"/>
  <c r="H12" i="72"/>
  <c r="H240" i="72" s="1"/>
  <c r="H242" i="72" s="1"/>
  <c r="H13" i="72"/>
  <c r="H14" i="72"/>
  <c r="H15" i="72"/>
  <c r="H16" i="72"/>
  <c r="H17" i="72"/>
  <c r="F18" i="72"/>
  <c r="F240" i="72" s="1"/>
  <c r="H18" i="72"/>
  <c r="J18" i="72"/>
  <c r="K18" i="72"/>
  <c r="L18" i="72"/>
  <c r="F19" i="72"/>
  <c r="H19" i="72"/>
  <c r="J19" i="72"/>
  <c r="K19" i="72"/>
  <c r="L19" i="72"/>
  <c r="F20" i="72"/>
  <c r="H20" i="72"/>
  <c r="J20" i="72"/>
  <c r="K21" i="72"/>
  <c r="L21" i="72"/>
  <c r="F22" i="72"/>
  <c r="H22" i="72"/>
  <c r="J22" i="72"/>
  <c r="K22" i="72"/>
  <c r="L22" i="72"/>
  <c r="K23" i="72"/>
  <c r="L23" i="72"/>
  <c r="K24" i="72"/>
  <c r="L24" i="72"/>
  <c r="F25" i="72"/>
  <c r="H25" i="72"/>
  <c r="J25" i="72"/>
  <c r="K25" i="72"/>
  <c r="L25" i="72"/>
  <c r="L26" i="72"/>
  <c r="K27" i="72"/>
  <c r="L27" i="72"/>
  <c r="K28" i="72"/>
  <c r="L28" i="72"/>
  <c r="K29" i="72"/>
  <c r="L29" i="72"/>
  <c r="K30" i="72"/>
  <c r="L30" i="72"/>
  <c r="F31" i="72"/>
  <c r="H31" i="72"/>
  <c r="J31" i="72"/>
  <c r="K31" i="72"/>
  <c r="L31" i="72"/>
  <c r="K32" i="72"/>
  <c r="L32" i="72"/>
  <c r="K33" i="72"/>
  <c r="L33" i="72"/>
  <c r="K34" i="72"/>
  <c r="L34" i="72"/>
  <c r="K35" i="72"/>
  <c r="L35" i="72"/>
  <c r="K36" i="72"/>
  <c r="L36" i="72"/>
  <c r="K37" i="72"/>
  <c r="L37" i="72"/>
  <c r="L39" i="72"/>
  <c r="F40" i="72"/>
  <c r="H40" i="72"/>
  <c r="J40" i="72"/>
  <c r="K41" i="72"/>
  <c r="L41" i="72"/>
  <c r="K43" i="72"/>
  <c r="L43" i="72"/>
  <c r="K44" i="72"/>
  <c r="L44" i="72"/>
  <c r="K45" i="72"/>
  <c r="L45" i="72"/>
  <c r="K47" i="72"/>
  <c r="L47" i="72"/>
  <c r="K48" i="72"/>
  <c r="L48" i="72"/>
  <c r="F49" i="72"/>
  <c r="H49" i="72"/>
  <c r="J49" i="72"/>
  <c r="K50" i="72"/>
  <c r="L50" i="72"/>
  <c r="F51" i="72"/>
  <c r="H51" i="72"/>
  <c r="J51" i="72"/>
  <c r="L51" i="72"/>
  <c r="K52" i="72"/>
  <c r="L52" i="72"/>
  <c r="K53" i="72"/>
  <c r="L53" i="72"/>
  <c r="K54" i="72"/>
  <c r="L54" i="72"/>
  <c r="K55" i="72"/>
  <c r="L55" i="72"/>
  <c r="K56" i="72"/>
  <c r="L56" i="72"/>
  <c r="K57" i="72"/>
  <c r="L57" i="72"/>
  <c r="F58" i="72"/>
  <c r="H58" i="72"/>
  <c r="J58" i="72"/>
  <c r="K58" i="72"/>
  <c r="L58" i="72"/>
  <c r="F59" i="72"/>
  <c r="H59" i="72"/>
  <c r="J59" i="72"/>
  <c r="L60" i="72"/>
  <c r="K61" i="72"/>
  <c r="L61" i="72"/>
  <c r="K62" i="72"/>
  <c r="L62" i="72"/>
  <c r="K63" i="72"/>
  <c r="L63" i="72"/>
  <c r="K66" i="72"/>
  <c r="L66" i="72"/>
  <c r="F80" i="72"/>
  <c r="H80" i="72"/>
  <c r="J80" i="72"/>
  <c r="K81" i="72"/>
  <c r="L81" i="72"/>
  <c r="K82" i="72"/>
  <c r="L82" i="72"/>
  <c r="K83" i="72"/>
  <c r="L83" i="72"/>
  <c r="K84" i="72"/>
  <c r="L84" i="72"/>
  <c r="K85" i="72"/>
  <c r="L85" i="72"/>
  <c r="K86" i="72"/>
  <c r="L86" i="72"/>
  <c r="K87" i="72"/>
  <c r="L87" i="72"/>
  <c r="K88" i="72"/>
  <c r="L88" i="72"/>
  <c r="K89" i="72"/>
  <c r="L89" i="72"/>
  <c r="K90" i="72"/>
  <c r="L90" i="72"/>
  <c r="K92" i="72"/>
  <c r="L92" i="72"/>
  <c r="F95" i="72"/>
  <c r="H95" i="72"/>
  <c r="J95" i="72"/>
  <c r="K95" i="72"/>
  <c r="L95" i="72"/>
  <c r="F96" i="72"/>
  <c r="H96" i="72"/>
  <c r="J96" i="72"/>
  <c r="K96" i="72"/>
  <c r="L96" i="72"/>
  <c r="K97" i="72"/>
  <c r="L97" i="72"/>
  <c r="L98" i="72"/>
  <c r="K99" i="72"/>
  <c r="L99" i="72"/>
  <c r="K100" i="72"/>
  <c r="L100" i="72"/>
  <c r="K101" i="72"/>
  <c r="L101" i="72"/>
  <c r="K102" i="72"/>
  <c r="L102" i="72"/>
  <c r="K103" i="72"/>
  <c r="L103" i="72"/>
  <c r="K104" i="72"/>
  <c r="L104" i="72"/>
  <c r="K105" i="72"/>
  <c r="L105" i="72"/>
  <c r="L106" i="72"/>
  <c r="K107" i="72"/>
  <c r="L107" i="72"/>
  <c r="L108" i="72"/>
  <c r="K109" i="72"/>
  <c r="L109" i="72"/>
  <c r="L110" i="72"/>
  <c r="K111" i="72"/>
  <c r="L111" i="72"/>
  <c r="K112" i="72"/>
  <c r="L112" i="72"/>
  <c r="K113" i="72"/>
  <c r="L113" i="72"/>
  <c r="K114" i="72"/>
  <c r="L114" i="72"/>
  <c r="K115" i="72"/>
  <c r="L115" i="72"/>
  <c r="K116" i="72"/>
  <c r="L116" i="72"/>
  <c r="K117" i="72"/>
  <c r="L117" i="72"/>
  <c r="K118" i="72"/>
  <c r="L118" i="72"/>
  <c r="K119" i="72"/>
  <c r="L119" i="72"/>
  <c r="K120" i="72"/>
  <c r="L120" i="72"/>
  <c r="K121" i="72"/>
  <c r="L121" i="72"/>
  <c r="K122" i="72"/>
  <c r="L122" i="72"/>
  <c r="K123" i="72"/>
  <c r="L123" i="72"/>
  <c r="K124" i="72"/>
  <c r="L124" i="72"/>
  <c r="K125" i="72"/>
  <c r="L125" i="72"/>
  <c r="K126" i="72"/>
  <c r="L126" i="72"/>
  <c r="K127" i="72"/>
  <c r="L127" i="72"/>
  <c r="K128" i="72"/>
  <c r="L128" i="72"/>
  <c r="K129" i="72"/>
  <c r="L129" i="72"/>
  <c r="F130" i="72"/>
  <c r="H130" i="72"/>
  <c r="J130" i="72"/>
  <c r="K131" i="72"/>
  <c r="L131" i="72"/>
  <c r="K133" i="72"/>
  <c r="L133" i="72"/>
  <c r="K134" i="72"/>
  <c r="L134" i="72"/>
  <c r="K135" i="72"/>
  <c r="L135" i="72"/>
  <c r="F136" i="72"/>
  <c r="H136" i="72"/>
  <c r="J136" i="72"/>
  <c r="K136" i="72"/>
  <c r="L136" i="72"/>
  <c r="K137" i="72"/>
  <c r="L137" i="72"/>
  <c r="L138" i="72"/>
  <c r="K139" i="72"/>
  <c r="L139" i="72"/>
  <c r="K140" i="72"/>
  <c r="L140" i="72"/>
  <c r="H141" i="72"/>
  <c r="J141" i="72"/>
  <c r="F142" i="72"/>
  <c r="H142" i="72"/>
  <c r="J142" i="72"/>
  <c r="K142" i="72"/>
  <c r="L142" i="72"/>
  <c r="K143" i="72"/>
  <c r="L143" i="72"/>
  <c r="K144" i="72"/>
  <c r="L144" i="72"/>
  <c r="K145" i="72"/>
  <c r="L145" i="72"/>
  <c r="K146" i="72"/>
  <c r="L146" i="72"/>
  <c r="K147" i="72"/>
  <c r="L147" i="72"/>
  <c r="K148" i="72"/>
  <c r="L148" i="72"/>
  <c r="K149" i="72"/>
  <c r="L149" i="72"/>
  <c r="K153" i="72"/>
  <c r="L153" i="72"/>
  <c r="L154" i="72"/>
  <c r="K155" i="72"/>
  <c r="L155" i="72"/>
  <c r="K156" i="72"/>
  <c r="L156" i="72"/>
  <c r="K157" i="72"/>
  <c r="L157" i="72"/>
  <c r="K158" i="72"/>
  <c r="L158" i="72"/>
  <c r="F159" i="72"/>
  <c r="H159" i="72"/>
  <c r="J159" i="72"/>
  <c r="K159" i="72"/>
  <c r="L159" i="72"/>
  <c r="K161" i="72"/>
  <c r="L161" i="72"/>
  <c r="K162" i="72"/>
  <c r="L162" i="72"/>
  <c r="K165" i="72"/>
  <c r="L165" i="72"/>
  <c r="K166" i="72"/>
  <c r="L166" i="72"/>
  <c r="K167" i="72"/>
  <c r="L167" i="72"/>
  <c r="F170" i="72"/>
  <c r="H170" i="72"/>
  <c r="J170" i="72"/>
  <c r="K170" i="72"/>
  <c r="L170" i="72"/>
  <c r="K171" i="72"/>
  <c r="L171" i="72"/>
  <c r="K172" i="72"/>
  <c r="L172" i="72"/>
  <c r="F173" i="72"/>
  <c r="H173" i="72"/>
  <c r="J173" i="72"/>
  <c r="K173" i="72"/>
  <c r="L173" i="72"/>
  <c r="K174" i="72"/>
  <c r="L174" i="72"/>
  <c r="L175" i="72"/>
  <c r="K178" i="72"/>
  <c r="L178" i="72"/>
  <c r="K179" i="72"/>
  <c r="L179" i="72"/>
  <c r="K180" i="72"/>
  <c r="L180" i="72"/>
  <c r="F181" i="72"/>
  <c r="H181" i="72"/>
  <c r="J181" i="72"/>
  <c r="K181" i="72"/>
  <c r="L181" i="72"/>
  <c r="K183" i="72"/>
  <c r="L183" i="72"/>
  <c r="F184" i="72"/>
  <c r="H184" i="72"/>
  <c r="J184" i="72"/>
  <c r="K184" i="72"/>
  <c r="L184" i="72"/>
  <c r="F186" i="72"/>
  <c r="H186" i="72"/>
  <c r="J186" i="72"/>
  <c r="K187" i="72"/>
  <c r="L187" i="72"/>
  <c r="K188" i="72"/>
  <c r="L188" i="72"/>
  <c r="F189" i="72"/>
  <c r="H189" i="72"/>
  <c r="J189" i="72"/>
  <c r="K189" i="72"/>
  <c r="L189" i="72"/>
  <c r="K190" i="72"/>
  <c r="L190" i="72"/>
  <c r="K191" i="72"/>
  <c r="L191" i="72"/>
  <c r="K192" i="72"/>
  <c r="L192" i="72"/>
  <c r="K193" i="72"/>
  <c r="L193" i="72"/>
  <c r="F194" i="72"/>
  <c r="H194" i="72"/>
  <c r="J194" i="72"/>
  <c r="K194" i="72"/>
  <c r="L194" i="72"/>
  <c r="F195" i="72"/>
  <c r="H195" i="72"/>
  <c r="J195" i="72"/>
  <c r="K195" i="72"/>
  <c r="L195" i="72"/>
  <c r="K196" i="72"/>
  <c r="L196" i="72"/>
  <c r="F197" i="72"/>
  <c r="H197" i="72"/>
  <c r="J197" i="72"/>
  <c r="K197" i="72"/>
  <c r="L197" i="72"/>
  <c r="L198" i="72"/>
  <c r="F199" i="72"/>
  <c r="H199" i="72"/>
  <c r="J199" i="72"/>
  <c r="K199" i="72"/>
  <c r="L199" i="72"/>
  <c r="L200" i="72"/>
  <c r="F201" i="72"/>
  <c r="H201" i="72"/>
  <c r="J201" i="72"/>
  <c r="K201" i="72"/>
  <c r="L201" i="72"/>
  <c r="F202" i="72"/>
  <c r="H202" i="72"/>
  <c r="F204" i="72"/>
  <c r="H204" i="72"/>
  <c r="J204" i="72"/>
  <c r="K204" i="72"/>
  <c r="L204" i="72"/>
  <c r="K205" i="72"/>
  <c r="L205" i="72"/>
  <c r="K206" i="72"/>
  <c r="L206" i="72"/>
  <c r="F207" i="72"/>
  <c r="H207" i="72"/>
  <c r="J207" i="72"/>
  <c r="L208" i="72"/>
  <c r="H209" i="72"/>
  <c r="J209" i="72"/>
  <c r="L209" i="72"/>
  <c r="F210" i="72"/>
  <c r="H210" i="72"/>
  <c r="J210" i="72"/>
  <c r="K211" i="72"/>
  <c r="L211" i="72"/>
  <c r="K212" i="72"/>
  <c r="L212" i="72"/>
  <c r="F214" i="72"/>
  <c r="H214" i="72"/>
  <c r="J214" i="72"/>
  <c r="K214" i="72"/>
  <c r="L214" i="72"/>
  <c r="K215" i="72"/>
  <c r="L215" i="72"/>
  <c r="F216" i="72"/>
  <c r="H216" i="72"/>
  <c r="J216" i="72"/>
  <c r="L216" i="72"/>
  <c r="K217" i="72"/>
  <c r="L217" i="72"/>
  <c r="F218" i="72"/>
  <c r="H218" i="72"/>
  <c r="J218" i="72"/>
  <c r="L220" i="72"/>
  <c r="L221" i="72"/>
  <c r="L222" i="72"/>
  <c r="F223" i="72"/>
  <c r="H223" i="72"/>
  <c r="J223" i="72"/>
  <c r="L226" i="72"/>
  <c r="F227" i="72"/>
  <c r="H227" i="72"/>
  <c r="J227" i="72"/>
  <c r="L227" i="72"/>
  <c r="K228" i="72"/>
  <c r="L228" i="72"/>
  <c r="H229" i="72"/>
  <c r="J229" i="72"/>
  <c r="L229" i="72"/>
  <c r="F230" i="72"/>
  <c r="H230" i="72"/>
  <c r="J230" i="72"/>
  <c r="K230" i="72"/>
  <c r="L230" i="72"/>
  <c r="L231" i="72"/>
  <c r="H232" i="72"/>
  <c r="J232" i="72"/>
  <c r="L232" i="72"/>
  <c r="H233" i="72"/>
  <c r="J233" i="72"/>
  <c r="L233" i="72"/>
  <c r="H234" i="72"/>
  <c r="J234" i="72"/>
  <c r="L234" i="72"/>
  <c r="F235" i="72"/>
  <c r="H235" i="72"/>
  <c r="J235" i="72"/>
  <c r="L236" i="72"/>
  <c r="H238" i="72"/>
  <c r="J238" i="72"/>
  <c r="L238" i="72"/>
  <c r="H239" i="72"/>
  <c r="J239" i="72"/>
  <c r="L239" i="72"/>
  <c r="E240" i="72"/>
  <c r="G240" i="72"/>
  <c r="I240" i="72"/>
  <c r="K240" i="72" s="1"/>
  <c r="D7" i="71"/>
  <c r="D8" i="71"/>
  <c r="D9" i="71"/>
  <c r="D10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B28" i="71"/>
  <c r="C28" i="71"/>
  <c r="C32" i="71" s="1"/>
  <c r="D28" i="71"/>
  <c r="D29" i="71"/>
  <c r="D30" i="71"/>
  <c r="D31" i="71"/>
  <c r="B32" i="71"/>
  <c r="B41" i="71" s="1"/>
  <c r="C37" i="71"/>
  <c r="D38" i="71"/>
  <c r="D39" i="71"/>
  <c r="D40" i="71"/>
  <c r="D32" i="71" l="1"/>
  <c r="C41" i="71"/>
  <c r="D41" i="71" s="1"/>
  <c r="L240" i="72"/>
  <c r="F12" i="60" l="1"/>
  <c r="F13" i="60"/>
  <c r="F17" i="60"/>
  <c r="F18" i="60"/>
  <c r="F19" i="60"/>
  <c r="F20" i="60"/>
  <c r="F11" i="60"/>
  <c r="G31" i="59" l="1"/>
  <c r="E94" i="21" l="1"/>
  <c r="N27" i="49" l="1"/>
  <c r="P21" i="49"/>
  <c r="F182" i="5"/>
  <c r="F185" i="5" s="1"/>
  <c r="L182" i="5" l="1"/>
  <c r="K182" i="5"/>
  <c r="J182" i="5"/>
  <c r="I182" i="5"/>
  <c r="H182" i="5" l="1"/>
  <c r="G182" i="5"/>
  <c r="F184" i="5"/>
  <c r="F183" i="5"/>
  <c r="F186" i="5" s="1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H183" i="5"/>
  <c r="H186" i="5" s="1"/>
  <c r="G183" i="5"/>
  <c r="G186" i="5" s="1"/>
  <c r="E182" i="5"/>
  <c r="E185" i="5" s="1"/>
  <c r="G185" i="5"/>
  <c r="H185" i="5"/>
  <c r="I185" i="5"/>
  <c r="J185" i="5"/>
  <c r="K185" i="5"/>
  <c r="L185" i="5"/>
  <c r="I186" i="5" l="1"/>
  <c r="E184" i="5"/>
  <c r="E183" i="5"/>
  <c r="E186" i="5" s="1"/>
</calcChain>
</file>

<file path=xl/sharedStrings.xml><?xml version="1.0" encoding="utf-8"?>
<sst xmlns="http://schemas.openxmlformats.org/spreadsheetml/2006/main" count="4554" uniqueCount="920">
  <si>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</si>
  <si>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</si>
  <si>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</si>
  <si>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</si>
  <si>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</si>
  <si>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</si>
  <si>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</si>
  <si>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</si>
  <si>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</si>
  <si>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</si>
  <si>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</si>
  <si>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</si>
  <si>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</si>
  <si>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</si>
  <si>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</si>
  <si>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</si>
  <si>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</si>
  <si>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</si>
  <si>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</si>
  <si>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</si>
  <si>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</si>
  <si>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</si>
  <si>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</si>
  <si>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</si>
  <si>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</si>
  <si>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</si>
  <si>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</si>
  <si>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</si>
  <si>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</si>
  <si>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</si>
  <si>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</si>
  <si>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</si>
  <si>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</si>
  <si>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</si>
  <si>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</si>
  <si>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</si>
  <si>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</si>
  <si>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</si>
  <si>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</si>
  <si>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</si>
  <si>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</si>
  <si>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</si>
  <si>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</si>
  <si>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</si>
  <si>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</si>
  <si>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</si>
  <si>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</si>
  <si>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</si>
  <si>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</si>
  <si>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</si>
  <si>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</si>
  <si>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</si>
  <si>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</si>
  <si>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</si>
  <si>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</si>
  <si>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</si>
  <si>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</si>
  <si>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</si>
  <si>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</si>
  <si>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</si>
  <si>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</si>
  <si>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</si>
  <si>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</si>
  <si>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</si>
  <si>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</si>
  <si>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</si>
  <si>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</si>
  <si>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</si>
  <si>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</si>
  <si>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</si>
  <si>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</si>
  <si>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</si>
  <si>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</si>
  <si>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</si>
  <si>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</si>
  <si>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</si>
  <si>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</si>
  <si>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</si>
  <si>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</si>
  <si>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</si>
  <si>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</si>
  <si>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</si>
  <si>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</si>
  <si>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</si>
  <si>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</si>
  <si>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</si>
  <si>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</si>
  <si>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</si>
  <si>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</si>
  <si>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</si>
  <si>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</si>
  <si>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</si>
  <si>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</si>
  <si>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</si>
  <si>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</si>
  <si>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</si>
  <si>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</si>
  <si>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</si>
  <si>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</si>
  <si>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</si>
  <si>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</si>
  <si>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</si>
  <si>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</si>
  <si>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</si>
  <si>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</si>
  <si>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</si>
  <si>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</si>
  <si>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</si>
  <si>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</si>
  <si>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</si>
  <si>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</si>
  <si>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</si>
  <si>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</si>
  <si>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</si>
  <si>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</si>
  <si>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</si>
  <si>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</si>
  <si>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</si>
  <si>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</si>
  <si>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</si>
  <si>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</si>
  <si>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</si>
  <si>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</si>
  <si>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</si>
  <si>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</si>
  <si>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</si>
  <si>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</si>
  <si>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</si>
  <si>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</si>
  <si>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</si>
  <si>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</si>
  <si>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</si>
  <si>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</si>
  <si>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</si>
  <si>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</si>
  <si>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</si>
  <si>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</si>
  <si>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</si>
  <si>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</si>
  <si>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</si>
  <si>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</si>
  <si>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</si>
  <si>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</si>
  <si>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</si>
  <si>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</si>
  <si>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</si>
  <si>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</si>
  <si>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</si>
  <si>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</si>
  <si>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</si>
  <si>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</si>
  <si>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</si>
  <si>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</si>
  <si>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</si>
  <si>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</si>
  <si>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</si>
  <si>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</si>
  <si>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</si>
  <si>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</si>
  <si>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</si>
  <si>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</si>
  <si>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</si>
  <si>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</si>
  <si>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</si>
  <si>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</si>
  <si>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</si>
  <si>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</si>
  <si>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</si>
  <si>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</si>
  <si>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</si>
  <si>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</si>
  <si>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</si>
  <si>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</si>
  <si>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</si>
  <si>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</si>
  <si>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</si>
  <si>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</si>
  <si>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</si>
  <si>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</si>
  <si>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</si>
  <si>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</si>
  <si>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</si>
  <si>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</si>
  <si>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</si>
  <si>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</si>
  <si>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</si>
  <si>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</si>
  <si>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</si>
  <si>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</si>
  <si>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</si>
  <si>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</si>
  <si>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</si>
  <si>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</si>
  <si>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</si>
  <si>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</si>
  <si>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</si>
  <si>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</si>
  <si>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</si>
  <si>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</si>
  <si>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</si>
  <si>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</si>
  <si>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</si>
  <si>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</si>
  <si>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</si>
  <si>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</si>
  <si>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</si>
  <si>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</si>
  <si>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</si>
  <si>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</si>
  <si>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</si>
  <si>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</si>
  <si>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</si>
  <si>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</si>
  <si>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</si>
  <si>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</si>
  <si>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</si>
  <si>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</si>
  <si>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</si>
  <si>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</si>
  <si>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</si>
  <si>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</si>
  <si>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</si>
  <si>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</si>
  <si>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</si>
  <si>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</si>
  <si>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</si>
  <si>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</si>
  <si>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</si>
  <si>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</si>
  <si>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</si>
  <si>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</si>
  <si>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</si>
  <si>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</si>
  <si>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</si>
  <si>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</si>
  <si>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</si>
  <si>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</si>
  <si>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</si>
  <si>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</si>
  <si>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</si>
  <si>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</si>
  <si>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</si>
  <si>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</si>
  <si>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</si>
  <si>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</si>
  <si>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</si>
  <si>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</si>
  <si>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</si>
  <si>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</si>
  <si>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</si>
  <si>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</si>
  <si>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</si>
  <si>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</si>
  <si>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</si>
  <si>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</si>
  <si>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</si>
  <si>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</si>
  <si>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</si>
  <si>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</si>
  <si>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</si>
  <si>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</si>
  <si>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</si>
  <si>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</si>
  <si>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</si>
  <si>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</si>
  <si>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</si>
  <si>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</si>
  <si>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</si>
  <si>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</si>
  <si>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</si>
  <si>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</si>
  <si>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</si>
  <si>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</si>
  <si>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</si>
  <si>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</si>
  <si>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</si>
  <si>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</si>
  <si>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</si>
  <si>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</si>
  <si>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</si>
  <si>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</si>
  <si>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</si>
  <si>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</si>
  <si>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</si>
  <si>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</si>
  <si>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</si>
  <si>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</si>
  <si>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</si>
  <si>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</si>
  <si>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</si>
  <si>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</si>
  <si>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</si>
  <si>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</si>
  <si>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</si>
  <si>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</si>
  <si>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</si>
  <si>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</si>
  <si>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</si>
  <si>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</si>
  <si>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</si>
  <si>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</si>
  <si>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</si>
  <si>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</si>
  <si>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</si>
  <si>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</si>
  <si>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</si>
  <si>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</si>
  <si>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</si>
  <si>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</si>
  <si>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</si>
  <si>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</si>
  <si>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</si>
  <si>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</si>
  <si>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</si>
  <si>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</si>
  <si>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</si>
  <si>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</si>
  <si>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</si>
  <si>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</si>
  <si>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</si>
  <si>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</si>
  <si>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</si>
  <si>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</si>
  <si>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</si>
  <si>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</si>
  <si>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</si>
  <si>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</si>
  <si>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</si>
  <si>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</si>
  <si>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</si>
  <si>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</si>
  <si>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</si>
  <si>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</si>
  <si>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</si>
  <si>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</si>
  <si>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</si>
  <si>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</si>
  <si>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</si>
  <si>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</si>
  <si>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</si>
  <si>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</si>
  <si>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</si>
  <si>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</si>
  <si>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</si>
  <si>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</si>
  <si>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</si>
  <si>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</si>
  <si>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</si>
  <si>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</si>
  <si>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</si>
  <si>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</si>
  <si>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</si>
  <si>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</si>
  <si>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</si>
  <si>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</si>
  <si>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</si>
  <si>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</si>
  <si>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</si>
  <si>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</si>
  <si>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</si>
  <si>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</si>
  <si>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</si>
  <si>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</si>
  <si>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</si>
  <si>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</si>
  <si>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</si>
  <si>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</si>
  <si>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</si>
  <si>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</si>
  <si>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</si>
  <si>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</si>
  <si>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</si>
  <si>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</si>
  <si>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</si>
  <si>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</si>
  <si>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</si>
  <si>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</si>
  <si>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</si>
  <si>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</si>
  <si>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</si>
  <si>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</si>
  <si>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</si>
  <si>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</si>
  <si>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</si>
  <si>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</si>
  <si>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</si>
  <si>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</si>
  <si>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</si>
  <si>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</si>
  <si>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</si>
  <si>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</si>
  <si>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</si>
  <si>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</si>
  <si>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</si>
  <si>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</si>
  <si>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</si>
  <si>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</si>
  <si>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</si>
  <si>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</si>
  <si>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</si>
  <si>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</si>
  <si>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</si>
  <si>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</si>
  <si>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</si>
  <si>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</si>
  <si>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</si>
  <si>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</si>
  <si>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</si>
  <si>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</si>
  <si>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</si>
  <si>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</si>
  <si>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</si>
  <si>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</si>
  <si>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</si>
  <si>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</si>
  <si>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</si>
  <si>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</si>
  <si>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</si>
  <si>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</si>
  <si>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</si>
  <si>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</si>
  <si>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</si>
  <si>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</si>
  <si>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</si>
  <si>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</si>
  <si>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</si>
  <si>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</si>
  <si>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</si>
  <si>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</si>
  <si>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</si>
  <si>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</si>
  <si>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</si>
  <si>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</si>
  <si>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</si>
  <si>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</si>
  <si>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</si>
  <si>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</si>
  <si>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</si>
  <si>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</si>
  <si>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</si>
  <si>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</si>
  <si>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</si>
  <si>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</si>
  <si>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</si>
  <si>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</si>
  <si>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</si>
  <si>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</si>
  <si>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</si>
  <si>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</si>
  <si>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</si>
  <si>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</si>
  <si>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</si>
  <si>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</si>
  <si>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</si>
  <si>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</si>
  <si>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</si>
  <si>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</si>
  <si>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</si>
  <si>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</si>
  <si>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</si>
  <si>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</si>
  <si>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</si>
  <si>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</si>
  <si>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</si>
  <si>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</si>
  <si>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</si>
  <si>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</si>
  <si>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</si>
  <si>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</si>
  <si>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</si>
  <si>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</si>
  <si>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</si>
  <si>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</si>
  <si>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</si>
  <si>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</si>
  <si>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</si>
  <si>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</si>
  <si>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</si>
  <si>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</si>
  <si>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</si>
  <si>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</si>
  <si>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</si>
  <si>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</si>
  <si>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</si>
  <si>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</si>
  <si>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</si>
  <si>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</si>
  <si>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</si>
  <si>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</si>
  <si>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</si>
  <si>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</si>
  <si>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</si>
  <si>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</si>
  <si>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</si>
  <si>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</si>
  <si>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</si>
  <si>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</si>
  <si>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</si>
  <si>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</si>
  <si>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</si>
  <si>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</si>
  <si>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</si>
  <si>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</si>
  <si>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</si>
  <si>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</si>
  <si>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</si>
  <si>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</si>
  <si>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</si>
  <si>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</si>
  <si>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</si>
  <si>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</si>
  <si>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</si>
  <si>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</si>
  <si>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</si>
  <si>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</si>
  <si>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</si>
  <si>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</si>
  <si>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</si>
  <si>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</si>
  <si>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</si>
  <si>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</si>
  <si>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</si>
  <si>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</si>
  <si>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</si>
  <si>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</si>
  <si>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</si>
  <si>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</si>
  <si>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</si>
  <si>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</si>
  <si>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</si>
  <si>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</si>
  <si>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</si>
  <si>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</si>
  <si>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</si>
  <si>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</si>
  <si>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</si>
  <si>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</si>
  <si>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</si>
  <si>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</si>
  <si>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</si>
  <si>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</si>
  <si>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</si>
  <si>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</si>
  <si>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</si>
  <si>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</si>
  <si>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</si>
  <si>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</si>
  <si>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</si>
  <si>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</si>
  <si>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</si>
  <si>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</si>
  <si>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</si>
  <si>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</si>
  <si>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</si>
  <si>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</si>
  <si>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</si>
  <si>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</si>
  <si>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</si>
  <si>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</si>
  <si>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</si>
  <si>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</si>
  <si>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</si>
  <si>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</si>
  <si>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</si>
  <si>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</si>
  <si>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</si>
  <si>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</si>
  <si>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</si>
  <si>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</si>
  <si>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</si>
  <si>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</si>
  <si>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</si>
  <si>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</si>
  <si>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</si>
  <si>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</si>
  <si>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</si>
  <si>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</si>
  <si>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</si>
  <si>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</si>
  <si>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</si>
  <si>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</si>
  <si>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</si>
  <si>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</si>
  <si>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</si>
  <si>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</si>
  <si>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</si>
  <si>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</si>
  <si>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</si>
  <si>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</si>
  <si>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</si>
  <si>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</si>
  <si>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</si>
  <si>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</si>
  <si>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</si>
  <si>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</si>
  <si>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</si>
  <si>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</si>
  <si>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</si>
  <si>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</si>
  <si>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</si>
  <si>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</si>
  <si>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</si>
  <si>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</si>
  <si>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</si>
  <si>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</si>
  <si>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</si>
  <si>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</si>
  <si>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</si>
  <si>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</si>
  <si>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</si>
  <si>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</si>
  <si>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</si>
  <si>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</si>
  <si>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</si>
  <si>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</si>
  <si>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</si>
  <si>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</si>
  <si>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</si>
  <si>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</si>
  <si>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</si>
  <si>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</si>
  <si>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</si>
  <si>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</si>
  <si>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</si>
  <si>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</si>
  <si>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</si>
  <si>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</si>
  <si>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</si>
  <si>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</si>
  <si>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</si>
  <si>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</si>
  <si>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</si>
  <si>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</si>
  <si>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</si>
  <si>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</si>
  <si>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</si>
  <si>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</si>
  <si>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</si>
  <si>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</si>
  <si>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</si>
  <si>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</si>
  <si>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</si>
  <si>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</si>
  <si>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</si>
  <si>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</si>
  <si>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</si>
  <si>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</si>
  <si>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</si>
  <si>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</si>
  <si>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</si>
  <si>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</si>
  <si>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</si>
  <si>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</si>
  <si>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</si>
  <si>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</si>
  <si>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</si>
  <si>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</si>
  <si>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</si>
  <si>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</si>
  <si>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</si>
  <si>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</si>
  <si>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</si>
  <si>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</si>
  <si>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</si>
  <si>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</si>
  <si>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</si>
  <si>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</si>
  <si>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</si>
  <si>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</si>
  <si>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</si>
  <si>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</si>
  <si>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</si>
  <si>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</si>
  <si>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</si>
  <si>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</si>
  <si>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</si>
  <si>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</si>
  <si>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</si>
  <si>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</si>
  <si>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</si>
  <si>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</si>
  <si>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</si>
  <si>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</si>
  <si>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</si>
  <si>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</si>
  <si>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</si>
  <si>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</si>
  <si>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</si>
  <si>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</si>
  <si>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</si>
  <si>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</si>
  <si>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</si>
  <si>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</si>
  <si>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</si>
  <si>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</si>
  <si>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</si>
  <si>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</si>
  <si>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</si>
  <si>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</si>
  <si>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</si>
  <si>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</si>
  <si>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</si>
  <si>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</si>
  <si>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</si>
  <si>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</si>
  <si>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</si>
  <si>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</si>
  <si>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</si>
  <si>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</si>
  <si>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</si>
  <si>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</si>
  <si>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</si>
  <si>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</si>
  <si>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</si>
  <si>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</si>
  <si>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</si>
  <si>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</si>
  <si>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</si>
  <si>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</si>
  <si>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</si>
  <si>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</si>
  <si>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</si>
  <si>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</si>
  <si>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</si>
  <si>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</si>
  <si>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</si>
  <si>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na 2019 rok</t>
  </si>
  <si>
    <t>W  LATACH  2018 - 2019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</si>
  <si>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</si>
  <si>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</si>
  <si>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</si>
  <si>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</si>
  <si>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</t>
    </r>
  </si>
  <si>
    <r>
      <t>na 2019 r.</t>
    </r>
    <r>
      <rPr>
        <b/>
        <vertAlign val="superscript"/>
        <sz val="12"/>
        <rFont val="Arial"/>
        <family val="2"/>
        <charset val="238"/>
      </rPr>
      <t/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</si>
  <si>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</si>
  <si>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</si>
  <si>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</si>
  <si>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</si>
  <si>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</si>
  <si>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</si>
  <si>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 xml:space="preserve">        - wpłaty z zysku od przedsiębiorstw państwowych i jednoosobowych spółek Skarbu Państwa,</t>
  </si>
  <si>
    <t xml:space="preserve">        - wpłaty do budżetu państwa od Banku Gospodarstwa Krajowego.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</si>
  <si>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</si>
  <si>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</si>
  <si>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</si>
  <si>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</si>
  <si>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</si>
  <si>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</si>
  <si>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</si>
  <si>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</si>
  <si>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>ZESTAWIENIE  OGÓLNE  Z  WYKONANIA  BUDŻETU  ŚRODKÓW  EUROPEJSKICH</t>
  </si>
  <si>
    <t xml:space="preserve">Ustawa </t>
  </si>
  <si>
    <t>Tablica 18</t>
  </si>
  <si>
    <t xml:space="preserve"> Dochody budżetu środków europejskich w 2019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</si>
  <si>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</si>
  <si>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</si>
  <si>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</si>
  <si>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</si>
  <si>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</si>
  <si>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</si>
  <si>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</si>
  <si>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</si>
  <si>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</si>
  <si>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</si>
  <si>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</si>
  <si>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</si>
  <si>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</si>
  <si>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</si>
  <si>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</si>
  <si>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</si>
  <si>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</si>
  <si>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</si>
  <si>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</si>
  <si>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</si>
  <si>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</si>
  <si>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</si>
  <si>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</si>
  <si>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</si>
  <si>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</si>
  <si>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</si>
  <si>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</si>
  <si>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</si>
  <si>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III Perspektywa Finansowa</t>
  </si>
  <si>
    <t>Norweski Mechanizm Finansowy III Perspektywa Finansowa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</si>
  <si>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</si>
  <si>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</si>
  <si>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</si>
  <si>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</si>
  <si>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</si>
  <si>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</si>
  <si>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</si>
  <si>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2019 r.</t>
  </si>
  <si>
    <t>Budżet po zmianach</t>
  </si>
  <si>
    <t>Wydatki z budżetu środków europejskich</t>
  </si>
  <si>
    <t>Razem część</t>
  </si>
  <si>
    <t>9:5</t>
  </si>
  <si>
    <t>9:7</t>
  </si>
  <si>
    <t>Działalnośc usługowa</t>
  </si>
  <si>
    <t>Regionalny Program Operacyjny - Lubuskie 2020</t>
  </si>
  <si>
    <t>Regionalny Program Operacyjny Województwa Warmińsko - Mazurskiego na lata 2014 - 2020</t>
  </si>
  <si>
    <t>poz. 98  Finansowanie programów z budżetu środków europejskich</t>
  </si>
  <si>
    <t>poz. 99  Finansowanie wynagrodzeń w ramach budżetu środków europejskich</t>
  </si>
  <si>
    <t>85/02</t>
  </si>
  <si>
    <t>85/06</t>
  </si>
  <si>
    <t>85/08</t>
  </si>
  <si>
    <t>85/10</t>
  </si>
  <si>
    <t>85/12</t>
  </si>
  <si>
    <t>85/14</t>
  </si>
  <si>
    <t>85/16</t>
  </si>
  <si>
    <t>85/20</t>
  </si>
  <si>
    <t>85/28</t>
  </si>
  <si>
    <t>RAZEM</t>
  </si>
  <si>
    <t>R o k     2 0 1 8</t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</si>
  <si>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</si>
  <si>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</si>
  <si>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t>Tablica 20</t>
  </si>
  <si>
    <t>Klasyfikacja budżetowa</t>
  </si>
  <si>
    <t>Nazwa programu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</si>
  <si>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</si>
  <si>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</si>
  <si>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</si>
  <si>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</si>
  <si>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Program Operacyjny Kapitał Ludzki 2007 - 2013</t>
  </si>
  <si>
    <t>Regionalny Program Operacyjny  Województwa Mazowieckiego na lata 2014-2020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</si>
  <si>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</si>
  <si>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</si>
  <si>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</si>
  <si>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</si>
  <si>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</si>
  <si>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</si>
  <si>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 Województwa Mazowieckiego na lata 2007 - 2013</t>
  </si>
  <si>
    <t>Regionalny Program Operacyjny Województwa Opolskiego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</si>
  <si>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</si>
  <si>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</si>
  <si>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</si>
  <si>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</si>
  <si>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</si>
  <si>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</si>
  <si>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</si>
  <si>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Wielkopolski Regionalny Program Operacyjny na lata 2007 - 2013</t>
  </si>
  <si>
    <t>Regionalny Program Operacyjny Województwa Zachodniopomorskiego na lata 2014 - 2020</t>
  </si>
  <si>
    <t>Program Operacyjny Infrastruktura i Środowisko 2007 - 2013</t>
  </si>
  <si>
    <t>Program Operacyjny Rybactwo i Morze 2014-2020</t>
  </si>
  <si>
    <t>Program Operacyjny Zrównoważony Rozwój Sektora Rybołówstwa i Nadbrzeżnych Obszarów Rybackich 2007 - 2013</t>
  </si>
  <si>
    <t>ZWROTY WYDATKÓW DOTYCZĄCE PŁATNOŚCI Z POPRZEDNICH LAT BUDŻETOWYCH</t>
  </si>
  <si>
    <t xml:space="preserve">                 swap  oraz innych tytułów  płatne do końca 2019 r.</t>
  </si>
  <si>
    <t xml:space="preserve">Szkolnictwo wyższe </t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</si>
  <si>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</si>
  <si>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 xml:space="preserve">  Zestawienie  ogólne - porównanie  wykonania  budżetu  państwa  w  latach  2018 - 2019</t>
  </si>
  <si>
    <t>6:3</t>
  </si>
  <si>
    <t>Program Operacyjny Infrastruktura i Środowisko 2007-2013</t>
  </si>
  <si>
    <t>Ogółem perspektywa finansowa UE 2007 - 2013</t>
  </si>
  <si>
    <t>Program Operacyjny Innowacyjna Gospodarka 2007-2013</t>
  </si>
  <si>
    <t>Regionalny Program Operacyjny Województwa Kujawsko - Pomorskiego na lata 2007 - 2013</t>
  </si>
  <si>
    <t>85/04</t>
  </si>
  <si>
    <t>85/30</t>
  </si>
  <si>
    <t>85/32</t>
  </si>
  <si>
    <t>Mechanizm Finansowy Europejskiego Obszaru Gospodarczego 2009-2014</t>
  </si>
  <si>
    <t>Norweski Mechanizm Finansowy 2009-2014</t>
  </si>
  <si>
    <t>Regionalny Program Operacyjny  Województwa Kujawsko - Pomorskiego na lata 2007-2013</t>
  </si>
  <si>
    <t>Regionalny Program Operacyjny Województwa Łódzkiego na lata 2007 - 2013</t>
  </si>
  <si>
    <t>Małopolski Regionalny Program Operacyjny na lata 2007 - 2013</t>
  </si>
  <si>
    <t>Regionalny Program Operacyjny dla Województwa Pomorskiego na lata 2007 - 2013</t>
  </si>
  <si>
    <t>I - IV</t>
  </si>
  <si>
    <t xml:space="preserve"> I - V</t>
  </si>
  <si>
    <t>I - VI</t>
  </si>
  <si>
    <t>*)</t>
  </si>
  <si>
    <t>I - V</t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</si>
  <si>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</si>
  <si>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</si>
  <si>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</si>
  <si>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</si>
  <si>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</si>
  <si>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</si>
  <si>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**)</t>
    </r>
  </si>
  <si>
    <r>
      <t xml:space="preserve">na 2019 rok </t>
    </r>
    <r>
      <rPr>
        <b/>
        <vertAlign val="superscript"/>
        <sz val="11"/>
        <rFont val="Arial"/>
        <family val="2"/>
        <charset val="238"/>
      </rPr>
      <t>**)</t>
    </r>
  </si>
  <si>
    <t>III.   WYNIK BUDŻETU ŚRODKÓW EUROPEJSKICH</t>
  </si>
  <si>
    <t>I-VI</t>
  </si>
  <si>
    <t>I-V</t>
  </si>
  <si>
    <t>I-IV</t>
  </si>
  <si>
    <t>85/26</t>
  </si>
  <si>
    <t>85/24</t>
  </si>
  <si>
    <t>85/22</t>
  </si>
  <si>
    <t>85/18</t>
  </si>
  <si>
    <t>Program Operacyjny Kapitał Ludzki 2007-2013</t>
  </si>
  <si>
    <t>15/12</t>
  </si>
  <si>
    <t>15/11</t>
  </si>
  <si>
    <t>15/10</t>
  </si>
  <si>
    <t>15/09</t>
  </si>
  <si>
    <t>15/08</t>
  </si>
  <si>
    <t>15/07</t>
  </si>
  <si>
    <t>15/06</t>
  </si>
  <si>
    <t>15/05</t>
  </si>
  <si>
    <t>15/04</t>
  </si>
  <si>
    <t>15/03</t>
  </si>
  <si>
    <t>15/02</t>
  </si>
  <si>
    <t>Regionalny Program Operacyjny Województwa Zachodniopomorskiego na lata 2007 - 2013</t>
  </si>
  <si>
    <r>
      <rPr>
        <vertAlign val="superscript"/>
        <sz val="11"/>
        <color indexed="8"/>
        <rFont val="Arial"/>
        <family val="2"/>
        <charset val="238"/>
      </rPr>
      <t>*)</t>
    </r>
    <r>
      <rPr>
        <sz val="11"/>
        <color indexed="8"/>
        <rFont val="Arial"/>
        <family val="2"/>
        <charset val="238"/>
      </rPr>
      <t xml:space="preserve">  wskaźnik powyżej 1000</t>
    </r>
  </si>
  <si>
    <t>Sprawozdanie operatywne z wykonania budżetu państwa uwzględnia przepisy rozporządzenia Prezesa Rady Ministrów</t>
  </si>
  <si>
    <t>z dnia 20 lutego 2019 r. w sprawie przeniesienia planowanych dochodów i wydatków budżetowych, w tym wynagrodzeń, na rok 2019  (Dz. U. poz. 344).</t>
  </si>
  <si>
    <t>*)  wskaźnik powyżej 1000</t>
  </si>
  <si>
    <t>Regionalny Program Operacyjny Województwa Podkarpackiego na lata 2007 - 2013</t>
  </si>
  <si>
    <t>I - VII</t>
  </si>
  <si>
    <t>I - VIII</t>
  </si>
  <si>
    <t>I - IX</t>
  </si>
  <si>
    <t xml:space="preserve"> I - VIII</t>
  </si>
  <si>
    <t>na dzień 31-07-2019 r.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</si>
  <si>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sierpień 3.514.565 tys.zł</t>
    </r>
  </si>
  <si>
    <t xml:space="preserve">         oraz innych tytułów płatne do końca 2019 r. w kwocie 3 893 732 tys. zł. Pozostałe zobowiazania płatne w latach następnych.</t>
  </si>
  <si>
    <t xml:space="preserve">                 3 893 732 tys. zł - zobowiązania części 79 z tytułu odsetek, dyskonta i opłat od kredytów otrzymanych, wyemitowanych obligacji Skarbu Państwa i transakcji</t>
  </si>
  <si>
    <t>ZA STYCZEŃ - LIPIEC 2019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</si>
  <si>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wrzesień </t>
    </r>
    <r>
      <rPr>
        <b/>
        <sz val="14"/>
        <color indexed="22"/>
        <rFont val="Arial"/>
        <family val="2"/>
        <charset val="238"/>
      </rPr>
      <t>2019 r.</t>
    </r>
  </si>
  <si>
    <t>I-IX</t>
  </si>
  <si>
    <t>I-VIII</t>
  </si>
  <si>
    <t>I-VII</t>
  </si>
  <si>
    <t>Zwroty wydatków dotyczące płatności z poprzednich lat budżetowych za okres I-VII 2019r.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</si>
  <si>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zwroty nadpłat przewyższyły wpłaty</t>
    </r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</si>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</sst>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\ #,###,"/>
    <numFmt numFmtId="183" formatCode="_-* #,##0.0\ _z_ł_-;\-* #,##0.0\ _z_ł_-;_-* &quot;-&quot;?\ _z_ł_-;_-@_-"/>
    <numFmt numFmtId="184" formatCode="#,0##,"/>
    <numFmt numFmtId="185" formatCode="000"/>
    <numFmt numFmtId="186" formatCode="#,###.0,,"/>
    <numFmt numFmtId="187" formatCode="0.0%;;&quot;&quot;"/>
    <numFmt numFmtId="188" formatCode="#,##0.0_);\(#,##0.0\)"/>
  </numFmts>
  <fonts count="1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sz val="13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rgb="FFFF0000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16"/>
      <color rgb="FFFF0000"/>
      <name val="Arial CE"/>
      <charset val="238"/>
    </font>
    <font>
      <sz val="9"/>
      <name val="Times New Roman"/>
      <family val="1"/>
      <charset val="238"/>
    </font>
    <font>
      <sz val="8"/>
      <color indexed="9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2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2" fillId="2" borderId="0" applyNumberFormat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8" fillId="7" borderId="1" applyNumberFormat="0" applyAlignment="0" applyProtection="0"/>
    <xf numFmtId="0" fontId="29" fillId="7" borderId="1" applyNumberFormat="0" applyAlignment="0" applyProtection="0"/>
    <xf numFmtId="0" fontId="28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8" fillId="7" borderId="1" applyNumberFormat="0" applyAlignment="0" applyProtection="0"/>
    <xf numFmtId="0" fontId="30" fillId="20" borderId="3" applyNumberFormat="0" applyAlignment="0" applyProtection="0"/>
    <xf numFmtId="0" fontId="31" fillId="20" borderId="3" applyNumberFormat="0" applyAlignment="0" applyProtection="0"/>
    <xf numFmtId="0" fontId="30" fillId="20" borderId="3" applyNumberFormat="0" applyAlignment="0" applyProtection="0"/>
    <xf numFmtId="0" fontId="31" fillId="20" borderId="3" applyNumberFormat="0" applyAlignment="0" applyProtection="0"/>
    <xf numFmtId="0" fontId="31" fillId="20" borderId="3" applyNumberFormat="0" applyAlignment="0" applyProtection="0"/>
    <xf numFmtId="0" fontId="31" fillId="20" borderId="3" applyNumberFormat="0" applyAlignment="0" applyProtection="0"/>
    <xf numFmtId="0" fontId="30" fillId="20" borderId="3" applyNumberFormat="0" applyAlignment="0" applyProtection="0"/>
    <xf numFmtId="0" fontId="33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174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29" fillId="7" borderId="1" applyNumberFormat="0" applyAlignment="0" applyProtection="0"/>
    <xf numFmtId="0" fontId="39" fillId="0" borderId="7" applyNumberFormat="0" applyFill="0" applyAlignment="0" applyProtection="0"/>
    <xf numFmtId="0" fontId="40" fillId="0" borderId="7" applyNumberFormat="0" applyFill="0" applyAlignment="0" applyProtection="0"/>
    <xf numFmtId="0" fontId="39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9" fillId="0" borderId="7" applyNumberFormat="0" applyFill="0" applyAlignment="0" applyProtection="0"/>
    <xf numFmtId="0" fontId="41" fillId="21" borderId="2" applyNumberFormat="0" applyAlignment="0" applyProtection="0"/>
    <xf numFmtId="0" fontId="27" fillId="21" borderId="2" applyNumberFormat="0" applyAlignment="0" applyProtection="0"/>
    <xf numFmtId="0" fontId="41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41" fillId="21" borderId="2" applyNumberFormat="0" applyAlignment="0" applyProtection="0"/>
    <xf numFmtId="0" fontId="40" fillId="0" borderId="7" applyNumberFormat="0" applyFill="0" applyAlignment="0" applyProtection="0"/>
    <xf numFmtId="0" fontId="42" fillId="0" borderId="4" applyNumberFormat="0" applyFill="0" applyAlignment="0" applyProtection="0"/>
    <xf numFmtId="0" fontId="36" fillId="0" borderId="4" applyNumberFormat="0" applyFill="0" applyAlignment="0" applyProtection="0"/>
    <xf numFmtId="0" fontId="42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7" fillId="0" borderId="5" applyNumberFormat="0" applyFill="0" applyAlignment="0" applyProtection="0"/>
    <xf numFmtId="0" fontId="43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38" fillId="0" borderId="6" applyNumberFormat="0" applyFill="0" applyAlignment="0" applyProtection="0"/>
    <xf numFmtId="0" fontId="44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165" fontId="47" fillId="0" borderId="0"/>
    <xf numFmtId="165" fontId="47" fillId="0" borderId="0"/>
    <xf numFmtId="165" fontId="47" fillId="0" borderId="0"/>
    <xf numFmtId="165" fontId="47" fillId="0" borderId="0"/>
    <xf numFmtId="165" fontId="47" fillId="0" borderId="0"/>
    <xf numFmtId="165" fontId="47" fillId="0" borderId="0"/>
    <xf numFmtId="165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47" fillId="0" borderId="0"/>
    <xf numFmtId="0" fontId="21" fillId="0" borderId="0"/>
    <xf numFmtId="0" fontId="21" fillId="0" borderId="0"/>
    <xf numFmtId="165" fontId="47" fillId="0" borderId="0"/>
    <xf numFmtId="165" fontId="47" fillId="0" borderId="0"/>
    <xf numFmtId="165" fontId="47" fillId="0" borderId="0"/>
    <xf numFmtId="0" fontId="48" fillId="0" borderId="0"/>
    <xf numFmtId="167" fontId="47" fillId="0" borderId="0"/>
    <xf numFmtId="0" fontId="48" fillId="0" borderId="0"/>
    <xf numFmtId="167" fontId="47" fillId="0" borderId="0"/>
    <xf numFmtId="0" fontId="34" fillId="0" borderId="0"/>
    <xf numFmtId="0" fontId="22" fillId="0" borderId="0"/>
    <xf numFmtId="167" fontId="47" fillId="0" borderId="0"/>
    <xf numFmtId="0" fontId="22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9" fillId="0" borderId="0"/>
    <xf numFmtId="0" fontId="34" fillId="0" borderId="0"/>
    <xf numFmtId="0" fontId="20" fillId="0" borderId="0"/>
    <xf numFmtId="0" fontId="49" fillId="0" borderId="0"/>
    <xf numFmtId="0" fontId="20" fillId="0" borderId="0"/>
    <xf numFmtId="0" fontId="21" fillId="0" borderId="0"/>
    <xf numFmtId="165" fontId="47" fillId="0" borderId="0"/>
    <xf numFmtId="0" fontId="22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5" fontId="47" fillId="0" borderId="0"/>
    <xf numFmtId="165" fontId="47" fillId="0" borderId="0"/>
    <xf numFmtId="165" fontId="47" fillId="0" borderId="0"/>
    <xf numFmtId="165" fontId="47" fillId="0" borderId="0" applyFill="0"/>
    <xf numFmtId="0" fontId="20" fillId="0" borderId="0"/>
    <xf numFmtId="165" fontId="47" fillId="0" borderId="0" applyFill="0"/>
    <xf numFmtId="165" fontId="47" fillId="0" borderId="0" applyFill="0"/>
    <xf numFmtId="165" fontId="47" fillId="0" borderId="0"/>
    <xf numFmtId="0" fontId="48" fillId="23" borderId="8" applyNumberFormat="0" applyFont="0" applyAlignment="0" applyProtection="0"/>
    <xf numFmtId="0" fontId="48" fillId="23" borderId="8" applyNumberFormat="0" applyFont="0" applyAlignment="0" applyProtection="0"/>
    <xf numFmtId="0" fontId="48" fillId="23" borderId="8" applyNumberFormat="0" applyFont="0" applyAlignment="0" applyProtection="0"/>
    <xf numFmtId="0" fontId="50" fillId="20" borderId="1" applyNumberFormat="0" applyAlignment="0" applyProtection="0"/>
    <xf numFmtId="0" fontId="26" fillId="20" borderId="1" applyNumberFormat="0" applyAlignment="0" applyProtection="0"/>
    <xf numFmtId="0" fontId="50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50" fillId="20" borderId="1" applyNumberFormat="0" applyAlignment="0" applyProtection="0"/>
    <xf numFmtId="0" fontId="31" fillId="20" borderId="3" applyNumberForma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2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20" fillId="23" borderId="8" applyNumberFormat="0" applyFont="0" applyAlignment="0" applyProtection="0"/>
    <xf numFmtId="0" fontId="20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2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0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44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47" fillId="0" borderId="0"/>
    <xf numFmtId="0" fontId="95" fillId="0" borderId="0"/>
    <xf numFmtId="9" fontId="22" fillId="0" borderId="0" applyFont="0" applyFill="0" applyBorder="0" applyAlignment="0" applyProtection="0"/>
    <xf numFmtId="0" fontId="19" fillId="0" borderId="0"/>
    <xf numFmtId="0" fontId="95" fillId="0" borderId="0"/>
    <xf numFmtId="0" fontId="20" fillId="0" borderId="0"/>
    <xf numFmtId="0" fontId="96" fillId="0" borderId="0"/>
    <xf numFmtId="0" fontId="48" fillId="0" borderId="0"/>
    <xf numFmtId="0" fontId="18" fillId="0" borderId="0"/>
    <xf numFmtId="9" fontId="18" fillId="0" borderId="0" applyFont="0" applyFill="0" applyBorder="0" applyAlignment="0" applyProtection="0"/>
    <xf numFmtId="0" fontId="9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99" fillId="0" borderId="0"/>
    <xf numFmtId="165" fontId="47" fillId="0" borderId="0"/>
    <xf numFmtId="165" fontId="47" fillId="0" borderId="0"/>
    <xf numFmtId="0" fontId="101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5" fontId="47" fillId="0" borderId="0"/>
    <xf numFmtId="0" fontId="49" fillId="0" borderId="0"/>
    <xf numFmtId="175" fontId="47" fillId="0" borderId="0"/>
    <xf numFmtId="175" fontId="47" fillId="0" borderId="0"/>
    <xf numFmtId="0" fontId="34" fillId="0" borderId="0"/>
    <xf numFmtId="0" fontId="2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34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4" fillId="0" borderId="0"/>
    <xf numFmtId="0" fontId="48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88" fontId="47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27">
    <xf numFmtId="0" fontId="0" fillId="0" borderId="0" xfId="0"/>
    <xf numFmtId="0" fontId="59" fillId="0" borderId="0" xfId="343" applyFont="1" applyFill="1" applyAlignment="1">
      <alignment vertical="center"/>
    </xf>
    <xf numFmtId="0" fontId="60" fillId="0" borderId="0" xfId="343" applyFont="1" applyFill="1" applyAlignment="1">
      <alignment vertical="center"/>
    </xf>
    <xf numFmtId="0" fontId="59" fillId="0" borderId="0" xfId="343" applyFont="1" applyFill="1" applyAlignment="1" applyProtection="1">
      <alignment horizontal="centerContinuous" vertical="center"/>
      <protection locked="0"/>
    </xf>
    <xf numFmtId="0" fontId="60" fillId="0" borderId="0" xfId="343" applyFont="1" applyFill="1" applyAlignment="1">
      <alignment horizontal="centerContinuous" vertical="center"/>
    </xf>
    <xf numFmtId="168" fontId="60" fillId="0" borderId="0" xfId="343" applyNumberFormat="1" applyFont="1" applyFill="1" applyAlignment="1">
      <alignment horizontal="centerContinuous" vertical="center"/>
    </xf>
    <xf numFmtId="168" fontId="59" fillId="0" borderId="0" xfId="343" applyNumberFormat="1" applyFont="1" applyFill="1" applyAlignment="1">
      <alignment vertical="center"/>
    </xf>
    <xf numFmtId="168" fontId="59" fillId="0" borderId="0" xfId="343" applyNumberFormat="1" applyFont="1" applyFill="1" applyAlignment="1">
      <alignment horizontal="left" vertical="center"/>
    </xf>
    <xf numFmtId="0" fontId="59" fillId="0" borderId="0" xfId="343" applyFont="1" applyFill="1" applyAlignment="1">
      <alignment horizontal="left" vertical="center"/>
    </xf>
    <xf numFmtId="0" fontId="62" fillId="0" borderId="0" xfId="343" applyFont="1" applyFill="1" applyAlignment="1">
      <alignment horizontal="right" vertical="center"/>
    </xf>
    <xf numFmtId="0" fontId="65" fillId="0" borderId="10" xfId="343" applyFont="1" applyFill="1" applyBorder="1" applyAlignment="1">
      <alignment vertical="center"/>
    </xf>
    <xf numFmtId="0" fontId="65" fillId="0" borderId="11" xfId="343" applyFont="1" applyFill="1" applyBorder="1" applyAlignment="1">
      <alignment vertical="center"/>
    </xf>
    <xf numFmtId="0" fontId="62" fillId="0" borderId="11" xfId="343" applyFont="1" applyFill="1" applyBorder="1" applyAlignment="1">
      <alignment vertical="center"/>
    </xf>
    <xf numFmtId="0" fontId="66" fillId="0" borderId="12" xfId="343" applyFont="1" applyFill="1" applyBorder="1" applyAlignment="1">
      <alignment vertical="center"/>
    </xf>
    <xf numFmtId="0" fontId="66" fillId="0" borderId="13" xfId="343" applyFont="1" applyFill="1" applyBorder="1" applyAlignment="1">
      <alignment horizontal="left" vertical="center"/>
    </xf>
    <xf numFmtId="0" fontId="66" fillId="0" borderId="13" xfId="343" applyFont="1" applyFill="1" applyBorder="1" applyAlignment="1">
      <alignment horizontal="centerContinuous" vertical="center"/>
    </xf>
    <xf numFmtId="0" fontId="66" fillId="0" borderId="14" xfId="343" applyFont="1" applyFill="1" applyBorder="1" applyAlignment="1">
      <alignment horizontal="centerContinuous" vertical="center"/>
    </xf>
    <xf numFmtId="165" fontId="59" fillId="0" borderId="15" xfId="342" applyFont="1" applyFill="1" applyBorder="1" applyAlignment="1">
      <alignment horizontal="left" vertical="center"/>
    </xf>
    <xf numFmtId="165" fontId="59" fillId="0" borderId="12" xfId="342" applyFont="1" applyFill="1" applyBorder="1" applyAlignment="1">
      <alignment horizontal="left" vertical="center"/>
    </xf>
    <xf numFmtId="165" fontId="59" fillId="0" borderId="16" xfId="342" applyFont="1" applyFill="1" applyBorder="1" applyAlignment="1">
      <alignment horizontal="left" vertical="center"/>
    </xf>
    <xf numFmtId="165" fontId="59" fillId="0" borderId="17" xfId="342" applyFont="1" applyFill="1" applyBorder="1" applyAlignment="1">
      <alignment horizontal="left" vertical="center"/>
    </xf>
    <xf numFmtId="165" fontId="59" fillId="0" borderId="0" xfId="342" applyFont="1" applyFill="1" applyAlignment="1">
      <alignment vertical="center"/>
    </xf>
    <xf numFmtId="0" fontId="60" fillId="0" borderId="18" xfId="343" applyFont="1" applyFill="1" applyBorder="1" applyAlignment="1">
      <alignment vertical="center"/>
    </xf>
    <xf numFmtId="0" fontId="60" fillId="0" borderId="0" xfId="343" applyFont="1" applyFill="1" applyBorder="1" applyAlignment="1">
      <alignment vertical="center"/>
    </xf>
    <xf numFmtId="165" fontId="67" fillId="0" borderId="0" xfId="342" applyFont="1" applyFill="1" applyBorder="1" applyAlignment="1" applyProtection="1">
      <alignment horizontal="left" vertical="center"/>
      <protection locked="0"/>
    </xf>
    <xf numFmtId="0" fontId="66" fillId="0" borderId="0" xfId="343" applyFont="1" applyFill="1" applyBorder="1" applyAlignment="1">
      <alignment vertical="center"/>
    </xf>
    <xf numFmtId="0" fontId="66" fillId="0" borderId="19" xfId="343" applyFont="1" applyFill="1" applyBorder="1" applyAlignment="1">
      <alignment horizontal="left" vertical="center"/>
    </xf>
    <xf numFmtId="0" fontId="62" fillId="0" borderId="19" xfId="343" applyFont="1" applyFill="1" applyBorder="1" applyAlignment="1">
      <alignment horizontal="center" vertical="center"/>
    </xf>
    <xf numFmtId="0" fontId="62" fillId="0" borderId="0" xfId="343" applyFont="1" applyFill="1" applyBorder="1" applyAlignment="1">
      <alignment horizontal="center" vertical="center"/>
    </xf>
    <xf numFmtId="165" fontId="62" fillId="0" borderId="20" xfId="342" applyFont="1" applyFill="1" applyBorder="1" applyAlignment="1">
      <alignment horizontal="centerContinuous" vertical="top"/>
    </xf>
    <xf numFmtId="165" fontId="62" fillId="0" borderId="0" xfId="342" applyFont="1" applyFill="1" applyAlignment="1">
      <alignment horizontal="center" vertical="center"/>
    </xf>
    <xf numFmtId="165" fontId="62" fillId="0" borderId="21" xfId="342" applyFont="1" applyFill="1" applyBorder="1" applyAlignment="1">
      <alignment horizontal="center" vertical="center"/>
    </xf>
    <xf numFmtId="165" fontId="62" fillId="0" borderId="21" xfId="342" applyFont="1" applyFill="1" applyBorder="1" applyAlignment="1">
      <alignment horizontal="centerContinuous" vertical="top"/>
    </xf>
    <xf numFmtId="165" fontId="60" fillId="0" borderId="0" xfId="342" applyFont="1" applyFill="1" applyAlignment="1">
      <alignment vertical="center"/>
    </xf>
    <xf numFmtId="0" fontId="67" fillId="0" borderId="0" xfId="343" applyFont="1" applyFill="1" applyBorder="1" applyAlignment="1" applyProtection="1">
      <alignment horizontal="left" vertical="center"/>
      <protection locked="0"/>
    </xf>
    <xf numFmtId="0" fontId="66" fillId="0" borderId="0" xfId="343" applyFont="1" applyFill="1" applyAlignment="1">
      <alignment vertical="center"/>
    </xf>
    <xf numFmtId="0" fontId="62" fillId="0" borderId="19" xfId="343" applyFont="1" applyFill="1" applyBorder="1" applyAlignment="1">
      <alignment horizontal="center" vertical="top"/>
    </xf>
    <xf numFmtId="165" fontId="62" fillId="0" borderId="20" xfId="342" applyFont="1" applyFill="1" applyBorder="1" applyAlignment="1">
      <alignment horizontal="centerContinuous" vertical="center"/>
    </xf>
    <xf numFmtId="165" fontId="62" fillId="0" borderId="21" xfId="342" applyFont="1" applyFill="1" applyBorder="1" applyAlignment="1">
      <alignment horizontal="center" vertical="top"/>
    </xf>
    <xf numFmtId="0" fontId="62" fillId="0" borderId="21" xfId="343" applyFont="1" applyFill="1" applyBorder="1" applyAlignment="1">
      <alignment horizontal="left" vertical="center"/>
    </xf>
    <xf numFmtId="0" fontId="62" fillId="0" borderId="0" xfId="343" applyFont="1" applyFill="1" applyBorder="1" applyAlignment="1">
      <alignment horizontal="centerContinuous" vertical="center"/>
    </xf>
    <xf numFmtId="0" fontId="66" fillId="0" borderId="22" xfId="343" applyFont="1" applyFill="1" applyBorder="1" applyAlignment="1">
      <alignment vertical="center"/>
    </xf>
    <xf numFmtId="0" fontId="66" fillId="0" borderId="23" xfId="343" applyFont="1" applyFill="1" applyBorder="1" applyAlignment="1">
      <alignment vertical="center"/>
    </xf>
    <xf numFmtId="0" fontId="66" fillId="0" borderId="0" xfId="343" applyFont="1" applyFill="1" applyBorder="1" applyAlignment="1">
      <alignment horizontal="centerContinuous" vertical="center"/>
    </xf>
    <xf numFmtId="165" fontId="62" fillId="0" borderId="23" xfId="342" applyFont="1" applyFill="1" applyBorder="1" applyAlignment="1">
      <alignment vertical="center"/>
    </xf>
    <xf numFmtId="165" fontId="62" fillId="0" borderId="24" xfId="342" applyFont="1" applyFill="1" applyBorder="1" applyAlignment="1">
      <alignment vertical="center"/>
    </xf>
    <xf numFmtId="165" fontId="62" fillId="0" borderId="25" xfId="342" applyFont="1" applyFill="1" applyBorder="1" applyAlignment="1">
      <alignment vertical="center"/>
    </xf>
    <xf numFmtId="165" fontId="62" fillId="0" borderId="22" xfId="342" applyFont="1" applyFill="1" applyBorder="1" applyAlignment="1">
      <alignment vertical="center"/>
    </xf>
    <xf numFmtId="165" fontId="62" fillId="0" borderId="26" xfId="342" applyFont="1" applyFill="1" applyBorder="1" applyAlignment="1">
      <alignment vertical="center"/>
    </xf>
    <xf numFmtId="0" fontId="60" fillId="0" borderId="27" xfId="343" applyFont="1" applyFill="1" applyBorder="1" applyAlignment="1">
      <alignment vertical="center"/>
    </xf>
    <xf numFmtId="0" fontId="60" fillId="0" borderId="28" xfId="343" applyFont="1" applyFill="1" applyBorder="1" applyAlignment="1">
      <alignment vertical="center"/>
    </xf>
    <xf numFmtId="0" fontId="68" fillId="0" borderId="28" xfId="343" applyFont="1" applyFill="1" applyBorder="1" applyAlignment="1">
      <alignment horizontal="centerContinuous" vertical="center"/>
    </xf>
    <xf numFmtId="0" fontId="68" fillId="0" borderId="29" xfId="343" applyFont="1" applyFill="1" applyBorder="1" applyAlignment="1">
      <alignment horizontal="centerContinuous" vertical="center"/>
    </xf>
    <xf numFmtId="0" fontId="68" fillId="0" borderId="27" xfId="343" applyFont="1" applyFill="1" applyBorder="1" applyAlignment="1">
      <alignment horizontal="center" vertical="center"/>
    </xf>
    <xf numFmtId="165" fontId="64" fillId="0" borderId="30" xfId="342" applyFont="1" applyFill="1" applyBorder="1" applyAlignment="1">
      <alignment horizontal="center" vertical="center"/>
    </xf>
    <xf numFmtId="165" fontId="64" fillId="0" borderId="31" xfId="342" applyFont="1" applyFill="1" applyBorder="1" applyAlignment="1">
      <alignment horizontal="center" vertical="center"/>
    </xf>
    <xf numFmtId="165" fontId="64" fillId="0" borderId="32" xfId="342" applyFont="1" applyFill="1" applyBorder="1" applyAlignment="1">
      <alignment horizontal="center" vertical="center"/>
    </xf>
    <xf numFmtId="165" fontId="64" fillId="0" borderId="33" xfId="342" applyFont="1" applyFill="1" applyBorder="1" applyAlignment="1">
      <alignment horizontal="center" vertical="center"/>
    </xf>
    <xf numFmtId="165" fontId="64" fillId="0" borderId="34" xfId="342" applyFont="1" applyFill="1" applyBorder="1" applyAlignment="1">
      <alignment horizontal="center" vertical="center"/>
    </xf>
    <xf numFmtId="0" fontId="59" fillId="0" borderId="0" xfId="343" applyFont="1" applyFill="1" applyBorder="1" applyAlignment="1" applyProtection="1">
      <alignment horizontal="left"/>
    </xf>
    <xf numFmtId="0" fontId="62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0" fillId="0" borderId="0" xfId="343" applyFont="1" applyFill="1"/>
    <xf numFmtId="0" fontId="59" fillId="0" borderId="0" xfId="343" quotePrefix="1" applyFont="1" applyFill="1" applyBorder="1" applyAlignment="1" applyProtection="1">
      <alignment horizontal="left"/>
    </xf>
    <xf numFmtId="0" fontId="62" fillId="0" borderId="35" xfId="343" applyFont="1" applyFill="1" applyBorder="1" applyAlignment="1">
      <alignment horizontal="centerContinuous" vertical="center"/>
    </xf>
    <xf numFmtId="165" fontId="70" fillId="0" borderId="0" xfId="342" applyFont="1" applyFill="1" applyBorder="1" applyAlignment="1" applyProtection="1">
      <alignment horizontal="right"/>
    </xf>
    <xf numFmtId="0" fontId="60" fillId="0" borderId="36" xfId="343" applyFont="1" applyFill="1" applyBorder="1" applyAlignment="1">
      <alignment vertical="center"/>
    </xf>
    <xf numFmtId="0" fontId="60" fillId="0" borderId="29" xfId="343" applyFont="1" applyFill="1" applyBorder="1" applyAlignment="1">
      <alignment vertical="center"/>
    </xf>
    <xf numFmtId="0" fontId="59" fillId="0" borderId="29" xfId="343" quotePrefix="1" applyFont="1" applyFill="1" applyBorder="1" applyAlignment="1" applyProtection="1">
      <alignment horizontal="left"/>
    </xf>
    <xf numFmtId="0" fontId="60" fillId="0" borderId="18" xfId="343" quotePrefix="1" applyFont="1" applyFill="1" applyBorder="1" applyAlignment="1">
      <alignment horizontal="right"/>
    </xf>
    <xf numFmtId="0" fontId="60" fillId="0" borderId="0" xfId="343" applyFont="1" applyFill="1" applyBorder="1" applyAlignment="1"/>
    <xf numFmtId="1" fontId="60" fillId="0" borderId="0" xfId="343" applyNumberFormat="1" applyFont="1" applyFill="1" applyBorder="1"/>
    <xf numFmtId="0" fontId="65" fillId="0" borderId="14" xfId="343" applyFont="1" applyFill="1" applyBorder="1" applyAlignment="1">
      <alignment horizontal="centerContinuous"/>
    </xf>
    <xf numFmtId="172" fontId="71" fillId="0" borderId="0" xfId="343" applyNumberFormat="1" applyFont="1" applyFill="1" applyBorder="1" applyAlignment="1" applyProtection="1">
      <alignment vertical="center"/>
    </xf>
    <xf numFmtId="0" fontId="60" fillId="0" borderId="18" xfId="343" applyFont="1" applyFill="1" applyBorder="1" applyAlignment="1">
      <alignment horizontal="right"/>
    </xf>
    <xf numFmtId="0" fontId="65" fillId="0" borderId="35" xfId="343" applyFont="1" applyFill="1" applyBorder="1" applyAlignment="1">
      <alignment horizontal="centerContinuous"/>
    </xf>
    <xf numFmtId="0" fontId="60" fillId="0" borderId="36" xfId="343" applyFont="1" applyFill="1" applyBorder="1" applyAlignment="1">
      <alignment horizontal="right"/>
    </xf>
    <xf numFmtId="0" fontId="60" fillId="0" borderId="29" xfId="343" applyFont="1" applyFill="1" applyBorder="1" applyAlignment="1"/>
    <xf numFmtId="1" fontId="60" fillId="0" borderId="29" xfId="343" applyNumberFormat="1" applyFont="1" applyFill="1" applyBorder="1"/>
    <xf numFmtId="0" fontId="65" fillId="0" borderId="37" xfId="343" applyFont="1" applyFill="1" applyBorder="1" applyAlignment="1">
      <alignment horizontal="centerContinuous"/>
    </xf>
    <xf numFmtId="0" fontId="65" fillId="0" borderId="38" xfId="343" applyFont="1" applyFill="1" applyBorder="1" applyAlignment="1">
      <alignment horizontal="centerContinuous"/>
    </xf>
    <xf numFmtId="0" fontId="65" fillId="0" borderId="39" xfId="343" applyFont="1" applyFill="1" applyBorder="1" applyAlignment="1">
      <alignment horizontal="centerContinuous"/>
    </xf>
    <xf numFmtId="0" fontId="65" fillId="0" borderId="40" xfId="343" applyFont="1" applyFill="1" applyBorder="1" applyAlignment="1">
      <alignment horizontal="centerContinuous"/>
    </xf>
    <xf numFmtId="0" fontId="65" fillId="0" borderId="41" xfId="343" applyFont="1" applyFill="1" applyBorder="1" applyAlignment="1">
      <alignment horizontal="centerContinuous"/>
    </xf>
    <xf numFmtId="0" fontId="60" fillId="0" borderId="0" xfId="343" quotePrefix="1" applyFont="1" applyFill="1" applyBorder="1" applyAlignment="1"/>
    <xf numFmtId="0" fontId="61" fillId="0" borderId="0" xfId="343" applyFont="1" applyFill="1" applyBorder="1" applyAlignment="1"/>
    <xf numFmtId="0" fontId="61" fillId="0" borderId="18" xfId="343" applyFont="1" applyFill="1" applyBorder="1" applyAlignment="1">
      <alignment horizontal="right"/>
    </xf>
    <xf numFmtId="0" fontId="60" fillId="0" borderId="18" xfId="343" quotePrefix="1" applyNumberFormat="1" applyFont="1" applyFill="1" applyBorder="1" applyAlignment="1">
      <alignment horizontal="right"/>
    </xf>
    <xf numFmtId="0" fontId="60" fillId="0" borderId="18" xfId="343" quotePrefix="1" applyFont="1" applyFill="1" applyBorder="1" applyAlignment="1"/>
    <xf numFmtId="0" fontId="60" fillId="0" borderId="11" xfId="343" applyFont="1" applyFill="1" applyBorder="1" applyAlignment="1"/>
    <xf numFmtId="0" fontId="60" fillId="0" borderId="0" xfId="0" applyFont="1"/>
    <xf numFmtId="165" fontId="59" fillId="0" borderId="0" xfId="340" applyFont="1" applyAlignment="1" applyProtection="1">
      <alignment horizontal="left"/>
    </xf>
    <xf numFmtId="165" fontId="60" fillId="0" borderId="0" xfId="340" applyFont="1"/>
    <xf numFmtId="165" fontId="76" fillId="0" borderId="0" xfId="340" applyFont="1"/>
    <xf numFmtId="165" fontId="77" fillId="0" borderId="0" xfId="340" applyFont="1"/>
    <xf numFmtId="165" fontId="78" fillId="0" borderId="0" xfId="340" applyFont="1" applyAlignment="1" applyProtection="1">
      <alignment horizontal="centerContinuous"/>
    </xf>
    <xf numFmtId="165" fontId="77" fillId="0" borderId="0" xfId="340" applyFont="1" applyAlignment="1">
      <alignment horizontal="centerContinuous"/>
    </xf>
    <xf numFmtId="165" fontId="77" fillId="0" borderId="29" xfId="340" applyFont="1" applyBorder="1"/>
    <xf numFmtId="165" fontId="62" fillId="0" borderId="0" xfId="340" applyFont="1" applyAlignment="1" applyProtection="1">
      <alignment horizontal="right"/>
    </xf>
    <xf numFmtId="165" fontId="77" fillId="0" borderId="15" xfId="340" applyFont="1" applyBorder="1"/>
    <xf numFmtId="165" fontId="62" fillId="0" borderId="15" xfId="340" applyFont="1" applyBorder="1" applyAlignment="1">
      <alignment horizontal="center"/>
    </xf>
    <xf numFmtId="165" fontId="62" fillId="0" borderId="20" xfId="340" applyFont="1" applyBorder="1" applyAlignment="1">
      <alignment horizontal="center"/>
    </xf>
    <xf numFmtId="165" fontId="62" fillId="0" borderId="20" xfId="340" applyFont="1" applyBorder="1" applyAlignment="1" applyProtection="1">
      <alignment horizontal="center" vertical="center"/>
    </xf>
    <xf numFmtId="165" fontId="77" fillId="0" borderId="23" xfId="340" applyFont="1" applyBorder="1"/>
    <xf numFmtId="165" fontId="62" fillId="0" borderId="23" xfId="340" applyFont="1" applyBorder="1" applyAlignment="1" applyProtection="1">
      <alignment horizontal="center" vertical="center"/>
    </xf>
    <xf numFmtId="165" fontId="80" fillId="0" borderId="23" xfId="340" applyFont="1" applyBorder="1" applyAlignment="1">
      <alignment horizontal="center" vertical="center"/>
    </xf>
    <xf numFmtId="165" fontId="80" fillId="0" borderId="42" xfId="340" quotePrefix="1" applyFont="1" applyBorder="1" applyAlignment="1" applyProtection="1">
      <alignment horizontal="center" vertical="center"/>
    </xf>
    <xf numFmtId="165" fontId="77" fillId="0" borderId="0" xfId="340" applyFont="1" applyAlignment="1">
      <alignment horizontal="center" vertical="center"/>
    </xf>
    <xf numFmtId="165" fontId="77" fillId="0" borderId="0" xfId="340" applyFont="1" applyBorder="1"/>
    <xf numFmtId="4" fontId="77" fillId="0" borderId="0" xfId="340" applyNumberFormat="1" applyFont="1"/>
    <xf numFmtId="165" fontId="59" fillId="0" borderId="0" xfId="341" applyFont="1" applyAlignment="1" applyProtection="1">
      <alignment horizontal="left"/>
    </xf>
    <xf numFmtId="165" fontId="60" fillId="0" borderId="0" xfId="341" applyFont="1"/>
    <xf numFmtId="165" fontId="59" fillId="0" borderId="0" xfId="341" applyFont="1" applyAlignment="1" applyProtection="1">
      <alignment horizontal="centerContinuous"/>
    </xf>
    <xf numFmtId="165" fontId="60" fillId="0" borderId="0" xfId="341" applyFont="1" applyAlignment="1">
      <alignment horizontal="centerContinuous"/>
    </xf>
    <xf numFmtId="165" fontId="59" fillId="0" borderId="0" xfId="341" applyFont="1"/>
    <xf numFmtId="165" fontId="62" fillId="0" borderId="0" xfId="341" applyFont="1" applyAlignment="1" applyProtection="1">
      <alignment horizontal="right"/>
    </xf>
    <xf numFmtId="165" fontId="65" fillId="0" borderId="15" xfId="341" applyFont="1" applyBorder="1"/>
    <xf numFmtId="165" fontId="62" fillId="0" borderId="39" xfId="341" applyFont="1" applyBorder="1" applyAlignment="1">
      <alignment horizontal="center"/>
    </xf>
    <xf numFmtId="165" fontId="62" fillId="0" borderId="43" xfId="341" applyFont="1" applyBorder="1" applyAlignment="1">
      <alignment vertical="center"/>
    </xf>
    <xf numFmtId="165" fontId="62" fillId="0" borderId="20" xfId="341" applyFont="1" applyBorder="1" applyAlignment="1">
      <alignment horizontal="center"/>
    </xf>
    <xf numFmtId="165" fontId="62" fillId="0" borderId="38" xfId="341" applyFont="1" applyBorder="1" applyAlignment="1" applyProtection="1">
      <alignment horizontal="center" vertical="center"/>
    </xf>
    <xf numFmtId="165" fontId="62" fillId="0" borderId="35" xfId="341" applyFont="1" applyBorder="1" applyAlignment="1" applyProtection="1">
      <alignment horizontal="centerContinuous" vertical="center"/>
    </xf>
    <xf numFmtId="165" fontId="65" fillId="0" borderId="23" xfId="341" applyFont="1" applyBorder="1"/>
    <xf numFmtId="165" fontId="62" fillId="0" borderId="40" xfId="341" applyFont="1" applyBorder="1" applyAlignment="1">
      <alignment horizontal="center"/>
    </xf>
    <xf numFmtId="165" fontId="62" fillId="0" borderId="22" xfId="341" applyFont="1" applyBorder="1" applyAlignment="1">
      <alignment vertical="center"/>
    </xf>
    <xf numFmtId="165" fontId="64" fillId="0" borderId="23" xfId="341" applyFont="1" applyBorder="1" applyAlignment="1">
      <alignment horizontal="center" vertical="center"/>
    </xf>
    <xf numFmtId="165" fontId="64" fillId="0" borderId="40" xfId="341" quotePrefix="1" applyFont="1" applyBorder="1" applyAlignment="1" applyProtection="1">
      <alignment horizontal="center" vertical="center"/>
    </xf>
    <xf numFmtId="165" fontId="64" fillId="0" borderId="22" xfId="341" applyFont="1" applyBorder="1" applyAlignment="1" applyProtection="1">
      <alignment horizontal="center" vertical="center"/>
    </xf>
    <xf numFmtId="173" fontId="21" fillId="0" borderId="0" xfId="329" applyNumberFormat="1" applyFont="1"/>
    <xf numFmtId="165" fontId="60" fillId="0" borderId="0" xfId="341" applyFont="1" applyAlignment="1">
      <alignment horizontal="center" vertical="center"/>
    </xf>
    <xf numFmtId="165" fontId="59" fillId="0" borderId="15" xfId="341" applyFont="1" applyBorder="1" applyAlignment="1" applyProtection="1">
      <alignment horizontal="left"/>
    </xf>
    <xf numFmtId="1" fontId="60" fillId="0" borderId="20" xfId="341" applyNumberFormat="1" applyFont="1" applyBorder="1"/>
    <xf numFmtId="170" fontId="59" fillId="0" borderId="0" xfId="341" applyNumberFormat="1" applyFont="1"/>
    <xf numFmtId="170" fontId="60" fillId="0" borderId="0" xfId="341" applyNumberFormat="1" applyFont="1"/>
    <xf numFmtId="2" fontId="60" fillId="0" borderId="0" xfId="341" applyNumberFormat="1" applyFont="1"/>
    <xf numFmtId="1" fontId="60" fillId="0" borderId="23" xfId="341" applyNumberFormat="1" applyFont="1" applyBorder="1"/>
    <xf numFmtId="165" fontId="59" fillId="0" borderId="0" xfId="342" applyFont="1" applyFill="1" applyAlignment="1">
      <alignment horizontal="left" vertical="center"/>
    </xf>
    <xf numFmtId="165" fontId="59" fillId="0" borderId="0" xfId="345" applyFont="1" applyFill="1" applyAlignment="1">
      <alignment horizontal="left" vertical="center"/>
    </xf>
    <xf numFmtId="165" fontId="59" fillId="0" borderId="0" xfId="345" applyFont="1" applyFill="1" applyAlignment="1">
      <alignment vertical="center"/>
    </xf>
    <xf numFmtId="165" fontId="60" fillId="0" borderId="0" xfId="345" applyFont="1" applyFill="1" applyAlignment="1">
      <alignment vertical="center"/>
    </xf>
    <xf numFmtId="165" fontId="59" fillId="0" borderId="0" xfId="345" applyFont="1" applyFill="1" applyAlignment="1" applyProtection="1">
      <alignment horizontal="centerContinuous" vertical="center"/>
      <protection locked="0"/>
    </xf>
    <xf numFmtId="165" fontId="59" fillId="0" borderId="0" xfId="345" applyFont="1" applyFill="1" applyAlignment="1">
      <alignment horizontal="centerContinuous" vertical="center"/>
    </xf>
    <xf numFmtId="165" fontId="59" fillId="0" borderId="0" xfId="345" applyFont="1" applyFill="1" applyBorder="1" applyAlignment="1">
      <alignment vertical="center"/>
    </xf>
    <xf numFmtId="165" fontId="62" fillId="0" borderId="0" xfId="345" applyFont="1" applyFill="1" applyAlignment="1">
      <alignment horizontal="right" vertical="center"/>
    </xf>
    <xf numFmtId="165" fontId="59" fillId="0" borderId="10" xfId="345" applyFont="1" applyFill="1" applyBorder="1" applyAlignment="1">
      <alignment vertical="center"/>
    </xf>
    <xf numFmtId="165" fontId="66" fillId="0" borderId="11" xfId="345" applyFont="1" applyFill="1" applyBorder="1" applyAlignment="1">
      <alignment vertical="center"/>
    </xf>
    <xf numFmtId="165" fontId="62" fillId="0" borderId="11" xfId="345" applyFont="1" applyFill="1" applyBorder="1" applyAlignment="1">
      <alignment vertical="center"/>
    </xf>
    <xf numFmtId="165" fontId="59" fillId="0" borderId="12" xfId="342" applyFont="1" applyFill="1" applyBorder="1" applyAlignment="1">
      <alignment horizontal="centerContinuous" vertical="center"/>
    </xf>
    <xf numFmtId="165" fontId="66" fillId="0" borderId="0" xfId="345" applyFont="1" applyFill="1" applyBorder="1" applyAlignment="1">
      <alignment horizontal="left" vertical="center"/>
    </xf>
    <xf numFmtId="165" fontId="66" fillId="0" borderId="18" xfId="345" applyFont="1" applyFill="1" applyBorder="1" applyAlignment="1">
      <alignment vertical="center"/>
    </xf>
    <xf numFmtId="165" fontId="66" fillId="0" borderId="0" xfId="345" applyFont="1" applyFill="1" applyBorder="1" applyAlignment="1">
      <alignment vertical="center"/>
    </xf>
    <xf numFmtId="165" fontId="67" fillId="0" borderId="0" xfId="345" applyFont="1" applyFill="1" applyBorder="1" applyAlignment="1" applyProtection="1">
      <alignment horizontal="left" vertical="center"/>
      <protection locked="0"/>
    </xf>
    <xf numFmtId="165" fontId="59" fillId="0" borderId="21" xfId="342" applyFont="1" applyFill="1" applyBorder="1" applyAlignment="1">
      <alignment horizontal="left" vertical="center"/>
    </xf>
    <xf numFmtId="165" fontId="62" fillId="0" borderId="0" xfId="342" applyFont="1" applyFill="1" applyAlignment="1">
      <alignment horizontal="centerContinuous" vertical="center"/>
    </xf>
    <xf numFmtId="165" fontId="59" fillId="0" borderId="18" xfId="345" applyFont="1" applyFill="1" applyBorder="1" applyAlignment="1">
      <alignment horizontal="center" vertical="center"/>
    </xf>
    <xf numFmtId="165" fontId="59" fillId="0" borderId="0" xfId="345" applyFont="1" applyFill="1" applyBorder="1" applyAlignment="1">
      <alignment horizontal="center" vertical="center"/>
    </xf>
    <xf numFmtId="165" fontId="66" fillId="0" borderId="18" xfId="345" applyFont="1" applyFill="1" applyBorder="1" applyAlignment="1">
      <alignment horizontal="left" vertical="center"/>
    </xf>
    <xf numFmtId="165" fontId="62" fillId="0" borderId="21" xfId="342" applyFont="1" applyFill="1" applyBorder="1" applyAlignment="1">
      <alignment horizontal="left" vertical="center"/>
    </xf>
    <xf numFmtId="165" fontId="66" fillId="0" borderId="35" xfId="345" applyFont="1" applyFill="1" applyBorder="1" applyAlignment="1">
      <alignment vertical="center"/>
    </xf>
    <xf numFmtId="165" fontId="62" fillId="0" borderId="24" xfId="342" applyFont="1" applyFill="1" applyBorder="1" applyAlignment="1">
      <alignment horizontal="centerContinuous" vertical="center"/>
    </xf>
    <xf numFmtId="165" fontId="64" fillId="0" borderId="27" xfId="344" applyFont="1" applyFill="1" applyBorder="1" applyAlignment="1">
      <alignment horizontal="centerContinuous" vertical="center"/>
    </xf>
    <xf numFmtId="165" fontId="64" fillId="0" borderId="28" xfId="344" applyFont="1" applyFill="1" applyBorder="1" applyAlignment="1">
      <alignment horizontal="centerContinuous" vertical="center"/>
    </xf>
    <xf numFmtId="165" fontId="64" fillId="0" borderId="45" xfId="344" applyFont="1" applyFill="1" applyBorder="1" applyAlignment="1">
      <alignment horizontal="centerContinuous" vertical="center"/>
    </xf>
    <xf numFmtId="165" fontId="64" fillId="0" borderId="34" xfId="342" applyFont="1" applyFill="1" applyBorder="1" applyAlignment="1">
      <alignment horizontal="centerContinuous" vertical="center"/>
    </xf>
    <xf numFmtId="165" fontId="59" fillId="0" borderId="18" xfId="345" applyFont="1" applyFill="1" applyBorder="1" applyAlignment="1" applyProtection="1">
      <alignment horizontal="left"/>
    </xf>
    <xf numFmtId="165" fontId="59" fillId="0" borderId="0" xfId="345" applyFont="1" applyFill="1" applyBorder="1" applyAlignment="1" applyProtection="1">
      <alignment horizontal="left"/>
    </xf>
    <xf numFmtId="165" fontId="62" fillId="0" borderId="35" xfId="345" applyFont="1" applyFill="1" applyBorder="1" applyAlignment="1">
      <alignment horizontal="centerContinuous" vertical="center"/>
    </xf>
    <xf numFmtId="165" fontId="60" fillId="0" borderId="0" xfId="345" applyFont="1" applyFill="1"/>
    <xf numFmtId="165" fontId="59" fillId="0" borderId="18" xfId="345" quotePrefix="1" applyFont="1" applyFill="1" applyBorder="1" applyAlignment="1" applyProtection="1">
      <alignment horizontal="left"/>
    </xf>
    <xf numFmtId="165" fontId="59" fillId="0" borderId="0" xfId="345" quotePrefix="1" applyFont="1" applyFill="1" applyBorder="1" applyAlignment="1" applyProtection="1">
      <alignment horizontal="left"/>
    </xf>
    <xf numFmtId="165" fontId="62" fillId="0" borderId="0" xfId="342" applyFont="1" applyFill="1" applyBorder="1" applyAlignment="1" applyProtection="1">
      <alignment horizontal="right"/>
    </xf>
    <xf numFmtId="165" fontId="59" fillId="0" borderId="36" xfId="345" quotePrefix="1" applyFont="1" applyFill="1" applyBorder="1" applyAlignment="1" applyProtection="1">
      <alignment horizontal="left"/>
    </xf>
    <xf numFmtId="165" fontId="59" fillId="0" borderId="29" xfId="345" quotePrefix="1" applyFont="1" applyFill="1" applyBorder="1" applyAlignment="1" applyProtection="1">
      <alignment horizontal="left"/>
    </xf>
    <xf numFmtId="165" fontId="59" fillId="0" borderId="29" xfId="345" applyFont="1" applyFill="1" applyBorder="1" applyAlignment="1" applyProtection="1">
      <alignment horizontal="left"/>
    </xf>
    <xf numFmtId="165" fontId="62" fillId="0" borderId="37" xfId="345" applyFont="1" applyFill="1" applyBorder="1" applyAlignment="1">
      <alignment horizontal="centerContinuous" vertical="center"/>
    </xf>
    <xf numFmtId="165" fontId="60" fillId="0" borderId="18" xfId="345" quotePrefix="1" applyFont="1" applyFill="1" applyBorder="1" applyAlignment="1" applyProtection="1">
      <alignment horizontal="left"/>
    </xf>
    <xf numFmtId="165" fontId="60" fillId="0" borderId="0" xfId="345" quotePrefix="1" applyFont="1" applyFill="1" applyBorder="1" applyAlignment="1" applyProtection="1">
      <alignment horizontal="left"/>
    </xf>
    <xf numFmtId="1" fontId="60" fillId="0" borderId="0" xfId="345" applyNumberFormat="1" applyFont="1" applyFill="1" applyBorder="1"/>
    <xf numFmtId="165" fontId="65" fillId="0" borderId="38" xfId="345" applyFont="1" applyFill="1" applyBorder="1" applyAlignment="1">
      <alignment horizontal="centerContinuous"/>
    </xf>
    <xf numFmtId="165" fontId="60" fillId="0" borderId="36" xfId="345" quotePrefix="1" applyFont="1" applyFill="1" applyBorder="1" applyAlignment="1" applyProtection="1">
      <alignment horizontal="left"/>
    </xf>
    <xf numFmtId="165" fontId="60" fillId="0" borderId="29" xfId="345" quotePrefix="1" applyFont="1" applyFill="1" applyBorder="1" applyAlignment="1" applyProtection="1">
      <alignment horizontal="left"/>
    </xf>
    <xf numFmtId="165" fontId="65" fillId="0" borderId="40" xfId="345" applyFont="1" applyFill="1" applyBorder="1" applyAlignment="1">
      <alignment horizontal="centerContinuous"/>
    </xf>
    <xf numFmtId="165" fontId="60" fillId="0" borderId="0" xfId="345" applyFont="1" applyFill="1" applyBorder="1" applyAlignment="1">
      <alignment vertical="center"/>
    </xf>
    <xf numFmtId="1" fontId="60" fillId="0" borderId="11" xfId="345" applyNumberFormat="1" applyFont="1" applyFill="1" applyBorder="1"/>
    <xf numFmtId="165" fontId="65" fillId="0" borderId="39" xfId="345" applyFont="1" applyFill="1" applyBorder="1" applyAlignment="1">
      <alignment horizontal="centerContinuous"/>
    </xf>
    <xf numFmtId="165" fontId="60" fillId="0" borderId="18" xfId="345" applyFont="1" applyFill="1" applyBorder="1" applyAlignment="1" applyProtection="1">
      <alignment horizontal="left"/>
    </xf>
    <xf numFmtId="165" fontId="65" fillId="0" borderId="41" xfId="345" applyFont="1" applyFill="1" applyBorder="1" applyAlignment="1">
      <alignment horizontal="centerContinuous"/>
    </xf>
    <xf numFmtId="1" fontId="60" fillId="0" borderId="29" xfId="345" applyNumberFormat="1" applyFont="1" applyFill="1" applyBorder="1"/>
    <xf numFmtId="165" fontId="60" fillId="0" borderId="10" xfId="345" quotePrefix="1" applyFont="1" applyFill="1" applyBorder="1" applyAlignment="1" applyProtection="1">
      <alignment horizontal="left"/>
    </xf>
    <xf numFmtId="165" fontId="60" fillId="0" borderId="11" xfId="345" quotePrefix="1" applyFont="1" applyFill="1" applyBorder="1" applyAlignment="1" applyProtection="1">
      <alignment horizontal="left"/>
    </xf>
    <xf numFmtId="165" fontId="65" fillId="0" borderId="46" xfId="345" applyFont="1" applyFill="1" applyBorder="1" applyAlignment="1">
      <alignment horizontal="centerContinuous"/>
    </xf>
    <xf numFmtId="165" fontId="60" fillId="0" borderId="36" xfId="345" applyFont="1" applyFill="1" applyBorder="1" applyAlignment="1" applyProtection="1">
      <alignment horizontal="left"/>
    </xf>
    <xf numFmtId="165" fontId="60" fillId="0" borderId="29" xfId="345" applyFont="1" applyFill="1" applyBorder="1" applyAlignment="1" applyProtection="1">
      <alignment horizontal="left"/>
    </xf>
    <xf numFmtId="165" fontId="60" fillId="0" borderId="0" xfId="345" quotePrefix="1" applyFont="1" applyFill="1" applyBorder="1" applyAlignment="1" applyProtection="1">
      <alignment horizontal="left"/>
      <protection locked="0"/>
    </xf>
    <xf numFmtId="165" fontId="60" fillId="0" borderId="0" xfId="345" applyFont="1" applyFill="1" applyBorder="1" applyAlignment="1" applyProtection="1">
      <alignment horizontal="left"/>
      <protection locked="0"/>
    </xf>
    <xf numFmtId="165" fontId="60" fillId="0" borderId="29" xfId="345" quotePrefix="1" applyFont="1" applyFill="1" applyBorder="1" applyAlignment="1" applyProtection="1">
      <alignment horizontal="left"/>
      <protection locked="0"/>
    </xf>
    <xf numFmtId="171" fontId="71" fillId="0" borderId="0" xfId="342" applyNumberFormat="1" applyFont="1" applyFill="1" applyBorder="1" applyAlignment="1" applyProtection="1">
      <alignment horizontal="right" vertical="center"/>
    </xf>
    <xf numFmtId="165" fontId="85" fillId="0" borderId="0" xfId="345" applyFont="1" applyFill="1" applyAlignment="1">
      <alignment vertical="center"/>
    </xf>
    <xf numFmtId="165" fontId="59" fillId="0" borderId="0" xfId="342" applyFont="1" applyFill="1" applyAlignment="1" applyProtection="1">
      <alignment horizontal="centerContinuous" vertical="center"/>
      <protection locked="0"/>
    </xf>
    <xf numFmtId="165" fontId="59" fillId="0" borderId="0" xfId="342" applyFont="1" applyFill="1" applyAlignment="1">
      <alignment horizontal="centerContinuous" vertical="center"/>
    </xf>
    <xf numFmtId="165" fontId="59" fillId="0" borderId="29" xfId="342" applyFont="1" applyFill="1" applyBorder="1" applyAlignment="1">
      <alignment vertical="center"/>
    </xf>
    <xf numFmtId="165" fontId="62" fillId="0" borderId="0" xfId="342" applyFont="1" applyFill="1" applyAlignment="1">
      <alignment horizontal="right" vertical="center"/>
    </xf>
    <xf numFmtId="165" fontId="59" fillId="0" borderId="47" xfId="342" applyFont="1" applyFill="1" applyBorder="1" applyAlignment="1">
      <alignment vertical="center"/>
    </xf>
    <xf numFmtId="165" fontId="62" fillId="0" borderId="0" xfId="342" applyFont="1" applyFill="1" applyBorder="1" applyAlignment="1">
      <alignment vertical="center"/>
    </xf>
    <xf numFmtId="165" fontId="59" fillId="0" borderId="12" xfId="342" applyFont="1" applyFill="1" applyBorder="1" applyAlignment="1">
      <alignment vertical="center"/>
    </xf>
    <xf numFmtId="165" fontId="59" fillId="0" borderId="18" xfId="342" applyFont="1" applyFill="1" applyBorder="1" applyAlignment="1">
      <alignment vertical="center"/>
    </xf>
    <xf numFmtId="165" fontId="59" fillId="0" borderId="0" xfId="342" applyFont="1" applyFill="1" applyBorder="1" applyAlignment="1">
      <alignment vertical="center"/>
    </xf>
    <xf numFmtId="165" fontId="59" fillId="0" borderId="18" xfId="342" applyFont="1" applyFill="1" applyBorder="1" applyAlignment="1">
      <alignment horizontal="center" vertical="center"/>
    </xf>
    <xf numFmtId="165" fontId="59" fillId="0" borderId="0" xfId="342" applyFont="1" applyFill="1" applyBorder="1" applyAlignment="1">
      <alignment horizontal="center" vertical="center"/>
    </xf>
    <xf numFmtId="165" fontId="59" fillId="0" borderId="18" xfId="342" applyFont="1" applyFill="1" applyBorder="1" applyAlignment="1">
      <alignment horizontal="left" vertical="center"/>
    </xf>
    <xf numFmtId="165" fontId="59" fillId="0" borderId="0" xfId="342" applyFont="1" applyFill="1" applyBorder="1" applyAlignment="1">
      <alignment horizontal="left" vertical="center"/>
    </xf>
    <xf numFmtId="165" fontId="59" fillId="0" borderId="35" xfId="342" applyFont="1" applyFill="1" applyBorder="1" applyAlignment="1">
      <alignment vertical="center"/>
    </xf>
    <xf numFmtId="165" fontId="62" fillId="0" borderId="0" xfId="342" applyFont="1" applyFill="1" applyBorder="1" applyAlignment="1">
      <alignment horizontal="centerContinuous" vertical="center"/>
    </xf>
    <xf numFmtId="165" fontId="62" fillId="0" borderId="20" xfId="342" applyFont="1" applyFill="1" applyBorder="1" applyAlignment="1">
      <alignment vertical="center"/>
    </xf>
    <xf numFmtId="165" fontId="62" fillId="0" borderId="21" xfId="342" applyFont="1" applyFill="1" applyBorder="1" applyAlignment="1">
      <alignment vertical="center"/>
    </xf>
    <xf numFmtId="165" fontId="62" fillId="0" borderId="35" xfId="342" applyFont="1" applyFill="1" applyBorder="1" applyAlignment="1">
      <alignment vertical="center"/>
    </xf>
    <xf numFmtId="165" fontId="64" fillId="0" borderId="27" xfId="342" applyFont="1" applyFill="1" applyBorder="1" applyAlignment="1">
      <alignment horizontal="centerContinuous" vertical="center"/>
    </xf>
    <xf numFmtId="165" fontId="64" fillId="0" borderId="28" xfId="342" applyFont="1" applyFill="1" applyBorder="1" applyAlignment="1">
      <alignment horizontal="centerContinuous" vertical="center"/>
    </xf>
    <xf numFmtId="165" fontId="64" fillId="0" borderId="42" xfId="342" applyFont="1" applyFill="1" applyBorder="1" applyAlignment="1">
      <alignment horizontal="centerContinuous" vertical="center"/>
    </xf>
    <xf numFmtId="165" fontId="64" fillId="0" borderId="48" xfId="342" applyFont="1" applyFill="1" applyBorder="1" applyAlignment="1">
      <alignment horizontal="center" vertical="center"/>
    </xf>
    <xf numFmtId="165" fontId="64" fillId="0" borderId="28" xfId="342" applyFont="1" applyFill="1" applyBorder="1" applyAlignment="1">
      <alignment horizontal="center" vertical="center"/>
    </xf>
    <xf numFmtId="165" fontId="64" fillId="0" borderId="49" xfId="342" applyFont="1" applyFill="1" applyBorder="1" applyAlignment="1">
      <alignment horizontal="center" vertical="center"/>
    </xf>
    <xf numFmtId="165" fontId="64" fillId="0" borderId="42" xfId="342" applyFont="1" applyFill="1" applyBorder="1" applyAlignment="1">
      <alignment horizontal="center" vertical="center"/>
    </xf>
    <xf numFmtId="165" fontId="64" fillId="0" borderId="50" xfId="342" applyFont="1" applyFill="1" applyBorder="1" applyAlignment="1">
      <alignment horizontal="center" vertical="center"/>
    </xf>
    <xf numFmtId="165" fontId="60" fillId="0" borderId="0" xfId="342" applyFont="1" applyFill="1" applyAlignment="1">
      <alignment horizontal="center" vertical="center"/>
    </xf>
    <xf numFmtId="165" fontId="59" fillId="0" borderId="10" xfId="342" applyFont="1" applyFill="1" applyBorder="1"/>
    <xf numFmtId="165" fontId="59" fillId="0" borderId="11" xfId="342" applyFont="1" applyFill="1" applyBorder="1"/>
    <xf numFmtId="165" fontId="59" fillId="0" borderId="11" xfId="342" applyFont="1" applyFill="1" applyBorder="1" applyAlignment="1" applyProtection="1">
      <alignment horizontal="left"/>
    </xf>
    <xf numFmtId="165" fontId="62" fillId="0" borderId="14" xfId="342" applyFont="1" applyFill="1" applyBorder="1" applyAlignment="1">
      <alignment horizontal="centerContinuous" vertical="center"/>
    </xf>
    <xf numFmtId="165" fontId="59" fillId="0" borderId="18" xfId="342" applyFont="1" applyFill="1" applyBorder="1"/>
    <xf numFmtId="165" fontId="59" fillId="0" borderId="0" xfId="342" applyFont="1" applyFill="1" applyBorder="1"/>
    <xf numFmtId="165" fontId="59" fillId="0" borderId="0" xfId="342" applyFont="1" applyFill="1" applyBorder="1" applyAlignment="1" applyProtection="1">
      <alignment horizontal="left"/>
    </xf>
    <xf numFmtId="165" fontId="59" fillId="0" borderId="36" xfId="342" applyFont="1" applyFill="1" applyBorder="1"/>
    <xf numFmtId="165" fontId="59" fillId="0" borderId="29" xfId="342" applyFont="1" applyFill="1" applyBorder="1"/>
    <xf numFmtId="165" fontId="59" fillId="0" borderId="29" xfId="342" applyFont="1" applyFill="1" applyBorder="1" applyAlignment="1" applyProtection="1">
      <alignment horizontal="left"/>
    </xf>
    <xf numFmtId="165" fontId="60" fillId="0" borderId="18" xfId="342" quotePrefix="1" applyFont="1" applyFill="1" applyBorder="1" applyAlignment="1" applyProtection="1">
      <alignment horizontal="left"/>
    </xf>
    <xf numFmtId="165" fontId="60" fillId="0" borderId="0" xfId="342" quotePrefix="1" applyFont="1" applyFill="1" applyBorder="1" applyAlignment="1" applyProtection="1">
      <alignment horizontal="left"/>
    </xf>
    <xf numFmtId="165" fontId="60" fillId="0" borderId="0" xfId="342" applyFont="1" applyFill="1" applyBorder="1" applyAlignment="1" applyProtection="1">
      <alignment horizontal="left"/>
    </xf>
    <xf numFmtId="165" fontId="65" fillId="0" borderId="12" xfId="342" applyFont="1" applyFill="1" applyBorder="1" applyAlignment="1">
      <alignment horizontal="centerContinuous" vertical="center"/>
    </xf>
    <xf numFmtId="165" fontId="60" fillId="0" borderId="18" xfId="342" applyFont="1" applyFill="1" applyBorder="1" applyAlignment="1" applyProtection="1">
      <alignment horizontal="left"/>
    </xf>
    <xf numFmtId="165" fontId="65" fillId="0" borderId="0" xfId="342" applyFont="1" applyFill="1" applyBorder="1" applyAlignment="1">
      <alignment horizontal="centerContinuous" vertical="center"/>
    </xf>
    <xf numFmtId="165" fontId="60" fillId="0" borderId="36" xfId="342" applyFont="1" applyFill="1" applyBorder="1" applyAlignment="1" applyProtection="1">
      <alignment horizontal="left"/>
    </xf>
    <xf numFmtId="165" fontId="60" fillId="0" borderId="29" xfId="342" applyFont="1" applyFill="1" applyBorder="1" applyAlignment="1" applyProtection="1">
      <alignment horizontal="left"/>
    </xf>
    <xf numFmtId="165" fontId="65" fillId="0" borderId="29" xfId="342" applyFont="1" applyFill="1" applyBorder="1" applyAlignment="1">
      <alignment horizontal="centerContinuous" vertical="center"/>
    </xf>
    <xf numFmtId="165" fontId="60" fillId="0" borderId="0" xfId="342" applyFont="1" applyFill="1" applyBorder="1" applyAlignment="1">
      <alignment vertical="center"/>
    </xf>
    <xf numFmtId="165" fontId="65" fillId="0" borderId="24" xfId="342" applyFont="1" applyFill="1" applyBorder="1" applyAlignment="1">
      <alignment horizontal="centerContinuous" vertical="center"/>
    </xf>
    <xf numFmtId="165" fontId="65" fillId="0" borderId="37" xfId="342" applyFont="1" applyFill="1" applyBorder="1" applyAlignment="1">
      <alignment horizontal="centerContinuous" vertical="center"/>
    </xf>
    <xf numFmtId="165" fontId="71" fillId="0" borderId="10" xfId="342" quotePrefix="1" applyFont="1" applyFill="1" applyBorder="1" applyAlignment="1" applyProtection="1">
      <alignment horizontal="left"/>
    </xf>
    <xf numFmtId="165" fontId="60" fillId="0" borderId="11" xfId="342" quotePrefix="1" applyFont="1" applyFill="1" applyBorder="1" applyAlignment="1" applyProtection="1">
      <alignment horizontal="left"/>
    </xf>
    <xf numFmtId="1" fontId="60" fillId="0" borderId="11" xfId="342" applyNumberFormat="1" applyFont="1" applyFill="1" applyBorder="1"/>
    <xf numFmtId="165" fontId="65" fillId="0" borderId="11" xfId="342" applyFont="1" applyFill="1" applyBorder="1" applyAlignment="1">
      <alignment horizontal="centerContinuous" vertical="center"/>
    </xf>
    <xf numFmtId="165" fontId="65" fillId="0" borderId="14" xfId="342" applyFont="1" applyFill="1" applyBorder="1" applyAlignment="1">
      <alignment horizontal="centerContinuous" vertical="center"/>
    </xf>
    <xf numFmtId="165" fontId="60" fillId="0" borderId="10" xfId="342" quotePrefix="1" applyFont="1" applyFill="1" applyBorder="1" applyAlignment="1" applyProtection="1">
      <alignment horizontal="left"/>
    </xf>
    <xf numFmtId="165" fontId="60" fillId="0" borderId="11" xfId="342" applyFont="1" applyFill="1" applyBorder="1" applyAlignment="1" applyProtection="1">
      <alignment horizontal="left"/>
    </xf>
    <xf numFmtId="165" fontId="60" fillId="0" borderId="36" xfId="342" quotePrefix="1" applyFont="1" applyFill="1" applyBorder="1" applyAlignment="1" applyProtection="1">
      <alignment horizontal="left"/>
    </xf>
    <xf numFmtId="165" fontId="71" fillId="0" borderId="0" xfId="342" applyFont="1" applyFill="1" applyAlignment="1">
      <alignment vertical="center"/>
    </xf>
    <xf numFmtId="1" fontId="60" fillId="0" borderId="10" xfId="343" applyNumberFormat="1" applyFont="1" applyFill="1" applyBorder="1"/>
    <xf numFmtId="0" fontId="60" fillId="0" borderId="10" xfId="343" quotePrefix="1" applyFont="1" applyFill="1" applyBorder="1" applyAlignment="1">
      <alignment horizontal="right"/>
    </xf>
    <xf numFmtId="1" fontId="60" fillId="0" borderId="11" xfId="340" applyNumberFormat="1" applyFont="1" applyBorder="1"/>
    <xf numFmtId="165" fontId="64" fillId="0" borderId="51" xfId="342" applyFont="1" applyFill="1" applyBorder="1" applyAlignment="1">
      <alignment horizontal="center" vertical="center"/>
    </xf>
    <xf numFmtId="171" fontId="71" fillId="0" borderId="0" xfId="343" applyNumberFormat="1" applyFont="1" applyFill="1" applyBorder="1" applyAlignment="1" applyProtection="1">
      <alignment horizontal="right" vertical="center"/>
    </xf>
    <xf numFmtId="171" fontId="71" fillId="0" borderId="29" xfId="343" applyNumberFormat="1" applyFont="1" applyFill="1" applyBorder="1" applyAlignment="1" applyProtection="1">
      <alignment horizontal="right" vertical="center"/>
    </xf>
    <xf numFmtId="165" fontId="59" fillId="0" borderId="0" xfId="339" applyFont="1" applyAlignment="1" applyProtection="1">
      <alignment horizontal="left"/>
    </xf>
    <xf numFmtId="0" fontId="59" fillId="0" borderId="0" xfId="449" applyFont="1" applyAlignment="1"/>
    <xf numFmtId="3" fontId="60" fillId="0" borderId="0" xfId="449" applyNumberFormat="1" applyFont="1" applyAlignment="1"/>
    <xf numFmtId="3" fontId="60" fillId="0" borderId="0" xfId="449" applyNumberFormat="1" applyFont="1"/>
    <xf numFmtId="0" fontId="48" fillId="0" borderId="0" xfId="449" applyFont="1"/>
    <xf numFmtId="0" fontId="60" fillId="0" borderId="0" xfId="449" quotePrefix="1" applyFont="1" applyAlignment="1"/>
    <xf numFmtId="0" fontId="59" fillId="0" borderId="0" xfId="449" applyFont="1" applyAlignment="1">
      <alignment horizontal="centerContinuous" vertical="center"/>
    </xf>
    <xf numFmtId="0" fontId="60" fillId="0" borderId="0" xfId="449" quotePrefix="1" applyFont="1" applyAlignment="1">
      <alignment horizontal="centerContinuous"/>
    </xf>
    <xf numFmtId="3" fontId="60" fillId="0" borderId="0" xfId="449" applyNumberFormat="1" applyFont="1" applyAlignment="1">
      <alignment horizontal="centerContinuous"/>
    </xf>
    <xf numFmtId="0" fontId="60" fillId="0" borderId="0" xfId="449" applyFont="1"/>
    <xf numFmtId="3" fontId="60" fillId="0" borderId="29" xfId="449" applyNumberFormat="1" applyFont="1" applyBorder="1"/>
    <xf numFmtId="3" fontId="59" fillId="0" borderId="0" xfId="449" applyNumberFormat="1" applyFont="1" applyAlignment="1">
      <alignment horizontal="centerContinuous"/>
    </xf>
    <xf numFmtId="3" fontId="62" fillId="0" borderId="0" xfId="449" applyNumberFormat="1" applyFont="1" applyAlignment="1">
      <alignment horizontal="centerContinuous"/>
    </xf>
    <xf numFmtId="0" fontId="65" fillId="0" borderId="15" xfId="449" applyFont="1" applyBorder="1"/>
    <xf numFmtId="0" fontId="62" fillId="0" borderId="15" xfId="449" applyFont="1" applyBorder="1" applyAlignment="1">
      <alignment horizontal="centerContinuous" vertical="top"/>
    </xf>
    <xf numFmtId="3" fontId="62" fillId="0" borderId="29" xfId="449" applyNumberFormat="1" applyFont="1" applyBorder="1" applyAlignment="1">
      <alignment horizontal="centerContinuous" vertical="top"/>
    </xf>
    <xf numFmtId="3" fontId="62" fillId="0" borderId="28" xfId="449" applyNumberFormat="1" applyFont="1" applyBorder="1" applyAlignment="1">
      <alignment horizontal="centerContinuous"/>
    </xf>
    <xf numFmtId="3" fontId="62" fillId="0" borderId="45" xfId="449" applyNumberFormat="1" applyFont="1" applyBorder="1" applyAlignment="1">
      <alignment horizontal="centerContinuous"/>
    </xf>
    <xf numFmtId="3" fontId="62" fillId="0" borderId="28" xfId="449" applyNumberFormat="1" applyFont="1" applyBorder="1" applyAlignment="1">
      <alignment horizontal="centerContinuous" vertical="top"/>
    </xf>
    <xf numFmtId="0" fontId="62" fillId="0" borderId="20" xfId="449" applyFont="1" applyBorder="1" applyAlignment="1">
      <alignment horizontal="center"/>
    </xf>
    <xf numFmtId="0" fontId="62" fillId="0" borderId="20" xfId="449" applyFont="1" applyBorder="1" applyAlignment="1">
      <alignment horizontal="centerContinuous"/>
    </xf>
    <xf numFmtId="3" fontId="62" fillId="0" borderId="35" xfId="449" applyNumberFormat="1" applyFont="1" applyBorder="1" applyAlignment="1">
      <alignment horizontal="center"/>
    </xf>
    <xf numFmtId="3" fontId="62" fillId="0" borderId="35" xfId="449" quotePrefix="1" applyNumberFormat="1" applyFont="1" applyBorder="1" applyAlignment="1">
      <alignment horizontal="center"/>
    </xf>
    <xf numFmtId="0" fontId="62" fillId="0" borderId="23" xfId="449" applyFont="1" applyBorder="1"/>
    <xf numFmtId="0" fontId="62" fillId="0" borderId="23" xfId="449" applyFont="1" applyBorder="1" applyAlignment="1">
      <alignment horizontal="centerContinuous"/>
    </xf>
    <xf numFmtId="0" fontId="66" fillId="0" borderId="0" xfId="449" applyFont="1"/>
    <xf numFmtId="0" fontId="64" fillId="0" borderId="23" xfId="449" quotePrefix="1" applyFont="1" applyBorder="1" applyAlignment="1">
      <alignment horizontal="center" vertical="center"/>
    </xf>
    <xf numFmtId="0" fontId="64" fillId="0" borderId="42" xfId="449" quotePrefix="1" applyFont="1" applyBorder="1" applyAlignment="1">
      <alignment horizontal="center" vertical="center"/>
    </xf>
    <xf numFmtId="3" fontId="64" fillId="0" borderId="45" xfId="449" quotePrefix="1" applyNumberFormat="1" applyFont="1" applyBorder="1" applyAlignment="1">
      <alignment horizontal="center" vertical="center"/>
    </xf>
    <xf numFmtId="0" fontId="48" fillId="0" borderId="0" xfId="449" applyFont="1" applyAlignment="1">
      <alignment horizontal="center" vertical="center"/>
    </xf>
    <xf numFmtId="0" fontId="59" fillId="0" borderId="23" xfId="449" applyFont="1" applyBorder="1"/>
    <xf numFmtId="0" fontId="59" fillId="0" borderId="42" xfId="449" applyFont="1" applyBorder="1"/>
    <xf numFmtId="3" fontId="66" fillId="0" borderId="0" xfId="449" applyNumberFormat="1" applyFont="1" applyBorder="1"/>
    <xf numFmtId="0" fontId="59" fillId="0" borderId="15" xfId="449" applyFont="1" applyBorder="1"/>
    <xf numFmtId="0" fontId="59" fillId="0" borderId="23" xfId="449" quotePrefix="1" applyFont="1" applyBorder="1"/>
    <xf numFmtId="0" fontId="59" fillId="0" borderId="20" xfId="449" applyFont="1" applyBorder="1"/>
    <xf numFmtId="0" fontId="60" fillId="0" borderId="20" xfId="449" quotePrefix="1" applyFont="1" applyBorder="1"/>
    <xf numFmtId="0" fontId="65" fillId="0" borderId="20" xfId="449" quotePrefix="1" applyFont="1" applyBorder="1"/>
    <xf numFmtId="0" fontId="60" fillId="0" borderId="23" xfId="449" applyFont="1" applyBorder="1"/>
    <xf numFmtId="165" fontId="66" fillId="0" borderId="0" xfId="339" applyFont="1" applyAlignment="1" applyProtection="1">
      <alignment horizontal="left"/>
    </xf>
    <xf numFmtId="165" fontId="48" fillId="0" borderId="0" xfId="339" applyFont="1"/>
    <xf numFmtId="165" fontId="59" fillId="0" borderId="0" xfId="339" applyFont="1" applyAlignment="1" applyProtection="1">
      <alignment horizontal="centerContinuous"/>
    </xf>
    <xf numFmtId="165" fontId="66" fillId="0" borderId="0" xfId="339" applyFont="1" applyAlignment="1" applyProtection="1">
      <alignment horizontal="centerContinuous"/>
    </xf>
    <xf numFmtId="165" fontId="62" fillId="0" borderId="0" xfId="339" applyFont="1" applyAlignment="1" applyProtection="1">
      <alignment horizontal="right"/>
    </xf>
    <xf numFmtId="165" fontId="60" fillId="0" borderId="16" xfId="339" applyFont="1" applyBorder="1"/>
    <xf numFmtId="0" fontId="59" fillId="0" borderId="0" xfId="449" quotePrefix="1" applyFont="1" applyFill="1" applyBorder="1"/>
    <xf numFmtId="165" fontId="66" fillId="0" borderId="0" xfId="339" applyFont="1" applyFill="1"/>
    <xf numFmtId="165" fontId="48" fillId="0" borderId="0" xfId="339" applyFont="1" applyFill="1"/>
    <xf numFmtId="165" fontId="62" fillId="0" borderId="21" xfId="339" applyFont="1" applyBorder="1" applyAlignment="1" applyProtection="1">
      <alignment horizontal="center"/>
    </xf>
    <xf numFmtId="165" fontId="62" fillId="0" borderId="17" xfId="339" applyFont="1" applyBorder="1" applyAlignment="1" applyProtection="1">
      <alignment horizontal="center"/>
    </xf>
    <xf numFmtId="165" fontId="62" fillId="0" borderId="35" xfId="339" applyFont="1" applyBorder="1" applyAlignment="1" applyProtection="1">
      <alignment horizontal="center"/>
    </xf>
    <xf numFmtId="165" fontId="62" fillId="0" borderId="35" xfId="339" applyFont="1" applyBorder="1" applyAlignment="1" applyProtection="1">
      <alignment horizontal="left"/>
    </xf>
    <xf numFmtId="165" fontId="62" fillId="0" borderId="15" xfId="339" applyFont="1" applyBorder="1" applyAlignment="1" applyProtection="1">
      <alignment horizontal="left"/>
    </xf>
    <xf numFmtId="165" fontId="59" fillId="0" borderId="25" xfId="339" applyFont="1" applyBorder="1"/>
    <xf numFmtId="165" fontId="62" fillId="0" borderId="26" xfId="339" applyFont="1" applyBorder="1" applyAlignment="1">
      <alignment horizontal="center"/>
    </xf>
    <xf numFmtId="0" fontId="62" fillId="0" borderId="22" xfId="339" quotePrefix="1" applyNumberFormat="1" applyFont="1" applyBorder="1" applyAlignment="1" applyProtection="1">
      <alignment horizontal="center"/>
    </xf>
    <xf numFmtId="165" fontId="62" fillId="0" borderId="23" xfId="339" quotePrefix="1" applyFont="1" applyBorder="1" applyAlignment="1" applyProtection="1">
      <alignment horizontal="center"/>
    </xf>
    <xf numFmtId="165" fontId="64" fillId="0" borderId="55" xfId="339" applyFont="1" applyBorder="1" applyAlignment="1" applyProtection="1">
      <alignment horizontal="center" vertical="center"/>
    </xf>
    <xf numFmtId="165" fontId="64" fillId="0" borderId="40" xfId="339" applyFont="1" applyBorder="1" applyAlignment="1" applyProtection="1">
      <alignment horizontal="center" vertical="center"/>
    </xf>
    <xf numFmtId="165" fontId="64" fillId="0" borderId="26" xfId="339" applyFont="1" applyBorder="1" applyAlignment="1" applyProtection="1">
      <alignment horizontal="center" vertical="center"/>
    </xf>
    <xf numFmtId="165" fontId="64" fillId="0" borderId="22" xfId="339" applyFont="1" applyBorder="1" applyAlignment="1" applyProtection="1">
      <alignment horizontal="center" vertical="center"/>
    </xf>
    <xf numFmtId="165" fontId="64" fillId="0" borderId="0" xfId="339" applyFont="1"/>
    <xf numFmtId="165" fontId="59" fillId="0" borderId="0" xfId="339" applyFont="1" applyFill="1"/>
    <xf numFmtId="165" fontId="68" fillId="0" borderId="0" xfId="339" applyFont="1" applyFill="1"/>
    <xf numFmtId="165" fontId="64" fillId="0" borderId="0" xfId="339" applyFont="1" applyFill="1"/>
    <xf numFmtId="165" fontId="60" fillId="0" borderId="21" xfId="339" quotePrefix="1" applyFont="1" applyBorder="1" applyAlignment="1" applyProtection="1">
      <alignment horizontal="left"/>
    </xf>
    <xf numFmtId="165" fontId="59" fillId="0" borderId="0" xfId="339" quotePrefix="1" applyFont="1" applyFill="1" applyBorder="1" applyAlignment="1" applyProtection="1">
      <alignment horizontal="left"/>
    </xf>
    <xf numFmtId="165" fontId="66" fillId="0" borderId="0" xfId="339" applyFont="1"/>
    <xf numFmtId="165" fontId="60" fillId="0" borderId="25" xfId="339" applyFont="1" applyBorder="1"/>
    <xf numFmtId="165" fontId="59" fillId="0" borderId="0" xfId="339" applyFont="1"/>
    <xf numFmtId="0" fontId="89" fillId="0" borderId="0" xfId="0" applyFont="1" applyAlignment="1"/>
    <xf numFmtId="0" fontId="81" fillId="0" borderId="0" xfId="0" applyFont="1"/>
    <xf numFmtId="0" fontId="92" fillId="0" borderId="0" xfId="0" applyFont="1"/>
    <xf numFmtId="165" fontId="59" fillId="0" borderId="0" xfId="451" applyFont="1" applyAlignment="1">
      <alignment horizontal="centerContinuous"/>
    </xf>
    <xf numFmtId="165" fontId="60" fillId="0" borderId="0" xfId="451" applyFont="1" applyAlignment="1">
      <alignment horizontal="centerContinuous"/>
    </xf>
    <xf numFmtId="165" fontId="60" fillId="0" borderId="0" xfId="451" applyFont="1" applyAlignment="1"/>
    <xf numFmtId="165" fontId="60" fillId="0" borderId="0" xfId="451" applyFont="1"/>
    <xf numFmtId="165" fontId="60" fillId="0" borderId="0" xfId="451" applyFont="1" applyAlignment="1" applyProtection="1">
      <alignment horizontal="centerContinuous"/>
    </xf>
    <xf numFmtId="165" fontId="60" fillId="0" borderId="0" xfId="451" applyFont="1" applyAlignment="1">
      <alignment horizontal="right"/>
    </xf>
    <xf numFmtId="165" fontId="60" fillId="0" borderId="0" xfId="451" applyFont="1" applyAlignment="1" applyProtection="1">
      <alignment horizontal="right"/>
    </xf>
    <xf numFmtId="165" fontId="59" fillId="0" borderId="0" xfId="451" applyFont="1" applyAlignment="1" applyProtection="1">
      <alignment horizontal="left"/>
    </xf>
    <xf numFmtId="165" fontId="60" fillId="0" borderId="0" xfId="451" applyFont="1" applyAlignment="1" applyProtection="1">
      <alignment horizontal="left"/>
    </xf>
    <xf numFmtId="0" fontId="60" fillId="0" borderId="0" xfId="0" applyFont="1" applyAlignment="1" applyProtection="1">
      <alignment horizontal="right"/>
    </xf>
    <xf numFmtId="0" fontId="60" fillId="0" borderId="0" xfId="0" applyFont="1" applyAlignment="1" applyProtection="1">
      <alignment horizontal="left"/>
    </xf>
    <xf numFmtId="165" fontId="59" fillId="0" borderId="0" xfId="451" applyFont="1"/>
    <xf numFmtId="0" fontId="78" fillId="0" borderId="0" xfId="0" applyFont="1" applyAlignment="1" applyProtection="1">
      <alignment horizontal="left"/>
    </xf>
    <xf numFmtId="0" fontId="77" fillId="0" borderId="0" xfId="0" applyFont="1"/>
    <xf numFmtId="165" fontId="60" fillId="0" borderId="0" xfId="451" applyFont="1" applyFill="1"/>
    <xf numFmtId="0" fontId="60" fillId="0" borderId="0" xfId="0" applyFont="1" applyFill="1" applyAlignment="1" applyProtection="1">
      <alignment horizontal="right"/>
    </xf>
    <xf numFmtId="0" fontId="78" fillId="0" borderId="0" xfId="0" applyFont="1"/>
    <xf numFmtId="0" fontId="77" fillId="0" borderId="0" xfId="0" applyFont="1" applyAlignment="1" applyProtection="1">
      <alignment horizontal="left"/>
    </xf>
    <xf numFmtId="165" fontId="77" fillId="0" borderId="0" xfId="451" applyFont="1"/>
    <xf numFmtId="0" fontId="77" fillId="0" borderId="0" xfId="0" applyFont="1" applyAlignment="1" applyProtection="1">
      <alignment horizontal="right"/>
    </xf>
    <xf numFmtId="0" fontId="78" fillId="0" borderId="0" xfId="0" applyFont="1" applyFill="1" applyAlignment="1" applyProtection="1">
      <alignment horizontal="left"/>
    </xf>
    <xf numFmtId="171" fontId="69" fillId="0" borderId="0" xfId="343" applyNumberFormat="1" applyFont="1" applyFill="1" applyBorder="1" applyAlignment="1" applyProtection="1">
      <alignment horizontal="right" vertical="center"/>
    </xf>
    <xf numFmtId="171" fontId="69" fillId="0" borderId="35" xfId="343" applyNumberFormat="1" applyFont="1" applyFill="1" applyBorder="1" applyAlignment="1" applyProtection="1">
      <alignment horizontal="right" vertical="center"/>
    </xf>
    <xf numFmtId="171" fontId="69" fillId="0" borderId="29" xfId="343" applyNumberFormat="1" applyFont="1" applyFill="1" applyBorder="1" applyAlignment="1" applyProtection="1">
      <alignment horizontal="right" vertical="center"/>
    </xf>
    <xf numFmtId="171" fontId="69" fillId="0" borderId="37" xfId="343" applyNumberFormat="1" applyFont="1" applyFill="1" applyBorder="1" applyAlignment="1" applyProtection="1">
      <alignment horizontal="right" vertical="center"/>
    </xf>
    <xf numFmtId="171" fontId="71" fillId="0" borderId="35" xfId="343" applyNumberFormat="1" applyFont="1" applyFill="1" applyBorder="1" applyAlignment="1" applyProtection="1">
      <alignment horizontal="right" vertical="center"/>
    </xf>
    <xf numFmtId="171" fontId="71" fillId="0" borderId="37" xfId="343" applyNumberFormat="1" applyFont="1" applyFill="1" applyBorder="1" applyAlignment="1" applyProtection="1">
      <alignment horizontal="right" vertical="center"/>
    </xf>
    <xf numFmtId="171" fontId="71" fillId="0" borderId="36" xfId="343" applyNumberFormat="1" applyFont="1" applyFill="1" applyBorder="1" applyAlignment="1" applyProtection="1">
      <alignment horizontal="right" vertical="center"/>
    </xf>
    <xf numFmtId="171" fontId="69" fillId="0" borderId="18" xfId="342" applyNumberFormat="1" applyFont="1" applyFill="1" applyBorder="1" applyAlignment="1" applyProtection="1">
      <alignment horizontal="right" vertical="center"/>
    </xf>
    <xf numFmtId="171" fontId="69" fillId="0" borderId="0" xfId="342" applyNumberFormat="1" applyFont="1" applyFill="1" applyBorder="1" applyAlignment="1" applyProtection="1">
      <alignment horizontal="right" vertical="center"/>
    </xf>
    <xf numFmtId="171" fontId="69" fillId="0" borderId="35" xfId="342" applyNumberFormat="1" applyFont="1" applyFill="1" applyBorder="1" applyAlignment="1" applyProtection="1">
      <alignment horizontal="right" vertical="center"/>
    </xf>
    <xf numFmtId="171" fontId="69" fillId="0" borderId="36" xfId="342" applyNumberFormat="1" applyFont="1" applyFill="1" applyBorder="1" applyAlignment="1" applyProtection="1">
      <alignment horizontal="right" vertical="center"/>
    </xf>
    <xf numFmtId="171" fontId="69" fillId="0" borderId="29" xfId="342" applyNumberFormat="1" applyFont="1" applyFill="1" applyBorder="1" applyAlignment="1" applyProtection="1">
      <alignment horizontal="right" vertical="center"/>
    </xf>
    <xf numFmtId="171" fontId="69" fillId="0" borderId="37" xfId="342" applyNumberFormat="1" applyFont="1" applyFill="1" applyBorder="1" applyAlignment="1" applyProtection="1">
      <alignment horizontal="right" vertical="center"/>
    </xf>
    <xf numFmtId="171" fontId="71" fillId="0" borderId="18" xfId="342" applyNumberFormat="1" applyFont="1" applyFill="1" applyBorder="1" applyAlignment="1" applyProtection="1">
      <alignment horizontal="right" vertical="center"/>
    </xf>
    <xf numFmtId="171" fontId="71" fillId="0" borderId="35" xfId="342" applyNumberFormat="1" applyFont="1" applyFill="1" applyBorder="1" applyAlignment="1" applyProtection="1">
      <alignment horizontal="right" vertical="center"/>
    </xf>
    <xf numFmtId="171" fontId="71" fillId="0" borderId="36" xfId="342" applyNumberFormat="1" applyFont="1" applyFill="1" applyBorder="1" applyAlignment="1" applyProtection="1">
      <alignment horizontal="right" vertical="center"/>
    </xf>
    <xf numFmtId="171" fontId="71" fillId="0" borderId="29" xfId="342" applyNumberFormat="1" applyFont="1" applyFill="1" applyBorder="1" applyAlignment="1" applyProtection="1">
      <alignment horizontal="right" vertical="center"/>
    </xf>
    <xf numFmtId="171" fontId="71" fillId="0" borderId="37" xfId="342" applyNumberFormat="1" applyFont="1" applyFill="1" applyBorder="1" applyAlignment="1" applyProtection="1">
      <alignment horizontal="right" vertical="center"/>
    </xf>
    <xf numFmtId="167" fontId="60" fillId="0" borderId="0" xfId="449" applyNumberFormat="1" applyFont="1" applyFill="1" applyBorder="1"/>
    <xf numFmtId="0" fontId="48" fillId="0" borderId="0" xfId="449" applyFont="1" applyFill="1" applyBorder="1"/>
    <xf numFmtId="165" fontId="77" fillId="0" borderId="0" xfId="340" applyFont="1" applyFill="1" applyBorder="1"/>
    <xf numFmtId="167" fontId="59" fillId="0" borderId="37" xfId="449" applyNumberFormat="1" applyFont="1" applyFill="1" applyBorder="1"/>
    <xf numFmtId="167" fontId="60" fillId="0" borderId="35" xfId="449" applyNumberFormat="1" applyFont="1" applyFill="1" applyBorder="1"/>
    <xf numFmtId="166" fontId="60" fillId="0" borderId="35" xfId="449" applyNumberFormat="1" applyFont="1" applyFill="1" applyBorder="1"/>
    <xf numFmtId="167" fontId="60" fillId="0" borderId="20" xfId="449" applyNumberFormat="1" applyFont="1" applyFill="1" applyBorder="1"/>
    <xf numFmtId="167" fontId="60" fillId="0" borderId="35" xfId="450" applyNumberFormat="1" applyFont="1" applyFill="1" applyBorder="1" applyProtection="1"/>
    <xf numFmtId="165" fontId="48" fillId="0" borderId="0" xfId="339" applyFont="1" applyFill="1" applyBorder="1"/>
    <xf numFmtId="167" fontId="60" fillId="0" borderId="22" xfId="0" applyNumberFormat="1" applyFont="1" applyFill="1" applyBorder="1" applyProtection="1"/>
    <xf numFmtId="165" fontId="97" fillId="0" borderId="0" xfId="340" quotePrefix="1" applyFont="1"/>
    <xf numFmtId="165" fontId="62" fillId="0" borderId="56" xfId="340" quotePrefix="1" applyFont="1" applyBorder="1" applyAlignment="1" applyProtection="1">
      <alignment horizontal="center" vertical="center"/>
    </xf>
    <xf numFmtId="171" fontId="71" fillId="0" borderId="20" xfId="340" applyNumberFormat="1" applyFont="1" applyFill="1" applyBorder="1" applyAlignment="1" applyProtection="1">
      <alignment horizontal="right"/>
    </xf>
    <xf numFmtId="165" fontId="62" fillId="0" borderId="57" xfId="340" applyFont="1" applyBorder="1" applyAlignment="1" applyProtection="1">
      <alignment horizontal="center" vertical="center"/>
    </xf>
    <xf numFmtId="165" fontId="62" fillId="0" borderId="44" xfId="340" applyFont="1" applyBorder="1" applyAlignment="1">
      <alignment horizontal="center" vertical="center"/>
    </xf>
    <xf numFmtId="165" fontId="59" fillId="0" borderId="0" xfId="466" applyFont="1" applyAlignment="1">
      <alignment horizontal="left"/>
    </xf>
    <xf numFmtId="165" fontId="65" fillId="0" borderId="0" xfId="467" applyFont="1"/>
    <xf numFmtId="165" fontId="65" fillId="0" borderId="0" xfId="467" applyFont="1" applyBorder="1"/>
    <xf numFmtId="165" fontId="62" fillId="0" borderId="0" xfId="467" applyFont="1" applyAlignment="1">
      <alignment horizontal="centerContinuous"/>
    </xf>
    <xf numFmtId="165" fontId="65" fillId="0" borderId="0" xfId="467" applyFont="1" applyAlignment="1">
      <alignment horizontal="centerContinuous"/>
    </xf>
    <xf numFmtId="165" fontId="65" fillId="0" borderId="47" xfId="467" applyFont="1" applyBorder="1"/>
    <xf numFmtId="165" fontId="62" fillId="0" borderId="12" xfId="467" applyFont="1" applyBorder="1"/>
    <xf numFmtId="165" fontId="62" fillId="0" borderId="15" xfId="467" applyFont="1" applyBorder="1" applyAlignment="1" applyProtection="1">
      <alignment horizontal="center"/>
    </xf>
    <xf numFmtId="165" fontId="62" fillId="0" borderId="17" xfId="467" applyFont="1" applyBorder="1" applyAlignment="1" applyProtection="1">
      <alignment horizontal="center"/>
    </xf>
    <xf numFmtId="165" fontId="65" fillId="0" borderId="18" xfId="467" applyFont="1" applyBorder="1"/>
    <xf numFmtId="165" fontId="62" fillId="0" borderId="0" xfId="467" applyFont="1" applyBorder="1" applyAlignment="1" applyProtection="1">
      <alignment horizontal="centerContinuous"/>
    </xf>
    <xf numFmtId="165" fontId="62" fillId="0" borderId="20" xfId="467" applyFont="1" applyBorder="1" applyAlignment="1" applyProtection="1">
      <alignment horizontal="center"/>
    </xf>
    <xf numFmtId="165" fontId="65" fillId="0" borderId="58" xfId="467" applyFont="1" applyBorder="1"/>
    <xf numFmtId="165" fontId="62" fillId="0" borderId="24" xfId="467" applyFont="1" applyBorder="1"/>
    <xf numFmtId="165" fontId="64" fillId="0" borderId="42" xfId="467" applyFont="1" applyBorder="1" applyAlignment="1" applyProtection="1">
      <alignment horizontal="center" vertical="center"/>
    </xf>
    <xf numFmtId="165" fontId="64" fillId="0" borderId="45" xfId="467" applyFont="1" applyBorder="1" applyAlignment="1" applyProtection="1">
      <alignment horizontal="center" vertical="center"/>
    </xf>
    <xf numFmtId="165" fontId="64" fillId="0" borderId="0" xfId="467" applyFont="1" applyBorder="1" applyAlignment="1">
      <alignment horizontal="centerContinuous"/>
    </xf>
    <xf numFmtId="165" fontId="60" fillId="0" borderId="19" xfId="467" quotePrefix="1" applyFont="1" applyBorder="1" applyAlignment="1" applyProtection="1">
      <alignment horizontal="left"/>
    </xf>
    <xf numFmtId="165" fontId="60" fillId="0" borderId="0" xfId="467" quotePrefix="1" applyFont="1" applyBorder="1" applyAlignment="1" applyProtection="1">
      <alignment horizontal="left"/>
    </xf>
    <xf numFmtId="167" fontId="60" fillId="25" borderId="23" xfId="467" applyNumberFormat="1" applyFont="1" applyFill="1" applyBorder="1" applyAlignment="1" applyProtection="1">
      <alignment horizontal="right"/>
    </xf>
    <xf numFmtId="167" fontId="60" fillId="0" borderId="29" xfId="467" applyNumberFormat="1" applyFont="1" applyFill="1" applyBorder="1" applyAlignment="1" applyProtection="1">
      <alignment horizontal="right"/>
    </xf>
    <xf numFmtId="167" fontId="60" fillId="0" borderId="26" xfId="467" applyNumberFormat="1" applyFont="1" applyFill="1" applyBorder="1" applyAlignment="1" applyProtection="1">
      <alignment horizontal="right"/>
    </xf>
    <xf numFmtId="165" fontId="65" fillId="0" borderId="0" xfId="467" applyFont="1" applyBorder="1" applyAlignment="1" applyProtection="1">
      <alignment horizontal="left"/>
    </xf>
    <xf numFmtId="167" fontId="65" fillId="0" borderId="0" xfId="467" applyNumberFormat="1" applyFont="1" applyBorder="1" applyAlignment="1" applyProtection="1">
      <alignment horizontal="left"/>
    </xf>
    <xf numFmtId="167" fontId="65" fillId="0" borderId="0" xfId="467" applyNumberFormat="1" applyFont="1" applyBorder="1" applyProtection="1"/>
    <xf numFmtId="165" fontId="65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2" fillId="0" borderId="0" xfId="0" applyFont="1" applyFill="1"/>
    <xf numFmtId="171" fontId="69" fillId="0" borderId="20" xfId="340" applyNumberFormat="1" applyFont="1" applyFill="1" applyBorder="1" applyAlignment="1" applyProtection="1">
      <alignment horizontal="right"/>
    </xf>
    <xf numFmtId="165" fontId="80" fillId="0" borderId="34" xfId="340" quotePrefix="1" applyFont="1" applyBorder="1" applyAlignment="1" applyProtection="1">
      <alignment horizontal="center" vertical="center"/>
    </xf>
    <xf numFmtId="165" fontId="64" fillId="0" borderId="34" xfId="341" quotePrefix="1" applyFont="1" applyBorder="1" applyAlignment="1" applyProtection="1">
      <alignment horizontal="center" vertical="center"/>
    </xf>
    <xf numFmtId="165" fontId="62" fillId="0" borderId="43" xfId="341" applyFont="1" applyBorder="1" applyAlignment="1" applyProtection="1">
      <alignment horizontal="center" vertical="center"/>
    </xf>
    <xf numFmtId="165" fontId="62" fillId="0" borderId="20" xfId="341" applyFont="1" applyBorder="1" applyAlignment="1" applyProtection="1">
      <alignment horizontal="center" vertical="center"/>
    </xf>
    <xf numFmtId="165" fontId="62" fillId="0" borderId="22" xfId="341" quotePrefix="1" applyFont="1" applyBorder="1" applyAlignment="1" applyProtection="1">
      <alignment horizontal="center" vertical="center"/>
    </xf>
    <xf numFmtId="165" fontId="103" fillId="0" borderId="0" xfId="342" applyFont="1" applyFill="1" applyAlignment="1">
      <alignment vertical="center"/>
    </xf>
    <xf numFmtId="165" fontId="65" fillId="0" borderId="0" xfId="342" applyFont="1" applyFill="1" applyAlignment="1">
      <alignment vertical="center"/>
    </xf>
    <xf numFmtId="165" fontId="64" fillId="0" borderId="27" xfId="467" applyFont="1" applyBorder="1" applyAlignment="1" applyProtection="1">
      <alignment horizontal="center" vertical="center"/>
    </xf>
    <xf numFmtId="165" fontId="62" fillId="0" borderId="18" xfId="467" applyFont="1" applyBorder="1" applyAlignment="1" applyProtection="1">
      <alignment horizontal="center"/>
    </xf>
    <xf numFmtId="165" fontId="62" fillId="0" borderId="17" xfId="467" applyFont="1" applyBorder="1" applyAlignment="1" applyProtection="1">
      <alignment horizontal="centerContinuous"/>
    </xf>
    <xf numFmtId="165" fontId="62" fillId="0" borderId="20" xfId="467" applyFont="1" applyBorder="1" applyAlignment="1" applyProtection="1">
      <alignment horizontal="centerContinuous"/>
    </xf>
    <xf numFmtId="167" fontId="60" fillId="0" borderId="23" xfId="467" applyNumberFormat="1" applyFont="1" applyFill="1" applyBorder="1" applyProtection="1"/>
    <xf numFmtId="165" fontId="62" fillId="0" borderId="10" xfId="467" applyFont="1" applyBorder="1" applyAlignment="1" applyProtection="1">
      <alignment horizontal="center"/>
    </xf>
    <xf numFmtId="165" fontId="62" fillId="0" borderId="0" xfId="467" applyFont="1" applyAlignment="1" applyProtection="1">
      <alignment horizontal="right"/>
    </xf>
    <xf numFmtId="0" fontId="59" fillId="0" borderId="0" xfId="313" applyFont="1" applyFill="1"/>
    <xf numFmtId="0" fontId="60" fillId="0" borderId="0" xfId="313" applyFont="1" applyFill="1" applyBorder="1"/>
    <xf numFmtId="0" fontId="60" fillId="0" borderId="0" xfId="313" applyFont="1" applyFill="1"/>
    <xf numFmtId="0" fontId="34" fillId="0" borderId="0" xfId="313" applyFill="1"/>
    <xf numFmtId="0" fontId="48" fillId="0" borderId="0" xfId="313" applyFont="1" applyFill="1"/>
    <xf numFmtId="0" fontId="60" fillId="0" borderId="0" xfId="313" applyFont="1" applyFill="1" applyBorder="1" applyAlignment="1">
      <alignment horizontal="center"/>
    </xf>
    <xf numFmtId="0" fontId="60" fillId="0" borderId="0" xfId="313" applyFont="1" applyFill="1" applyAlignment="1">
      <alignment horizontal="center"/>
    </xf>
    <xf numFmtId="0" fontId="48" fillId="0" borderId="0" xfId="313" applyFont="1" applyFill="1" applyBorder="1" applyAlignment="1">
      <alignment horizontal="center"/>
    </xf>
    <xf numFmtId="0" fontId="48" fillId="0" borderId="29" xfId="313" applyFont="1" applyFill="1" applyBorder="1"/>
    <xf numFmtId="0" fontId="59" fillId="0" borderId="0" xfId="313" applyFont="1" applyFill="1" applyAlignment="1">
      <alignment horizontal="right" vertical="center"/>
    </xf>
    <xf numFmtId="0" fontId="60" fillId="0" borderId="15" xfId="313" applyFont="1" applyFill="1" applyBorder="1"/>
    <xf numFmtId="0" fontId="59" fillId="0" borderId="10" xfId="313" applyFont="1" applyFill="1" applyBorder="1" applyAlignment="1">
      <alignment horizontal="center"/>
    </xf>
    <xf numFmtId="0" fontId="59" fillId="0" borderId="35" xfId="313" applyFont="1" applyFill="1" applyBorder="1" applyAlignment="1">
      <alignment horizontal="center" vertical="center"/>
    </xf>
    <xf numFmtId="0" fontId="59" fillId="0" borderId="20" xfId="313" applyFont="1" applyFill="1" applyBorder="1" applyAlignment="1">
      <alignment horizontal="center"/>
    </xf>
    <xf numFmtId="0" fontId="59" fillId="0" borderId="18" xfId="313" applyFont="1" applyFill="1" applyBorder="1" applyAlignment="1">
      <alignment horizontal="center" vertical="center"/>
    </xf>
    <xf numFmtId="0" fontId="59" fillId="0" borderId="0" xfId="313" applyFont="1" applyFill="1" applyBorder="1" applyAlignment="1">
      <alignment horizontal="center"/>
    </xf>
    <xf numFmtId="0" fontId="59" fillId="0" borderId="35" xfId="313" applyFont="1" applyFill="1" applyBorder="1" applyAlignment="1">
      <alignment horizontal="center"/>
    </xf>
    <xf numFmtId="0" fontId="59" fillId="0" borderId="15" xfId="313" applyFont="1" applyFill="1" applyBorder="1" applyAlignment="1">
      <alignment horizontal="center"/>
    </xf>
    <xf numFmtId="0" fontId="59" fillId="0" borderId="14" xfId="313" applyFont="1" applyFill="1" applyBorder="1" applyAlignment="1">
      <alignment horizontal="center"/>
    </xf>
    <xf numFmtId="0" fontId="60" fillId="0" borderId="20" xfId="313" applyFont="1" applyFill="1" applyBorder="1"/>
    <xf numFmtId="0" fontId="59" fillId="0" borderId="36" xfId="313" applyFont="1" applyFill="1" applyBorder="1" applyAlignment="1">
      <alignment horizontal="center" vertical="center"/>
    </xf>
    <xf numFmtId="0" fontId="105" fillId="0" borderId="35" xfId="313" applyFont="1" applyFill="1" applyBorder="1" applyAlignment="1">
      <alignment horizontal="left" vertical="center"/>
    </xf>
    <xf numFmtId="0" fontId="59" fillId="0" borderId="36" xfId="313" quotePrefix="1" applyFont="1" applyFill="1" applyBorder="1" applyAlignment="1">
      <alignment horizontal="center" vertical="center"/>
    </xf>
    <xf numFmtId="0" fontId="59" fillId="0" borderId="37" xfId="313" quotePrefix="1" applyFont="1" applyFill="1" applyBorder="1" applyAlignment="1">
      <alignment horizontal="center" vertical="center"/>
    </xf>
    <xf numFmtId="0" fontId="59" fillId="0" borderId="37" xfId="313" applyFont="1" applyFill="1" applyBorder="1" applyAlignment="1">
      <alignment horizontal="center" vertical="center"/>
    </xf>
    <xf numFmtId="0" fontId="59" fillId="0" borderId="23" xfId="313" quotePrefix="1" applyFont="1" applyFill="1" applyBorder="1" applyAlignment="1">
      <alignment horizontal="center" vertical="center"/>
    </xf>
    <xf numFmtId="20" fontId="59" fillId="0" borderId="37" xfId="313" quotePrefix="1" applyNumberFormat="1" applyFont="1" applyFill="1" applyBorder="1" applyAlignment="1">
      <alignment horizontal="center" vertical="center"/>
    </xf>
    <xf numFmtId="0" fontId="64" fillId="0" borderId="42" xfId="313" applyFont="1" applyFill="1" applyBorder="1" applyAlignment="1">
      <alignment horizontal="center" vertical="center"/>
    </xf>
    <xf numFmtId="0" fontId="64" fillId="0" borderId="27" xfId="313" applyFont="1" applyFill="1" applyBorder="1" applyAlignment="1">
      <alignment horizontal="center" vertical="center"/>
    </xf>
    <xf numFmtId="0" fontId="64" fillId="0" borderId="45" xfId="313" applyFont="1" applyFill="1" applyBorder="1" applyAlignment="1">
      <alignment horizontal="center" vertical="center"/>
    </xf>
    <xf numFmtId="0" fontId="64" fillId="0" borderId="11" xfId="313" applyFont="1" applyFill="1" applyBorder="1" applyAlignment="1">
      <alignment horizontal="center" vertical="center"/>
    </xf>
    <xf numFmtId="0" fontId="48" fillId="0" borderId="0" xfId="313" applyFont="1" applyFill="1" applyAlignment="1">
      <alignment vertical="center"/>
    </xf>
    <xf numFmtId="0" fontId="60" fillId="0" borderId="0" xfId="313" applyFont="1" applyFill="1" applyAlignment="1">
      <alignment vertical="center"/>
    </xf>
    <xf numFmtId="0" fontId="59" fillId="0" borderId="20" xfId="313" applyFont="1" applyFill="1" applyBorder="1" applyAlignment="1">
      <alignment vertical="center"/>
    </xf>
    <xf numFmtId="3" fontId="59" fillId="0" borderId="14" xfId="313" applyNumberFormat="1" applyFont="1" applyFill="1" applyBorder="1" applyAlignment="1">
      <alignment vertical="center"/>
    </xf>
    <xf numFmtId="166" fontId="59" fillId="0" borderId="35" xfId="233" applyNumberFormat="1" applyFont="1" applyFill="1" applyBorder="1" applyAlignment="1">
      <alignment vertical="center"/>
    </xf>
    <xf numFmtId="0" fontId="34" fillId="0" borderId="0" xfId="313" applyFill="1" applyAlignment="1">
      <alignment vertical="center"/>
    </xf>
    <xf numFmtId="0" fontId="66" fillId="0" borderId="20" xfId="313" applyFont="1" applyFill="1" applyBorder="1" applyAlignment="1">
      <alignment vertical="center"/>
    </xf>
    <xf numFmtId="166" fontId="59" fillId="0" borderId="35" xfId="313" applyNumberFormat="1" applyFont="1" applyFill="1" applyBorder="1" applyAlignment="1">
      <alignment vertical="center"/>
    </xf>
    <xf numFmtId="0" fontId="60" fillId="0" borderId="20" xfId="313" applyFont="1" applyFill="1" applyBorder="1" applyAlignment="1">
      <alignment vertical="center"/>
    </xf>
    <xf numFmtId="166" fontId="60" fillId="0" borderId="35" xfId="233" applyNumberFormat="1" applyFont="1" applyFill="1" applyBorder="1" applyAlignment="1">
      <alignment vertical="center"/>
    </xf>
    <xf numFmtId="0" fontId="48" fillId="0" borderId="20" xfId="313" applyFont="1" applyFill="1" applyBorder="1" applyAlignment="1">
      <alignment vertical="center"/>
    </xf>
    <xf numFmtId="166" fontId="60" fillId="0" borderId="35" xfId="313" applyNumberFormat="1" applyFont="1" applyFill="1" applyBorder="1" applyAlignment="1">
      <alignment vertical="center"/>
    </xf>
    <xf numFmtId="0" fontId="60" fillId="0" borderId="20" xfId="313" applyFont="1" applyFill="1" applyBorder="1" applyAlignment="1">
      <alignment horizontal="left" vertical="center"/>
    </xf>
    <xf numFmtId="0" fontId="60" fillId="0" borderId="20" xfId="313" quotePrefix="1" applyFont="1" applyFill="1" applyBorder="1" applyAlignment="1">
      <alignment vertical="center"/>
    </xf>
    <xf numFmtId="0" fontId="59" fillId="0" borderId="23" xfId="313" applyFont="1" applyFill="1" applyBorder="1" applyAlignment="1">
      <alignment vertical="center"/>
    </xf>
    <xf numFmtId="166" fontId="59" fillId="0" borderId="23" xfId="233" applyNumberFormat="1" applyFont="1" applyFill="1" applyBorder="1" applyAlignment="1">
      <alignment vertical="center"/>
    </xf>
    <xf numFmtId="165" fontId="100" fillId="0" borderId="0" xfId="341" applyFont="1" applyAlignment="1">
      <alignment horizontal="center"/>
    </xf>
    <xf numFmtId="173" fontId="53" fillId="0" borderId="0" xfId="329" applyNumberFormat="1" applyFont="1"/>
    <xf numFmtId="165" fontId="60" fillId="25" borderId="0" xfId="483" applyNumberFormat="1" applyFont="1" applyFill="1"/>
    <xf numFmtId="165" fontId="60" fillId="25" borderId="0" xfId="483" applyNumberFormat="1" applyFont="1" applyFill="1" applyBorder="1"/>
    <xf numFmtId="165" fontId="77" fillId="25" borderId="0" xfId="483" applyNumberFormat="1" applyFont="1" applyFill="1"/>
    <xf numFmtId="165" fontId="59" fillId="25" borderId="0" xfId="483" applyNumberFormat="1" applyFont="1" applyFill="1" applyAlignment="1" applyProtection="1">
      <alignment horizontal="centerContinuous"/>
    </xf>
    <xf numFmtId="165" fontId="60" fillId="25" borderId="0" xfId="483" applyNumberFormat="1" applyFont="1" applyFill="1" applyAlignment="1">
      <alignment horizontal="centerContinuous"/>
    </xf>
    <xf numFmtId="165" fontId="60" fillId="25" borderId="0" xfId="483" applyNumberFormat="1" applyFont="1" applyFill="1" applyBorder="1" applyAlignment="1">
      <alignment horizontal="centerContinuous"/>
    </xf>
    <xf numFmtId="165" fontId="60" fillId="25" borderId="29" xfId="483" applyNumberFormat="1" applyFont="1" applyFill="1" applyBorder="1"/>
    <xf numFmtId="165" fontId="62" fillId="25" borderId="29" xfId="483" applyNumberFormat="1" applyFont="1" applyFill="1" applyBorder="1" applyAlignment="1">
      <alignment horizontal="right"/>
    </xf>
    <xf numFmtId="165" fontId="60" fillId="25" borderId="10" xfId="483" applyNumberFormat="1" applyFont="1" applyFill="1" applyBorder="1"/>
    <xf numFmtId="165" fontId="60" fillId="25" borderId="14" xfId="483" applyNumberFormat="1" applyFont="1" applyFill="1" applyBorder="1"/>
    <xf numFmtId="165" fontId="60" fillId="25" borderId="18" xfId="483" applyNumberFormat="1" applyFont="1" applyFill="1" applyBorder="1"/>
    <xf numFmtId="165" fontId="59" fillId="25" borderId="35" xfId="483" applyNumberFormat="1" applyFont="1" applyFill="1" applyBorder="1" applyAlignment="1" applyProtection="1">
      <alignment horizontal="centerContinuous"/>
    </xf>
    <xf numFmtId="165" fontId="77" fillId="25" borderId="0" xfId="483" applyNumberFormat="1" applyFont="1" applyFill="1" applyAlignment="1" applyProtection="1">
      <alignment horizontal="center"/>
    </xf>
    <xf numFmtId="165" fontId="59" fillId="25" borderId="35" xfId="483" applyNumberFormat="1" applyFont="1" applyFill="1" applyBorder="1" applyAlignment="1" applyProtection="1">
      <alignment horizontal="center"/>
    </xf>
    <xf numFmtId="165" fontId="62" fillId="25" borderId="18" xfId="483" applyNumberFormat="1" applyFont="1" applyFill="1" applyBorder="1" applyAlignment="1">
      <alignment horizontal="centerContinuous"/>
    </xf>
    <xf numFmtId="165" fontId="62" fillId="25" borderId="11" xfId="483" applyNumberFormat="1" applyFont="1" applyFill="1" applyBorder="1" applyAlignment="1">
      <alignment horizontal="centerContinuous"/>
    </xf>
    <xf numFmtId="165" fontId="106" fillId="25" borderId="28" xfId="483" applyNumberFormat="1" applyFont="1" applyFill="1" applyBorder="1" applyAlignment="1">
      <alignment horizontal="left"/>
    </xf>
    <xf numFmtId="165" fontId="106" fillId="25" borderId="37" xfId="483" applyNumberFormat="1" applyFont="1" applyFill="1" applyBorder="1" applyAlignment="1">
      <alignment horizontal="left"/>
    </xf>
    <xf numFmtId="165" fontId="107" fillId="25" borderId="0" xfId="483" applyNumberFormat="1" applyFont="1" applyFill="1" applyBorder="1" applyAlignment="1" applyProtection="1">
      <alignment horizontal="center"/>
      <protection locked="0"/>
    </xf>
    <xf numFmtId="165" fontId="66" fillId="25" borderId="15" xfId="483" applyNumberFormat="1" applyFont="1" applyFill="1" applyBorder="1" applyAlignment="1">
      <alignment horizontal="center"/>
    </xf>
    <xf numFmtId="165" fontId="59" fillId="25" borderId="35" xfId="483" applyNumberFormat="1" applyFont="1" applyFill="1" applyBorder="1" applyAlignment="1" applyProtection="1">
      <alignment horizontal="left"/>
    </xf>
    <xf numFmtId="165" fontId="59" fillId="25" borderId="18" xfId="483" applyNumberFormat="1" applyFont="1" applyFill="1" applyBorder="1" applyAlignment="1" applyProtection="1">
      <alignment horizontal="center"/>
    </xf>
    <xf numFmtId="165" fontId="62" fillId="25" borderId="10" xfId="483" applyNumberFormat="1" applyFont="1" applyFill="1" applyBorder="1" applyAlignment="1"/>
    <xf numFmtId="165" fontId="106" fillId="25" borderId="29" xfId="483" applyNumberFormat="1" applyFont="1" applyFill="1" applyBorder="1" applyAlignment="1">
      <alignment horizontal="left"/>
    </xf>
    <xf numFmtId="165" fontId="66" fillId="25" borderId="18" xfId="483" applyNumberFormat="1" applyFont="1" applyFill="1" applyBorder="1" applyAlignment="1" applyProtection="1">
      <alignment horizontal="center"/>
    </xf>
    <xf numFmtId="165" fontId="66" fillId="25" borderId="20" xfId="483" applyNumberFormat="1" applyFont="1" applyFill="1" applyBorder="1" applyAlignment="1">
      <alignment horizontal="center"/>
    </xf>
    <xf numFmtId="165" fontId="48" fillId="25" borderId="35" xfId="483" applyNumberFormat="1" applyFont="1" applyFill="1" applyBorder="1" applyAlignment="1" applyProtection="1">
      <alignment horizontal="left"/>
      <protection locked="0"/>
    </xf>
    <xf numFmtId="165" fontId="59" fillId="25" borderId="0" xfId="483" applyNumberFormat="1" applyFont="1" applyFill="1" applyBorder="1" applyAlignment="1" applyProtection="1">
      <alignment horizontal="center"/>
    </xf>
    <xf numFmtId="165" fontId="59" fillId="25" borderId="20" xfId="483" applyNumberFormat="1" applyFont="1" applyFill="1" applyBorder="1" applyAlignment="1" applyProtection="1">
      <alignment horizontal="center"/>
    </xf>
    <xf numFmtId="165" fontId="66" fillId="25" borderId="35" xfId="483" applyNumberFormat="1" applyFont="1" applyFill="1" applyBorder="1" applyAlignment="1" applyProtection="1">
      <alignment horizontal="center"/>
    </xf>
    <xf numFmtId="165" fontId="60" fillId="25" borderId="36" xfId="483" applyNumberFormat="1" applyFont="1" applyFill="1" applyBorder="1"/>
    <xf numFmtId="165" fontId="48" fillId="25" borderId="22" xfId="483" applyNumberFormat="1" applyFont="1" applyFill="1" applyBorder="1" applyAlignment="1">
      <alignment horizontal="left"/>
    </xf>
    <xf numFmtId="165" fontId="67" fillId="25" borderId="58" xfId="483" quotePrefix="1" applyNumberFormat="1" applyFont="1" applyFill="1" applyBorder="1" applyAlignment="1" applyProtection="1">
      <alignment horizontal="center"/>
    </xf>
    <xf numFmtId="165" fontId="67" fillId="25" borderId="22" xfId="483" quotePrefix="1" applyNumberFormat="1" applyFont="1" applyFill="1" applyBorder="1" applyAlignment="1" applyProtection="1">
      <alignment horizontal="center"/>
    </xf>
    <xf numFmtId="165" fontId="67" fillId="25" borderId="26" xfId="483" quotePrefix="1" applyNumberFormat="1" applyFont="1" applyFill="1" applyBorder="1" applyAlignment="1" applyProtection="1">
      <alignment horizontal="center"/>
    </xf>
    <xf numFmtId="165" fontId="66" fillId="25" borderId="36" xfId="483" applyNumberFormat="1" applyFont="1" applyFill="1" applyBorder="1" applyAlignment="1" applyProtection="1">
      <alignment horizontal="centerContinuous"/>
    </xf>
    <xf numFmtId="165" fontId="106" fillId="25" borderId="23" xfId="483" applyNumberFormat="1" applyFont="1" applyFill="1" applyBorder="1" applyAlignment="1" applyProtection="1">
      <alignment horizontal="center"/>
    </xf>
    <xf numFmtId="165" fontId="60" fillId="25" borderId="27" xfId="483" applyNumberFormat="1" applyFont="1" applyFill="1" applyBorder="1"/>
    <xf numFmtId="165" fontId="60" fillId="25" borderId="28" xfId="483" applyNumberFormat="1" applyFont="1" applyFill="1" applyBorder="1"/>
    <xf numFmtId="165" fontId="108" fillId="25" borderId="33" xfId="483" applyNumberFormat="1" applyFont="1" applyFill="1" applyBorder="1" applyAlignment="1" applyProtection="1">
      <alignment horizontal="centerContinuous" vertical="center"/>
    </xf>
    <xf numFmtId="165" fontId="108" fillId="25" borderId="36" xfId="483" applyNumberFormat="1" applyFont="1" applyFill="1" applyBorder="1" applyAlignment="1" applyProtection="1">
      <alignment horizontal="center"/>
    </xf>
    <xf numFmtId="165" fontId="108" fillId="25" borderId="29" xfId="483" applyNumberFormat="1" applyFont="1" applyFill="1" applyBorder="1" applyAlignment="1" applyProtection="1">
      <alignment horizontal="center"/>
    </xf>
    <xf numFmtId="165" fontId="108" fillId="25" borderId="33" xfId="483" applyNumberFormat="1" applyFont="1" applyFill="1" applyBorder="1" applyAlignment="1" applyProtection="1">
      <alignment horizontal="center"/>
    </xf>
    <xf numFmtId="165" fontId="108" fillId="25" borderId="27" xfId="483" applyNumberFormat="1" applyFont="1" applyFill="1" applyBorder="1" applyAlignment="1" applyProtection="1">
      <alignment horizontal="center"/>
    </xf>
    <xf numFmtId="165" fontId="108" fillId="25" borderId="42" xfId="483" applyNumberFormat="1" applyFont="1" applyFill="1" applyBorder="1" applyAlignment="1" applyProtection="1">
      <alignment horizontal="center"/>
    </xf>
    <xf numFmtId="165" fontId="60" fillId="25" borderId="11" xfId="483" applyNumberFormat="1" applyFont="1" applyFill="1" applyBorder="1"/>
    <xf numFmtId="165" fontId="69" fillId="25" borderId="14" xfId="483" applyNumberFormat="1" applyFont="1" applyFill="1" applyBorder="1" applyAlignment="1" applyProtection="1">
      <alignment horizontal="center"/>
    </xf>
    <xf numFmtId="175" fontId="69" fillId="25" borderId="0" xfId="483" applyNumberFormat="1" applyFont="1" applyFill="1" applyBorder="1"/>
    <xf numFmtId="175" fontId="69" fillId="25" borderId="14" xfId="483" applyNumberFormat="1" applyFont="1" applyFill="1" applyBorder="1"/>
    <xf numFmtId="175" fontId="69" fillId="25" borderId="15" xfId="483" applyNumberFormat="1" applyFont="1" applyFill="1" applyBorder="1"/>
    <xf numFmtId="175" fontId="69" fillId="25" borderId="0" xfId="483" applyNumberFormat="1" applyFont="1" applyFill="1" applyBorder="1" applyProtection="1"/>
    <xf numFmtId="175" fontId="69" fillId="25" borderId="35" xfId="483" applyNumberFormat="1" applyFont="1" applyFill="1" applyBorder="1" applyProtection="1"/>
    <xf numFmtId="165" fontId="78" fillId="25" borderId="0" xfId="483" applyNumberFormat="1" applyFont="1" applyFill="1"/>
    <xf numFmtId="165" fontId="78" fillId="25" borderId="0" xfId="483" applyNumberFormat="1" applyFont="1" applyFill="1" applyBorder="1"/>
    <xf numFmtId="49" fontId="60" fillId="25" borderId="18" xfId="483" applyNumberFormat="1" applyFont="1" applyFill="1" applyBorder="1" applyAlignment="1">
      <alignment vertical="center"/>
    </xf>
    <xf numFmtId="165" fontId="60" fillId="25" borderId="0" xfId="483" quotePrefix="1" applyNumberFormat="1" applyFont="1" applyFill="1" applyBorder="1" applyAlignment="1" applyProtection="1">
      <alignment horizontal="center" vertical="center"/>
    </xf>
    <xf numFmtId="165" fontId="60" fillId="25" borderId="35" xfId="483" applyNumberFormat="1" applyFont="1" applyFill="1" applyBorder="1" applyAlignment="1" applyProtection="1">
      <alignment horizontal="left" vertical="center" wrapText="1"/>
    </xf>
    <xf numFmtId="165" fontId="77" fillId="25" borderId="0" xfId="483" applyNumberFormat="1" applyFont="1" applyFill="1" applyBorder="1"/>
    <xf numFmtId="165" fontId="60" fillId="25" borderId="35" xfId="483" applyNumberFormat="1" applyFont="1" applyFill="1" applyBorder="1" applyAlignment="1">
      <alignment vertical="center" wrapText="1"/>
    </xf>
    <xf numFmtId="49" fontId="60" fillId="25" borderId="61" xfId="483" applyNumberFormat="1" applyFont="1" applyFill="1" applyBorder="1" applyAlignment="1">
      <alignment vertical="center"/>
    </xf>
    <xf numFmtId="49" fontId="60" fillId="25" borderId="36" xfId="483" applyNumberFormat="1" applyFont="1" applyFill="1" applyBorder="1" applyAlignment="1">
      <alignment vertical="center"/>
    </xf>
    <xf numFmtId="165" fontId="60" fillId="25" borderId="29" xfId="483" quotePrefix="1" applyNumberFormat="1" applyFont="1" applyFill="1" applyBorder="1" applyAlignment="1" applyProtection="1">
      <alignment horizontal="center" vertical="center"/>
    </xf>
    <xf numFmtId="165" fontId="60" fillId="25" borderId="37" xfId="483" applyNumberFormat="1" applyFont="1" applyFill="1" applyBorder="1" applyAlignment="1">
      <alignment vertical="center"/>
    </xf>
    <xf numFmtId="165" fontId="60" fillId="0" borderId="0" xfId="483" applyNumberFormat="1" applyFont="1" applyFill="1"/>
    <xf numFmtId="165" fontId="77" fillId="0" borderId="0" xfId="483" applyNumberFormat="1" applyFont="1" applyFill="1" applyAlignment="1" applyProtection="1">
      <alignment horizontal="center"/>
    </xf>
    <xf numFmtId="165" fontId="77" fillId="0" borderId="0" xfId="483" applyNumberFormat="1" applyFont="1" applyFill="1"/>
    <xf numFmtId="165" fontId="59" fillId="0" borderId="0" xfId="485" applyNumberFormat="1" applyFont="1"/>
    <xf numFmtId="165" fontId="60" fillId="0" borderId="0" xfId="485" applyNumberFormat="1" applyFont="1"/>
    <xf numFmtId="165" fontId="60" fillId="0" borderId="0" xfId="485" applyNumberFormat="1" applyFont="1" applyBorder="1"/>
    <xf numFmtId="165" fontId="77" fillId="0" borderId="0" xfId="485" applyNumberFormat="1" applyFont="1"/>
    <xf numFmtId="165" fontId="59" fillId="0" borderId="0" xfId="485" applyNumberFormat="1" applyFont="1" applyAlignment="1" applyProtection="1">
      <alignment horizontal="centerContinuous"/>
    </xf>
    <xf numFmtId="165" fontId="60" fillId="0" borderId="0" xfId="485" applyNumberFormat="1" applyFont="1" applyAlignment="1">
      <alignment horizontal="centerContinuous"/>
    </xf>
    <xf numFmtId="165" fontId="60" fillId="0" borderId="0" xfId="485" applyNumberFormat="1" applyFont="1" applyBorder="1" applyAlignment="1">
      <alignment horizontal="centerContinuous"/>
    </xf>
    <xf numFmtId="165" fontId="62" fillId="0" borderId="29" xfId="485" applyNumberFormat="1" applyFont="1" applyBorder="1" applyAlignment="1">
      <alignment horizontal="right"/>
    </xf>
    <xf numFmtId="165" fontId="60" fillId="0" borderId="15" xfId="485" applyNumberFormat="1" applyFont="1" applyBorder="1"/>
    <xf numFmtId="165" fontId="59" fillId="0" borderId="20" xfId="485" applyNumberFormat="1" applyFont="1" applyBorder="1" applyAlignment="1" applyProtection="1">
      <alignment horizontal="centerContinuous"/>
    </xf>
    <xf numFmtId="165" fontId="77" fillId="0" borderId="0" xfId="485" applyNumberFormat="1" applyFont="1" applyAlignment="1" applyProtection="1">
      <alignment horizontal="center"/>
    </xf>
    <xf numFmtId="165" fontId="59" fillId="0" borderId="20" xfId="485" applyNumberFormat="1" applyFont="1" applyBorder="1" applyAlignment="1" applyProtection="1">
      <alignment horizontal="center"/>
    </xf>
    <xf numFmtId="165" fontId="62" fillId="0" borderId="18" xfId="485" applyNumberFormat="1" applyFont="1" applyBorder="1" applyAlignment="1">
      <alignment horizontal="centerContinuous"/>
    </xf>
    <xf numFmtId="165" fontId="62" fillId="0" borderId="11" xfId="485" applyNumberFormat="1" applyFont="1" applyBorder="1" applyAlignment="1">
      <alignment horizontal="centerContinuous"/>
    </xf>
    <xf numFmtId="165" fontId="106" fillId="0" borderId="28" xfId="485" applyNumberFormat="1" applyFont="1" applyBorder="1" applyAlignment="1">
      <alignment horizontal="left"/>
    </xf>
    <xf numFmtId="165" fontId="106" fillId="0" borderId="37" xfId="485" applyNumberFormat="1" applyFont="1" applyBorder="1" applyAlignment="1">
      <alignment horizontal="left"/>
    </xf>
    <xf numFmtId="165" fontId="107" fillId="0" borderId="35" xfId="485" applyNumberFormat="1" applyFont="1" applyBorder="1" applyAlignment="1" applyProtection="1">
      <alignment horizontal="center"/>
      <protection locked="0"/>
    </xf>
    <xf numFmtId="165" fontId="66" fillId="0" borderId="35" xfId="485" applyNumberFormat="1" applyFont="1" applyBorder="1" applyAlignment="1">
      <alignment horizontal="center"/>
    </xf>
    <xf numFmtId="165" fontId="59" fillId="0" borderId="20" xfId="485" applyNumberFormat="1" applyFont="1" applyBorder="1" applyAlignment="1" applyProtection="1">
      <alignment horizontal="left"/>
    </xf>
    <xf numFmtId="165" fontId="59" fillId="0" borderId="18" xfId="485" applyNumberFormat="1" applyFont="1" applyBorder="1" applyAlignment="1" applyProtection="1">
      <alignment horizontal="center"/>
    </xf>
    <xf numFmtId="165" fontId="59" fillId="0" borderId="0" xfId="485" applyNumberFormat="1" applyFont="1" applyBorder="1" applyAlignment="1" applyProtection="1">
      <alignment horizontal="center"/>
    </xf>
    <xf numFmtId="165" fontId="62" fillId="0" borderId="10" xfId="485" applyNumberFormat="1" applyFont="1" applyBorder="1" applyAlignment="1"/>
    <xf numFmtId="165" fontId="106" fillId="0" borderId="29" xfId="485" applyNumberFormat="1" applyFont="1" applyBorder="1" applyAlignment="1">
      <alignment horizontal="left"/>
    </xf>
    <xf numFmtId="165" fontId="66" fillId="0" borderId="20" xfId="485" applyNumberFormat="1" applyFont="1" applyBorder="1" applyAlignment="1" applyProtection="1">
      <alignment horizontal="center"/>
    </xf>
    <xf numFmtId="165" fontId="78" fillId="0" borderId="0" xfId="485" applyNumberFormat="1" applyFont="1" applyBorder="1" applyAlignment="1" applyProtection="1">
      <alignment horizontal="centerContinuous"/>
      <protection locked="0"/>
    </xf>
    <xf numFmtId="165" fontId="48" fillId="0" borderId="20" xfId="485" applyNumberFormat="1" applyFont="1" applyBorder="1" applyAlignment="1" applyProtection="1">
      <alignment horizontal="left"/>
      <protection locked="0"/>
    </xf>
    <xf numFmtId="165" fontId="66" fillId="0" borderId="35" xfId="485" applyNumberFormat="1" applyFont="1" applyBorder="1" applyAlignment="1" applyProtection="1">
      <alignment horizontal="center"/>
    </xf>
    <xf numFmtId="165" fontId="48" fillId="0" borderId="26" xfId="485" applyNumberFormat="1" applyFont="1" applyBorder="1" applyAlignment="1">
      <alignment horizontal="left"/>
    </xf>
    <xf numFmtId="165" fontId="67" fillId="0" borderId="58" xfId="485" quotePrefix="1" applyNumberFormat="1" applyFont="1" applyBorder="1" applyAlignment="1" applyProtection="1">
      <alignment horizontal="center"/>
    </xf>
    <xf numFmtId="165" fontId="67" fillId="0" borderId="22" xfId="485" quotePrefix="1" applyNumberFormat="1" applyFont="1" applyBorder="1" applyAlignment="1" applyProtection="1">
      <alignment horizontal="center"/>
    </xf>
    <xf numFmtId="165" fontId="67" fillId="0" borderId="26" xfId="485" quotePrefix="1" applyNumberFormat="1" applyFont="1" applyBorder="1" applyAlignment="1" applyProtection="1">
      <alignment horizontal="center"/>
    </xf>
    <xf numFmtId="165" fontId="66" fillId="0" borderId="23" xfId="485" applyNumberFormat="1" applyFont="1" applyBorder="1" applyAlignment="1" applyProtection="1">
      <alignment horizontal="centerContinuous"/>
    </xf>
    <xf numFmtId="165" fontId="106" fillId="0" borderId="37" xfId="485" applyNumberFormat="1" applyFont="1" applyBorder="1" applyAlignment="1" applyProtection="1">
      <alignment horizontal="center"/>
    </xf>
    <xf numFmtId="165" fontId="112" fillId="0" borderId="0" xfId="485" applyNumberFormat="1" applyFont="1" applyBorder="1" applyAlignment="1">
      <alignment horizontal="left"/>
    </xf>
    <xf numFmtId="165" fontId="108" fillId="0" borderId="34" xfId="485" applyNumberFormat="1" applyFont="1" applyBorder="1" applyAlignment="1" applyProtection="1">
      <alignment horizontal="centerContinuous" vertical="center"/>
    </xf>
    <xf numFmtId="165" fontId="108" fillId="0" borderId="36" xfId="485" applyNumberFormat="1" applyFont="1" applyBorder="1" applyAlignment="1" applyProtection="1">
      <alignment horizontal="center"/>
    </xf>
    <xf numFmtId="165" fontId="108" fillId="0" borderId="29" xfId="485" applyNumberFormat="1" applyFont="1" applyBorder="1" applyAlignment="1" applyProtection="1">
      <alignment horizontal="center"/>
    </xf>
    <xf numFmtId="165" fontId="108" fillId="0" borderId="33" xfId="485" applyNumberFormat="1" applyFont="1" applyBorder="1" applyAlignment="1" applyProtection="1">
      <alignment horizontal="center"/>
    </xf>
    <xf numFmtId="165" fontId="108" fillId="0" borderId="42" xfId="485" applyNumberFormat="1" applyFont="1" applyBorder="1" applyAlignment="1" applyProtection="1">
      <alignment horizontal="center"/>
    </xf>
    <xf numFmtId="165" fontId="108" fillId="0" borderId="45" xfId="485" applyNumberFormat="1" applyFont="1" applyBorder="1" applyAlignment="1" applyProtection="1">
      <alignment horizontal="center"/>
    </xf>
    <xf numFmtId="165" fontId="69" fillId="0" borderId="20" xfId="485" applyNumberFormat="1" applyFont="1" applyBorder="1" applyAlignment="1" applyProtection="1">
      <alignment horizontal="center"/>
    </xf>
    <xf numFmtId="165" fontId="78" fillId="0" borderId="0" xfId="485" applyNumberFormat="1" applyFont="1"/>
    <xf numFmtId="1" fontId="60" fillId="0" borderId="20" xfId="485" applyNumberFormat="1" applyFont="1" applyBorder="1" applyAlignment="1">
      <alignment vertical="center" wrapText="1"/>
    </xf>
    <xf numFmtId="165" fontId="78" fillId="0" borderId="0" xfId="485" applyNumberFormat="1" applyFont="1" applyBorder="1"/>
    <xf numFmtId="165" fontId="77" fillId="0" borderId="0" xfId="485" applyNumberFormat="1" applyFont="1" applyBorder="1"/>
    <xf numFmtId="1" fontId="60" fillId="0" borderId="23" xfId="485" applyNumberFormat="1" applyFont="1" applyBorder="1" applyAlignment="1">
      <alignment vertical="center"/>
    </xf>
    <xf numFmtId="165" fontId="97" fillId="0" borderId="0" xfId="485" applyNumberFormat="1" applyFont="1" applyBorder="1"/>
    <xf numFmtId="165" fontId="65" fillId="25" borderId="0" xfId="483" quotePrefix="1" applyNumberFormat="1" applyFont="1" applyFill="1"/>
    <xf numFmtId="3" fontId="77" fillId="0" borderId="0" xfId="485" applyNumberFormat="1" applyFont="1"/>
    <xf numFmtId="165" fontId="60" fillId="25" borderId="0" xfId="310" applyNumberFormat="1" applyFont="1" applyFill="1"/>
    <xf numFmtId="165" fontId="60" fillId="25" borderId="0" xfId="310" applyNumberFormat="1" applyFont="1" applyFill="1" applyBorder="1"/>
    <xf numFmtId="165" fontId="77" fillId="25" borderId="0" xfId="310" applyNumberFormat="1" applyFont="1" applyFill="1"/>
    <xf numFmtId="165" fontId="59" fillId="25" borderId="0" xfId="310" applyNumberFormat="1" applyFont="1" applyFill="1" applyAlignment="1" applyProtection="1">
      <alignment horizontal="centerContinuous"/>
    </xf>
    <xf numFmtId="165" fontId="60" fillId="25" borderId="0" xfId="310" applyNumberFormat="1" applyFont="1" applyFill="1" applyAlignment="1">
      <alignment horizontal="centerContinuous"/>
    </xf>
    <xf numFmtId="165" fontId="60" fillId="25" borderId="0" xfId="310" applyNumberFormat="1" applyFont="1" applyFill="1" applyBorder="1" applyAlignment="1">
      <alignment horizontal="centerContinuous"/>
    </xf>
    <xf numFmtId="165" fontId="60" fillId="25" borderId="29" xfId="310" applyNumberFormat="1" applyFont="1" applyFill="1" applyBorder="1"/>
    <xf numFmtId="165" fontId="62" fillId="25" borderId="29" xfId="310" applyNumberFormat="1" applyFont="1" applyFill="1" applyBorder="1" applyAlignment="1">
      <alignment horizontal="right"/>
    </xf>
    <xf numFmtId="165" fontId="60" fillId="25" borderId="10" xfId="310" applyNumberFormat="1" applyFont="1" applyFill="1" applyBorder="1"/>
    <xf numFmtId="165" fontId="60" fillId="25" borderId="14" xfId="310" applyNumberFormat="1" applyFont="1" applyFill="1" applyBorder="1"/>
    <xf numFmtId="165" fontId="60" fillId="25" borderId="18" xfId="310" applyNumberFormat="1" applyFont="1" applyFill="1" applyBorder="1"/>
    <xf numFmtId="165" fontId="59" fillId="25" borderId="35" xfId="310" applyNumberFormat="1" applyFont="1" applyFill="1" applyBorder="1" applyAlignment="1" applyProtection="1">
      <alignment horizontal="centerContinuous"/>
    </xf>
    <xf numFmtId="165" fontId="59" fillId="25" borderId="35" xfId="310" applyNumberFormat="1" applyFont="1" applyFill="1" applyBorder="1" applyAlignment="1" applyProtection="1">
      <alignment horizontal="center"/>
    </xf>
    <xf numFmtId="165" fontId="62" fillId="25" borderId="18" xfId="310" applyNumberFormat="1" applyFont="1" applyFill="1" applyBorder="1" applyAlignment="1">
      <alignment horizontal="centerContinuous"/>
    </xf>
    <xf numFmtId="165" fontId="106" fillId="25" borderId="28" xfId="310" applyNumberFormat="1" applyFont="1" applyFill="1" applyBorder="1" applyAlignment="1">
      <alignment horizontal="left"/>
    </xf>
    <xf numFmtId="165" fontId="106" fillId="25" borderId="37" xfId="310" applyNumberFormat="1" applyFont="1" applyFill="1" applyBorder="1" applyAlignment="1">
      <alignment horizontal="left"/>
    </xf>
    <xf numFmtId="165" fontId="107" fillId="25" borderId="35" xfId="310" applyNumberFormat="1" applyFont="1" applyFill="1" applyBorder="1" applyAlignment="1" applyProtection="1">
      <alignment horizontal="center"/>
      <protection locked="0"/>
    </xf>
    <xf numFmtId="165" fontId="66" fillId="25" borderId="35" xfId="310" applyNumberFormat="1" applyFont="1" applyFill="1" applyBorder="1" applyAlignment="1">
      <alignment horizontal="center"/>
    </xf>
    <xf numFmtId="165" fontId="59" fillId="25" borderId="35" xfId="310" applyNumberFormat="1" applyFont="1" applyFill="1" applyBorder="1" applyAlignment="1" applyProtection="1">
      <alignment horizontal="left"/>
    </xf>
    <xf numFmtId="165" fontId="59" fillId="25" borderId="18" xfId="310" applyNumberFormat="1" applyFont="1" applyFill="1" applyBorder="1" applyAlignment="1" applyProtection="1">
      <alignment horizontal="center"/>
    </xf>
    <xf numFmtId="165" fontId="62" fillId="25" borderId="10" xfId="310" applyNumberFormat="1" applyFont="1" applyFill="1" applyBorder="1" applyAlignment="1"/>
    <xf numFmtId="165" fontId="106" fillId="25" borderId="29" xfId="310" applyNumberFormat="1" applyFont="1" applyFill="1" applyBorder="1" applyAlignment="1">
      <alignment horizontal="left"/>
    </xf>
    <xf numFmtId="165" fontId="66" fillId="25" borderId="20" xfId="310" applyNumberFormat="1" applyFont="1" applyFill="1" applyBorder="1" applyAlignment="1" applyProtection="1">
      <alignment horizontal="center"/>
    </xf>
    <xf numFmtId="165" fontId="48" fillId="25" borderId="35" xfId="310" applyNumberFormat="1" applyFont="1" applyFill="1" applyBorder="1" applyAlignment="1" applyProtection="1">
      <alignment horizontal="left"/>
      <protection locked="0"/>
    </xf>
    <xf numFmtId="165" fontId="59" fillId="25" borderId="0" xfId="310" applyNumberFormat="1" applyFont="1" applyFill="1" applyBorder="1" applyAlignment="1" applyProtection="1">
      <alignment horizontal="center"/>
    </xf>
    <xf numFmtId="165" fontId="59" fillId="25" borderId="20" xfId="310" applyNumberFormat="1" applyFont="1" applyFill="1" applyBorder="1" applyAlignment="1" applyProtection="1">
      <alignment horizontal="center"/>
    </xf>
    <xf numFmtId="165" fontId="66" fillId="25" borderId="35" xfId="310" applyNumberFormat="1" applyFont="1" applyFill="1" applyBorder="1" applyAlignment="1" applyProtection="1">
      <alignment horizontal="center"/>
    </xf>
    <xf numFmtId="165" fontId="60" fillId="25" borderId="36" xfId="310" applyNumberFormat="1" applyFont="1" applyFill="1" applyBorder="1"/>
    <xf numFmtId="165" fontId="48" fillId="25" borderId="22" xfId="310" applyNumberFormat="1" applyFont="1" applyFill="1" applyBorder="1" applyAlignment="1">
      <alignment horizontal="left"/>
    </xf>
    <xf numFmtId="165" fontId="67" fillId="25" borderId="58" xfId="310" quotePrefix="1" applyNumberFormat="1" applyFont="1" applyFill="1" applyBorder="1" applyAlignment="1" applyProtection="1">
      <alignment horizontal="center"/>
    </xf>
    <xf numFmtId="165" fontId="67" fillId="25" borderId="26" xfId="310" quotePrefix="1" applyNumberFormat="1" applyFont="1" applyFill="1" applyBorder="1" applyAlignment="1" applyProtection="1">
      <alignment horizontal="center"/>
    </xf>
    <xf numFmtId="165" fontId="66" fillId="25" borderId="23" xfId="310" applyNumberFormat="1" applyFont="1" applyFill="1" applyBorder="1" applyAlignment="1" applyProtection="1">
      <alignment horizontal="centerContinuous"/>
    </xf>
    <xf numFmtId="165" fontId="106" fillId="25" borderId="37" xfId="310" applyNumberFormat="1" applyFont="1" applyFill="1" applyBorder="1" applyAlignment="1" applyProtection="1">
      <alignment horizontal="center"/>
    </xf>
    <xf numFmtId="165" fontId="60" fillId="25" borderId="27" xfId="310" applyNumberFormat="1" applyFont="1" applyFill="1" applyBorder="1"/>
    <xf numFmtId="165" fontId="60" fillId="25" borderId="28" xfId="310" applyNumberFormat="1" applyFont="1" applyFill="1" applyBorder="1"/>
    <xf numFmtId="165" fontId="108" fillId="25" borderId="33" xfId="310" applyNumberFormat="1" applyFont="1" applyFill="1" applyBorder="1" applyAlignment="1" applyProtection="1">
      <alignment horizontal="centerContinuous" vertical="center"/>
    </xf>
    <xf numFmtId="165" fontId="108" fillId="25" borderId="36" xfId="310" applyNumberFormat="1" applyFont="1" applyFill="1" applyBorder="1" applyAlignment="1" applyProtection="1">
      <alignment horizontal="center"/>
    </xf>
    <xf numFmtId="165" fontId="108" fillId="25" borderId="33" xfId="310" applyNumberFormat="1" applyFont="1" applyFill="1" applyBorder="1" applyAlignment="1" applyProtection="1">
      <alignment horizontal="center"/>
    </xf>
    <xf numFmtId="165" fontId="108" fillId="25" borderId="42" xfId="310" applyNumberFormat="1" applyFont="1" applyFill="1" applyBorder="1" applyAlignment="1" applyProtection="1">
      <alignment horizontal="center"/>
    </xf>
    <xf numFmtId="165" fontId="108" fillId="25" borderId="45" xfId="310" applyNumberFormat="1" applyFont="1" applyFill="1" applyBorder="1" applyAlignment="1" applyProtection="1">
      <alignment horizontal="center"/>
    </xf>
    <xf numFmtId="165" fontId="60" fillId="25" borderId="11" xfId="310" applyNumberFormat="1" applyFont="1" applyFill="1" applyBorder="1"/>
    <xf numFmtId="165" fontId="69" fillId="25" borderId="14" xfId="310" applyNumberFormat="1" applyFont="1" applyFill="1" applyBorder="1" applyAlignment="1" applyProtection="1">
      <alignment horizontal="center"/>
    </xf>
    <xf numFmtId="165" fontId="78" fillId="25" borderId="0" xfId="310" applyNumberFormat="1" applyFont="1" applyFill="1"/>
    <xf numFmtId="165" fontId="77" fillId="0" borderId="0" xfId="310" applyNumberFormat="1" applyFont="1" applyFill="1"/>
    <xf numFmtId="165" fontId="78" fillId="0" borderId="0" xfId="310" applyNumberFormat="1" applyFont="1" applyFill="1"/>
    <xf numFmtId="165" fontId="78" fillId="0" borderId="0" xfId="310" applyNumberFormat="1" applyFont="1" applyFill="1" applyBorder="1"/>
    <xf numFmtId="165" fontId="77" fillId="0" borderId="0" xfId="310" applyNumberFormat="1" applyFont="1" applyFill="1" applyBorder="1"/>
    <xf numFmtId="165" fontId="77" fillId="25" borderId="0" xfId="310" applyNumberFormat="1" applyFont="1" applyFill="1" applyBorder="1"/>
    <xf numFmtId="165" fontId="77" fillId="25" borderId="29" xfId="310" applyNumberFormat="1" applyFont="1" applyFill="1" applyBorder="1"/>
    <xf numFmtId="165" fontId="60" fillId="25" borderId="0" xfId="310" applyNumberFormat="1" applyFont="1" applyFill="1" applyBorder="1" applyAlignment="1" applyProtection="1">
      <alignment horizontal="center"/>
    </xf>
    <xf numFmtId="165" fontId="60" fillId="25" borderId="36" xfId="310" quotePrefix="1" applyNumberFormat="1" applyFont="1" applyFill="1" applyBorder="1" applyAlignment="1" applyProtection="1">
      <alignment horizontal="left" vertical="center"/>
    </xf>
    <xf numFmtId="165" fontId="60" fillId="25" borderId="29" xfId="310" applyNumberFormat="1" applyFont="1" applyFill="1" applyBorder="1" applyAlignment="1" applyProtection="1">
      <alignment horizontal="center" vertical="center"/>
    </xf>
    <xf numFmtId="165" fontId="60" fillId="25" borderId="11" xfId="310" applyNumberFormat="1" applyFont="1" applyFill="1" applyBorder="1" applyAlignment="1" applyProtection="1">
      <alignment horizontal="left"/>
    </xf>
    <xf numFmtId="165" fontId="60" fillId="25" borderId="11" xfId="310" applyNumberFormat="1" applyFont="1" applyFill="1" applyBorder="1" applyAlignment="1" applyProtection="1">
      <alignment horizontal="center"/>
    </xf>
    <xf numFmtId="175" fontId="60" fillId="25" borderId="11" xfId="310" applyNumberFormat="1" applyFont="1" applyFill="1" applyBorder="1"/>
    <xf numFmtId="175" fontId="71" fillId="25" borderId="11" xfId="310" applyNumberFormat="1" applyFont="1" applyFill="1" applyBorder="1" applyProtection="1"/>
    <xf numFmtId="165" fontId="60" fillId="25" borderId="0" xfId="310" quotePrefix="1" applyNumberFormat="1" applyFont="1" applyFill="1" applyBorder="1" applyAlignment="1" applyProtection="1">
      <alignment horizontal="left"/>
    </xf>
    <xf numFmtId="165" fontId="60" fillId="25" borderId="0" xfId="310" applyNumberFormat="1" applyFont="1" applyFill="1" applyBorder="1" applyAlignment="1" applyProtection="1">
      <alignment horizontal="left"/>
    </xf>
    <xf numFmtId="176" fontId="60" fillId="25" borderId="0" xfId="310" applyNumberFormat="1" applyFont="1" applyFill="1" applyBorder="1"/>
    <xf numFmtId="175" fontId="60" fillId="25" borderId="0" xfId="310" applyNumberFormat="1" applyFont="1" applyFill="1" applyBorder="1"/>
    <xf numFmtId="176" fontId="71" fillId="25" borderId="0" xfId="310" applyNumberFormat="1" applyFont="1" applyFill="1" applyBorder="1" applyProtection="1"/>
    <xf numFmtId="169" fontId="109" fillId="25" borderId="0" xfId="326" applyNumberFormat="1" applyFont="1" applyFill="1" applyBorder="1"/>
    <xf numFmtId="165" fontId="97" fillId="25" borderId="0" xfId="310" applyNumberFormat="1" applyFont="1" applyFill="1"/>
    <xf numFmtId="165" fontId="78" fillId="25" borderId="0" xfId="310" applyNumberFormat="1" applyFont="1" applyFill="1" applyAlignment="1">
      <alignment horizontal="center"/>
    </xf>
    <xf numFmtId="167" fontId="77" fillId="25" borderId="0" xfId="310" applyNumberFormat="1" applyFont="1" applyFill="1"/>
    <xf numFmtId="3" fontId="77" fillId="25" borderId="0" xfId="310" applyNumberFormat="1" applyFont="1" applyFill="1"/>
    <xf numFmtId="165" fontId="60" fillId="25" borderId="0" xfId="315" applyNumberFormat="1" applyFont="1" applyFill="1"/>
    <xf numFmtId="165" fontId="60" fillId="25" borderId="0" xfId="315" applyNumberFormat="1" applyFont="1" applyFill="1" applyBorder="1"/>
    <xf numFmtId="165" fontId="77" fillId="25" borderId="0" xfId="315" applyNumberFormat="1" applyFont="1" applyFill="1"/>
    <xf numFmtId="165" fontId="59" fillId="25" borderId="0" xfId="315" applyNumberFormat="1" applyFont="1" applyFill="1" applyAlignment="1" applyProtection="1">
      <alignment horizontal="centerContinuous"/>
    </xf>
    <xf numFmtId="165" fontId="60" fillId="25" borderId="0" xfId="315" applyNumberFormat="1" applyFont="1" applyFill="1" applyAlignment="1">
      <alignment horizontal="centerContinuous"/>
    </xf>
    <xf numFmtId="165" fontId="60" fillId="25" borderId="0" xfId="315" applyNumberFormat="1" applyFont="1" applyFill="1" applyBorder="1" applyAlignment="1">
      <alignment horizontal="centerContinuous"/>
    </xf>
    <xf numFmtId="165" fontId="60" fillId="25" borderId="29" xfId="315" applyNumberFormat="1" applyFont="1" applyFill="1" applyBorder="1"/>
    <xf numFmtId="165" fontId="62" fillId="25" borderId="29" xfId="315" applyNumberFormat="1" applyFont="1" applyFill="1" applyBorder="1" applyAlignment="1">
      <alignment horizontal="right"/>
    </xf>
    <xf numFmtId="165" fontId="60" fillId="25" borderId="10" xfId="315" applyNumberFormat="1" applyFont="1" applyFill="1" applyBorder="1"/>
    <xf numFmtId="165" fontId="60" fillId="25" borderId="14" xfId="315" applyNumberFormat="1" applyFont="1" applyFill="1" applyBorder="1"/>
    <xf numFmtId="165" fontId="60" fillId="25" borderId="18" xfId="315" applyNumberFormat="1" applyFont="1" applyFill="1" applyBorder="1"/>
    <xf numFmtId="165" fontId="59" fillId="25" borderId="35" xfId="315" applyNumberFormat="1" applyFont="1" applyFill="1" applyBorder="1" applyAlignment="1" applyProtection="1">
      <alignment horizontal="centerContinuous"/>
    </xf>
    <xf numFmtId="165" fontId="77" fillId="25" borderId="0" xfId="315" applyNumberFormat="1" applyFont="1" applyFill="1" applyAlignment="1" applyProtection="1">
      <alignment horizontal="center"/>
    </xf>
    <xf numFmtId="165" fontId="59" fillId="25" borderId="35" xfId="315" applyNumberFormat="1" applyFont="1" applyFill="1" applyBorder="1" applyAlignment="1" applyProtection="1">
      <alignment horizontal="center"/>
    </xf>
    <xf numFmtId="165" fontId="62" fillId="25" borderId="18" xfId="315" applyNumberFormat="1" applyFont="1" applyFill="1" applyBorder="1" applyAlignment="1">
      <alignment horizontal="centerContinuous"/>
    </xf>
    <xf numFmtId="165" fontId="106" fillId="25" borderId="28" xfId="315" applyNumberFormat="1" applyFont="1" applyFill="1" applyBorder="1" applyAlignment="1">
      <alignment horizontal="left"/>
    </xf>
    <xf numFmtId="165" fontId="106" fillId="25" borderId="45" xfId="315" applyNumberFormat="1" applyFont="1" applyFill="1" applyBorder="1" applyAlignment="1">
      <alignment horizontal="left"/>
    </xf>
    <xf numFmtId="165" fontId="107" fillId="25" borderId="20" xfId="315" applyNumberFormat="1" applyFont="1" applyFill="1" applyBorder="1" applyAlignment="1" applyProtection="1">
      <alignment horizontal="center"/>
      <protection locked="0"/>
    </xf>
    <xf numFmtId="165" fontId="66" fillId="25" borderId="35" xfId="315" applyNumberFormat="1" applyFont="1" applyFill="1" applyBorder="1" applyAlignment="1">
      <alignment horizontal="center"/>
    </xf>
    <xf numFmtId="165" fontId="59" fillId="25" borderId="35" xfId="315" applyNumberFormat="1" applyFont="1" applyFill="1" applyBorder="1" applyAlignment="1" applyProtection="1">
      <alignment horizontal="left"/>
    </xf>
    <xf numFmtId="165" fontId="59" fillId="25" borderId="18" xfId="315" applyNumberFormat="1" applyFont="1" applyFill="1" applyBorder="1" applyAlignment="1" applyProtection="1">
      <alignment horizontal="center"/>
    </xf>
    <xf numFmtId="165" fontId="62" fillId="25" borderId="10" xfId="315" applyNumberFormat="1" applyFont="1" applyFill="1" applyBorder="1" applyAlignment="1"/>
    <xf numFmtId="165" fontId="106" fillId="25" borderId="29" xfId="315" applyNumberFormat="1" applyFont="1" applyFill="1" applyBorder="1" applyAlignment="1">
      <alignment horizontal="left"/>
    </xf>
    <xf numFmtId="165" fontId="66" fillId="25" borderId="20" xfId="315" applyNumberFormat="1" applyFont="1" applyFill="1" applyBorder="1" applyAlignment="1" applyProtection="1">
      <alignment horizontal="center"/>
    </xf>
    <xf numFmtId="165" fontId="48" fillId="25" borderId="35" xfId="315" applyNumberFormat="1" applyFont="1" applyFill="1" applyBorder="1" applyAlignment="1" applyProtection="1">
      <alignment horizontal="left"/>
      <protection locked="0"/>
    </xf>
    <xf numFmtId="165" fontId="59" fillId="25" borderId="0" xfId="315" applyNumberFormat="1" applyFont="1" applyFill="1" applyBorder="1" applyAlignment="1" applyProtection="1">
      <alignment horizontal="center"/>
    </xf>
    <xf numFmtId="165" fontId="59" fillId="25" borderId="20" xfId="315" applyNumberFormat="1" applyFont="1" applyFill="1" applyBorder="1" applyAlignment="1" applyProtection="1">
      <alignment horizontal="center"/>
    </xf>
    <xf numFmtId="165" fontId="66" fillId="25" borderId="35" xfId="315" applyNumberFormat="1" applyFont="1" applyFill="1" applyBorder="1" applyAlignment="1" applyProtection="1">
      <alignment horizontal="center"/>
    </xf>
    <xf numFmtId="165" fontId="60" fillId="25" borderId="36" xfId="315" applyNumberFormat="1" applyFont="1" applyFill="1" applyBorder="1"/>
    <xf numFmtId="165" fontId="48" fillId="25" borderId="22" xfId="315" applyNumberFormat="1" applyFont="1" applyFill="1" applyBorder="1" applyAlignment="1">
      <alignment horizontal="left"/>
    </xf>
    <xf numFmtId="165" fontId="67" fillId="25" borderId="58" xfId="315" quotePrefix="1" applyNumberFormat="1" applyFont="1" applyFill="1" applyBorder="1" applyAlignment="1" applyProtection="1">
      <alignment horizontal="center"/>
    </xf>
    <xf numFmtId="165" fontId="67" fillId="25" borderId="26" xfId="315" quotePrefix="1" applyNumberFormat="1" applyFont="1" applyFill="1" applyBorder="1" applyAlignment="1" applyProtection="1">
      <alignment horizontal="center"/>
    </xf>
    <xf numFmtId="165" fontId="66" fillId="25" borderId="23" xfId="315" applyNumberFormat="1" applyFont="1" applyFill="1" applyBorder="1" applyAlignment="1" applyProtection="1">
      <alignment horizontal="centerContinuous"/>
    </xf>
    <xf numFmtId="165" fontId="106" fillId="25" borderId="37" xfId="315" applyNumberFormat="1" applyFont="1" applyFill="1" applyBorder="1" applyAlignment="1" applyProtection="1">
      <alignment horizontal="center"/>
    </xf>
    <xf numFmtId="165" fontId="60" fillId="25" borderId="27" xfId="315" applyNumberFormat="1" applyFont="1" applyFill="1" applyBorder="1"/>
    <xf numFmtId="165" fontId="60" fillId="25" borderId="28" xfId="315" applyNumberFormat="1" applyFont="1" applyFill="1" applyBorder="1"/>
    <xf numFmtId="165" fontId="108" fillId="25" borderId="33" xfId="315" applyNumberFormat="1" applyFont="1" applyFill="1" applyBorder="1" applyAlignment="1" applyProtection="1">
      <alignment horizontal="centerContinuous" vertical="center"/>
    </xf>
    <xf numFmtId="165" fontId="108" fillId="25" borderId="36" xfId="315" applyNumberFormat="1" applyFont="1" applyFill="1" applyBorder="1" applyAlignment="1" applyProtection="1">
      <alignment horizontal="center"/>
    </xf>
    <xf numFmtId="165" fontId="108" fillId="25" borderId="33" xfId="315" applyNumberFormat="1" applyFont="1" applyFill="1" applyBorder="1" applyAlignment="1" applyProtection="1">
      <alignment horizontal="center"/>
    </xf>
    <xf numFmtId="165" fontId="108" fillId="25" borderId="42" xfId="315" applyNumberFormat="1" applyFont="1" applyFill="1" applyBorder="1" applyAlignment="1" applyProtection="1">
      <alignment horizontal="center"/>
    </xf>
    <xf numFmtId="165" fontId="108" fillId="25" borderId="45" xfId="315" applyNumberFormat="1" applyFont="1" applyFill="1" applyBorder="1" applyAlignment="1" applyProtection="1">
      <alignment horizontal="center"/>
    </xf>
    <xf numFmtId="165" fontId="60" fillId="25" borderId="11" xfId="315" applyNumberFormat="1" applyFont="1" applyFill="1" applyBorder="1"/>
    <xf numFmtId="165" fontId="69" fillId="25" borderId="14" xfId="315" applyNumberFormat="1" applyFont="1" applyFill="1" applyBorder="1" applyAlignment="1" applyProtection="1">
      <alignment horizontal="center"/>
    </xf>
    <xf numFmtId="175" fontId="69" fillId="25" borderId="0" xfId="315" applyNumberFormat="1" applyFont="1" applyFill="1" applyBorder="1"/>
    <xf numFmtId="175" fontId="69" fillId="25" borderId="14" xfId="315" applyNumberFormat="1" applyFont="1" applyFill="1" applyBorder="1"/>
    <xf numFmtId="175" fontId="69" fillId="25" borderId="15" xfId="315" applyNumberFormat="1" applyFont="1" applyFill="1" applyBorder="1"/>
    <xf numFmtId="175" fontId="69" fillId="25" borderId="18" xfId="315" applyNumberFormat="1" applyFont="1" applyFill="1" applyBorder="1" applyProtection="1"/>
    <xf numFmtId="175" fontId="69" fillId="25" borderId="14" xfId="315" applyNumberFormat="1" applyFont="1" applyFill="1" applyBorder="1" applyProtection="1"/>
    <xf numFmtId="165" fontId="65" fillId="25" borderId="0" xfId="315" quotePrefix="1" applyNumberFormat="1" applyFont="1" applyFill="1" applyBorder="1" applyAlignment="1" applyProtection="1">
      <alignment horizontal="left"/>
    </xf>
    <xf numFmtId="1" fontId="60" fillId="25" borderId="35" xfId="315" applyNumberFormat="1" applyFont="1" applyFill="1" applyBorder="1" applyAlignment="1">
      <alignment horizontal="left"/>
    </xf>
    <xf numFmtId="165" fontId="78" fillId="25" borderId="0" xfId="315" applyNumberFormat="1" applyFont="1" applyFill="1"/>
    <xf numFmtId="165" fontId="78" fillId="25" borderId="0" xfId="315" applyNumberFormat="1" applyFont="1" applyFill="1" applyBorder="1"/>
    <xf numFmtId="165" fontId="77" fillId="25" borderId="0" xfId="315" applyNumberFormat="1" applyFont="1" applyFill="1" applyBorder="1"/>
    <xf numFmtId="165" fontId="60" fillId="25" borderId="11" xfId="315" applyNumberFormat="1" applyFont="1" applyFill="1" applyBorder="1" applyAlignment="1" applyProtection="1">
      <alignment horizontal="left"/>
    </xf>
    <xf numFmtId="165" fontId="60" fillId="25" borderId="11" xfId="315" applyNumberFormat="1" applyFont="1" applyFill="1" applyBorder="1" applyAlignment="1" applyProtection="1">
      <alignment horizontal="center"/>
    </xf>
    <xf numFmtId="175" fontId="60" fillId="25" borderId="11" xfId="315" applyNumberFormat="1" applyFont="1" applyFill="1" applyBorder="1"/>
    <xf numFmtId="175" fontId="71" fillId="25" borderId="11" xfId="315" applyNumberFormat="1" applyFont="1" applyFill="1" applyBorder="1" applyProtection="1"/>
    <xf numFmtId="167" fontId="77" fillId="25" borderId="0" xfId="315" applyNumberFormat="1" applyFont="1" applyFill="1"/>
    <xf numFmtId="3" fontId="77" fillId="25" borderId="0" xfId="315" applyNumberFormat="1" applyFont="1" applyFill="1"/>
    <xf numFmtId="0" fontId="48" fillId="0" borderId="0" xfId="449" applyFont="1" applyAlignment="1">
      <alignment horizontal="center"/>
    </xf>
    <xf numFmtId="3" fontId="59" fillId="0" borderId="0" xfId="449" applyNumberFormat="1" applyFont="1" applyAlignment="1">
      <alignment horizontal="right"/>
    </xf>
    <xf numFmtId="0" fontId="60" fillId="0" borderId="15" xfId="449" applyFont="1" applyBorder="1"/>
    <xf numFmtId="0" fontId="60" fillId="0" borderId="14" xfId="449" applyFont="1" applyBorder="1"/>
    <xf numFmtId="165" fontId="59" fillId="0" borderId="17" xfId="341" applyFont="1" applyBorder="1" applyAlignment="1">
      <alignment horizontal="center"/>
    </xf>
    <xf numFmtId="3" fontId="59" fillId="0" borderId="15" xfId="449" applyNumberFormat="1" applyFont="1" applyBorder="1" applyAlignment="1">
      <alignment horizontal="center"/>
    </xf>
    <xf numFmtId="0" fontId="59" fillId="0" borderId="35" xfId="449" applyFont="1" applyBorder="1" applyAlignment="1">
      <alignment horizontal="center"/>
    </xf>
    <xf numFmtId="165" fontId="59" fillId="0" borderId="20" xfId="341" applyFont="1" applyBorder="1" applyAlignment="1" applyProtection="1">
      <alignment horizontal="center" vertical="center"/>
    </xf>
    <xf numFmtId="3" fontId="59" fillId="0" borderId="20" xfId="449" applyNumberFormat="1" applyFont="1" applyBorder="1" applyAlignment="1">
      <alignment horizontal="center"/>
    </xf>
    <xf numFmtId="0" fontId="60" fillId="0" borderId="20" xfId="449" applyFont="1" applyBorder="1"/>
    <xf numFmtId="0" fontId="59" fillId="0" borderId="37" xfId="449" applyFont="1" applyBorder="1"/>
    <xf numFmtId="165" fontId="59" fillId="0" borderId="23" xfId="341" applyFont="1" applyBorder="1" applyAlignment="1">
      <alignment horizontal="center"/>
    </xf>
    <xf numFmtId="3" fontId="59" fillId="0" borderId="35" xfId="449" quotePrefix="1" applyNumberFormat="1" applyFont="1" applyBorder="1" applyAlignment="1">
      <alignment horizontal="center"/>
    </xf>
    <xf numFmtId="0" fontId="64" fillId="0" borderId="27" xfId="449" quotePrefix="1" applyFont="1" applyBorder="1" applyAlignment="1">
      <alignment horizontal="center" vertical="center"/>
    </xf>
    <xf numFmtId="0" fontId="59" fillId="0" borderId="15" xfId="449" applyFont="1" applyBorder="1" applyAlignment="1">
      <alignment horizontal="center"/>
    </xf>
    <xf numFmtId="0" fontId="59" fillId="0" borderId="15" xfId="449" quotePrefix="1" applyFont="1" applyBorder="1"/>
    <xf numFmtId="0" fontId="48" fillId="0" borderId="20" xfId="449" applyFont="1" applyBorder="1"/>
    <xf numFmtId="0" fontId="65" fillId="0" borderId="20" xfId="487" applyFont="1" applyBorder="1" applyAlignment="1">
      <alignment vertical="center"/>
    </xf>
    <xf numFmtId="0" fontId="66" fillId="0" borderId="20" xfId="449" applyFont="1" applyBorder="1"/>
    <xf numFmtId="0" fontId="59" fillId="0" borderId="20" xfId="487" quotePrefix="1" applyFont="1" applyBorder="1" applyAlignment="1">
      <alignment vertical="center"/>
    </xf>
    <xf numFmtId="0" fontId="60" fillId="0" borderId="20" xfId="487" quotePrefix="1" applyFont="1" applyBorder="1" applyAlignment="1"/>
    <xf numFmtId="0" fontId="60" fillId="0" borderId="20" xfId="487" quotePrefix="1" applyFont="1" applyBorder="1" applyAlignment="1">
      <alignment vertical="center"/>
    </xf>
    <xf numFmtId="0" fontId="59" fillId="0" borderId="20" xfId="449" applyFont="1" applyBorder="1" applyAlignment="1">
      <alignment horizontal="center"/>
    </xf>
    <xf numFmtId="0" fontId="59" fillId="0" borderId="20" xfId="449" quotePrefix="1" applyFont="1" applyBorder="1"/>
    <xf numFmtId="0" fontId="60" fillId="0" borderId="20" xfId="488" quotePrefix="1" applyFont="1" applyBorder="1" applyAlignment="1" applyProtection="1">
      <alignment horizontal="left" vertical="center"/>
      <protection locked="0" hidden="1"/>
    </xf>
    <xf numFmtId="0" fontId="60" fillId="0" borderId="20" xfId="488" quotePrefix="1" applyFont="1" applyBorder="1" applyAlignment="1" applyProtection="1">
      <alignment vertical="center"/>
      <protection locked="0" hidden="1"/>
    </xf>
    <xf numFmtId="0" fontId="48" fillId="0" borderId="23" xfId="449" applyFont="1" applyBorder="1"/>
    <xf numFmtId="0" fontId="60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6" fillId="0" borderId="0" xfId="0" applyFont="1" applyProtection="1">
      <protection locked="0" hidden="1"/>
    </xf>
    <xf numFmtId="0" fontId="117" fillId="0" borderId="0" xfId="0" applyFont="1" applyProtection="1">
      <protection locked="0" hidden="1"/>
    </xf>
    <xf numFmtId="0" fontId="116" fillId="0" borderId="0" xfId="0" applyFont="1" applyBorder="1" applyProtection="1">
      <protection locked="0" hidden="1"/>
    </xf>
    <xf numFmtId="0" fontId="63" fillId="0" borderId="0" xfId="0" applyFont="1" applyAlignment="1" applyProtection="1">
      <alignment horizontal="center"/>
      <protection locked="0" hidden="1"/>
    </xf>
    <xf numFmtId="0" fontId="116" fillId="0" borderId="10" xfId="0" applyFont="1" applyBorder="1" applyProtection="1">
      <protection locked="0" hidden="1"/>
    </xf>
    <xf numFmtId="0" fontId="116" fillId="0" borderId="11" xfId="0" applyFont="1" applyBorder="1" applyProtection="1">
      <protection locked="0" hidden="1"/>
    </xf>
    <xf numFmtId="0" fontId="116" fillId="0" borderId="14" xfId="0" applyFont="1" applyBorder="1" applyProtection="1">
      <protection locked="0" hidden="1"/>
    </xf>
    <xf numFmtId="0" fontId="78" fillId="0" borderId="11" xfId="492" applyFont="1" applyFill="1" applyBorder="1" applyAlignment="1">
      <alignment horizontal="centerContinuous" vertical="center"/>
    </xf>
    <xf numFmtId="0" fontId="117" fillId="0" borderId="15" xfId="0" applyFont="1" applyBorder="1" applyAlignment="1" applyProtection="1">
      <alignment horizontal="center" vertical="center"/>
      <protection locked="0" hidden="1"/>
    </xf>
    <xf numFmtId="0" fontId="117" fillId="0" borderId="28" xfId="0" applyFont="1" applyBorder="1" applyAlignment="1" applyProtection="1">
      <alignment horizontal="centerContinuous" vertical="center"/>
      <protection locked="0" hidden="1"/>
    </xf>
    <xf numFmtId="0" fontId="117" fillId="0" borderId="45" xfId="0" applyFont="1" applyBorder="1" applyAlignment="1" applyProtection="1">
      <alignment horizontal="centerContinuous" vertical="center"/>
      <protection locked="0" hidden="1"/>
    </xf>
    <xf numFmtId="0" fontId="117" fillId="0" borderId="14" xfId="0" applyFont="1" applyBorder="1" applyAlignment="1" applyProtection="1">
      <alignment horizontal="centerContinuous" vertical="center"/>
      <protection locked="0" hidden="1"/>
    </xf>
    <xf numFmtId="0" fontId="117" fillId="0" borderId="18" xfId="0" applyFont="1" applyBorder="1" applyAlignment="1" applyProtection="1">
      <alignment horizontal="centerContinuous"/>
      <protection locked="0" hidden="1"/>
    </xf>
    <xf numFmtId="0" fontId="117" fillId="0" borderId="0" xfId="0" applyFont="1" applyBorder="1" applyAlignment="1" applyProtection="1">
      <alignment horizontal="centerContinuous"/>
      <protection locked="0" hidden="1"/>
    </xf>
    <xf numFmtId="0" fontId="118" fillId="0" borderId="35" xfId="0" applyFont="1" applyBorder="1" applyAlignment="1" applyProtection="1">
      <alignment horizontal="centerContinuous"/>
      <protection locked="0" hidden="1"/>
    </xf>
    <xf numFmtId="0" fontId="78" fillId="0" borderId="0" xfId="492" applyFont="1" applyFill="1" applyBorder="1" applyAlignment="1">
      <alignment horizontal="centerContinuous" vertical="center"/>
    </xf>
    <xf numFmtId="0" fontId="117" fillId="0" borderId="20" xfId="0" applyFont="1" applyBorder="1" applyAlignment="1" applyProtection="1">
      <alignment horizontal="center" vertical="center"/>
      <protection locked="0" hidden="1"/>
    </xf>
    <xf numFmtId="0" fontId="117" fillId="0" borderId="15" xfId="0" applyFont="1" applyBorder="1" applyAlignment="1" applyProtection="1">
      <alignment horizontal="center"/>
      <protection locked="0" hidden="1"/>
    </xf>
    <xf numFmtId="0" fontId="116" fillId="0" borderId="18" xfId="0" applyFont="1" applyBorder="1" applyProtection="1">
      <protection locked="0" hidden="1"/>
    </xf>
    <xf numFmtId="0" fontId="116" fillId="0" borderId="35" xfId="0" applyFont="1" applyBorder="1" applyProtection="1">
      <protection locked="0" hidden="1"/>
    </xf>
    <xf numFmtId="0" fontId="78" fillId="0" borderId="36" xfId="492" applyFont="1" applyFill="1" applyBorder="1" applyAlignment="1">
      <alignment horizontal="centerContinuous" vertical="center"/>
    </xf>
    <xf numFmtId="0" fontId="117" fillId="0" borderId="20" xfId="0" quotePrefix="1" applyFont="1" applyBorder="1" applyAlignment="1" applyProtection="1">
      <alignment horizontal="centerContinuous" vertical="center"/>
      <protection locked="0" hidden="1"/>
    </xf>
    <xf numFmtId="0" fontId="117" fillId="0" borderId="20" xfId="0" applyFont="1" applyBorder="1" applyAlignment="1" applyProtection="1">
      <alignment horizontal="centerContinuous" vertical="center"/>
      <protection locked="0" hidden="1"/>
    </xf>
    <xf numFmtId="0" fontId="119" fillId="0" borderId="0" xfId="0" applyFont="1" applyProtection="1">
      <protection locked="0" hidden="1"/>
    </xf>
    <xf numFmtId="0" fontId="120" fillId="0" borderId="18" xfId="0" applyFont="1" applyBorder="1" applyAlignment="1" applyProtection="1">
      <alignment horizontal="center" vertical="center"/>
      <protection locked="0" hidden="1"/>
    </xf>
    <xf numFmtId="0" fontId="120" fillId="0" borderId="0" xfId="0" applyFont="1" applyBorder="1" applyAlignment="1" applyProtection="1">
      <alignment horizontal="center" vertical="center"/>
      <protection locked="0" hidden="1"/>
    </xf>
    <xf numFmtId="0" fontId="120" fillId="0" borderId="37" xfId="0" applyFont="1" applyBorder="1" applyAlignment="1" applyProtection="1">
      <alignment horizontal="center" vertical="center"/>
      <protection locked="0" hidden="1"/>
    </xf>
    <xf numFmtId="0" fontId="120" fillId="0" borderId="27" xfId="0" applyFont="1" applyBorder="1" applyAlignment="1" applyProtection="1">
      <alignment horizontal="center" vertical="center"/>
      <protection locked="0" hidden="1"/>
    </xf>
    <xf numFmtId="0" fontId="120" fillId="0" borderId="42" xfId="0" applyFont="1" applyBorder="1" applyAlignment="1" applyProtection="1">
      <alignment horizontal="center" vertical="center"/>
      <protection locked="0" hidden="1"/>
    </xf>
    <xf numFmtId="0" fontId="120" fillId="0" borderId="42" xfId="0" applyFont="1" applyBorder="1" applyAlignment="1" applyProtection="1">
      <alignment horizontal="centerContinuous" vertical="center"/>
      <protection locked="0" hidden="1"/>
    </xf>
    <xf numFmtId="0" fontId="116" fillId="0" borderId="0" xfId="0" applyFont="1" applyAlignment="1" applyProtection="1">
      <alignment horizontal="center" vertical="top"/>
      <protection locked="0" hidden="1"/>
    </xf>
    <xf numFmtId="0" fontId="117" fillId="0" borderId="18" xfId="0" applyFont="1" applyBorder="1" applyAlignment="1" applyProtection="1">
      <alignment vertical="center"/>
      <protection locked="0" hidden="1"/>
    </xf>
    <xf numFmtId="0" fontId="117" fillId="0" borderId="0" xfId="0" applyFont="1" applyBorder="1" applyAlignment="1" applyProtection="1">
      <alignment vertical="center"/>
      <protection locked="0" hidden="1"/>
    </xf>
    <xf numFmtId="0" fontId="117" fillId="0" borderId="35" xfId="0" applyFont="1" applyBorder="1" applyAlignment="1" applyProtection="1">
      <alignment vertical="center"/>
      <protection locked="0" hidden="1"/>
    </xf>
    <xf numFmtId="166" fontId="59" fillId="0" borderId="20" xfId="0" applyNumberFormat="1" applyFont="1" applyFill="1" applyBorder="1" applyAlignment="1" applyProtection="1">
      <alignment vertical="center"/>
      <protection locked="0" hidden="1"/>
    </xf>
    <xf numFmtId="0" fontId="122" fillId="0" borderId="18" xfId="0" applyFont="1" applyBorder="1" applyAlignment="1" applyProtection="1">
      <alignment vertical="center"/>
      <protection locked="0" hidden="1"/>
    </xf>
    <xf numFmtId="0" fontId="122" fillId="0" borderId="0" xfId="0" applyFont="1" applyBorder="1" applyAlignment="1" applyProtection="1">
      <alignment vertical="center"/>
      <protection locked="0" hidden="1"/>
    </xf>
    <xf numFmtId="166" fontId="60" fillId="0" borderId="20" xfId="0" applyNumberFormat="1" applyFont="1" applyFill="1" applyBorder="1" applyAlignment="1" applyProtection="1">
      <alignment vertical="center"/>
      <protection locked="0" hidden="1"/>
    </xf>
    <xf numFmtId="0" fontId="117" fillId="0" borderId="18" xfId="0" quotePrefix="1" applyFont="1" applyBorder="1" applyAlignment="1" applyProtection="1">
      <alignment horizontal="center"/>
      <protection locked="0" hidden="1"/>
    </xf>
    <xf numFmtId="0" fontId="117" fillId="0" borderId="0" xfId="0" applyFont="1" applyBorder="1" applyAlignment="1" applyProtection="1">
      <alignment horizontal="left"/>
      <protection locked="0" hidden="1"/>
    </xf>
    <xf numFmtId="0" fontId="117" fillId="0" borderId="35" xfId="0" quotePrefix="1" applyFont="1" applyBorder="1" applyAlignment="1" applyProtection="1">
      <alignment horizontal="center"/>
      <protection locked="0" hidden="1"/>
    </xf>
    <xf numFmtId="0" fontId="116" fillId="0" borderId="18" xfId="0" applyFont="1" applyBorder="1" applyAlignment="1" applyProtection="1">
      <alignment vertical="center"/>
      <protection locked="0" hidden="1"/>
    </xf>
    <xf numFmtId="0" fontId="121" fillId="0" borderId="0" xfId="0" applyFont="1" applyBorder="1" applyAlignment="1" applyProtection="1">
      <alignment vertical="center"/>
      <protection locked="0" hidden="1"/>
    </xf>
    <xf numFmtId="0" fontId="116" fillId="0" borderId="35" xfId="0" applyFont="1" applyBorder="1" applyAlignment="1" applyProtection="1">
      <alignment vertical="center"/>
      <protection locked="0" hidden="1"/>
    </xf>
    <xf numFmtId="0" fontId="116" fillId="0" borderId="0" xfId="0" applyFont="1" applyBorder="1" applyAlignment="1" applyProtection="1">
      <alignment vertical="center"/>
      <protection locked="0" hidden="1"/>
    </xf>
    <xf numFmtId="0" fontId="116" fillId="0" borderId="18" xfId="0" applyFont="1" applyBorder="1" applyAlignment="1" applyProtection="1">
      <alignment horizontal="left" vertical="center"/>
      <protection locked="0" hidden="1"/>
    </xf>
    <xf numFmtId="0" fontId="116" fillId="0" borderId="35" xfId="0" applyFont="1" applyBorder="1" applyAlignment="1" applyProtection="1">
      <alignment horizontal="left" vertical="center"/>
      <protection locked="0" hidden="1"/>
    </xf>
    <xf numFmtId="2" fontId="116" fillId="0" borderId="0" xfId="0" applyNumberFormat="1" applyFont="1" applyBorder="1" applyAlignment="1" applyProtection="1">
      <alignment horizontal="center" vertical="top" wrapText="1"/>
      <protection locked="0" hidden="1"/>
    </xf>
    <xf numFmtId="2" fontId="116" fillId="0" borderId="0" xfId="0" applyNumberFormat="1" applyFont="1" applyBorder="1" applyAlignment="1" applyProtection="1">
      <alignment vertical="top" wrapText="1"/>
      <protection locked="0" hidden="1"/>
    </xf>
    <xf numFmtId="2" fontId="116" fillId="0" borderId="35" xfId="0" applyNumberFormat="1" applyFont="1" applyBorder="1" applyAlignment="1" applyProtection="1">
      <alignment vertical="center" wrapText="1"/>
      <protection locked="0" hidden="1"/>
    </xf>
    <xf numFmtId="0" fontId="117" fillId="0" borderId="35" xfId="0" applyFont="1" applyBorder="1" applyAlignment="1" applyProtection="1">
      <alignment horizontal="center" vertical="center"/>
      <protection locked="0" hidden="1"/>
    </xf>
    <xf numFmtId="0" fontId="117" fillId="0" borderId="18" xfId="0" applyFont="1" applyBorder="1" applyAlignment="1" applyProtection="1">
      <alignment horizontal="center" vertical="center"/>
      <protection locked="0" hidden="1"/>
    </xf>
    <xf numFmtId="2" fontId="116" fillId="0" borderId="35" xfId="0" applyNumberFormat="1" applyFont="1" applyBorder="1" applyAlignment="1" applyProtection="1">
      <alignment vertical="top" wrapText="1"/>
      <protection locked="0" hidden="1"/>
    </xf>
    <xf numFmtId="0" fontId="116" fillId="0" borderId="0" xfId="0" applyFont="1" applyAlignment="1" applyProtection="1">
      <alignment vertical="center"/>
      <protection locked="0" hidden="1"/>
    </xf>
    <xf numFmtId="0" fontId="117" fillId="0" borderId="18" xfId="0" applyFont="1" applyBorder="1" applyAlignment="1" applyProtection="1">
      <alignment horizontal="center"/>
      <protection locked="0" hidden="1"/>
    </xf>
    <xf numFmtId="0" fontId="117" fillId="0" borderId="0" xfId="0" applyFont="1" applyBorder="1" applyAlignment="1" applyProtection="1">
      <protection locked="0" hidden="1"/>
    </xf>
    <xf numFmtId="0" fontId="117" fillId="0" borderId="35" xfId="0" applyFont="1" applyBorder="1" applyAlignment="1" applyProtection="1">
      <protection locked="0" hidden="1"/>
    </xf>
    <xf numFmtId="0" fontId="117" fillId="0" borderId="36" xfId="0" applyFont="1" applyBorder="1" applyAlignment="1" applyProtection="1">
      <alignment horizontal="center" vertical="center"/>
      <protection locked="0" hidden="1"/>
    </xf>
    <xf numFmtId="0" fontId="117" fillId="0" borderId="29" xfId="0" applyFont="1" applyBorder="1" applyAlignment="1" applyProtection="1">
      <alignment vertical="center"/>
      <protection locked="0" hidden="1"/>
    </xf>
    <xf numFmtId="0" fontId="117" fillId="0" borderId="37" xfId="0" applyFont="1" applyBorder="1" applyAlignment="1" applyProtection="1">
      <alignment vertical="center"/>
      <protection locked="0" hidden="1"/>
    </xf>
    <xf numFmtId="166" fontId="59" fillId="0" borderId="23" xfId="0" applyNumberFormat="1" applyFont="1" applyFill="1" applyBorder="1" applyAlignment="1" applyProtection="1">
      <alignment vertical="center"/>
      <protection locked="0" hidden="1"/>
    </xf>
    <xf numFmtId="0" fontId="117" fillId="0" borderId="0" xfId="0" applyFont="1" applyAlignment="1" applyProtection="1">
      <alignment horizontal="center"/>
      <protection locked="0" hidden="1"/>
    </xf>
    <xf numFmtId="179" fontId="83" fillId="0" borderId="29" xfId="340" applyNumberFormat="1" applyFont="1" applyFill="1" applyBorder="1" applyAlignment="1" applyProtection="1"/>
    <xf numFmtId="178" fontId="117" fillId="0" borderId="15" xfId="0" applyNumberFormat="1" applyFont="1" applyFill="1" applyBorder="1" applyAlignment="1" applyProtection="1">
      <alignment vertical="center"/>
      <protection locked="0" hidden="1"/>
    </xf>
    <xf numFmtId="178" fontId="117" fillId="0" borderId="20" xfId="0" applyNumberFormat="1" applyFont="1" applyFill="1" applyBorder="1" applyAlignment="1" applyProtection="1">
      <alignment vertical="center"/>
      <protection locked="0" hidden="1"/>
    </xf>
    <xf numFmtId="178" fontId="116" fillId="0" borderId="20" xfId="0" applyNumberFormat="1" applyFont="1" applyFill="1" applyBorder="1" applyAlignment="1" applyProtection="1">
      <alignment vertical="center"/>
      <protection locked="0" hidden="1"/>
    </xf>
    <xf numFmtId="178" fontId="116" fillId="0" borderId="35" xfId="0" applyNumberFormat="1" applyFont="1" applyFill="1" applyBorder="1" applyAlignment="1" applyProtection="1">
      <alignment horizontal="right" vertical="center"/>
      <protection locked="0" hidden="1"/>
    </xf>
    <xf numFmtId="178" fontId="117" fillId="0" borderId="23" xfId="0" applyNumberFormat="1" applyFont="1" applyFill="1" applyBorder="1" applyAlignment="1" applyProtection="1">
      <alignment vertical="center"/>
      <protection locked="0" hidden="1"/>
    </xf>
    <xf numFmtId="178" fontId="117" fillId="0" borderId="10" xfId="0" applyNumberFormat="1" applyFont="1" applyBorder="1" applyAlignment="1" applyProtection="1">
      <alignment vertical="center"/>
      <protection locked="0" hidden="1"/>
    </xf>
    <xf numFmtId="178" fontId="117" fillId="0" borderId="18" xfId="0" applyNumberFormat="1" applyFont="1" applyBorder="1" applyAlignment="1" applyProtection="1">
      <alignment vertical="center"/>
      <protection locked="0" hidden="1"/>
    </xf>
    <xf numFmtId="178" fontId="116" fillId="0" borderId="18" xfId="0" applyNumberFormat="1" applyFont="1" applyBorder="1" applyAlignment="1" applyProtection="1">
      <alignment vertical="center"/>
      <protection locked="0" hidden="1"/>
    </xf>
    <xf numFmtId="166" fontId="59" fillId="0" borderId="15" xfId="0" applyNumberFormat="1" applyFont="1" applyFill="1" applyBorder="1" applyAlignment="1" applyProtection="1">
      <alignment vertical="center"/>
      <protection locked="0" hidden="1"/>
    </xf>
    <xf numFmtId="165" fontId="74" fillId="0" borderId="0" xfId="342" applyFont="1" applyFill="1" applyAlignment="1">
      <alignment vertical="center"/>
    </xf>
    <xf numFmtId="0" fontId="0" fillId="25" borderId="0" xfId="0" applyFill="1"/>
    <xf numFmtId="0" fontId="65" fillId="25" borderId="0" xfId="0" applyFont="1" applyFill="1"/>
    <xf numFmtId="0" fontId="65" fillId="0" borderId="0" xfId="0" applyFont="1"/>
    <xf numFmtId="178" fontId="117" fillId="25" borderId="20" xfId="0" applyNumberFormat="1" applyFont="1" applyFill="1" applyBorder="1" applyAlignment="1" applyProtection="1">
      <alignment vertical="center"/>
      <protection locked="0" hidden="1"/>
    </xf>
    <xf numFmtId="165" fontId="60" fillId="0" borderId="0" xfId="339" quotePrefix="1" applyFont="1" applyBorder="1" applyAlignment="1" applyProtection="1">
      <alignment horizontal="left"/>
    </xf>
    <xf numFmtId="171" fontId="71" fillId="25" borderId="35" xfId="343" applyNumberFormat="1" applyFont="1" applyFill="1" applyBorder="1" applyAlignment="1" applyProtection="1">
      <alignment horizontal="right" vertical="center"/>
    </xf>
    <xf numFmtId="171" fontId="71" fillId="25" borderId="37" xfId="343" applyNumberFormat="1" applyFont="1" applyFill="1" applyBorder="1" applyAlignment="1" applyProtection="1">
      <alignment horizontal="right" vertical="center"/>
    </xf>
    <xf numFmtId="165" fontId="48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0" fillId="0" borderId="0" xfId="339" quotePrefix="1" applyFont="1" applyFill="1" applyBorder="1" applyAlignment="1" applyProtection="1">
      <alignment horizontal="left"/>
    </xf>
    <xf numFmtId="165" fontId="77" fillId="0" borderId="0" xfId="340" applyFont="1" applyAlignment="1"/>
    <xf numFmtId="165" fontId="65" fillId="0" borderId="0" xfId="340" applyFont="1" applyAlignment="1"/>
    <xf numFmtId="4" fontId="48" fillId="0" borderId="0" xfId="449" applyNumberFormat="1" applyFont="1"/>
    <xf numFmtId="4" fontId="66" fillId="0" borderId="0" xfId="449" applyNumberFormat="1" applyFont="1"/>
    <xf numFmtId="178" fontId="116" fillId="0" borderId="0" xfId="0" applyNumberFormat="1" applyFont="1" applyProtection="1">
      <protection locked="0" hidden="1"/>
    </xf>
    <xf numFmtId="178" fontId="116" fillId="0" borderId="20" xfId="0" applyNumberFormat="1" applyFont="1" applyBorder="1" applyAlignment="1" applyProtection="1">
      <alignment vertical="center"/>
      <protection locked="0" hidden="1"/>
    </xf>
    <xf numFmtId="178" fontId="117" fillId="0" borderId="20" xfId="0" applyNumberFormat="1" applyFont="1" applyBorder="1" applyAlignment="1" applyProtection="1">
      <alignment vertical="center"/>
      <protection locked="0" hidden="1"/>
    </xf>
    <xf numFmtId="178" fontId="117" fillId="0" borderId="23" xfId="0" applyNumberFormat="1" applyFont="1" applyBorder="1" applyAlignment="1" applyProtection="1">
      <alignment vertical="center"/>
      <protection locked="0" hidden="1"/>
    </xf>
    <xf numFmtId="171" fontId="71" fillId="25" borderId="0" xfId="342" applyNumberFormat="1" applyFont="1" applyFill="1" applyBorder="1" applyAlignment="1" applyProtection="1">
      <alignment horizontal="right" vertical="center"/>
    </xf>
    <xf numFmtId="171" fontId="71" fillId="25" borderId="35" xfId="342" applyNumberFormat="1" applyFont="1" applyFill="1" applyBorder="1" applyAlignment="1" applyProtection="1">
      <alignment horizontal="right" vertical="center"/>
    </xf>
    <xf numFmtId="180" fontId="71" fillId="0" borderId="0" xfId="342" applyNumberFormat="1" applyFont="1" applyFill="1" applyBorder="1" applyAlignment="1" applyProtection="1">
      <alignment vertical="center"/>
    </xf>
    <xf numFmtId="180" fontId="69" fillId="0" borderId="0" xfId="342" applyNumberFormat="1" applyFont="1" applyFill="1" applyBorder="1" applyAlignment="1" applyProtection="1">
      <alignment vertical="center"/>
    </xf>
    <xf numFmtId="180" fontId="69" fillId="0" borderId="14" xfId="342" applyNumberFormat="1" applyFont="1" applyFill="1" applyBorder="1" applyAlignment="1" applyProtection="1">
      <alignment vertical="center"/>
    </xf>
    <xf numFmtId="180" fontId="69" fillId="0" borderId="18" xfId="342" applyNumberFormat="1" applyFont="1" applyFill="1" applyBorder="1" applyAlignment="1" applyProtection="1">
      <alignment vertical="center"/>
    </xf>
    <xf numFmtId="180" fontId="69" fillId="0" borderId="35" xfId="342" applyNumberFormat="1" applyFont="1" applyFill="1" applyBorder="1" applyAlignment="1" applyProtection="1">
      <alignment vertical="center"/>
    </xf>
    <xf numFmtId="180" fontId="71" fillId="0" borderId="10" xfId="342" applyNumberFormat="1" applyFont="1" applyFill="1" applyBorder="1" applyAlignment="1" applyProtection="1">
      <alignment vertical="center"/>
    </xf>
    <xf numFmtId="180" fontId="71" fillId="0" borderId="11" xfId="342" applyNumberFormat="1" applyFont="1" applyFill="1" applyBorder="1" applyAlignment="1" applyProtection="1">
      <alignment vertical="center"/>
    </xf>
    <xf numFmtId="180" fontId="71" fillId="25" borderId="11" xfId="342" applyNumberFormat="1" applyFont="1" applyFill="1" applyBorder="1" applyAlignment="1" applyProtection="1">
      <alignment vertical="center"/>
    </xf>
    <xf numFmtId="180" fontId="71" fillId="0" borderId="18" xfId="342" applyNumberFormat="1" applyFont="1" applyFill="1" applyBorder="1" applyAlignment="1" applyProtection="1">
      <alignment vertical="center"/>
    </xf>
    <xf numFmtId="180" fontId="71" fillId="0" borderId="35" xfId="342" applyNumberFormat="1" applyFont="1" applyFill="1" applyBorder="1" applyAlignment="1" applyProtection="1">
      <alignment vertical="center"/>
    </xf>
    <xf numFmtId="180" fontId="69" fillId="0" borderId="10" xfId="343" applyNumberFormat="1" applyFont="1" applyFill="1" applyBorder="1" applyAlignment="1" applyProtection="1">
      <alignment vertical="center"/>
    </xf>
    <xf numFmtId="180" fontId="59" fillId="0" borderId="0" xfId="343" applyNumberFormat="1" applyFont="1" applyFill="1" applyBorder="1" applyAlignment="1" applyProtection="1">
      <alignment vertical="center"/>
    </xf>
    <xf numFmtId="180" fontId="71" fillId="0" borderId="0" xfId="343" applyNumberFormat="1" applyFont="1" applyFill="1" applyBorder="1" applyAlignment="1" applyProtection="1">
      <alignment horizontal="right" vertical="center"/>
    </xf>
    <xf numFmtId="180" fontId="59" fillId="0" borderId="14" xfId="343" applyNumberFormat="1" applyFont="1" applyFill="1" applyBorder="1" applyAlignment="1" applyProtection="1">
      <alignment vertical="center"/>
    </xf>
    <xf numFmtId="180" fontId="69" fillId="0" borderId="0" xfId="343" applyNumberFormat="1" applyFont="1" applyFill="1" applyBorder="1" applyAlignment="1" applyProtection="1">
      <alignment vertical="center"/>
    </xf>
    <xf numFmtId="180" fontId="59" fillId="0" borderId="35" xfId="343" applyNumberFormat="1" applyFont="1" applyFill="1" applyBorder="1" applyAlignment="1" applyProtection="1">
      <alignment vertical="center"/>
    </xf>
    <xf numFmtId="180" fontId="71" fillId="0" borderId="0" xfId="343" applyNumberFormat="1" applyFont="1" applyFill="1" applyBorder="1" applyAlignment="1" applyProtection="1">
      <alignment vertical="center"/>
    </xf>
    <xf numFmtId="180" fontId="71" fillId="0" borderId="11" xfId="343" applyNumberFormat="1" applyFont="1" applyFill="1" applyBorder="1" applyAlignment="1" applyProtection="1">
      <alignment vertical="center"/>
    </xf>
    <xf numFmtId="180" fontId="71" fillId="0" borderId="14" xfId="342" applyNumberFormat="1" applyFont="1" applyFill="1" applyBorder="1" applyAlignment="1" applyProtection="1">
      <alignment vertical="center"/>
    </xf>
    <xf numFmtId="180" fontId="71" fillId="0" borderId="35" xfId="343" applyNumberFormat="1" applyFont="1" applyFill="1" applyBorder="1" applyAlignment="1" applyProtection="1">
      <alignment vertical="center"/>
    </xf>
    <xf numFmtId="180" fontId="71" fillId="0" borderId="10" xfId="343" applyNumberFormat="1" applyFont="1" applyFill="1" applyBorder="1" applyAlignment="1" applyProtection="1">
      <alignment vertical="center"/>
    </xf>
    <xf numFmtId="180" fontId="69" fillId="0" borderId="10" xfId="342" applyNumberFormat="1" applyFont="1" applyFill="1" applyBorder="1" applyAlignment="1" applyProtection="1">
      <alignment vertical="center"/>
    </xf>
    <xf numFmtId="180" fontId="69" fillId="0" borderId="11" xfId="342" applyNumberFormat="1" applyFont="1" applyFill="1" applyBorder="1" applyAlignment="1" applyProtection="1">
      <alignment vertical="center"/>
    </xf>
    <xf numFmtId="171" fontId="71" fillId="25" borderId="18" xfId="342" applyNumberFormat="1" applyFont="1" applyFill="1" applyBorder="1" applyAlignment="1" applyProtection="1">
      <alignment horizontal="right" vertical="center"/>
    </xf>
    <xf numFmtId="171" fontId="124" fillId="0" borderId="0" xfId="342" applyNumberFormat="1" applyFont="1" applyFill="1" applyBorder="1" applyAlignment="1" applyProtection="1">
      <alignment horizontal="right" vertical="center"/>
    </xf>
    <xf numFmtId="171" fontId="124" fillId="0" borderId="35" xfId="342" applyNumberFormat="1" applyFont="1" applyFill="1" applyBorder="1" applyAlignment="1" applyProtection="1">
      <alignment horizontal="right" vertical="center"/>
    </xf>
    <xf numFmtId="171" fontId="124" fillId="0" borderId="29" xfId="342" applyNumberFormat="1" applyFont="1" applyFill="1" applyBorder="1" applyAlignment="1" applyProtection="1">
      <alignment horizontal="right" vertical="center"/>
    </xf>
    <xf numFmtId="171" fontId="124" fillId="0" borderId="37" xfId="342" applyNumberFormat="1" applyFont="1" applyFill="1" applyBorder="1" applyAlignment="1" applyProtection="1">
      <alignment horizontal="right" vertical="center"/>
    </xf>
    <xf numFmtId="171" fontId="103" fillId="0" borderId="0" xfId="342" applyNumberFormat="1" applyFont="1" applyFill="1" applyBorder="1" applyAlignment="1" applyProtection="1">
      <alignment horizontal="right" vertical="center"/>
    </xf>
    <xf numFmtId="171" fontId="103" fillId="25" borderId="0" xfId="342" applyNumberFormat="1" applyFont="1" applyFill="1" applyBorder="1" applyAlignment="1" applyProtection="1">
      <alignment horizontal="right" vertical="center"/>
    </xf>
    <xf numFmtId="171" fontId="103" fillId="0" borderId="35" xfId="342" applyNumberFormat="1" applyFont="1" applyFill="1" applyBorder="1" applyAlignment="1" applyProtection="1">
      <alignment horizontal="right" vertical="center"/>
    </xf>
    <xf numFmtId="171" fontId="103" fillId="0" borderId="29" xfId="342" applyNumberFormat="1" applyFont="1" applyFill="1" applyBorder="1" applyAlignment="1" applyProtection="1">
      <alignment horizontal="right" vertical="center"/>
    </xf>
    <xf numFmtId="171" fontId="103" fillId="0" borderId="37" xfId="342" applyNumberFormat="1" applyFont="1" applyFill="1" applyBorder="1" applyAlignment="1" applyProtection="1">
      <alignment horizontal="right" vertical="center"/>
    </xf>
    <xf numFmtId="180" fontId="124" fillId="0" borderId="0" xfId="345" applyNumberFormat="1" applyFont="1" applyFill="1" applyBorder="1" applyAlignment="1" applyProtection="1">
      <alignment horizontal="right" vertical="center"/>
    </xf>
    <xf numFmtId="180" fontId="124" fillId="0" borderId="14" xfId="345" applyNumberFormat="1" applyFont="1" applyFill="1" applyBorder="1" applyAlignment="1" applyProtection="1">
      <alignment horizontal="right" vertical="center"/>
    </xf>
    <xf numFmtId="180" fontId="124" fillId="0" borderId="35" xfId="345" applyNumberFormat="1" applyFont="1" applyFill="1" applyBorder="1" applyAlignment="1" applyProtection="1">
      <alignment horizontal="right" vertical="center"/>
    </xf>
    <xf numFmtId="171" fontId="62" fillId="0" borderId="0" xfId="0" applyNumberFormat="1" applyFont="1" applyFill="1" applyBorder="1" applyAlignment="1" applyProtection="1">
      <alignment horizontal="right" vertical="center"/>
    </xf>
    <xf numFmtId="180" fontId="103" fillId="0" borderId="0" xfId="345" applyNumberFormat="1" applyFont="1" applyFill="1" applyBorder="1" applyAlignment="1" applyProtection="1">
      <alignment horizontal="right" vertical="center"/>
    </xf>
    <xf numFmtId="180" fontId="103" fillId="0" borderId="35" xfId="345" applyNumberFormat="1" applyFont="1" applyFill="1" applyBorder="1" applyAlignment="1" applyProtection="1">
      <alignment horizontal="right" vertical="center"/>
    </xf>
    <xf numFmtId="171" fontId="65" fillId="0" borderId="0" xfId="0" applyNumberFormat="1" applyFont="1" applyFill="1" applyBorder="1" applyAlignment="1" applyProtection="1">
      <alignment horizontal="right" vertical="center"/>
    </xf>
    <xf numFmtId="180" fontId="103" fillId="0" borderId="52" xfId="345" applyNumberFormat="1" applyFont="1" applyFill="1" applyBorder="1" applyAlignment="1" applyProtection="1">
      <alignment horizontal="right" vertical="center"/>
    </xf>
    <xf numFmtId="180" fontId="103" fillId="0" borderId="19" xfId="345" applyNumberFormat="1" applyFont="1" applyFill="1" applyBorder="1" applyAlignment="1" applyProtection="1">
      <alignment horizontal="right" vertical="center"/>
    </xf>
    <xf numFmtId="180" fontId="103" fillId="0" borderId="0" xfId="345" applyNumberFormat="1" applyFont="1" applyFill="1" applyAlignment="1" applyProtection="1">
      <alignment horizontal="right" vertical="center"/>
    </xf>
    <xf numFmtId="180" fontId="103" fillId="0" borderId="11" xfId="342" applyNumberFormat="1" applyFont="1" applyFill="1" applyBorder="1" applyAlignment="1" applyProtection="1">
      <alignment horizontal="right" vertical="center"/>
    </xf>
    <xf numFmtId="181" fontId="59" fillId="0" borderId="20" xfId="467" applyNumberFormat="1" applyFont="1" applyBorder="1" applyAlignment="1" applyProtection="1">
      <alignment horizontal="right"/>
    </xf>
    <xf numFmtId="181" fontId="59" fillId="0" borderId="18" xfId="467" applyNumberFormat="1" applyFont="1" applyFill="1" applyBorder="1" applyAlignment="1" applyProtection="1">
      <alignment horizontal="right"/>
    </xf>
    <xf numFmtId="181" fontId="59" fillId="0" borderId="20" xfId="467" applyNumberFormat="1" applyFont="1" applyFill="1" applyBorder="1" applyAlignment="1" applyProtection="1">
      <alignment horizontal="right"/>
    </xf>
    <xf numFmtId="181" fontId="60" fillId="0" borderId="20" xfId="467" applyNumberFormat="1" applyFont="1" applyBorder="1" applyAlignment="1" applyProtection="1">
      <alignment horizontal="right"/>
    </xf>
    <xf numFmtId="181" fontId="60" fillId="0" borderId="18" xfId="467" applyNumberFormat="1" applyFont="1" applyFill="1" applyBorder="1" applyAlignment="1" applyProtection="1">
      <alignment horizontal="right"/>
    </xf>
    <xf numFmtId="181" fontId="60" fillId="0" borderId="20" xfId="467" applyNumberFormat="1" applyFont="1" applyFill="1" applyBorder="1" applyAlignment="1" applyProtection="1">
      <alignment horizontal="right"/>
    </xf>
    <xf numFmtId="171" fontId="71" fillId="25" borderId="0" xfId="343" applyNumberFormat="1" applyFont="1" applyFill="1" applyBorder="1" applyAlignment="1" applyProtection="1">
      <alignment horizontal="right" vertical="center"/>
    </xf>
    <xf numFmtId="171" fontId="126" fillId="0" borderId="35" xfId="340" applyNumberFormat="1" applyFont="1" applyFill="1" applyBorder="1" applyAlignment="1" applyProtection="1">
      <alignment horizontal="right"/>
    </xf>
    <xf numFmtId="171" fontId="126" fillId="0" borderId="37" xfId="340" applyNumberFormat="1" applyFont="1" applyFill="1" applyBorder="1" applyAlignment="1" applyProtection="1">
      <alignment horizontal="right"/>
    </xf>
    <xf numFmtId="0" fontId="120" fillId="0" borderId="23" xfId="0" applyFont="1" applyBorder="1" applyAlignment="1" applyProtection="1">
      <alignment horizontal="center" vertical="center"/>
      <protection locked="0" hidden="1"/>
    </xf>
    <xf numFmtId="0" fontId="60" fillId="0" borderId="0" xfId="0" applyFont="1" applyFill="1" applyAlignment="1">
      <alignment horizontal="left"/>
    </xf>
    <xf numFmtId="0" fontId="60" fillId="0" borderId="0" xfId="0" quotePrefix="1" applyFont="1" applyFill="1" applyAlignment="1">
      <alignment horizontal="left"/>
    </xf>
    <xf numFmtId="0" fontId="60" fillId="0" borderId="0" xfId="0" applyFont="1" applyFill="1"/>
    <xf numFmtId="167" fontId="59" fillId="0" borderId="20" xfId="449" applyNumberFormat="1" applyFont="1" applyFill="1" applyBorder="1"/>
    <xf numFmtId="0" fontId="59" fillId="0" borderId="0" xfId="313" applyFont="1" applyFill="1" applyAlignment="1">
      <alignment horizontal="center"/>
    </xf>
    <xf numFmtId="167" fontId="59" fillId="0" borderId="23" xfId="449" applyNumberFormat="1" applyFont="1" applyFill="1" applyBorder="1"/>
    <xf numFmtId="167" fontId="59" fillId="0" borderId="42" xfId="449" applyNumberFormat="1" applyFont="1" applyFill="1" applyBorder="1"/>
    <xf numFmtId="167" fontId="59" fillId="0" borderId="15" xfId="449" applyNumberFormat="1" applyFont="1" applyFill="1" applyBorder="1"/>
    <xf numFmtId="167" fontId="59" fillId="0" borderId="14" xfId="449" applyNumberFormat="1" applyFont="1" applyFill="1" applyBorder="1"/>
    <xf numFmtId="3" fontId="88" fillId="0" borderId="53" xfId="0" applyNumberFormat="1" applyFont="1" applyFill="1" applyBorder="1" applyProtection="1"/>
    <xf numFmtId="3" fontId="60" fillId="0" borderId="23" xfId="449" applyNumberFormat="1" applyFont="1" applyFill="1" applyBorder="1"/>
    <xf numFmtId="3" fontId="60" fillId="0" borderId="37" xfId="449" applyNumberFormat="1" applyFont="1" applyFill="1" applyBorder="1"/>
    <xf numFmtId="0" fontId="117" fillId="0" borderId="0" xfId="0" applyFont="1" applyAlignment="1" applyProtection="1">
      <alignment horizontal="center"/>
      <protection locked="0" hidden="1"/>
    </xf>
    <xf numFmtId="165" fontId="62" fillId="0" borderId="20" xfId="339" applyFont="1" applyBorder="1" applyAlignment="1" applyProtection="1">
      <alignment horizontal="center"/>
    </xf>
    <xf numFmtId="165" fontId="62" fillId="0" borderId="53" xfId="339" applyFont="1" applyBorder="1" applyAlignment="1" applyProtection="1">
      <alignment horizontal="left"/>
    </xf>
    <xf numFmtId="0" fontId="62" fillId="0" borderId="22" xfId="0" applyFont="1" applyBorder="1" applyAlignment="1" applyProtection="1">
      <alignment horizontal="center"/>
    </xf>
    <xf numFmtId="165" fontId="62" fillId="0" borderId="66" xfId="339" quotePrefix="1" applyNumberFormat="1" applyFont="1" applyBorder="1" applyAlignment="1" applyProtection="1">
      <alignment horizontal="center"/>
    </xf>
    <xf numFmtId="167" fontId="60" fillId="0" borderId="15" xfId="450" applyNumberFormat="1" applyFont="1" applyFill="1" applyBorder="1" applyProtection="1"/>
    <xf numFmtId="167" fontId="60" fillId="0" borderId="26" xfId="339" applyNumberFormat="1" applyFont="1" applyFill="1" applyBorder="1" applyProtection="1"/>
    <xf numFmtId="165" fontId="48" fillId="0" borderId="0" xfId="339" applyFont="1" applyBorder="1"/>
    <xf numFmtId="167" fontId="48" fillId="0" borderId="0" xfId="339" applyNumberFormat="1" applyFont="1" applyBorder="1" applyProtection="1"/>
    <xf numFmtId="10" fontId="48" fillId="0" borderId="0" xfId="339" applyNumberFormat="1" applyFont="1" applyBorder="1" applyProtection="1"/>
    <xf numFmtId="3" fontId="104" fillId="0" borderId="0" xfId="313" applyNumberFormat="1" applyFont="1" applyFill="1" applyBorder="1" applyAlignment="1">
      <alignment vertical="center"/>
    </xf>
    <xf numFmtId="165" fontId="59" fillId="0" borderId="18" xfId="340" applyFont="1" applyBorder="1"/>
    <xf numFmtId="1" fontId="60" fillId="0" borderId="18" xfId="340" applyNumberFormat="1" applyFont="1" applyBorder="1"/>
    <xf numFmtId="1" fontId="60" fillId="0" borderId="18" xfId="340" applyNumberFormat="1" applyFont="1" applyFill="1" applyBorder="1"/>
    <xf numFmtId="1" fontId="60" fillId="0" borderId="18" xfId="346" applyNumberFormat="1" applyFont="1" applyBorder="1"/>
    <xf numFmtId="165" fontId="77" fillId="0" borderId="36" xfId="340" applyFont="1" applyBorder="1"/>
    <xf numFmtId="171" fontId="69" fillId="0" borderId="23" xfId="340" applyNumberFormat="1" applyFont="1" applyFill="1" applyBorder="1" applyAlignment="1" applyProtection="1">
      <alignment horizontal="right"/>
    </xf>
    <xf numFmtId="171" fontId="127" fillId="0" borderId="35" xfId="340" applyNumberFormat="1" applyFont="1" applyFill="1" applyBorder="1" applyAlignment="1" applyProtection="1">
      <alignment horizontal="right"/>
    </xf>
    <xf numFmtId="180" fontId="94" fillId="25" borderId="0" xfId="343" applyNumberFormat="1" applyFont="1" applyFill="1" applyBorder="1" applyAlignment="1" applyProtection="1">
      <alignment vertical="center"/>
    </xf>
    <xf numFmtId="180" fontId="103" fillId="0" borderId="14" xfId="342" applyNumberFormat="1" applyFont="1" applyFill="1" applyBorder="1" applyAlignment="1" applyProtection="1">
      <alignment horizontal="right" vertical="center"/>
    </xf>
    <xf numFmtId="49" fontId="60" fillId="25" borderId="18" xfId="483" applyNumberFormat="1" applyFont="1" applyFill="1" applyBorder="1" applyAlignment="1" applyProtection="1">
      <alignment horizontal="left"/>
    </xf>
    <xf numFmtId="165" fontId="60" fillId="25" borderId="0" xfId="483" quotePrefix="1" applyNumberFormat="1" applyFont="1" applyFill="1" applyBorder="1" applyAlignment="1" applyProtection="1">
      <alignment horizontal="center"/>
    </xf>
    <xf numFmtId="165" fontId="60" fillId="25" borderId="35" xfId="483" applyNumberFormat="1" applyFont="1" applyFill="1" applyBorder="1" applyAlignment="1" applyProtection="1">
      <alignment horizontal="left"/>
    </xf>
    <xf numFmtId="3" fontId="109" fillId="0" borderId="0" xfId="326" applyNumberFormat="1" applyFont="1" applyFill="1"/>
    <xf numFmtId="169" fontId="109" fillId="0" borderId="0" xfId="326" applyNumberFormat="1" applyFont="1" applyFill="1"/>
    <xf numFmtId="49" fontId="60" fillId="25" borderId="18" xfId="483" applyNumberFormat="1" applyFont="1" applyFill="1" applyBorder="1"/>
    <xf numFmtId="165" fontId="60" fillId="25" borderId="35" xfId="483" applyNumberFormat="1" applyFont="1" applyFill="1" applyBorder="1"/>
    <xf numFmtId="49" fontId="60" fillId="25" borderId="18" xfId="483" quotePrefix="1" applyNumberFormat="1" applyFont="1" applyFill="1" applyBorder="1"/>
    <xf numFmtId="169" fontId="109" fillId="0" borderId="0" xfId="326" applyNumberFormat="1" applyFont="1" applyFill="1" applyAlignment="1">
      <alignment vertical="center"/>
    </xf>
    <xf numFmtId="165" fontId="110" fillId="25" borderId="0" xfId="483" applyNumberFormat="1" applyFont="1" applyFill="1"/>
    <xf numFmtId="165" fontId="60" fillId="25" borderId="35" xfId="483" applyNumberFormat="1" applyFont="1" applyFill="1" applyBorder="1" applyAlignment="1">
      <alignment wrapText="1"/>
    </xf>
    <xf numFmtId="165" fontId="60" fillId="25" borderId="62" xfId="483" applyNumberFormat="1" applyFont="1" applyFill="1" applyBorder="1" applyAlignment="1">
      <alignment horizontal="center"/>
    </xf>
    <xf numFmtId="165" fontId="65" fillId="25" borderId="63" xfId="483" applyNumberFormat="1" applyFont="1" applyFill="1" applyBorder="1"/>
    <xf numFmtId="49" fontId="94" fillId="25" borderId="0" xfId="483" applyNumberFormat="1" applyFont="1" applyFill="1"/>
    <xf numFmtId="165" fontId="65" fillId="25" borderId="0" xfId="483" applyNumberFormat="1" applyFont="1" applyFill="1"/>
    <xf numFmtId="165" fontId="59" fillId="0" borderId="0" xfId="483" applyNumberFormat="1" applyFont="1" applyFill="1" applyAlignment="1">
      <alignment horizontal="center"/>
    </xf>
    <xf numFmtId="175" fontId="69" fillId="0" borderId="0" xfId="485" applyNumberFormat="1" applyFont="1" applyBorder="1"/>
    <xf numFmtId="175" fontId="69" fillId="0" borderId="14" xfId="485" applyNumberFormat="1" applyFont="1" applyBorder="1"/>
    <xf numFmtId="175" fontId="69" fillId="0" borderId="15" xfId="485" applyNumberFormat="1" applyFont="1" applyBorder="1"/>
    <xf numFmtId="175" fontId="69" fillId="0" borderId="0" xfId="485" applyNumberFormat="1" applyFont="1" applyBorder="1" applyProtection="1"/>
    <xf numFmtId="175" fontId="69" fillId="0" borderId="35" xfId="485" applyNumberFormat="1" applyFont="1" applyBorder="1" applyProtection="1"/>
    <xf numFmtId="1" fontId="60" fillId="0" borderId="20" xfId="485" applyNumberFormat="1" applyFont="1" applyBorder="1"/>
    <xf numFmtId="0" fontId="20" fillId="0" borderId="0" xfId="326"/>
    <xf numFmtId="165" fontId="110" fillId="0" borderId="20" xfId="485" applyNumberFormat="1" applyFont="1" applyBorder="1"/>
    <xf numFmtId="1" fontId="60" fillId="0" borderId="20" xfId="485" applyNumberFormat="1" applyFont="1" applyBorder="1" applyAlignment="1">
      <alignment wrapText="1"/>
    </xf>
    <xf numFmtId="1" fontId="60" fillId="0" borderId="20" xfId="486" applyNumberFormat="1" applyFont="1" applyBorder="1"/>
    <xf numFmtId="49" fontId="60" fillId="0" borderId="61" xfId="485" applyNumberFormat="1" applyFont="1" applyBorder="1"/>
    <xf numFmtId="165" fontId="77" fillId="0" borderId="0" xfId="485" applyNumberFormat="1" applyFont="1" applyFill="1" applyBorder="1"/>
    <xf numFmtId="4" fontId="77" fillId="0" borderId="0" xfId="485" applyNumberFormat="1" applyFont="1"/>
    <xf numFmtId="175" fontId="69" fillId="0" borderId="0" xfId="310" applyNumberFormat="1" applyFont="1" applyFill="1" applyBorder="1"/>
    <xf numFmtId="175" fontId="69" fillId="0" borderId="14" xfId="310" applyNumberFormat="1" applyFont="1" applyFill="1" applyBorder="1"/>
    <xf numFmtId="175" fontId="69" fillId="0" borderId="15" xfId="310" applyNumberFormat="1" applyFont="1" applyFill="1" applyBorder="1"/>
    <xf numFmtId="175" fontId="69" fillId="25" borderId="0" xfId="310" applyNumberFormat="1" applyFont="1" applyFill="1" applyBorder="1" applyProtection="1"/>
    <xf numFmtId="175" fontId="69" fillId="25" borderId="35" xfId="310" applyNumberFormat="1" applyFont="1" applyFill="1" applyBorder="1" applyProtection="1"/>
    <xf numFmtId="165" fontId="60" fillId="25" borderId="18" xfId="310" quotePrefix="1" applyNumberFormat="1" applyFont="1" applyFill="1" applyBorder="1" applyAlignment="1" applyProtection="1">
      <alignment horizontal="left"/>
    </xf>
    <xf numFmtId="165" fontId="60" fillId="25" borderId="0" xfId="310" quotePrefix="1" applyNumberFormat="1" applyFont="1" applyFill="1" applyBorder="1" applyAlignment="1" applyProtection="1">
      <alignment horizontal="center"/>
    </xf>
    <xf numFmtId="165" fontId="60" fillId="25" borderId="35" xfId="310" applyNumberFormat="1" applyFont="1" applyFill="1" applyBorder="1" applyAlignment="1" applyProtection="1">
      <alignment horizontal="left"/>
    </xf>
    <xf numFmtId="165" fontId="60" fillId="0" borderId="18" xfId="310" quotePrefix="1" applyNumberFormat="1" applyFont="1" applyFill="1" applyBorder="1" applyAlignment="1" applyProtection="1">
      <alignment horizontal="left"/>
    </xf>
    <xf numFmtId="165" fontId="60" fillId="0" borderId="0" xfId="310" applyNumberFormat="1" applyFont="1" applyFill="1" applyBorder="1" applyAlignment="1" applyProtection="1">
      <alignment horizontal="center"/>
    </xf>
    <xf numFmtId="165" fontId="60" fillId="0" borderId="35" xfId="310" applyNumberFormat="1" applyFont="1" applyFill="1" applyBorder="1" applyAlignment="1" applyProtection="1">
      <alignment horizontal="left"/>
    </xf>
    <xf numFmtId="165" fontId="60" fillId="0" borderId="0" xfId="310" quotePrefix="1" applyNumberFormat="1" applyFont="1" applyFill="1" applyBorder="1" applyAlignment="1" applyProtection="1">
      <alignment horizontal="center"/>
    </xf>
    <xf numFmtId="165" fontId="60" fillId="25" borderId="37" xfId="310" applyNumberFormat="1" applyFont="1" applyFill="1" applyBorder="1" applyAlignment="1" applyProtection="1">
      <alignment horizontal="left" wrapText="1"/>
    </xf>
    <xf numFmtId="3" fontId="64" fillId="0" borderId="42" xfId="449" quotePrefix="1" applyNumberFormat="1" applyFont="1" applyBorder="1" applyAlignment="1">
      <alignment horizontal="center" vertical="center"/>
    </xf>
    <xf numFmtId="2" fontId="48" fillId="0" borderId="0" xfId="449" applyNumberFormat="1" applyFont="1"/>
    <xf numFmtId="4" fontId="129" fillId="0" borderId="0" xfId="449" applyNumberFormat="1" applyFont="1"/>
    <xf numFmtId="177" fontId="48" fillId="0" borderId="0" xfId="449" applyNumberFormat="1" applyFont="1"/>
    <xf numFmtId="178" fontId="117" fillId="0" borderId="15" xfId="0" applyNumberFormat="1" applyFont="1" applyFill="1" applyBorder="1" applyAlignment="1" applyProtection="1">
      <alignment horizontal="right" vertical="center"/>
      <protection locked="0" hidden="1"/>
    </xf>
    <xf numFmtId="0" fontId="59" fillId="0" borderId="0" xfId="449" applyFont="1" applyFill="1" applyAlignment="1"/>
    <xf numFmtId="3" fontId="60" fillId="0" borderId="0" xfId="449" applyNumberFormat="1" applyFont="1" applyFill="1" applyAlignment="1"/>
    <xf numFmtId="0" fontId="48" fillId="0" borderId="0" xfId="449" applyFont="1" applyFill="1"/>
    <xf numFmtId="0" fontId="60" fillId="0" borderId="0" xfId="449" quotePrefix="1" applyFont="1" applyFill="1" applyAlignment="1"/>
    <xf numFmtId="0" fontId="59" fillId="0" borderId="0" xfId="449" applyFont="1" applyFill="1" applyAlignment="1">
      <alignment horizontal="centerContinuous" vertical="center"/>
    </xf>
    <xf numFmtId="0" fontId="60" fillId="0" borderId="0" xfId="449" quotePrefix="1" applyFont="1" applyFill="1" applyAlignment="1">
      <alignment horizontal="centerContinuous"/>
    </xf>
    <xf numFmtId="3" fontId="60" fillId="0" borderId="0" xfId="449" applyNumberFormat="1" applyFont="1" applyFill="1" applyAlignment="1">
      <alignment horizontal="centerContinuous"/>
    </xf>
    <xf numFmtId="0" fontId="60" fillId="0" borderId="0" xfId="449" applyFont="1" applyFill="1"/>
    <xf numFmtId="3" fontId="60" fillId="0" borderId="0" xfId="449" applyNumberFormat="1" applyFont="1" applyFill="1" applyBorder="1"/>
    <xf numFmtId="3" fontId="60" fillId="0" borderId="0" xfId="449" applyNumberFormat="1" applyFont="1" applyFill="1"/>
    <xf numFmtId="3" fontId="59" fillId="0" borderId="0" xfId="449" applyNumberFormat="1" applyFont="1" applyFill="1" applyAlignment="1">
      <alignment horizontal="centerContinuous"/>
    </xf>
    <xf numFmtId="3" fontId="62" fillId="0" borderId="0" xfId="449" applyNumberFormat="1" applyFont="1" applyFill="1" applyAlignment="1">
      <alignment horizontal="centerContinuous"/>
    </xf>
    <xf numFmtId="0" fontId="95" fillId="0" borderId="0" xfId="452"/>
    <xf numFmtId="0" fontId="65" fillId="0" borderId="15" xfId="449" applyFont="1" applyFill="1" applyBorder="1"/>
    <xf numFmtId="0" fontId="62" fillId="0" borderId="15" xfId="449" applyFont="1" applyFill="1" applyBorder="1" applyAlignment="1">
      <alignment horizontal="centerContinuous" vertical="top"/>
    </xf>
    <xf numFmtId="3" fontId="62" fillId="0" borderId="42" xfId="449" applyNumberFormat="1" applyFont="1" applyFill="1" applyBorder="1" applyAlignment="1">
      <alignment horizontal="centerContinuous" vertical="top"/>
    </xf>
    <xf numFmtId="3" fontId="62" fillId="0" borderId="42" xfId="449" applyNumberFormat="1" applyFont="1" applyFill="1" applyBorder="1" applyAlignment="1">
      <alignment horizontal="centerContinuous"/>
    </xf>
    <xf numFmtId="3" fontId="62" fillId="0" borderId="28" xfId="449" applyNumberFormat="1" applyFont="1" applyFill="1" applyBorder="1" applyAlignment="1">
      <alignment horizontal="centerContinuous" vertical="top"/>
    </xf>
    <xf numFmtId="3" fontId="62" fillId="0" borderId="28" xfId="449" applyNumberFormat="1" applyFont="1" applyFill="1" applyBorder="1" applyAlignment="1">
      <alignment horizontal="centerContinuous"/>
    </xf>
    <xf numFmtId="3" fontId="62" fillId="0" borderId="45" xfId="449" applyNumberFormat="1" applyFont="1" applyFill="1" applyBorder="1" applyAlignment="1">
      <alignment horizontal="centerContinuous"/>
    </xf>
    <xf numFmtId="0" fontId="62" fillId="0" borderId="20" xfId="449" applyFont="1" applyFill="1" applyBorder="1" applyAlignment="1">
      <alignment horizontal="center"/>
    </xf>
    <xf numFmtId="0" fontId="62" fillId="0" borderId="20" xfId="449" applyFont="1" applyFill="1" applyBorder="1" applyAlignment="1">
      <alignment horizontal="centerContinuous"/>
    </xf>
    <xf numFmtId="3" fontId="62" fillId="0" borderId="35" xfId="449" applyNumberFormat="1" applyFont="1" applyFill="1" applyBorder="1" applyAlignment="1">
      <alignment horizontal="center"/>
    </xf>
    <xf numFmtId="3" fontId="62" fillId="0" borderId="15" xfId="449" quotePrefix="1" applyNumberFormat="1" applyFont="1" applyFill="1" applyBorder="1" applyAlignment="1">
      <alignment horizontal="center"/>
    </xf>
    <xf numFmtId="0" fontId="62" fillId="0" borderId="23" xfId="449" applyFont="1" applyFill="1" applyBorder="1"/>
    <xf numFmtId="0" fontId="62" fillId="0" borderId="23" xfId="449" applyFont="1" applyFill="1" applyBorder="1" applyAlignment="1">
      <alignment horizontal="centerContinuous"/>
    </xf>
    <xf numFmtId="3" fontId="62" fillId="0" borderId="35" xfId="449" quotePrefix="1" applyNumberFormat="1" applyFont="1" applyFill="1" applyBorder="1" applyAlignment="1">
      <alignment horizontal="center"/>
    </xf>
    <xf numFmtId="3" fontId="62" fillId="0" borderId="20" xfId="449" quotePrefix="1" applyNumberFormat="1" applyFont="1" applyFill="1" applyBorder="1" applyAlignment="1">
      <alignment horizontal="center"/>
    </xf>
    <xf numFmtId="0" fontId="64" fillId="0" borderId="23" xfId="449" quotePrefix="1" applyFont="1" applyFill="1" applyBorder="1" applyAlignment="1">
      <alignment horizontal="center" vertical="center"/>
    </xf>
    <xf numFmtId="0" fontId="64" fillId="0" borderId="42" xfId="449" quotePrefix="1" applyFont="1" applyFill="1" applyBorder="1" applyAlignment="1">
      <alignment horizontal="center" vertical="center"/>
    </xf>
    <xf numFmtId="3" fontId="64" fillId="0" borderId="45" xfId="449" quotePrefix="1" applyNumberFormat="1" applyFont="1" applyFill="1" applyBorder="1" applyAlignment="1">
      <alignment horizontal="center" vertical="center"/>
    </xf>
    <xf numFmtId="3" fontId="64" fillId="0" borderId="42" xfId="449" quotePrefix="1" applyNumberFormat="1" applyFont="1" applyFill="1" applyBorder="1" applyAlignment="1">
      <alignment horizontal="center" vertical="center"/>
    </xf>
    <xf numFmtId="0" fontId="48" fillId="0" borderId="0" xfId="449" applyFont="1" applyFill="1" applyAlignment="1">
      <alignment horizontal="center" vertical="center"/>
    </xf>
    <xf numFmtId="0" fontId="59" fillId="0" borderId="15" xfId="449" applyFont="1" applyFill="1" applyBorder="1"/>
    <xf numFmtId="167" fontId="60" fillId="0" borderId="20" xfId="449" applyNumberFormat="1" applyFont="1" applyFill="1" applyBorder="1" applyAlignment="1">
      <alignment horizontal="right"/>
    </xf>
    <xf numFmtId="166" fontId="60" fillId="0" borderId="15" xfId="449" applyNumberFormat="1" applyFont="1" applyFill="1" applyBorder="1"/>
    <xf numFmtId="0" fontId="59" fillId="0" borderId="20" xfId="449" applyFont="1" applyFill="1" applyBorder="1"/>
    <xf numFmtId="166" fontId="60" fillId="0" borderId="18" xfId="449" applyNumberFormat="1" applyFont="1" applyFill="1" applyBorder="1"/>
    <xf numFmtId="166" fontId="60" fillId="0" borderId="20" xfId="449" applyNumberFormat="1" applyFont="1" applyFill="1" applyBorder="1"/>
    <xf numFmtId="0" fontId="59" fillId="0" borderId="23" xfId="449" applyFont="1" applyFill="1" applyBorder="1"/>
    <xf numFmtId="167" fontId="60" fillId="0" borderId="23" xfId="449" applyNumberFormat="1" applyFont="1" applyFill="1" applyBorder="1"/>
    <xf numFmtId="167" fontId="60" fillId="0" borderId="37" xfId="449" applyNumberFormat="1" applyFont="1" applyFill="1" applyBorder="1"/>
    <xf numFmtId="166" fontId="60" fillId="0" borderId="23" xfId="449" applyNumberFormat="1" applyFont="1" applyFill="1" applyBorder="1"/>
    <xf numFmtId="166" fontId="60" fillId="0" borderId="36" xfId="449" applyNumberFormat="1" applyFont="1" applyFill="1" applyBorder="1"/>
    <xf numFmtId="0" fontId="95" fillId="0" borderId="0" xfId="452" applyFill="1"/>
    <xf numFmtId="3" fontId="88" fillId="0" borderId="0" xfId="452" applyNumberFormat="1" applyFont="1" applyAlignment="1">
      <alignment vertical="top" wrapText="1"/>
    </xf>
    <xf numFmtId="3" fontId="60" fillId="0" borderId="0" xfId="452" applyNumberFormat="1" applyFont="1" applyAlignment="1">
      <alignment horizontal="right" vertical="top" wrapText="1"/>
    </xf>
    <xf numFmtId="3" fontId="85" fillId="0" borderId="29" xfId="452" applyNumberFormat="1" applyFont="1" applyBorder="1" applyAlignment="1">
      <alignment horizontal="center" vertical="top" wrapText="1"/>
    </xf>
    <xf numFmtId="3" fontId="88" fillId="0" borderId="29" xfId="452" applyNumberFormat="1" applyFont="1" applyBorder="1" applyAlignment="1">
      <alignment vertical="top" wrapText="1"/>
    </xf>
    <xf numFmtId="3" fontId="60" fillId="0" borderId="0" xfId="452" applyNumberFormat="1" applyFont="1" applyAlignment="1">
      <alignment horizontal="center" vertical="top" wrapText="1"/>
    </xf>
    <xf numFmtId="3" fontId="88" fillId="0" borderId="42" xfId="452" applyNumberFormat="1" applyFont="1" applyBorder="1" applyAlignment="1">
      <alignment horizontal="center" vertical="center" wrapText="1"/>
    </xf>
    <xf numFmtId="3" fontId="59" fillId="0" borderId="0" xfId="452" applyNumberFormat="1" applyFont="1" applyAlignment="1">
      <alignment horizontal="center" vertical="top" wrapText="1"/>
    </xf>
    <xf numFmtId="4" fontId="60" fillId="25" borderId="42" xfId="452" applyNumberFormat="1" applyFont="1" applyFill="1" applyBorder="1" applyAlignment="1">
      <alignment horizontal="center" vertical="center" wrapText="1"/>
    </xf>
    <xf numFmtId="49" fontId="60" fillId="0" borderId="42" xfId="452" applyNumberFormat="1" applyFont="1" applyBorder="1" applyAlignment="1">
      <alignment horizontal="center" vertical="center" wrapText="1"/>
    </xf>
    <xf numFmtId="0" fontId="60" fillId="0" borderId="42" xfId="452" applyFont="1" applyFill="1" applyBorder="1" applyAlignment="1">
      <alignment horizontal="left" vertical="center" wrapText="1" indent="1"/>
    </xf>
    <xf numFmtId="182" fontId="60" fillId="0" borderId="15" xfId="452" applyNumberFormat="1" applyFont="1" applyBorder="1" applyAlignment="1">
      <alignment horizontal="center" vertical="center"/>
    </xf>
    <xf numFmtId="182" fontId="60" fillId="25" borderId="42" xfId="452" applyNumberFormat="1" applyFont="1" applyFill="1" applyBorder="1" applyAlignment="1">
      <alignment horizontal="center" vertical="center" wrapText="1"/>
    </xf>
    <xf numFmtId="166" fontId="60" fillId="0" borderId="42" xfId="453" applyNumberFormat="1" applyFont="1" applyBorder="1" applyAlignment="1">
      <alignment horizontal="center" vertical="center"/>
    </xf>
    <xf numFmtId="3" fontId="60" fillId="0" borderId="0" xfId="452" applyNumberFormat="1" applyFont="1" applyFill="1" applyBorder="1" applyAlignment="1">
      <alignment vertical="center" wrapText="1"/>
    </xf>
    <xf numFmtId="3" fontId="60" fillId="0" borderId="0" xfId="452" applyNumberFormat="1" applyFont="1" applyFill="1" applyAlignment="1">
      <alignment vertical="center" wrapText="1"/>
    </xf>
    <xf numFmtId="182" fontId="60" fillId="0" borderId="42" xfId="452" applyNumberFormat="1" applyFont="1" applyBorder="1" applyAlignment="1">
      <alignment horizontal="center" vertical="center"/>
    </xf>
    <xf numFmtId="0" fontId="59" fillId="0" borderId="67" xfId="452" applyFont="1" applyFill="1" applyBorder="1" applyAlignment="1">
      <alignment horizontal="center" vertical="center" wrapText="1"/>
    </xf>
    <xf numFmtId="182" fontId="59" fillId="0" borderId="67" xfId="452" applyNumberFormat="1" applyFont="1" applyBorder="1" applyAlignment="1">
      <alignment horizontal="center" vertical="center"/>
    </xf>
    <xf numFmtId="182" fontId="59" fillId="25" borderId="67" xfId="452" applyNumberFormat="1" applyFont="1" applyFill="1" applyBorder="1" applyAlignment="1">
      <alignment horizontal="center" vertical="center"/>
    </xf>
    <xf numFmtId="166" fontId="59" fillId="0" borderId="67" xfId="453" applyNumberFormat="1" applyFont="1" applyBorder="1" applyAlignment="1">
      <alignment horizontal="center" vertical="center"/>
    </xf>
    <xf numFmtId="182" fontId="60" fillId="25" borderId="23" xfId="452" applyNumberFormat="1" applyFont="1" applyFill="1" applyBorder="1" applyAlignment="1">
      <alignment horizontal="center" vertical="center" wrapText="1"/>
    </xf>
    <xf numFmtId="182" fontId="60" fillId="25" borderId="68" xfId="452" applyNumberFormat="1" applyFont="1" applyFill="1" applyBorder="1" applyAlignment="1">
      <alignment horizontal="center" vertical="center" wrapText="1"/>
    </xf>
    <xf numFmtId="166" fontId="109" fillId="0" borderId="68" xfId="453" applyNumberFormat="1" applyFont="1" applyBorder="1" applyAlignment="1">
      <alignment horizontal="center" vertical="center"/>
    </xf>
    <xf numFmtId="166" fontId="59" fillId="25" borderId="67" xfId="452" applyNumberFormat="1" applyFont="1" applyFill="1" applyBorder="1" applyAlignment="1">
      <alignment horizontal="center" vertical="center"/>
    </xf>
    <xf numFmtId="0" fontId="60" fillId="0" borderId="68" xfId="452" applyFont="1" applyFill="1" applyBorder="1" applyAlignment="1">
      <alignment horizontal="left" vertical="center" wrapText="1" indent="1"/>
    </xf>
    <xf numFmtId="182" fontId="60" fillId="0" borderId="68" xfId="452" applyNumberFormat="1" applyFont="1" applyBorder="1" applyAlignment="1">
      <alignment horizontal="center" vertical="center"/>
    </xf>
    <xf numFmtId="166" fontId="60" fillId="0" borderId="68" xfId="453" applyNumberFormat="1" applyFont="1" applyBorder="1" applyAlignment="1">
      <alignment horizontal="center" vertical="center"/>
    </xf>
    <xf numFmtId="3" fontId="59" fillId="0" borderId="69" xfId="452" applyNumberFormat="1" applyFont="1" applyFill="1" applyBorder="1" applyAlignment="1">
      <alignment horizontal="center" vertical="center" wrapText="1"/>
    </xf>
    <xf numFmtId="182" fontId="59" fillId="0" borderId="69" xfId="452" applyNumberFormat="1" applyFont="1" applyBorder="1" applyAlignment="1">
      <alignment horizontal="center" vertical="center"/>
    </xf>
    <xf numFmtId="166" fontId="59" fillId="0" borderId="69" xfId="452" applyNumberFormat="1" applyFont="1" applyBorder="1" applyAlignment="1">
      <alignment horizontal="center" vertical="center"/>
    </xf>
    <xf numFmtId="3" fontId="60" fillId="0" borderId="0" xfId="452" applyNumberFormat="1" applyFont="1" applyFill="1" applyBorder="1" applyAlignment="1">
      <alignment horizontal="right" vertical="center" wrapText="1"/>
    </xf>
    <xf numFmtId="3" fontId="60" fillId="0" borderId="0" xfId="452" applyNumberFormat="1" applyFont="1" applyFill="1" applyAlignment="1">
      <alignment horizontal="right" vertical="center" wrapText="1"/>
    </xf>
    <xf numFmtId="3" fontId="60" fillId="0" borderId="0" xfId="452" applyNumberFormat="1" applyFont="1" applyBorder="1" applyAlignment="1">
      <alignment horizontal="right" vertical="top" wrapText="1"/>
    </xf>
    <xf numFmtId="3" fontId="60" fillId="0" borderId="0" xfId="452" applyNumberFormat="1" applyFont="1" applyAlignment="1">
      <alignment horizontal="left" vertical="top" wrapText="1"/>
    </xf>
    <xf numFmtId="3" fontId="60" fillId="0" borderId="0" xfId="452" applyNumberFormat="1" applyFont="1" applyBorder="1" applyAlignment="1">
      <alignment horizontal="right" vertical="top" wrapText="1" indent="2"/>
    </xf>
    <xf numFmtId="0" fontId="110" fillId="0" borderId="0" xfId="456" applyFont="1" applyFill="1"/>
    <xf numFmtId="4" fontId="135" fillId="0" borderId="42" xfId="456" applyNumberFormat="1" applyFont="1" applyFill="1" applyBorder="1" applyAlignment="1">
      <alignment horizontal="center" vertical="center" wrapText="1"/>
    </xf>
    <xf numFmtId="178" fontId="135" fillId="0" borderId="42" xfId="456" applyNumberFormat="1" applyFont="1" applyFill="1" applyBorder="1" applyAlignment="1">
      <alignment horizontal="center" vertical="center" wrapText="1"/>
    </xf>
    <xf numFmtId="20" fontId="135" fillId="0" borderId="42" xfId="456" quotePrefix="1" applyNumberFormat="1" applyFont="1" applyFill="1" applyBorder="1" applyAlignment="1">
      <alignment horizontal="center" vertical="center" wrapText="1"/>
    </xf>
    <xf numFmtId="0" fontId="135" fillId="0" borderId="74" xfId="456" quotePrefix="1" applyFont="1" applyFill="1" applyBorder="1" applyAlignment="1">
      <alignment horizontal="center" vertical="center" wrapText="1"/>
    </xf>
    <xf numFmtId="167" fontId="136" fillId="0" borderId="75" xfId="456" applyNumberFormat="1" applyFont="1" applyFill="1" applyBorder="1" applyAlignment="1">
      <alignment horizontal="center" vertical="center" wrapText="1"/>
    </xf>
    <xf numFmtId="167" fontId="136" fillId="0" borderId="15" xfId="456" applyNumberFormat="1" applyFont="1" applyFill="1" applyBorder="1" applyAlignment="1">
      <alignment horizontal="center" vertical="center" wrapText="1"/>
    </xf>
    <xf numFmtId="0" fontId="136" fillId="0" borderId="15" xfId="456" applyFont="1" applyFill="1" applyBorder="1" applyAlignment="1">
      <alignment horizontal="center" vertical="center" wrapText="1"/>
    </xf>
    <xf numFmtId="0" fontId="136" fillId="0" borderId="76" xfId="456" applyFont="1" applyFill="1" applyBorder="1" applyAlignment="1">
      <alignment horizontal="center" vertical="center" wrapText="1"/>
    </xf>
    <xf numFmtId="0" fontId="110" fillId="0" borderId="0" xfId="456" applyFont="1" applyFill="1" applyAlignment="1">
      <alignment horizontal="center" vertical="center"/>
    </xf>
    <xf numFmtId="183" fontId="137" fillId="0" borderId="71" xfId="453" applyNumberFormat="1" applyFont="1" applyFill="1" applyBorder="1" applyAlignment="1">
      <alignment horizontal="right" vertical="center"/>
    </xf>
    <xf numFmtId="166" fontId="130" fillId="0" borderId="71" xfId="456" applyNumberFormat="1" applyFont="1" applyFill="1" applyBorder="1" applyAlignment="1">
      <alignment horizontal="right" vertical="center"/>
    </xf>
    <xf numFmtId="0" fontId="82" fillId="0" borderId="0" xfId="456" applyFont="1" applyFill="1" applyAlignment="1">
      <alignment horizontal="center" vertical="center"/>
    </xf>
    <xf numFmtId="183" fontId="137" fillId="0" borderId="83" xfId="453" applyNumberFormat="1" applyFont="1" applyFill="1" applyBorder="1" applyAlignment="1">
      <alignment horizontal="right" vertical="center"/>
    </xf>
    <xf numFmtId="167" fontId="110" fillId="0" borderId="0" xfId="456" applyNumberFormat="1" applyFont="1" applyFill="1" applyAlignment="1">
      <alignment horizontal="center"/>
    </xf>
    <xf numFmtId="167" fontId="110" fillId="0" borderId="0" xfId="456" applyNumberFormat="1" applyFont="1" applyFill="1" applyAlignment="1">
      <alignment horizontal="left" indent="1"/>
    </xf>
    <xf numFmtId="167" fontId="110" fillId="0" borderId="0" xfId="456" applyNumberFormat="1" applyFont="1" applyFill="1" applyBorder="1" applyAlignment="1">
      <alignment horizontal="left"/>
    </xf>
    <xf numFmtId="0" fontId="59" fillId="0" borderId="18" xfId="449" applyFont="1" applyBorder="1"/>
    <xf numFmtId="167" fontId="59" fillId="0" borderId="35" xfId="449" applyNumberFormat="1" applyFont="1" applyFill="1" applyBorder="1"/>
    <xf numFmtId="167" fontId="59" fillId="25" borderId="0" xfId="452" applyNumberFormat="1" applyFont="1" applyFill="1"/>
    <xf numFmtId="0" fontId="135" fillId="0" borderId="0" xfId="452" applyFont="1" applyFill="1"/>
    <xf numFmtId="0" fontId="82" fillId="0" borderId="0" xfId="452" applyFont="1" applyFill="1" applyBorder="1" applyAlignment="1">
      <alignment horizontal="center"/>
    </xf>
    <xf numFmtId="0" fontId="76" fillId="25" borderId="0" xfId="452" applyFont="1" applyFill="1" applyBorder="1"/>
    <xf numFmtId="0" fontId="76" fillId="0" borderId="0" xfId="452" applyFont="1" applyFill="1" applyBorder="1"/>
    <xf numFmtId="0" fontId="76" fillId="0" borderId="0" xfId="452" applyFont="1" applyFill="1" applyBorder="1" applyAlignment="1">
      <alignment horizontal="right"/>
    </xf>
    <xf numFmtId="0" fontId="102" fillId="0" borderId="0" xfId="452" applyFont="1" applyFill="1" applyBorder="1" applyAlignment="1">
      <alignment horizontal="right"/>
    </xf>
    <xf numFmtId="0" fontId="76" fillId="0" borderId="0" xfId="452" applyFont="1" applyFill="1"/>
    <xf numFmtId="0" fontId="48" fillId="25" borderId="45" xfId="452" applyFont="1" applyFill="1" applyBorder="1" applyAlignment="1">
      <alignment horizontal="center" vertical="center"/>
    </xf>
    <xf numFmtId="0" fontId="80" fillId="0" borderId="0" xfId="452" applyFont="1" applyFill="1" applyAlignment="1">
      <alignment horizontal="center" vertical="center"/>
    </xf>
    <xf numFmtId="0" fontId="48" fillId="25" borderId="42" xfId="452" applyFont="1" applyFill="1" applyBorder="1" applyAlignment="1">
      <alignment horizontal="left" vertical="center" wrapText="1"/>
    </xf>
    <xf numFmtId="41" fontId="140" fillId="0" borderId="42" xfId="452" applyNumberFormat="1" applyFont="1" applyFill="1" applyBorder="1" applyAlignment="1">
      <alignment horizontal="right" vertical="center"/>
    </xf>
    <xf numFmtId="0" fontId="76" fillId="25" borderId="42" xfId="452" applyFont="1" applyFill="1" applyBorder="1" applyAlignment="1">
      <alignment horizontal="center" vertical="center"/>
    </xf>
    <xf numFmtId="0" fontId="80" fillId="0" borderId="0" xfId="452" applyFont="1" applyFill="1" applyAlignment="1">
      <alignment vertical="center"/>
    </xf>
    <xf numFmtId="184" fontId="140" fillId="0" borderId="42" xfId="452" applyNumberFormat="1" applyFont="1" applyFill="1" applyBorder="1" applyAlignment="1">
      <alignment horizontal="right" vertical="center"/>
    </xf>
    <xf numFmtId="0" fontId="48" fillId="0" borderId="42" xfId="452" applyFont="1" applyFill="1" applyBorder="1" applyAlignment="1">
      <alignment horizontal="left" vertical="center" wrapText="1"/>
    </xf>
    <xf numFmtId="49" fontId="48" fillId="25" borderId="42" xfId="452" applyNumberFormat="1" applyFont="1" applyFill="1" applyBorder="1" applyAlignment="1">
      <alignment horizontal="center" vertical="center"/>
    </xf>
    <xf numFmtId="185" fontId="48" fillId="25" borderId="42" xfId="452" applyNumberFormat="1" applyFont="1" applyFill="1" applyBorder="1" applyAlignment="1">
      <alignment horizontal="center" vertical="center"/>
    </xf>
    <xf numFmtId="0" fontId="80" fillId="0" borderId="0" xfId="452" applyFont="1" applyFill="1" applyBorder="1" applyAlignment="1">
      <alignment vertical="center"/>
    </xf>
    <xf numFmtId="0" fontId="48" fillId="25" borderId="23" xfId="452" applyFont="1" applyFill="1" applyBorder="1" applyAlignment="1">
      <alignment horizontal="left" vertical="center" wrapText="1"/>
    </xf>
    <xf numFmtId="0" fontId="48" fillId="25" borderId="0" xfId="452" applyFont="1" applyFill="1" applyBorder="1" applyAlignment="1">
      <alignment vertical="center"/>
    </xf>
    <xf numFmtId="0" fontId="48" fillId="25" borderId="0" xfId="452" applyFont="1" applyFill="1" applyBorder="1" applyAlignment="1">
      <alignment horizontal="right" vertical="center"/>
    </xf>
    <xf numFmtId="182" fontId="66" fillId="0" borderId="23" xfId="452" applyNumberFormat="1" applyFont="1" applyFill="1" applyBorder="1" applyAlignment="1">
      <alignment horizontal="right" vertical="center"/>
    </xf>
    <xf numFmtId="0" fontId="48" fillId="0" borderId="0" xfId="452" applyFont="1" applyFill="1" applyAlignment="1">
      <alignment vertical="center"/>
    </xf>
    <xf numFmtId="0" fontId="112" fillId="25" borderId="0" xfId="452" applyFont="1" applyFill="1" applyBorder="1"/>
    <xf numFmtId="0" fontId="112" fillId="0" borderId="0" xfId="452" applyFont="1" applyFill="1" applyBorder="1"/>
    <xf numFmtId="0" fontId="112" fillId="0" borderId="11" xfId="452" applyFont="1" applyFill="1" applyBorder="1" applyAlignment="1">
      <alignment horizontal="right"/>
    </xf>
    <xf numFmtId="0" fontId="112" fillId="0" borderId="0" xfId="452" applyFont="1" applyFill="1" applyAlignment="1">
      <alignment horizontal="right"/>
    </xf>
    <xf numFmtId="0" fontId="112" fillId="0" borderId="0" xfId="452" applyFont="1" applyFill="1"/>
    <xf numFmtId="0" fontId="76" fillId="25" borderId="0" xfId="452" applyFont="1" applyFill="1" applyBorder="1" applyAlignment="1">
      <alignment wrapText="1"/>
    </xf>
    <xf numFmtId="0" fontId="95" fillId="25" borderId="0" xfId="452" applyFill="1" applyBorder="1"/>
    <xf numFmtId="0" fontId="76" fillId="25" borderId="0" xfId="452" applyFont="1" applyFill="1" applyBorder="1" applyAlignment="1">
      <alignment horizontal="left" wrapText="1"/>
    </xf>
    <xf numFmtId="0" fontId="76" fillId="25" borderId="0" xfId="452" applyFont="1" applyFill="1" applyBorder="1" applyAlignment="1">
      <alignment horizontal="left"/>
    </xf>
    <xf numFmtId="0" fontId="76" fillId="25" borderId="0" xfId="452" applyFont="1" applyFill="1"/>
    <xf numFmtId="0" fontId="112" fillId="25" borderId="0" xfId="452" applyFont="1" applyFill="1" applyBorder="1" applyAlignment="1">
      <alignment horizontal="left"/>
    </xf>
    <xf numFmtId="0" fontId="95" fillId="25" borderId="0" xfId="452" applyFill="1"/>
    <xf numFmtId="0" fontId="141" fillId="25" borderId="0" xfId="452" applyFont="1" applyFill="1"/>
    <xf numFmtId="0" fontId="141" fillId="0" borderId="0" xfId="452" applyFont="1" applyFill="1"/>
    <xf numFmtId="0" fontId="141" fillId="0" borderId="0" xfId="452" applyFont="1" applyFill="1" applyAlignment="1">
      <alignment horizontal="right"/>
    </xf>
    <xf numFmtId="0" fontId="142" fillId="0" borderId="0" xfId="0" applyFont="1" applyProtection="1">
      <protection locked="0" hidden="1"/>
    </xf>
    <xf numFmtId="0" fontId="142" fillId="0" borderId="0" xfId="0" applyFont="1" applyBorder="1" applyProtection="1">
      <protection locked="0" hidden="1"/>
    </xf>
    <xf numFmtId="0" fontId="65" fillId="0" borderId="0" xfId="313" applyFont="1" applyFill="1"/>
    <xf numFmtId="0" fontId="117" fillId="0" borderId="15" xfId="0" applyFont="1" applyBorder="1" applyAlignment="1" applyProtection="1">
      <alignment horizontal="centerContinuous"/>
      <protection locked="0" hidden="1"/>
    </xf>
    <xf numFmtId="0" fontId="117" fillId="0" borderId="20" xfId="0" quotePrefix="1" applyFont="1" applyBorder="1" applyAlignment="1" applyProtection="1">
      <alignment horizontal="center" vertical="center"/>
      <protection locked="0" hidden="1"/>
    </xf>
    <xf numFmtId="20" fontId="117" fillId="0" borderId="20" xfId="0" quotePrefix="1" applyNumberFormat="1" applyFont="1" applyBorder="1" applyAlignment="1" applyProtection="1">
      <alignment horizontal="center" vertical="center"/>
      <protection locked="0" hidden="1"/>
    </xf>
    <xf numFmtId="0" fontId="121" fillId="0" borderId="23" xfId="0" applyFont="1" applyBorder="1" applyAlignment="1" applyProtection="1">
      <alignment horizontal="center"/>
      <protection locked="0" hidden="1"/>
    </xf>
    <xf numFmtId="165" fontId="60" fillId="0" borderId="0" xfId="483" quotePrefix="1" applyNumberFormat="1" applyFont="1" applyFill="1"/>
    <xf numFmtId="165" fontId="59" fillId="0" borderId="0" xfId="467" applyFont="1" applyAlignment="1">
      <alignment horizontal="center"/>
    </xf>
    <xf numFmtId="179" fontId="114" fillId="0" borderId="0" xfId="0" applyNumberFormat="1" applyFont="1" applyAlignment="1">
      <alignment horizontal="right"/>
    </xf>
    <xf numFmtId="179" fontId="113" fillId="0" borderId="0" xfId="0" applyNumberFormat="1" applyFont="1" applyAlignment="1">
      <alignment horizontal="right" vertical="center"/>
    </xf>
    <xf numFmtId="179" fontId="114" fillId="27" borderId="20" xfId="0" applyNumberFormat="1" applyFont="1" applyFill="1" applyBorder="1" applyAlignment="1">
      <alignment horizontal="right"/>
    </xf>
    <xf numFmtId="179" fontId="60" fillId="0" borderId="20" xfId="313" applyNumberFormat="1" applyFont="1" applyFill="1" applyBorder="1" applyAlignment="1">
      <alignment vertical="center"/>
    </xf>
    <xf numFmtId="179" fontId="69" fillId="25" borderId="0" xfId="341" applyNumberFormat="1" applyFont="1" applyFill="1" applyBorder="1" applyAlignment="1" applyProtection="1"/>
    <xf numFmtId="179" fontId="114" fillId="0" borderId="12" xfId="0" applyNumberFormat="1" applyFont="1" applyBorder="1" applyAlignment="1">
      <alignment horizontal="right" wrapText="1"/>
    </xf>
    <xf numFmtId="179" fontId="71" fillId="25" borderId="18" xfId="341" applyNumberFormat="1" applyFont="1" applyFill="1" applyBorder="1" applyAlignment="1" applyProtection="1"/>
    <xf numFmtId="179" fontId="113" fillId="0" borderId="0" xfId="0" applyNumberFormat="1" applyFont="1" applyBorder="1" applyAlignment="1">
      <alignment horizontal="right" wrapText="1"/>
    </xf>
    <xf numFmtId="179" fontId="71" fillId="25" borderId="36" xfId="341" applyNumberFormat="1" applyFont="1" applyFill="1" applyBorder="1" applyAlignment="1" applyProtection="1"/>
    <xf numFmtId="179" fontId="113" fillId="0" borderId="29" xfId="0" applyNumberFormat="1" applyFont="1" applyBorder="1" applyAlignment="1">
      <alignment horizontal="right" wrapText="1"/>
    </xf>
    <xf numFmtId="165" fontId="77" fillId="25" borderId="11" xfId="483" applyNumberFormat="1" applyFont="1" applyFill="1" applyBorder="1"/>
    <xf numFmtId="179" fontId="109" fillId="0" borderId="0" xfId="326" applyNumberFormat="1" applyFont="1" applyFill="1" applyAlignment="1">
      <alignment vertical="center"/>
    </xf>
    <xf numFmtId="179" fontId="109" fillId="0" borderId="0" xfId="326" applyNumberFormat="1" applyFont="1" applyFill="1"/>
    <xf numFmtId="179" fontId="109" fillId="0" borderId="35" xfId="326" applyNumberFormat="1" applyFont="1" applyFill="1" applyBorder="1"/>
    <xf numFmtId="179" fontId="60" fillId="0" borderId="35" xfId="483" applyNumberFormat="1" applyFont="1" applyFill="1" applyBorder="1" applyAlignment="1">
      <alignment vertical="center"/>
    </xf>
    <xf numFmtId="179" fontId="71" fillId="0" borderId="18" xfId="483" applyNumberFormat="1" applyFont="1" applyFill="1" applyBorder="1" applyAlignment="1" applyProtection="1">
      <alignment vertical="center"/>
    </xf>
    <xf numFmtId="179" fontId="109" fillId="0" borderId="35" xfId="326" applyNumberFormat="1" applyFont="1" applyFill="1" applyBorder="1" applyAlignment="1">
      <alignment vertical="center"/>
    </xf>
    <xf numFmtId="179" fontId="109" fillId="0" borderId="18" xfId="326" applyNumberFormat="1" applyFont="1" applyFill="1" applyBorder="1" applyAlignment="1">
      <alignment vertical="center"/>
    </xf>
    <xf numFmtId="179" fontId="109" fillId="0" borderId="63" xfId="326" applyNumberFormat="1" applyFont="1" applyFill="1" applyBorder="1"/>
    <xf numFmtId="179" fontId="111" fillId="0" borderId="29" xfId="326" applyNumberFormat="1" applyFont="1" applyFill="1" applyBorder="1"/>
    <xf numFmtId="179" fontId="60" fillId="0" borderId="37" xfId="483" applyNumberFormat="1" applyFont="1" applyFill="1" applyBorder="1" applyAlignment="1">
      <alignment vertical="center"/>
    </xf>
    <xf numFmtId="179" fontId="71" fillId="0" borderId="29" xfId="483" applyNumberFormat="1" applyFont="1" applyFill="1" applyBorder="1" applyAlignment="1" applyProtection="1">
      <alignment vertical="center"/>
    </xf>
    <xf numFmtId="179" fontId="109" fillId="0" borderId="37" xfId="326" applyNumberFormat="1" applyFont="1" applyFill="1" applyBorder="1" applyAlignment="1">
      <alignment vertical="center"/>
    </xf>
    <xf numFmtId="179" fontId="69" fillId="0" borderId="0" xfId="483" applyNumberFormat="1" applyFont="1" applyFill="1" applyBorder="1" applyAlignment="1">
      <alignment vertical="center"/>
    </xf>
    <xf numFmtId="179" fontId="69" fillId="0" borderId="20" xfId="483" applyNumberFormat="1" applyFont="1" applyFill="1" applyBorder="1" applyAlignment="1">
      <alignment vertical="center"/>
    </xf>
    <xf numFmtId="179" fontId="69" fillId="0" borderId="35" xfId="483" applyNumberFormat="1" applyFont="1" applyFill="1" applyBorder="1" applyAlignment="1">
      <alignment vertical="center"/>
    </xf>
    <xf numFmtId="179" fontId="78" fillId="0" borderId="0" xfId="483" applyNumberFormat="1" applyFont="1" applyFill="1" applyBorder="1" applyAlignment="1">
      <alignment vertical="center"/>
    </xf>
    <xf numFmtId="179" fontId="60" fillId="0" borderId="61" xfId="483" applyNumberFormat="1" applyFont="1" applyFill="1" applyBorder="1" applyAlignment="1">
      <alignment vertical="center"/>
    </xf>
    <xf numFmtId="179" fontId="60" fillId="0" borderId="62" xfId="483" applyNumberFormat="1" applyFont="1" applyFill="1" applyBorder="1" applyAlignment="1">
      <alignment vertical="center"/>
    </xf>
    <xf numFmtId="179" fontId="109" fillId="0" borderId="63" xfId="326" applyNumberFormat="1" applyFont="1" applyFill="1" applyBorder="1" applyAlignment="1">
      <alignment vertical="center"/>
    </xf>
    <xf numFmtId="179" fontId="60" fillId="0" borderId="63" xfId="483" applyNumberFormat="1" applyFont="1" applyFill="1" applyBorder="1" applyAlignment="1">
      <alignment vertical="center"/>
    </xf>
    <xf numFmtId="179" fontId="71" fillId="0" borderId="62" xfId="483" applyNumberFormat="1" applyFont="1" applyFill="1" applyBorder="1" applyAlignment="1" applyProtection="1">
      <alignment vertical="center"/>
    </xf>
    <xf numFmtId="179" fontId="71" fillId="0" borderId="36" xfId="484" applyNumberFormat="1" applyFont="1" applyFill="1" applyBorder="1" applyAlignment="1">
      <alignment horizontal="right" vertical="center" wrapText="1"/>
    </xf>
    <xf numFmtId="179" fontId="111" fillId="0" borderId="29" xfId="326" applyNumberFormat="1" applyFont="1" applyFill="1" applyBorder="1" applyAlignment="1">
      <alignment vertical="center"/>
    </xf>
    <xf numFmtId="169" fontId="109" fillId="0" borderId="0" xfId="326" applyNumberFormat="1" applyFont="1" applyFill="1" applyBorder="1"/>
    <xf numFmtId="169" fontId="109" fillId="0" borderId="0" xfId="326" applyNumberFormat="1" applyFont="1" applyFill="1" applyBorder="1" applyAlignment="1">
      <alignment vertical="center"/>
    </xf>
    <xf numFmtId="175" fontId="60" fillId="0" borderId="0" xfId="483" applyNumberFormat="1" applyFont="1" applyFill="1" applyBorder="1"/>
    <xf numFmtId="3" fontId="71" fillId="0" borderId="0" xfId="484" applyNumberFormat="1" applyFont="1" applyFill="1" applyBorder="1" applyAlignment="1">
      <alignment horizontal="right" wrapText="1"/>
    </xf>
    <xf numFmtId="165" fontId="77" fillId="0" borderId="0" xfId="483" applyNumberFormat="1" applyFont="1" applyFill="1" applyBorder="1" applyAlignment="1" applyProtection="1">
      <alignment horizontal="center"/>
    </xf>
    <xf numFmtId="179" fontId="69" fillId="0" borderId="0" xfId="485" applyNumberFormat="1" applyFont="1" applyFill="1" applyBorder="1"/>
    <xf numFmtId="179" fontId="69" fillId="0" borderId="35" xfId="485" applyNumberFormat="1" applyFont="1" applyFill="1" applyBorder="1"/>
    <xf numFmtId="179" fontId="60" fillId="0" borderId="35" xfId="485" applyNumberFormat="1" applyFont="1" applyFill="1" applyBorder="1"/>
    <xf numFmtId="179" fontId="71" fillId="0" borderId="18" xfId="485" applyNumberFormat="1" applyFont="1" applyFill="1" applyBorder="1" applyProtection="1"/>
    <xf numFmtId="179" fontId="71" fillId="0" borderId="18" xfId="485" applyNumberFormat="1" applyFont="1" applyFill="1" applyBorder="1" applyAlignment="1" applyProtection="1">
      <alignment vertical="center"/>
    </xf>
    <xf numFmtId="179" fontId="113" fillId="0" borderId="0" xfId="326" applyNumberFormat="1" applyFont="1" applyFill="1" applyBorder="1"/>
    <xf numFmtId="179" fontId="60" fillId="0" borderId="20" xfId="485" applyNumberFormat="1" applyFont="1" applyFill="1" applyBorder="1"/>
    <xf numFmtId="179" fontId="60" fillId="0" borderId="61" xfId="485" applyNumberFormat="1" applyFont="1" applyFill="1" applyBorder="1"/>
    <xf numFmtId="179" fontId="60" fillId="0" borderId="62" xfId="485" applyNumberFormat="1" applyFont="1" applyFill="1" applyBorder="1"/>
    <xf numFmtId="179" fontId="60" fillId="0" borderId="63" xfId="485" applyNumberFormat="1" applyFont="1" applyFill="1" applyBorder="1"/>
    <xf numFmtId="179" fontId="60" fillId="0" borderId="91" xfId="485" applyNumberFormat="1" applyFont="1" applyFill="1" applyBorder="1"/>
    <xf numFmtId="179" fontId="71" fillId="0" borderId="62" xfId="485" applyNumberFormat="1" applyFont="1" applyFill="1" applyBorder="1" applyProtection="1"/>
    <xf numFmtId="179" fontId="109" fillId="0" borderId="36" xfId="326" applyNumberFormat="1" applyFont="1" applyFill="1" applyBorder="1"/>
    <xf numFmtId="179" fontId="60" fillId="0" borderId="37" xfId="485" applyNumberFormat="1" applyFont="1" applyFill="1" applyBorder="1"/>
    <xf numFmtId="179" fontId="60" fillId="0" borderId="23" xfId="485" applyNumberFormat="1" applyFont="1" applyFill="1" applyBorder="1"/>
    <xf numFmtId="179" fontId="71" fillId="0" borderId="36" xfId="485" applyNumberFormat="1" applyFont="1" applyFill="1" applyBorder="1" applyAlignment="1" applyProtection="1">
      <alignment vertical="center"/>
    </xf>
    <xf numFmtId="179" fontId="109" fillId="0" borderId="37" xfId="326" applyNumberFormat="1" applyFont="1" applyFill="1" applyBorder="1"/>
    <xf numFmtId="179" fontId="69" fillId="0" borderId="0" xfId="310" applyNumberFormat="1" applyFont="1" applyFill="1" applyBorder="1" applyAlignment="1">
      <alignment vertical="center"/>
    </xf>
    <xf numFmtId="179" fontId="69" fillId="0" borderId="35" xfId="310" applyNumberFormat="1" applyFont="1" applyFill="1" applyBorder="1" applyAlignment="1">
      <alignment vertical="center"/>
    </xf>
    <xf numFmtId="179" fontId="69" fillId="25" borderId="0" xfId="310" applyNumberFormat="1" applyFont="1" applyFill="1" applyBorder="1" applyAlignment="1" applyProtection="1">
      <alignment vertical="center"/>
    </xf>
    <xf numFmtId="179" fontId="69" fillId="25" borderId="35" xfId="310" applyNumberFormat="1" applyFont="1" applyFill="1" applyBorder="1" applyAlignment="1" applyProtection="1">
      <alignment vertical="center"/>
    </xf>
    <xf numFmtId="179" fontId="113" fillId="0" borderId="0" xfId="310" applyNumberFormat="1" applyFont="1" applyFill="1" applyAlignment="1">
      <alignment vertical="center"/>
    </xf>
    <xf numFmtId="179" fontId="113" fillId="0" borderId="35" xfId="310" applyNumberFormat="1" applyFont="1" applyFill="1" applyBorder="1" applyAlignment="1">
      <alignment vertical="center"/>
    </xf>
    <xf numFmtId="179" fontId="113" fillId="0" borderId="18" xfId="310" applyNumberFormat="1" applyFont="1" applyFill="1" applyBorder="1" applyAlignment="1">
      <alignment vertical="center"/>
    </xf>
    <xf numFmtId="179" fontId="109" fillId="25" borderId="35" xfId="326" applyNumberFormat="1" applyFont="1" applyFill="1" applyBorder="1" applyAlignment="1">
      <alignment vertical="center"/>
    </xf>
    <xf numFmtId="179" fontId="71" fillId="25" borderId="18" xfId="310" applyNumberFormat="1" applyFont="1" applyFill="1" applyBorder="1" applyAlignment="1" applyProtection="1">
      <alignment vertical="center"/>
    </xf>
    <xf numFmtId="179" fontId="71" fillId="0" borderId="18" xfId="310" applyNumberFormat="1" applyFont="1" applyFill="1" applyBorder="1" applyAlignment="1" applyProtection="1">
      <alignment vertical="center"/>
    </xf>
    <xf numFmtId="179" fontId="71" fillId="25" borderId="36" xfId="310" applyNumberFormat="1" applyFont="1" applyFill="1" applyBorder="1" applyAlignment="1" applyProtection="1">
      <alignment vertical="center"/>
    </xf>
    <xf numFmtId="0" fontId="60" fillId="25" borderId="18" xfId="315" quotePrefix="1" applyNumberFormat="1" applyFont="1" applyFill="1" applyBorder="1" applyAlignment="1">
      <alignment horizontal="center"/>
    </xf>
    <xf numFmtId="179" fontId="114" fillId="0" borderId="0" xfId="315" applyNumberFormat="1" applyFont="1" applyFill="1"/>
    <xf numFmtId="179" fontId="69" fillId="0" borderId="35" xfId="315" applyNumberFormat="1" applyFont="1" applyFill="1" applyBorder="1"/>
    <xf numFmtId="179" fontId="69" fillId="25" borderId="18" xfId="315" applyNumberFormat="1" applyFont="1" applyFill="1" applyBorder="1" applyProtection="1"/>
    <xf numFmtId="179" fontId="115" fillId="25" borderId="35" xfId="326" applyNumberFormat="1" applyFont="1" applyFill="1" applyBorder="1" applyAlignment="1"/>
    <xf numFmtId="179" fontId="113" fillId="0" borderId="0" xfId="315" applyNumberFormat="1" applyFont="1" applyFill="1"/>
    <xf numFmtId="179" fontId="60" fillId="0" borderId="35" xfId="315" applyNumberFormat="1" applyFont="1" applyFill="1" applyBorder="1"/>
    <xf numFmtId="179" fontId="71" fillId="25" borderId="18" xfId="315" applyNumberFormat="1" applyFont="1" applyFill="1" applyBorder="1" applyProtection="1"/>
    <xf numFmtId="179" fontId="109" fillId="25" borderId="35" xfId="326" applyNumberFormat="1" applyFont="1" applyFill="1" applyBorder="1"/>
    <xf numFmtId="165" fontId="62" fillId="0" borderId="0" xfId="467" applyFont="1" applyBorder="1" applyAlignment="1" applyProtection="1">
      <alignment horizontal="center"/>
    </xf>
    <xf numFmtId="165" fontId="64" fillId="0" borderId="0" xfId="467" applyFont="1" applyBorder="1" applyAlignment="1" applyProtection="1">
      <alignment horizontal="center" vertical="center"/>
    </xf>
    <xf numFmtId="181" fontId="59" fillId="0" borderId="0" xfId="467" applyNumberFormat="1" applyFont="1" applyFill="1" applyBorder="1" applyAlignment="1" applyProtection="1">
      <alignment horizontal="right"/>
    </xf>
    <xf numFmtId="181" fontId="60" fillId="0" borderId="0" xfId="467" applyNumberFormat="1" applyFont="1" applyFill="1" applyBorder="1" applyAlignment="1" applyProtection="1">
      <alignment horizontal="right"/>
    </xf>
    <xf numFmtId="167" fontId="60" fillId="0" borderId="0" xfId="467" applyNumberFormat="1" applyFont="1" applyFill="1" applyBorder="1" applyAlignment="1" applyProtection="1">
      <alignment horizontal="right"/>
    </xf>
    <xf numFmtId="3" fontId="66" fillId="0" borderId="0" xfId="449" applyNumberFormat="1" applyFont="1"/>
    <xf numFmtId="166" fontId="59" fillId="0" borderId="14" xfId="449" applyNumberFormat="1" applyFont="1" applyBorder="1" applyAlignment="1">
      <alignment horizontal="right"/>
    </xf>
    <xf numFmtId="166" fontId="59" fillId="0" borderId="35" xfId="449" applyNumberFormat="1" applyFont="1" applyBorder="1" applyAlignment="1">
      <alignment horizontal="right"/>
    </xf>
    <xf numFmtId="166" fontId="60" fillId="0" borderId="35" xfId="449" applyNumberFormat="1" applyFont="1" applyBorder="1" applyAlignment="1">
      <alignment horizontal="right"/>
    </xf>
    <xf numFmtId="166" fontId="60" fillId="0" borderId="37" xfId="449" applyNumberFormat="1" applyFont="1" applyBorder="1" applyAlignment="1">
      <alignment horizontal="right"/>
    </xf>
    <xf numFmtId="186" fontId="59" fillId="0" borderId="0" xfId="449" applyNumberFormat="1" applyFont="1" applyAlignment="1">
      <alignment horizontal="right"/>
    </xf>
    <xf numFmtId="186" fontId="59" fillId="0" borderId="15" xfId="487" applyNumberFormat="1" applyFont="1" applyFill="1" applyBorder="1" applyAlignment="1">
      <alignment horizontal="right"/>
    </xf>
    <xf numFmtId="186" fontId="59" fillId="0" borderId="20" xfId="449" applyNumberFormat="1" applyFont="1" applyFill="1" applyBorder="1" applyAlignment="1">
      <alignment horizontal="right"/>
    </xf>
    <xf numFmtId="186" fontId="60" fillId="0" borderId="0" xfId="449" applyNumberFormat="1" applyFont="1" applyAlignment="1">
      <alignment horizontal="right"/>
    </xf>
    <xf numFmtId="186" fontId="60" fillId="0" borderId="20" xfId="449" applyNumberFormat="1" applyFont="1" applyFill="1" applyBorder="1" applyAlignment="1">
      <alignment horizontal="right"/>
    </xf>
    <xf numFmtId="186" fontId="60" fillId="0" borderId="23" xfId="449" applyNumberFormat="1" applyFont="1" applyBorder="1" applyAlignment="1">
      <alignment horizontal="right"/>
    </xf>
    <xf numFmtId="186" fontId="60" fillId="0" borderId="23" xfId="449" applyNumberFormat="1" applyFont="1" applyFill="1" applyBorder="1" applyAlignment="1">
      <alignment horizontal="right"/>
    </xf>
    <xf numFmtId="0" fontId="48" fillId="0" borderId="0" xfId="449" applyFont="1" applyAlignment="1">
      <alignment horizontal="right"/>
    </xf>
    <xf numFmtId="0" fontId="110" fillId="25" borderId="18" xfId="483" applyNumberFormat="1" applyFont="1" applyFill="1" applyBorder="1" applyAlignment="1">
      <alignment horizontal="left"/>
    </xf>
    <xf numFmtId="165" fontId="110" fillId="25" borderId="0" xfId="483" applyNumberFormat="1" applyFont="1" applyFill="1" applyAlignment="1">
      <alignment horizontal="center"/>
    </xf>
    <xf numFmtId="166" fontId="143" fillId="0" borderId="11" xfId="339" applyNumberFormat="1" applyFont="1" applyFill="1" applyBorder="1" applyAlignment="1" applyProtection="1">
      <alignment horizontal="right"/>
    </xf>
    <xf numFmtId="187" fontId="59" fillId="0" borderId="37" xfId="449" applyNumberFormat="1" applyFont="1" applyFill="1" applyBorder="1"/>
    <xf numFmtId="187" fontId="59" fillId="0" borderId="14" xfId="449" applyNumberFormat="1" applyFont="1" applyFill="1" applyBorder="1"/>
    <xf numFmtId="187" fontId="59" fillId="0" borderId="35" xfId="449" applyNumberFormat="1" applyFont="1" applyFill="1" applyBorder="1"/>
    <xf numFmtId="187" fontId="59" fillId="0" borderId="10" xfId="449" applyNumberFormat="1" applyFont="1" applyFill="1" applyBorder="1"/>
    <xf numFmtId="187" fontId="59" fillId="0" borderId="15" xfId="449" applyNumberFormat="1" applyFont="1" applyFill="1" applyBorder="1"/>
    <xf numFmtId="187" fontId="60" fillId="0" borderId="35" xfId="449" applyNumberFormat="1" applyFont="1" applyFill="1" applyBorder="1"/>
    <xf numFmtId="187" fontId="60" fillId="0" borderId="20" xfId="449" applyNumberFormat="1" applyFont="1" applyFill="1" applyBorder="1"/>
    <xf numFmtId="187" fontId="60" fillId="0" borderId="37" xfId="449" applyNumberFormat="1" applyFont="1" applyFill="1" applyBorder="1"/>
    <xf numFmtId="187" fontId="60" fillId="0" borderId="20" xfId="339" applyNumberFormat="1" applyFont="1" applyFill="1" applyBorder="1" applyProtection="1"/>
    <xf numFmtId="187" fontId="60" fillId="0" borderId="38" xfId="339" applyNumberFormat="1" applyFont="1" applyFill="1" applyBorder="1" applyProtection="1"/>
    <xf numFmtId="187" fontId="60" fillId="0" borderId="23" xfId="339" applyNumberFormat="1" applyFont="1" applyFill="1" applyBorder="1" applyProtection="1"/>
    <xf numFmtId="187" fontId="60" fillId="0" borderId="22" xfId="339" applyNumberFormat="1" applyFont="1" applyFill="1" applyBorder="1" applyProtection="1"/>
    <xf numFmtId="187" fontId="73" fillId="0" borderId="22" xfId="339" applyNumberFormat="1" applyFont="1" applyFill="1" applyBorder="1" applyProtection="1"/>
    <xf numFmtId="186" fontId="48" fillId="0" borderId="0" xfId="449" applyNumberFormat="1" applyFont="1"/>
    <xf numFmtId="3" fontId="59" fillId="0" borderId="10" xfId="313" applyNumberFormat="1" applyFont="1" applyFill="1" applyBorder="1" applyAlignment="1">
      <alignment vertical="center"/>
    </xf>
    <xf numFmtId="3" fontId="59" fillId="0" borderId="11" xfId="313" applyNumberFormat="1" applyFont="1" applyFill="1" applyBorder="1" applyAlignment="1">
      <alignment vertical="center"/>
    </xf>
    <xf numFmtId="3" fontId="59" fillId="0" borderId="18" xfId="313" applyNumberFormat="1" applyFont="1" applyFill="1" applyBorder="1" applyAlignment="1">
      <alignment vertical="center"/>
    </xf>
    <xf numFmtId="3" fontId="59" fillId="0" borderId="0" xfId="313" applyNumberFormat="1" applyFont="1" applyFill="1" applyBorder="1" applyAlignment="1">
      <alignment vertical="center"/>
    </xf>
    <xf numFmtId="3" fontId="59" fillId="0" borderId="35" xfId="313" applyNumberFormat="1" applyFont="1" applyFill="1" applyBorder="1" applyAlignment="1">
      <alignment vertical="center"/>
    </xf>
    <xf numFmtId="3" fontId="60" fillId="0" borderId="18" xfId="313" applyNumberFormat="1" applyFont="1" applyFill="1" applyBorder="1" applyAlignment="1">
      <alignment vertical="center"/>
    </xf>
    <xf numFmtId="3" fontId="60" fillId="0" borderId="0" xfId="313" applyNumberFormat="1" applyFont="1" applyFill="1" applyBorder="1" applyAlignment="1">
      <alignment vertical="center"/>
    </xf>
    <xf numFmtId="3" fontId="60" fillId="0" borderId="35" xfId="313" applyNumberFormat="1" applyFont="1" applyFill="1" applyBorder="1" applyAlignment="1">
      <alignment vertical="center"/>
    </xf>
    <xf numFmtId="3" fontId="61" fillId="0" borderId="35" xfId="313" applyNumberFormat="1" applyFont="1" applyFill="1" applyBorder="1" applyAlignment="1">
      <alignment vertical="center"/>
    </xf>
    <xf numFmtId="3" fontId="59" fillId="0" borderId="36" xfId="313" applyNumberFormat="1" applyFont="1" applyFill="1" applyBorder="1" applyAlignment="1">
      <alignment vertical="center"/>
    </xf>
    <xf numFmtId="3" fontId="59" fillId="0" borderId="29" xfId="313" applyNumberFormat="1" applyFont="1" applyFill="1" applyBorder="1" applyAlignment="1">
      <alignment vertical="center"/>
    </xf>
    <xf numFmtId="3" fontId="59" fillId="0" borderId="37" xfId="313" applyNumberFormat="1" applyFont="1" applyFill="1" applyBorder="1" applyAlignment="1">
      <alignment vertical="center"/>
    </xf>
    <xf numFmtId="3" fontId="59" fillId="0" borderId="0" xfId="313" applyNumberFormat="1" applyFont="1" applyFill="1" applyAlignment="1">
      <alignment vertical="center"/>
    </xf>
    <xf numFmtId="3" fontId="60" fillId="0" borderId="0" xfId="313" applyNumberFormat="1" applyFont="1" applyFill="1" applyAlignment="1">
      <alignment vertical="center"/>
    </xf>
    <xf numFmtId="3" fontId="34" fillId="0" borderId="0" xfId="313" applyNumberFormat="1" applyFill="1" applyAlignment="1">
      <alignment vertical="center"/>
    </xf>
    <xf numFmtId="187" fontId="59" fillId="0" borderId="42" xfId="449" applyNumberFormat="1" applyFont="1" applyFill="1" applyBorder="1"/>
    <xf numFmtId="187" fontId="59" fillId="0" borderId="23" xfId="449" applyNumberFormat="1" applyFont="1" applyFill="1" applyBorder="1"/>
    <xf numFmtId="187" fontId="48" fillId="0" borderId="20" xfId="449" applyNumberFormat="1" applyFont="1" applyBorder="1"/>
    <xf numFmtId="187" fontId="60" fillId="0" borderId="23" xfId="449" applyNumberFormat="1" applyFont="1" applyFill="1" applyBorder="1"/>
    <xf numFmtId="165" fontId="97" fillId="0" borderId="0" xfId="485" applyNumberFormat="1" applyFont="1" applyFill="1" applyBorder="1"/>
    <xf numFmtId="182" fontId="137" fillId="0" borderId="88" xfId="453" applyNumberFormat="1" applyFont="1" applyFill="1" applyBorder="1" applyAlignment="1">
      <alignment vertical="center"/>
    </xf>
    <xf numFmtId="166" fontId="130" fillId="0" borderId="72" xfId="456" applyNumberFormat="1" applyFont="1" applyFill="1" applyBorder="1" applyAlignment="1">
      <alignment horizontal="right" vertical="center"/>
    </xf>
    <xf numFmtId="167" fontId="135" fillId="25" borderId="0" xfId="452" applyNumberFormat="1" applyFont="1" applyFill="1" applyAlignment="1">
      <alignment horizontal="center"/>
    </xf>
    <xf numFmtId="167" fontId="131" fillId="25" borderId="0" xfId="452" applyNumberFormat="1" applyFont="1" applyFill="1" applyBorder="1" applyAlignment="1">
      <alignment horizontal="center" vertical="center"/>
    </xf>
    <xf numFmtId="167" fontId="131" fillId="0" borderId="0" xfId="452" applyNumberFormat="1" applyFont="1" applyFill="1" applyAlignment="1">
      <alignment horizontal="center" vertical="center" wrapText="1"/>
    </xf>
    <xf numFmtId="41" fontId="131" fillId="0" borderId="0" xfId="452" applyNumberFormat="1" applyFont="1" applyFill="1" applyAlignment="1">
      <alignment horizontal="right" vertical="center"/>
    </xf>
    <xf numFmtId="4" fontId="131" fillId="0" borderId="0" xfId="452" applyNumberFormat="1" applyFont="1" applyFill="1" applyAlignment="1">
      <alignment horizontal="right" vertical="center"/>
    </xf>
    <xf numFmtId="43" fontId="131" fillId="0" borderId="0" xfId="452" applyNumberFormat="1" applyFont="1" applyFill="1" applyAlignment="1">
      <alignment horizontal="right" vertical="center"/>
    </xf>
    <xf numFmtId="0" fontId="131" fillId="0" borderId="0" xfId="452" applyFont="1" applyFill="1"/>
    <xf numFmtId="3" fontId="88" fillId="0" borderId="0" xfId="452" applyNumberFormat="1" applyFont="1" applyBorder="1" applyAlignment="1">
      <alignment horizontal="left" vertical="top" wrapText="1"/>
    </xf>
    <xf numFmtId="0" fontId="60" fillId="0" borderId="42" xfId="452" applyFont="1" applyBorder="1" applyAlignment="1">
      <alignment horizontal="center" vertical="center" wrapText="1"/>
    </xf>
    <xf numFmtId="3" fontId="60" fillId="0" borderId="42" xfId="452" applyNumberFormat="1" applyFont="1" applyFill="1" applyBorder="1" applyAlignment="1">
      <alignment horizontal="center" vertical="center" wrapText="1"/>
    </xf>
    <xf numFmtId="3" fontId="60" fillId="25" borderId="42" xfId="452" applyNumberFormat="1" applyFont="1" applyFill="1" applyBorder="1" applyAlignment="1">
      <alignment horizontal="center" vertical="center" wrapText="1"/>
    </xf>
    <xf numFmtId="167" fontId="135" fillId="25" borderId="42" xfId="456" applyNumberFormat="1" applyFont="1" applyFill="1" applyBorder="1" applyAlignment="1">
      <alignment horizontal="center" vertical="center" wrapText="1"/>
    </xf>
    <xf numFmtId="167" fontId="136" fillId="25" borderId="15" xfId="456" applyNumberFormat="1" applyFont="1" applyFill="1" applyBorder="1" applyAlignment="1">
      <alignment horizontal="center" vertical="center" wrapText="1"/>
    </xf>
    <xf numFmtId="167" fontId="110" fillId="25" borderId="0" xfId="456" applyNumberFormat="1" applyFont="1" applyFill="1" applyAlignment="1">
      <alignment vertical="center"/>
    </xf>
    <xf numFmtId="180" fontId="113" fillId="0" borderId="0" xfId="0" applyNumberFormat="1" applyFont="1" applyAlignment="1">
      <alignment horizontal="right" vertical="center"/>
    </xf>
    <xf numFmtId="180" fontId="146" fillId="0" borderId="0" xfId="0" applyNumberFormat="1" applyFont="1" applyAlignment="1">
      <alignment horizontal="center" vertical="center"/>
    </xf>
    <xf numFmtId="165" fontId="65" fillId="0" borderId="0" xfId="340" applyFont="1"/>
    <xf numFmtId="0" fontId="59" fillId="0" borderId="23" xfId="449" quotePrefix="1" applyFont="1" applyBorder="1" applyAlignment="1">
      <alignment vertical="top"/>
    </xf>
    <xf numFmtId="3" fontId="62" fillId="0" borderId="27" xfId="449" applyNumberFormat="1" applyFont="1" applyBorder="1" applyAlignment="1">
      <alignment horizontal="centerContinuous" vertical="top"/>
    </xf>
    <xf numFmtId="187" fontId="48" fillId="0" borderId="20" xfId="449" applyNumberFormat="1" applyFont="1" applyBorder="1" applyAlignment="1">
      <alignment horizontal="right" vertical="top"/>
    </xf>
    <xf numFmtId="3" fontId="59" fillId="0" borderId="18" xfId="313" applyNumberFormat="1" applyFont="1" applyFill="1" applyBorder="1" applyAlignment="1">
      <alignment horizontal="right" vertical="center"/>
    </xf>
    <xf numFmtId="166" fontId="59" fillId="0" borderId="10" xfId="0" applyNumberFormat="1" applyFont="1" applyFill="1" applyBorder="1" applyAlignment="1" applyProtection="1">
      <alignment vertical="center"/>
      <protection locked="0" hidden="1"/>
    </xf>
    <xf numFmtId="166" fontId="59" fillId="0" borderId="18" xfId="0" applyNumberFormat="1" applyFont="1" applyFill="1" applyBorder="1" applyAlignment="1" applyProtection="1">
      <alignment vertical="center"/>
      <protection locked="0" hidden="1"/>
    </xf>
    <xf numFmtId="166" fontId="60" fillId="0" borderId="18" xfId="0" applyNumberFormat="1" applyFont="1" applyFill="1" applyBorder="1" applyAlignment="1" applyProtection="1">
      <alignment vertical="center"/>
      <protection locked="0" hidden="1"/>
    </xf>
    <xf numFmtId="166" fontId="59" fillId="0" borderId="36" xfId="0" applyNumberFormat="1" applyFont="1" applyFill="1" applyBorder="1" applyAlignment="1" applyProtection="1">
      <alignment vertical="center"/>
      <protection locked="0" hidden="1"/>
    </xf>
    <xf numFmtId="166" fontId="59" fillId="0" borderId="35" xfId="0" applyNumberFormat="1" applyFont="1" applyFill="1" applyBorder="1" applyAlignment="1" applyProtection="1">
      <alignment vertical="center"/>
      <protection locked="0" hidden="1"/>
    </xf>
    <xf numFmtId="166" fontId="60" fillId="0" borderId="35" xfId="0" applyNumberFormat="1" applyFont="1" applyFill="1" applyBorder="1" applyAlignment="1" applyProtection="1">
      <alignment vertical="center"/>
      <protection locked="0" hidden="1"/>
    </xf>
    <xf numFmtId="0" fontId="120" fillId="0" borderId="35" xfId="0" applyFont="1" applyBorder="1" applyAlignment="1" applyProtection="1">
      <alignment horizontal="center" vertical="center"/>
      <protection locked="0" hidden="1"/>
    </xf>
    <xf numFmtId="167" fontId="60" fillId="0" borderId="20" xfId="339" applyNumberFormat="1" applyFont="1" applyFill="1" applyBorder="1" applyProtection="1"/>
    <xf numFmtId="167" fontId="60" fillId="0" borderId="10" xfId="450" applyNumberFormat="1" applyFont="1" applyBorder="1" applyAlignment="1" applyProtection="1"/>
    <xf numFmtId="167" fontId="60" fillId="0" borderId="20" xfId="450" applyNumberFormat="1" applyFont="1" applyFill="1" applyBorder="1" applyProtection="1"/>
    <xf numFmtId="167" fontId="60" fillId="0" borderId="35" xfId="339" applyNumberFormat="1" applyFont="1" applyFill="1" applyBorder="1" applyProtection="1"/>
    <xf numFmtId="167" fontId="60" fillId="0" borderId="40" xfId="339" applyNumberFormat="1" applyFont="1" applyFill="1" applyBorder="1" applyProtection="1"/>
    <xf numFmtId="3" fontId="34" fillId="0" borderId="0" xfId="313" applyNumberFormat="1" applyFill="1"/>
    <xf numFmtId="179" fontId="60" fillId="0" borderId="23" xfId="313" applyNumberFormat="1" applyFont="1" applyFill="1" applyBorder="1" applyAlignment="1">
      <alignment vertical="center"/>
    </xf>
    <xf numFmtId="0" fontId="109" fillId="0" borderId="0" xfId="0" applyFont="1" applyFill="1" applyAlignment="1" applyProtection="1">
      <alignment horizontal="right"/>
    </xf>
    <xf numFmtId="0" fontId="109" fillId="0" borderId="0" xfId="0" applyFont="1" applyFill="1" applyAlignment="1" applyProtection="1">
      <alignment horizontal="left"/>
    </xf>
    <xf numFmtId="0" fontId="109" fillId="0" borderId="0" xfId="0" applyFont="1" applyFill="1"/>
    <xf numFmtId="0" fontId="144" fillId="0" borderId="0" xfId="0" applyFont="1" applyFill="1" applyAlignment="1" applyProtection="1">
      <alignment horizontal="right"/>
    </xf>
    <xf numFmtId="0" fontId="59" fillId="0" borderId="23" xfId="449" quotePrefix="1" applyFont="1" applyBorder="1" applyAlignment="1">
      <alignment wrapText="1"/>
    </xf>
    <xf numFmtId="165" fontId="60" fillId="0" borderId="21" xfId="339" quotePrefix="1" applyFont="1" applyBorder="1" applyAlignment="1" applyProtection="1">
      <alignment horizontal="left" wrapText="1"/>
    </xf>
    <xf numFmtId="3" fontId="59" fillId="0" borderId="10" xfId="313" applyNumberFormat="1" applyFont="1" applyFill="1" applyBorder="1"/>
    <xf numFmtId="3" fontId="60" fillId="0" borderId="18" xfId="313" applyNumberFormat="1" applyFont="1" applyFill="1" applyBorder="1"/>
    <xf numFmtId="3" fontId="59" fillId="0" borderId="18" xfId="313" applyNumberFormat="1" applyFont="1" applyFill="1" applyBorder="1"/>
    <xf numFmtId="3" fontId="59" fillId="0" borderId="36" xfId="313" applyNumberFormat="1" applyFont="1" applyFill="1" applyBorder="1"/>
    <xf numFmtId="166" fontId="60" fillId="0" borderId="23" xfId="453" applyNumberFormat="1" applyFont="1" applyBorder="1" applyAlignment="1">
      <alignment horizontal="center" vertical="center"/>
    </xf>
    <xf numFmtId="182" fontId="60" fillId="0" borderId="23" xfId="452" applyNumberFormat="1" applyFont="1" applyBorder="1" applyAlignment="1">
      <alignment horizontal="center" vertical="center"/>
    </xf>
    <xf numFmtId="166" fontId="60" fillId="0" borderId="67" xfId="453" applyNumberFormat="1" applyFont="1" applyBorder="1" applyAlignment="1">
      <alignment horizontal="center" vertical="center"/>
    </xf>
    <xf numFmtId="0" fontId="59" fillId="25" borderId="67" xfId="452" applyFont="1" applyFill="1" applyBorder="1" applyAlignment="1">
      <alignment horizontal="center" vertical="center" wrapText="1"/>
    </xf>
    <xf numFmtId="0" fontId="60" fillId="25" borderId="42" xfId="465" applyFont="1" applyFill="1" applyBorder="1" applyAlignment="1">
      <alignment horizontal="left" vertical="center" wrapText="1" indent="1"/>
    </xf>
    <xf numFmtId="43" fontId="110" fillId="0" borderId="0" xfId="456" applyNumberFormat="1" applyFont="1" applyFill="1" applyAlignment="1"/>
    <xf numFmtId="178" fontId="110" fillId="0" borderId="0" xfId="456" applyNumberFormat="1" applyFont="1" applyFill="1" applyAlignment="1"/>
    <xf numFmtId="43" fontId="110" fillId="25" borderId="0" xfId="456" applyNumberFormat="1" applyFont="1" applyFill="1" applyAlignment="1">
      <alignment vertical="center"/>
    </xf>
    <xf numFmtId="166" fontId="134" fillId="25" borderId="93" xfId="456" applyNumberFormat="1" applyFont="1" applyFill="1" applyBorder="1" applyAlignment="1">
      <alignment horizontal="right" vertical="center"/>
    </xf>
    <xf numFmtId="166" fontId="134" fillId="25" borderId="80" xfId="456" applyNumberFormat="1" applyFont="1" applyFill="1" applyBorder="1" applyAlignment="1">
      <alignment horizontal="right" vertical="center"/>
    </xf>
    <xf numFmtId="166" fontId="130" fillId="25" borderId="89" xfId="456" applyNumberFormat="1" applyFont="1" applyFill="1" applyBorder="1" applyAlignment="1">
      <alignment horizontal="right" vertical="center"/>
    </xf>
    <xf numFmtId="183" fontId="137" fillId="25" borderId="88" xfId="453" applyNumberFormat="1" applyFont="1" applyFill="1" applyBorder="1" applyAlignment="1">
      <alignment horizontal="right" vertical="center"/>
    </xf>
    <xf numFmtId="178" fontId="137" fillId="0" borderId="88" xfId="453" applyNumberFormat="1" applyFont="1" applyFill="1" applyBorder="1" applyAlignment="1">
      <alignment vertical="center"/>
    </xf>
    <xf numFmtId="178" fontId="130" fillId="0" borderId="88" xfId="456" applyNumberFormat="1" applyFont="1" applyFill="1" applyBorder="1" applyAlignment="1">
      <alignment vertical="center"/>
    </xf>
    <xf numFmtId="166" fontId="130" fillId="25" borderId="90" xfId="456" applyNumberFormat="1" applyFont="1" applyFill="1" applyBorder="1" applyAlignment="1">
      <alignment horizontal="right" vertical="center"/>
    </xf>
    <xf numFmtId="183" fontId="137" fillId="25" borderId="80" xfId="453" applyNumberFormat="1" applyFont="1" applyFill="1" applyBorder="1" applyAlignment="1">
      <alignment horizontal="right" vertical="center"/>
    </xf>
    <xf numFmtId="178" fontId="137" fillId="0" borderId="80" xfId="453" applyNumberFormat="1" applyFont="1" applyFill="1" applyBorder="1" applyAlignment="1">
      <alignment vertical="center"/>
    </xf>
    <xf numFmtId="178" fontId="130" fillId="0" borderId="23" xfId="456" applyNumberFormat="1" applyFont="1" applyFill="1" applyBorder="1" applyAlignment="1">
      <alignment vertical="center"/>
    </xf>
    <xf numFmtId="183" fontId="137" fillId="25" borderId="84" xfId="453" applyNumberFormat="1" applyFont="1" applyFill="1" applyBorder="1" applyAlignment="1">
      <alignment horizontal="right" vertical="center"/>
    </xf>
    <xf numFmtId="183" fontId="137" fillId="25" borderId="83" xfId="453" applyNumberFormat="1" applyFont="1" applyFill="1" applyBorder="1" applyAlignment="1">
      <alignment horizontal="right" vertical="center"/>
    </xf>
    <xf numFmtId="166" fontId="130" fillId="25" borderId="74" xfId="456" applyNumberFormat="1" applyFont="1" applyFill="1" applyBorder="1" applyAlignment="1">
      <alignment horizontal="right" vertical="center"/>
    </xf>
    <xf numFmtId="183" fontId="137" fillId="25" borderId="42" xfId="453" applyNumberFormat="1" applyFont="1" applyFill="1" applyBorder="1" applyAlignment="1">
      <alignment horizontal="right" vertical="center"/>
    </xf>
    <xf numFmtId="183" fontId="137" fillId="25" borderId="72" xfId="453" applyNumberFormat="1" applyFont="1" applyFill="1" applyBorder="1" applyAlignment="1">
      <alignment horizontal="right" vertical="center"/>
    </xf>
    <xf numFmtId="183" fontId="137" fillId="25" borderId="71" xfId="453" applyNumberFormat="1" applyFont="1" applyFill="1" applyBorder="1" applyAlignment="1">
      <alignment horizontal="right" vertical="center"/>
    </xf>
    <xf numFmtId="183" fontId="137" fillId="25" borderId="79" xfId="453" applyNumberFormat="1" applyFont="1" applyFill="1" applyBorder="1" applyAlignment="1">
      <alignment horizontal="right" vertical="center"/>
    </xf>
    <xf numFmtId="183" fontId="137" fillId="25" borderId="78" xfId="453" applyNumberFormat="1" applyFont="1" applyFill="1" applyBorder="1" applyAlignment="1">
      <alignment horizontal="right" vertical="center"/>
    </xf>
    <xf numFmtId="182" fontId="137" fillId="0" borderId="78" xfId="453" applyNumberFormat="1" applyFont="1" applyFill="1" applyBorder="1" applyAlignment="1">
      <alignment vertical="center"/>
    </xf>
    <xf numFmtId="183" fontId="137" fillId="25" borderId="89" xfId="453" applyNumberFormat="1" applyFont="1" applyFill="1" applyBorder="1" applyAlignment="1">
      <alignment horizontal="right" vertical="center"/>
    </xf>
    <xf numFmtId="41" fontId="137" fillId="0" borderId="88" xfId="453" applyNumberFormat="1" applyFont="1" applyFill="1" applyBorder="1" applyAlignment="1">
      <alignment vertical="center"/>
    </xf>
    <xf numFmtId="166" fontId="130" fillId="25" borderId="84" xfId="456" applyNumberFormat="1" applyFont="1" applyFill="1" applyBorder="1" applyAlignment="1">
      <alignment horizontal="right" vertical="center"/>
    </xf>
    <xf numFmtId="166" fontId="130" fillId="25" borderId="72" xfId="456" applyNumberFormat="1" applyFont="1" applyFill="1" applyBorder="1" applyAlignment="1">
      <alignment horizontal="right" vertical="center"/>
    </xf>
    <xf numFmtId="166" fontId="130" fillId="25" borderId="71" xfId="456" applyNumberFormat="1" applyFont="1" applyFill="1" applyBorder="1" applyAlignment="1">
      <alignment horizontal="right" vertical="center"/>
    </xf>
    <xf numFmtId="183" fontId="137" fillId="25" borderId="85" xfId="453" applyNumberFormat="1" applyFont="1" applyFill="1" applyBorder="1" applyAlignment="1">
      <alignment horizontal="right" vertical="center"/>
    </xf>
    <xf numFmtId="183" fontId="137" fillId="25" borderId="20" xfId="453" applyNumberFormat="1" applyFont="1" applyFill="1" applyBorder="1" applyAlignment="1">
      <alignment horizontal="right" vertical="center"/>
    </xf>
    <xf numFmtId="41" fontId="137" fillId="0" borderId="20" xfId="453" applyNumberFormat="1" applyFont="1" applyFill="1" applyBorder="1" applyAlignment="1">
      <alignment vertical="center"/>
    </xf>
    <xf numFmtId="183" fontId="137" fillId="25" borderId="15" xfId="453" applyNumberFormat="1" applyFont="1" applyFill="1" applyBorder="1" applyAlignment="1">
      <alignment horizontal="right" vertical="center"/>
    </xf>
    <xf numFmtId="183" fontId="137" fillId="25" borderId="74" xfId="453" applyNumberFormat="1" applyFont="1" applyFill="1" applyBorder="1" applyAlignment="1">
      <alignment horizontal="right" vertical="center"/>
    </xf>
    <xf numFmtId="41" fontId="137" fillId="0" borderId="42" xfId="453" applyNumberFormat="1" applyFont="1" applyFill="1" applyBorder="1" applyAlignment="1">
      <alignment vertical="center"/>
    </xf>
    <xf numFmtId="166" fontId="130" fillId="25" borderId="83" xfId="456" applyNumberFormat="1" applyFont="1" applyFill="1" applyBorder="1" applyAlignment="1">
      <alignment horizontal="right" vertical="center"/>
    </xf>
    <xf numFmtId="183" fontId="137" fillId="25" borderId="76" xfId="453" applyNumberFormat="1" applyFont="1" applyFill="1" applyBorder="1" applyAlignment="1">
      <alignment horizontal="right" vertical="center"/>
    </xf>
    <xf numFmtId="166" fontId="130" fillId="25" borderId="23" xfId="456" applyNumberFormat="1" applyFont="1" applyFill="1" applyBorder="1" applyAlignment="1">
      <alignment horizontal="right" vertical="center"/>
    </xf>
    <xf numFmtId="166" fontId="130" fillId="25" borderId="42" xfId="456" applyNumberFormat="1" applyFont="1" applyFill="1" applyBorder="1" applyAlignment="1">
      <alignment horizontal="right" vertical="center"/>
    </xf>
    <xf numFmtId="166" fontId="130" fillId="25" borderId="85" xfId="456" applyNumberFormat="1" applyFont="1" applyFill="1" applyBorder="1" applyAlignment="1">
      <alignment horizontal="right" vertical="center"/>
    </xf>
    <xf numFmtId="178" fontId="137" fillId="0" borderId="20" xfId="453" applyNumberFormat="1" applyFont="1" applyFill="1" applyBorder="1" applyAlignment="1">
      <alignment vertical="center"/>
    </xf>
    <xf numFmtId="178" fontId="130" fillId="0" borderId="20" xfId="456" applyNumberFormat="1" applyFont="1" applyFill="1" applyBorder="1" applyAlignment="1">
      <alignment vertical="center"/>
    </xf>
    <xf numFmtId="166" fontId="130" fillId="25" borderId="76" xfId="456" applyNumberFormat="1" applyFont="1" applyFill="1" applyBorder="1" applyAlignment="1">
      <alignment horizontal="right" vertical="center"/>
    </xf>
    <xf numFmtId="166" fontId="130" fillId="25" borderId="15" xfId="456" applyNumberFormat="1" applyFont="1" applyFill="1" applyBorder="1" applyAlignment="1">
      <alignment horizontal="right" vertical="center"/>
    </xf>
    <xf numFmtId="178" fontId="130" fillId="0" borderId="15" xfId="456" applyNumberFormat="1" applyFont="1" applyFill="1" applyBorder="1" applyAlignment="1">
      <alignment vertical="center"/>
    </xf>
    <xf numFmtId="183" fontId="137" fillId="25" borderId="90" xfId="453" applyNumberFormat="1" applyFont="1" applyFill="1" applyBorder="1" applyAlignment="1">
      <alignment horizontal="right" vertical="center"/>
    </xf>
    <xf numFmtId="183" fontId="137" fillId="25" borderId="23" xfId="453" applyNumberFormat="1" applyFont="1" applyFill="1" applyBorder="1" applyAlignment="1">
      <alignment horizontal="right" vertical="center"/>
    </xf>
    <xf numFmtId="41" fontId="137" fillId="0" borderId="23" xfId="453" applyNumberFormat="1" applyFont="1" applyFill="1" applyBorder="1" applyAlignment="1">
      <alignment vertical="center"/>
    </xf>
    <xf numFmtId="41" fontId="137" fillId="0" borderId="80" xfId="453" applyNumberFormat="1" applyFont="1" applyFill="1" applyBorder="1" applyAlignment="1">
      <alignment vertical="center"/>
    </xf>
    <xf numFmtId="166" fontId="130" fillId="25" borderId="20" xfId="456" applyNumberFormat="1" applyFont="1" applyFill="1" applyBorder="1" applyAlignment="1">
      <alignment horizontal="right" vertical="center"/>
    </xf>
    <xf numFmtId="166" fontId="130" fillId="25" borderId="79" xfId="456" applyNumberFormat="1" applyFont="1" applyFill="1" applyBorder="1" applyAlignment="1">
      <alignment horizontal="right" vertical="center"/>
    </xf>
    <xf numFmtId="166" fontId="130" fillId="25" borderId="78" xfId="456" applyNumberFormat="1" applyFont="1" applyFill="1" applyBorder="1" applyAlignment="1">
      <alignment horizontal="right" vertical="center"/>
    </xf>
    <xf numFmtId="178" fontId="130" fillId="0" borderId="78" xfId="456" applyNumberFormat="1" applyFont="1" applyFill="1" applyBorder="1" applyAlignment="1">
      <alignment vertical="center"/>
    </xf>
    <xf numFmtId="166" fontId="130" fillId="25" borderId="88" xfId="456" applyNumberFormat="1" applyFont="1" applyFill="1" applyBorder="1" applyAlignment="1">
      <alignment horizontal="right" vertical="center"/>
    </xf>
    <xf numFmtId="0" fontId="136" fillId="25" borderId="20" xfId="456" applyFont="1" applyFill="1" applyBorder="1" applyAlignment="1">
      <alignment vertical="center" wrapText="1"/>
    </xf>
    <xf numFmtId="167" fontId="136" fillId="25" borderId="20" xfId="456" applyNumberFormat="1" applyFont="1" applyFill="1" applyBorder="1" applyAlignment="1">
      <alignment horizontal="center" vertical="center" wrapText="1"/>
    </xf>
    <xf numFmtId="0" fontId="130" fillId="0" borderId="20" xfId="456" applyFont="1" applyFill="1" applyBorder="1" applyAlignment="1">
      <alignment horizontal="left" vertical="center" wrapText="1"/>
    </xf>
    <xf numFmtId="0" fontId="136" fillId="25" borderId="88" xfId="456" applyFont="1" applyFill="1" applyBorder="1" applyAlignment="1">
      <alignment vertical="center" wrapText="1"/>
    </xf>
    <xf numFmtId="167" fontId="136" fillId="25" borderId="88" xfId="456" applyNumberFormat="1" applyFont="1" applyFill="1" applyBorder="1" applyAlignment="1">
      <alignment horizontal="center" vertical="center" wrapText="1"/>
    </xf>
    <xf numFmtId="0" fontId="130" fillId="0" borderId="88" xfId="456" applyFont="1" applyFill="1" applyBorder="1" applyAlignment="1">
      <alignment horizontal="left" vertical="center" wrapText="1"/>
    </xf>
    <xf numFmtId="49" fontId="136" fillId="0" borderId="15" xfId="456" applyNumberFormat="1" applyFont="1" applyFill="1" applyBorder="1" applyAlignment="1">
      <alignment horizontal="center" vertical="center" wrapText="1"/>
    </xf>
    <xf numFmtId="49" fontId="136" fillId="25" borderId="15" xfId="456" applyNumberFormat="1" applyFont="1" applyFill="1" applyBorder="1" applyAlignment="1">
      <alignment horizontal="center" vertical="center" wrapText="1"/>
    </xf>
    <xf numFmtId="167" fontId="135" fillId="0" borderId="42" xfId="456" applyNumberFormat="1" applyFont="1" applyFill="1" applyBorder="1" applyAlignment="1">
      <alignment horizontal="center" vertical="center"/>
    </xf>
    <xf numFmtId="167" fontId="135" fillId="25" borderId="42" xfId="456" applyNumberFormat="1" applyFont="1" applyFill="1" applyBorder="1" applyAlignment="1">
      <alignment horizontal="center" vertical="center"/>
    </xf>
    <xf numFmtId="0" fontId="95" fillId="0" borderId="0" xfId="452" applyFill="1" applyBorder="1"/>
    <xf numFmtId="4" fontId="95" fillId="0" borderId="0" xfId="452" applyNumberFormat="1" applyFill="1" applyBorder="1"/>
    <xf numFmtId="4" fontId="123" fillId="0" borderId="0" xfId="452" applyNumberFormat="1" applyFont="1" applyFill="1" applyBorder="1"/>
    <xf numFmtId="182" fontId="48" fillId="0" borderId="42" xfId="452" applyNumberFormat="1" applyFont="1" applyFill="1" applyBorder="1" applyAlignment="1">
      <alignment horizontal="right" vertical="center"/>
    </xf>
    <xf numFmtId="0" fontId="48" fillId="0" borderId="45" xfId="452" applyFont="1" applyFill="1" applyBorder="1" applyAlignment="1">
      <alignment horizontal="center" vertical="center"/>
    </xf>
    <xf numFmtId="0" fontId="82" fillId="0" borderId="0" xfId="452" applyFont="1" applyFill="1" applyBorder="1" applyAlignment="1"/>
    <xf numFmtId="0" fontId="120" fillId="0" borderId="45" xfId="0" applyFont="1" applyBorder="1" applyAlignment="1" applyProtection="1">
      <alignment horizontal="center" vertical="center"/>
      <protection locked="0" hidden="1"/>
    </xf>
    <xf numFmtId="187" fontId="60" fillId="0" borderId="35" xfId="449" applyNumberFormat="1" applyFont="1" applyFill="1" applyBorder="1" applyAlignment="1">
      <alignment horizontal="right"/>
    </xf>
    <xf numFmtId="178" fontId="117" fillId="0" borderId="0" xfId="0" applyNumberFormat="1" applyFont="1" applyBorder="1" applyAlignment="1" applyProtection="1">
      <alignment vertical="center"/>
      <protection locked="0" hidden="1"/>
    </xf>
    <xf numFmtId="178" fontId="116" fillId="0" borderId="0" xfId="0" applyNumberFormat="1" applyFont="1" applyBorder="1" applyAlignment="1" applyProtection="1">
      <alignment vertical="center"/>
      <protection locked="0" hidden="1"/>
    </xf>
    <xf numFmtId="178" fontId="117" fillId="25" borderId="0" xfId="0" applyNumberFormat="1" applyFont="1" applyFill="1" applyBorder="1" applyAlignment="1" applyProtection="1">
      <alignment vertical="center"/>
      <protection locked="0" hidden="1"/>
    </xf>
    <xf numFmtId="41" fontId="137" fillId="0" borderId="71" xfId="453" applyNumberFormat="1" applyFont="1" applyFill="1" applyBorder="1" applyAlignment="1">
      <alignment vertical="center"/>
    </xf>
    <xf numFmtId="41" fontId="137" fillId="0" borderId="83" xfId="453" applyNumberFormat="1" applyFont="1" applyFill="1" applyBorder="1" applyAlignment="1">
      <alignment vertical="center"/>
    </xf>
    <xf numFmtId="0" fontId="120" fillId="0" borderId="27" xfId="0" applyFont="1" applyBorder="1" applyAlignment="1" applyProtection="1">
      <alignment horizontal="center" vertical="center"/>
      <protection locked="0" hidden="1"/>
    </xf>
    <xf numFmtId="0" fontId="48" fillId="0" borderId="0" xfId="449" applyFont="1" applyFill="1" applyBorder="1" applyAlignment="1">
      <alignment horizontal="center" vertical="center"/>
    </xf>
    <xf numFmtId="0" fontId="151" fillId="0" borderId="0" xfId="452" applyFont="1" applyFill="1" applyBorder="1" applyAlignment="1">
      <alignment horizontal="center" vertical="center"/>
    </xf>
    <xf numFmtId="4" fontId="151" fillId="0" borderId="0" xfId="452" applyNumberFormat="1" applyFont="1" applyFill="1" applyBorder="1" applyAlignment="1">
      <alignment horizontal="center" vertical="center"/>
    </xf>
    <xf numFmtId="4" fontId="152" fillId="0" borderId="0" xfId="452" applyNumberFormat="1" applyFont="1" applyFill="1" applyBorder="1" applyAlignment="1">
      <alignment horizontal="center" vertical="center"/>
    </xf>
    <xf numFmtId="10" fontId="60" fillId="0" borderId="23" xfId="449" applyNumberFormat="1" applyFont="1" applyFill="1" applyBorder="1"/>
    <xf numFmtId="178" fontId="60" fillId="25" borderId="68" xfId="453" applyNumberFormat="1" applyFont="1" applyFill="1" applyBorder="1" applyAlignment="1">
      <alignment horizontal="center" vertical="center"/>
    </xf>
    <xf numFmtId="182" fontId="59" fillId="25" borderId="69" xfId="452" applyNumberFormat="1" applyFont="1" applyFill="1" applyBorder="1" applyAlignment="1">
      <alignment horizontal="center" vertical="center"/>
    </xf>
    <xf numFmtId="182" fontId="130" fillId="25" borderId="88" xfId="456" applyNumberFormat="1" applyFont="1" applyFill="1" applyBorder="1" applyAlignment="1">
      <alignment vertical="center"/>
    </xf>
    <xf numFmtId="166" fontId="130" fillId="0" borderId="15" xfId="456" applyNumberFormat="1" applyFont="1" applyFill="1" applyBorder="1" applyAlignment="1">
      <alignment horizontal="right" vertical="center"/>
    </xf>
    <xf numFmtId="166" fontId="130" fillId="0" borderId="76" xfId="456" applyNumberFormat="1" applyFont="1" applyFill="1" applyBorder="1" applyAlignment="1">
      <alignment horizontal="right" vertical="center"/>
    </xf>
    <xf numFmtId="182" fontId="138" fillId="0" borderId="78" xfId="456" applyNumberFormat="1" applyFont="1" applyFill="1" applyBorder="1" applyAlignment="1">
      <alignment vertical="center"/>
    </xf>
    <xf numFmtId="0" fontId="153" fillId="0" borderId="0" xfId="456" applyFont="1" applyFill="1" applyAlignment="1">
      <alignment vertical="top"/>
    </xf>
    <xf numFmtId="166" fontId="130" fillId="25" borderId="93" xfId="456" applyNumberFormat="1" applyFont="1" applyFill="1" applyBorder="1" applyAlignment="1">
      <alignment horizontal="right" vertical="center"/>
    </xf>
    <xf numFmtId="178" fontId="130" fillId="0" borderId="80" xfId="456" applyNumberFormat="1" applyFont="1" applyFill="1" applyBorder="1" applyAlignment="1">
      <alignment vertical="center"/>
    </xf>
    <xf numFmtId="166" fontId="130" fillId="25" borderId="80" xfId="456" applyNumberFormat="1" applyFont="1" applyFill="1" applyBorder="1" applyAlignment="1">
      <alignment horizontal="right" vertical="center"/>
    </xf>
    <xf numFmtId="177" fontId="66" fillId="0" borderId="0" xfId="449" applyNumberFormat="1" applyFont="1"/>
    <xf numFmtId="182" fontId="137" fillId="0" borderId="71" xfId="453" applyNumberFormat="1" applyFont="1" applyFill="1" applyBorder="1" applyAlignment="1">
      <alignment vertical="center"/>
    </xf>
    <xf numFmtId="182" fontId="137" fillId="0" borderId="42" xfId="453" applyNumberFormat="1" applyFont="1" applyFill="1" applyBorder="1" applyAlignment="1">
      <alignment vertical="center"/>
    </xf>
    <xf numFmtId="182" fontId="137" fillId="0" borderId="83" xfId="453" applyNumberFormat="1" applyFont="1" applyFill="1" applyBorder="1" applyAlignment="1">
      <alignment vertical="center"/>
    </xf>
    <xf numFmtId="178" fontId="137" fillId="0" borderId="71" xfId="453" applyNumberFormat="1" applyFont="1" applyFill="1" applyBorder="1" applyAlignment="1">
      <alignment vertical="center"/>
    </xf>
    <xf numFmtId="178" fontId="137" fillId="0" borderId="42" xfId="453" applyNumberFormat="1" applyFont="1" applyFill="1" applyBorder="1" applyAlignment="1">
      <alignment vertical="center"/>
    </xf>
    <xf numFmtId="178" fontId="137" fillId="0" borderId="83" xfId="453" applyNumberFormat="1" applyFont="1" applyFill="1" applyBorder="1" applyAlignment="1">
      <alignment vertical="center"/>
    </xf>
    <xf numFmtId="182" fontId="137" fillId="0" borderId="23" xfId="453" applyNumberFormat="1" applyFont="1" applyFill="1" applyBorder="1" applyAlignment="1">
      <alignment vertical="center"/>
    </xf>
    <xf numFmtId="182" fontId="137" fillId="0" borderId="15" xfId="453" applyNumberFormat="1" applyFont="1" applyFill="1" applyBorder="1" applyAlignment="1">
      <alignment vertical="center"/>
    </xf>
    <xf numFmtId="178" fontId="130" fillId="25" borderId="20" xfId="456" applyNumberFormat="1" applyFont="1" applyFill="1" applyBorder="1" applyAlignment="1">
      <alignment vertical="center"/>
    </xf>
    <xf numFmtId="178" fontId="130" fillId="0" borderId="71" xfId="456" applyNumberFormat="1" applyFont="1" applyFill="1" applyBorder="1" applyAlignment="1">
      <alignment vertical="center"/>
    </xf>
    <xf numFmtId="178" fontId="130" fillId="0" borderId="42" xfId="456" applyNumberFormat="1" applyFont="1" applyFill="1" applyBorder="1" applyAlignment="1">
      <alignment vertical="center"/>
    </xf>
    <xf numFmtId="178" fontId="130" fillId="0" borderId="83" xfId="456" applyNumberFormat="1" applyFont="1" applyFill="1" applyBorder="1" applyAlignment="1">
      <alignment vertical="center"/>
    </xf>
    <xf numFmtId="182" fontId="137" fillId="0" borderId="20" xfId="453" applyNumberFormat="1" applyFont="1" applyFill="1" applyBorder="1" applyAlignment="1">
      <alignment vertical="center"/>
    </xf>
    <xf numFmtId="182" fontId="137" fillId="0" borderId="80" xfId="453" applyNumberFormat="1" applyFont="1" applyFill="1" applyBorder="1" applyAlignment="1">
      <alignment vertical="center"/>
    </xf>
    <xf numFmtId="182" fontId="130" fillId="0" borderId="20" xfId="456" applyNumberFormat="1" applyFont="1" applyFill="1" applyBorder="1" applyAlignment="1">
      <alignment vertical="center"/>
    </xf>
    <xf numFmtId="182" fontId="130" fillId="0" borderId="80" xfId="456" applyNumberFormat="1" applyFont="1" applyFill="1" applyBorder="1" applyAlignment="1">
      <alignment vertical="center"/>
    </xf>
    <xf numFmtId="0" fontId="48" fillId="25" borderId="20" xfId="452" applyFont="1" applyFill="1" applyBorder="1" applyAlignment="1">
      <alignment horizontal="center" vertical="center"/>
    </xf>
    <xf numFmtId="0" fontId="82" fillId="25" borderId="0" xfId="452" applyFont="1" applyFill="1" applyBorder="1" applyAlignment="1">
      <alignment horizontal="center"/>
    </xf>
    <xf numFmtId="0" fontId="48" fillId="25" borderId="42" xfId="452" applyFont="1" applyFill="1" applyBorder="1" applyAlignment="1">
      <alignment horizontal="center" vertical="center"/>
    </xf>
    <xf numFmtId="0" fontId="48" fillId="0" borderId="42" xfId="452" applyFont="1" applyFill="1" applyBorder="1" applyAlignment="1">
      <alignment horizontal="center" vertical="center"/>
    </xf>
    <xf numFmtId="165" fontId="65" fillId="0" borderId="0" xfId="483" quotePrefix="1" applyNumberFormat="1" applyFont="1" applyFill="1"/>
    <xf numFmtId="3" fontId="60" fillId="25" borderId="0" xfId="452" applyNumberFormat="1" applyFont="1" applyFill="1" applyAlignment="1">
      <alignment horizontal="right" vertical="top" wrapText="1"/>
    </xf>
    <xf numFmtId="3" fontId="60" fillId="25" borderId="0" xfId="452" applyNumberFormat="1" applyFont="1" applyFill="1" applyBorder="1" applyAlignment="1">
      <alignment horizontal="right" vertical="top" wrapText="1"/>
    </xf>
    <xf numFmtId="0" fontId="84" fillId="0" borderId="42" xfId="513" applyFont="1" applyFill="1" applyBorder="1" applyAlignment="1">
      <alignment horizontal="left" vertical="center" wrapText="1" indent="1"/>
    </xf>
    <xf numFmtId="0" fontId="84" fillId="0" borderId="23" xfId="513" applyFont="1" applyFill="1" applyBorder="1" applyAlignment="1">
      <alignment horizontal="left" vertical="center" wrapText="1" indent="1"/>
    </xf>
    <xf numFmtId="0" fontId="60" fillId="25" borderId="68" xfId="513" applyFont="1" applyFill="1" applyBorder="1" applyAlignment="1">
      <alignment horizontal="left" vertical="center" wrapText="1" indent="1"/>
    </xf>
    <xf numFmtId="0" fontId="60" fillId="25" borderId="15" xfId="465" applyFont="1" applyFill="1" applyBorder="1" applyAlignment="1">
      <alignment horizontal="left" vertical="center" wrapText="1" indent="1"/>
    </xf>
    <xf numFmtId="0" fontId="60" fillId="25" borderId="23" xfId="513" applyFont="1" applyFill="1" applyBorder="1" applyAlignment="1">
      <alignment horizontal="left" vertical="center" wrapText="1" indent="1"/>
    </xf>
    <xf numFmtId="178" fontId="84" fillId="0" borderId="68" xfId="513" applyNumberFormat="1" applyFont="1" applyBorder="1" applyAlignment="1">
      <alignment horizontal="center" vertical="center"/>
    </xf>
    <xf numFmtId="0" fontId="84" fillId="0" borderId="68" xfId="513" applyFont="1" applyFill="1" applyBorder="1" applyAlignment="1">
      <alignment horizontal="left" vertical="center" wrapText="1" indent="1"/>
    </xf>
    <xf numFmtId="178" fontId="84" fillId="0" borderId="42" xfId="513" applyNumberFormat="1" applyFont="1" applyBorder="1" applyAlignment="1">
      <alignment horizontal="center" vertical="center"/>
    </xf>
    <xf numFmtId="178" fontId="84" fillId="0" borderId="23" xfId="513" applyNumberFormat="1" applyFont="1" applyBorder="1" applyAlignment="1">
      <alignment horizontal="center" vertical="center"/>
    </xf>
    <xf numFmtId="4" fontId="88" fillId="25" borderId="42" xfId="452" applyNumberFormat="1" applyFont="1" applyFill="1" applyBorder="1" applyAlignment="1">
      <alignment horizontal="center" vertical="center" wrapText="1"/>
    </xf>
    <xf numFmtId="167" fontId="154" fillId="0" borderId="0" xfId="513" applyNumberFormat="1" applyFont="1" applyFill="1" applyBorder="1" applyAlignment="1" applyProtection="1">
      <alignment horizontal="center" vertical="center"/>
      <protection locked="0"/>
    </xf>
    <xf numFmtId="182" fontId="134" fillId="0" borderId="80" xfId="513" applyNumberFormat="1" applyFont="1" applyFill="1" applyBorder="1" applyAlignment="1">
      <alignment vertical="center"/>
    </xf>
    <xf numFmtId="182" fontId="134" fillId="25" borderId="80" xfId="513" applyNumberFormat="1" applyFont="1" applyFill="1" applyBorder="1" applyAlignment="1">
      <alignment vertical="center"/>
    </xf>
    <xf numFmtId="182" fontId="134" fillId="25" borderId="80" xfId="513" applyNumberFormat="1" applyFont="1" applyFill="1" applyBorder="1" applyAlignment="1">
      <alignment horizontal="right" vertical="center"/>
    </xf>
    <xf numFmtId="167" fontId="134" fillId="0" borderId="80" xfId="513" applyNumberFormat="1" applyFont="1" applyFill="1" applyBorder="1" applyAlignment="1">
      <alignment horizontal="left" vertical="center" indent="1"/>
    </xf>
    <xf numFmtId="167" fontId="130" fillId="0" borderId="80" xfId="513" applyNumberFormat="1" applyFont="1" applyFill="1" applyBorder="1" applyAlignment="1">
      <alignment horizontal="left"/>
    </xf>
    <xf numFmtId="167" fontId="130" fillId="0" borderId="80" xfId="513" applyNumberFormat="1" applyFont="1" applyFill="1" applyBorder="1" applyAlignment="1">
      <alignment horizontal="center"/>
    </xf>
    <xf numFmtId="167" fontId="130" fillId="0" borderId="82" xfId="513" applyNumberFormat="1" applyFont="1" applyFill="1" applyBorder="1" applyAlignment="1">
      <alignment horizontal="center"/>
    </xf>
    <xf numFmtId="182" fontId="130" fillId="25" borderId="88" xfId="513" applyNumberFormat="1" applyFont="1" applyFill="1" applyBorder="1" applyAlignment="1">
      <alignment vertical="center"/>
    </xf>
    <xf numFmtId="167" fontId="130" fillId="0" borderId="88" xfId="513" applyNumberFormat="1" applyFont="1" applyFill="1" applyBorder="1" applyAlignment="1">
      <alignment horizontal="left" vertical="center" indent="1"/>
    </xf>
    <xf numFmtId="0" fontId="130" fillId="0" borderId="88" xfId="513" applyFont="1" applyFill="1" applyBorder="1" applyAlignment="1">
      <alignment horizontal="left" vertical="center" wrapText="1"/>
    </xf>
    <xf numFmtId="0" fontId="130" fillId="0" borderId="88" xfId="513" quotePrefix="1" applyFont="1" applyFill="1" applyBorder="1" applyAlignment="1">
      <alignment horizontal="center" vertical="center"/>
    </xf>
    <xf numFmtId="0" fontId="130" fillId="0" borderId="87" xfId="513" applyFont="1" applyFill="1" applyBorder="1" applyAlignment="1">
      <alignment horizontal="center" vertical="center"/>
    </xf>
    <xf numFmtId="182" fontId="130" fillId="25" borderId="80" xfId="513" applyNumberFormat="1" applyFont="1" applyFill="1" applyBorder="1" applyAlignment="1">
      <alignment vertical="center"/>
    </xf>
    <xf numFmtId="167" fontId="130" fillId="0" borderId="80" xfId="513" applyNumberFormat="1" applyFont="1" applyFill="1" applyBorder="1" applyAlignment="1">
      <alignment horizontal="left" vertical="center" indent="1"/>
    </xf>
    <xf numFmtId="0" fontId="130" fillId="0" borderId="80" xfId="513" applyFont="1" applyFill="1" applyBorder="1" applyAlignment="1">
      <alignment horizontal="left" vertical="center" wrapText="1"/>
    </xf>
    <xf numFmtId="0" fontId="130" fillId="0" borderId="80" xfId="513" quotePrefix="1" applyFont="1" applyFill="1" applyBorder="1" applyAlignment="1">
      <alignment horizontal="center" vertical="center"/>
    </xf>
    <xf numFmtId="0" fontId="130" fillId="0" borderId="82" xfId="513" applyFont="1" applyFill="1" applyBorder="1" applyAlignment="1">
      <alignment horizontal="center" vertical="center"/>
    </xf>
    <xf numFmtId="182" fontId="130" fillId="25" borderId="83" xfId="513" applyNumberFormat="1" applyFont="1" applyFill="1" applyBorder="1" applyAlignment="1">
      <alignment vertical="center"/>
    </xf>
    <xf numFmtId="167" fontId="130" fillId="0" borderId="83" xfId="513" applyNumberFormat="1" applyFont="1" applyFill="1" applyBorder="1" applyAlignment="1">
      <alignment horizontal="left" vertical="center" indent="1"/>
    </xf>
    <xf numFmtId="0" fontId="130" fillId="0" borderId="83" xfId="513" applyFont="1" applyFill="1" applyBorder="1" applyAlignment="1">
      <alignment vertical="center" wrapText="1"/>
    </xf>
    <xf numFmtId="0" fontId="130" fillId="0" borderId="83" xfId="513" quotePrefix="1" applyFont="1" applyFill="1" applyBorder="1" applyAlignment="1">
      <alignment horizontal="center" vertical="center"/>
    </xf>
    <xf numFmtId="182" fontId="130" fillId="25" borderId="42" xfId="513" applyNumberFormat="1" applyFont="1" applyFill="1" applyBorder="1" applyAlignment="1">
      <alignment vertical="center"/>
    </xf>
    <xf numFmtId="167" fontId="130" fillId="0" borderId="42" xfId="513" applyNumberFormat="1" applyFont="1" applyFill="1" applyBorder="1" applyAlignment="1">
      <alignment horizontal="left" vertical="center" indent="1"/>
    </xf>
    <xf numFmtId="0" fontId="130" fillId="0" borderId="42" xfId="513" applyFont="1" applyFill="1" applyBorder="1" applyAlignment="1">
      <alignment horizontal="left" vertical="center" wrapText="1"/>
    </xf>
    <xf numFmtId="0" fontId="130" fillId="0" borderId="42" xfId="513" quotePrefix="1" applyFont="1" applyFill="1" applyBorder="1" applyAlignment="1">
      <alignment horizontal="center" vertical="center"/>
    </xf>
    <xf numFmtId="182" fontId="130" fillId="25" borderId="71" xfId="513" applyNumberFormat="1" applyFont="1" applyFill="1" applyBorder="1" applyAlignment="1">
      <alignment vertical="center"/>
    </xf>
    <xf numFmtId="0" fontId="130" fillId="0" borderId="71" xfId="513" applyFont="1" applyFill="1" applyBorder="1" applyAlignment="1">
      <alignment horizontal="left" vertical="center" wrapText="1" indent="1"/>
    </xf>
    <xf numFmtId="49" fontId="130" fillId="0" borderId="71" xfId="513" applyNumberFormat="1" applyFont="1" applyFill="1" applyBorder="1" applyAlignment="1">
      <alignment horizontal="left" vertical="center"/>
    </xf>
    <xf numFmtId="49" fontId="130" fillId="0" borderId="71" xfId="513" quotePrefix="1" applyNumberFormat="1" applyFont="1" applyFill="1" applyBorder="1" applyAlignment="1">
      <alignment horizontal="center" vertical="center"/>
    </xf>
    <xf numFmtId="182" fontId="130" fillId="25" borderId="78" xfId="513" applyNumberFormat="1" applyFont="1" applyFill="1" applyBorder="1" applyAlignment="1">
      <alignment vertical="center"/>
    </xf>
    <xf numFmtId="167" fontId="130" fillId="0" borderId="78" xfId="513" applyNumberFormat="1" applyFont="1" applyFill="1" applyBorder="1" applyAlignment="1">
      <alignment horizontal="left" vertical="center" indent="1"/>
    </xf>
    <xf numFmtId="0" fontId="130" fillId="0" borderId="78" xfId="513" applyFont="1" applyFill="1" applyBorder="1" applyAlignment="1">
      <alignment horizontal="left" vertical="center" wrapText="1"/>
    </xf>
    <xf numFmtId="0" fontId="130" fillId="0" borderId="78" xfId="513" quotePrefix="1" applyFont="1" applyFill="1" applyBorder="1" applyAlignment="1">
      <alignment horizontal="center" vertical="center"/>
    </xf>
    <xf numFmtId="0" fontId="130" fillId="0" borderId="77" xfId="513" applyFont="1" applyFill="1" applyBorder="1" applyAlignment="1">
      <alignment horizontal="center" vertical="center"/>
    </xf>
    <xf numFmtId="0" fontId="130" fillId="0" borderId="83" xfId="513" applyFont="1" applyFill="1" applyBorder="1" applyAlignment="1">
      <alignment horizontal="left" vertical="center" wrapText="1"/>
    </xf>
    <xf numFmtId="0" fontId="130" fillId="0" borderId="71" xfId="513" applyFont="1" applyFill="1" applyBorder="1" applyAlignment="1">
      <alignment horizontal="left" vertical="center"/>
    </xf>
    <xf numFmtId="0" fontId="130" fillId="0" borderId="71" xfId="513" quotePrefix="1" applyFont="1" applyFill="1" applyBorder="1" applyAlignment="1">
      <alignment horizontal="center" vertical="center"/>
    </xf>
    <xf numFmtId="166" fontId="137" fillId="25" borderId="84" xfId="514" applyNumberFormat="1" applyFont="1" applyFill="1" applyBorder="1" applyAlignment="1">
      <alignment horizontal="right" vertical="center"/>
    </xf>
    <xf numFmtId="182" fontId="130" fillId="25" borderId="20" xfId="513" applyNumberFormat="1" applyFont="1" applyFill="1" applyBorder="1" applyAlignment="1">
      <alignment vertical="center"/>
    </xf>
    <xf numFmtId="167" fontId="130" fillId="0" borderId="20" xfId="513" applyNumberFormat="1" applyFont="1" applyFill="1" applyBorder="1" applyAlignment="1">
      <alignment horizontal="left" vertical="center" indent="1"/>
    </xf>
    <xf numFmtId="0" fontId="130" fillId="0" borderId="20" xfId="513" applyFont="1" applyFill="1" applyBorder="1" applyAlignment="1">
      <alignment horizontal="left" vertical="center" wrapText="1"/>
    </xf>
    <xf numFmtId="0" fontId="130" fillId="0" borderId="20" xfId="513" quotePrefix="1" applyFont="1" applyFill="1" applyBorder="1" applyAlignment="1">
      <alignment horizontal="center" vertical="center"/>
    </xf>
    <xf numFmtId="0" fontId="130" fillId="0" borderId="81" xfId="513" applyFont="1" applyFill="1" applyBorder="1" applyAlignment="1">
      <alignment horizontal="center" vertical="center"/>
    </xf>
    <xf numFmtId="166" fontId="137" fillId="25" borderId="83" xfId="514" applyNumberFormat="1" applyFont="1" applyFill="1" applyBorder="1" applyAlignment="1">
      <alignment horizontal="right" vertical="center"/>
    </xf>
    <xf numFmtId="167" fontId="130" fillId="0" borderId="83" xfId="513" applyNumberFormat="1" applyFont="1" applyFill="1" applyBorder="1" applyAlignment="1">
      <alignment horizontal="left" vertical="center" wrapText="1" indent="1"/>
    </xf>
    <xf numFmtId="167" fontId="130" fillId="0" borderId="83" xfId="513" applyNumberFormat="1" applyFont="1" applyFill="1" applyBorder="1" applyAlignment="1">
      <alignment horizontal="left" vertical="center" wrapText="1"/>
    </xf>
    <xf numFmtId="167" fontId="130" fillId="0" borderId="83" xfId="513" quotePrefix="1" applyNumberFormat="1" applyFont="1" applyFill="1" applyBorder="1" applyAlignment="1">
      <alignment horizontal="center" vertical="center"/>
    </xf>
    <xf numFmtId="166" fontId="137" fillId="25" borderId="72" xfId="514" applyNumberFormat="1" applyFont="1" applyFill="1" applyBorder="1" applyAlignment="1">
      <alignment horizontal="right" vertical="center"/>
    </xf>
    <xf numFmtId="167" fontId="130" fillId="0" borderId="71" xfId="513" applyNumberFormat="1" applyFont="1" applyFill="1" applyBorder="1" applyAlignment="1">
      <alignment horizontal="left" vertical="center" indent="1"/>
    </xf>
    <xf numFmtId="0" fontId="130" fillId="0" borderId="71" xfId="513" applyFont="1" applyFill="1" applyBorder="1" applyAlignment="1">
      <alignment horizontal="left" vertical="center" wrapText="1"/>
    </xf>
    <xf numFmtId="166" fontId="137" fillId="25" borderId="76" xfId="514" applyNumberFormat="1" applyFont="1" applyFill="1" applyBorder="1" applyAlignment="1">
      <alignment horizontal="right" vertical="center"/>
    </xf>
    <xf numFmtId="182" fontId="130" fillId="25" borderId="15" xfId="513" applyNumberFormat="1" applyFont="1" applyFill="1" applyBorder="1" applyAlignment="1">
      <alignment vertical="center"/>
    </xf>
    <xf numFmtId="167" fontId="130" fillId="0" borderId="15" xfId="513" applyNumberFormat="1" applyFont="1" applyFill="1" applyBorder="1" applyAlignment="1">
      <alignment horizontal="left" vertical="center" indent="1"/>
    </xf>
    <xf numFmtId="0" fontId="130" fillId="0" borderId="15" xfId="513" applyFont="1" applyFill="1" applyBorder="1" applyAlignment="1">
      <alignment horizontal="left" vertical="center" wrapText="1"/>
    </xf>
    <xf numFmtId="0" fontId="130" fillId="0" borderId="15" xfId="513" quotePrefix="1" applyFont="1" applyFill="1" applyBorder="1" applyAlignment="1">
      <alignment horizontal="center" vertical="center"/>
    </xf>
    <xf numFmtId="182" fontId="130" fillId="25" borderId="23" xfId="513" applyNumberFormat="1" applyFont="1" applyFill="1" applyBorder="1" applyAlignment="1">
      <alignment vertical="center"/>
    </xf>
    <xf numFmtId="0" fontId="130" fillId="0" borderId="83" xfId="513" applyFont="1" applyFill="1" applyBorder="1" applyAlignment="1">
      <alignment horizontal="left" vertical="center" wrapText="1" indent="1"/>
    </xf>
    <xf numFmtId="0" fontId="130" fillId="0" borderId="42" xfId="513" applyFont="1" applyFill="1" applyBorder="1" applyAlignment="1">
      <alignment horizontal="left" vertical="center" wrapText="1" indent="1"/>
    </xf>
    <xf numFmtId="0" fontId="130" fillId="0" borderId="15" xfId="513" applyFont="1" applyFill="1" applyBorder="1" applyAlignment="1">
      <alignment horizontal="left" vertical="center" wrapText="1" indent="1"/>
    </xf>
    <xf numFmtId="167" fontId="130" fillId="0" borderId="15" xfId="513" quotePrefix="1" applyNumberFormat="1" applyFont="1" applyFill="1" applyBorder="1" applyAlignment="1">
      <alignment horizontal="center" vertical="center"/>
    </xf>
    <xf numFmtId="0" fontId="130" fillId="0" borderId="23" xfId="513" applyFont="1" applyFill="1" applyBorder="1" applyAlignment="1">
      <alignment horizontal="left" vertical="center" wrapText="1" indent="1"/>
    </xf>
    <xf numFmtId="0" fontId="130" fillId="0" borderId="23" xfId="513" applyFont="1" applyFill="1" applyBorder="1" applyAlignment="1">
      <alignment horizontal="left" vertical="center" wrapText="1"/>
    </xf>
    <xf numFmtId="0" fontId="130" fillId="0" borderId="23" xfId="513" quotePrefix="1" applyFont="1" applyFill="1" applyBorder="1" applyAlignment="1">
      <alignment horizontal="center" vertical="center"/>
    </xf>
    <xf numFmtId="49" fontId="130" fillId="0" borderId="83" xfId="513" applyNumberFormat="1" applyFont="1" applyFill="1" applyBorder="1" applyAlignment="1">
      <alignment horizontal="left" vertical="center"/>
    </xf>
    <xf numFmtId="49" fontId="130" fillId="0" borderId="83" xfId="513" quotePrefix="1" applyNumberFormat="1" applyFont="1" applyFill="1" applyBorder="1" applyAlignment="1">
      <alignment horizontal="center" vertical="center"/>
    </xf>
    <xf numFmtId="167" fontId="130" fillId="0" borderId="71" xfId="513" applyNumberFormat="1" applyFont="1" applyFill="1" applyBorder="1" applyAlignment="1">
      <alignment horizontal="left" vertical="center"/>
    </xf>
    <xf numFmtId="167" fontId="130" fillId="0" borderId="71" xfId="513" quotePrefix="1" applyNumberFormat="1" applyFont="1" applyFill="1" applyBorder="1" applyAlignment="1">
      <alignment horizontal="center" vertical="center"/>
    </xf>
    <xf numFmtId="0" fontId="130" fillId="0" borderId="20" xfId="513" applyFont="1" applyFill="1" applyBorder="1" applyAlignment="1">
      <alignment horizontal="left" vertical="center" wrapText="1" indent="1"/>
    </xf>
    <xf numFmtId="49" fontId="130" fillId="0" borderId="20" xfId="513" quotePrefix="1" applyNumberFormat="1" applyFont="1" applyFill="1" applyBorder="1" applyAlignment="1">
      <alignment horizontal="center" vertical="center"/>
    </xf>
    <xf numFmtId="167" fontId="130" fillId="0" borderId="81" xfId="513" quotePrefix="1" applyNumberFormat="1" applyFont="1" applyFill="1" applyBorder="1" applyAlignment="1">
      <alignment horizontal="center" vertical="center"/>
    </xf>
    <xf numFmtId="167" fontId="130" fillId="0" borderId="71" xfId="513" applyNumberFormat="1" applyFont="1" applyFill="1" applyBorder="1" applyAlignment="1">
      <alignment horizontal="left" vertical="center" wrapText="1" indent="1"/>
    </xf>
    <xf numFmtId="182" fontId="138" fillId="25" borderId="15" xfId="513" applyNumberFormat="1" applyFont="1" applyFill="1" applyBorder="1" applyAlignment="1">
      <alignment vertical="center"/>
    </xf>
    <xf numFmtId="0" fontId="138" fillId="25" borderId="15" xfId="513" applyFont="1" applyFill="1" applyBorder="1" applyAlignment="1">
      <alignment horizontal="left" vertical="center" wrapText="1" indent="1"/>
    </xf>
    <xf numFmtId="182" fontId="138" fillId="25" borderId="23" xfId="513" applyNumberFormat="1" applyFont="1" applyFill="1" applyBorder="1" applyAlignment="1">
      <alignment vertical="center"/>
    </xf>
    <xf numFmtId="0" fontId="138" fillId="25" borderId="23" xfId="513" quotePrefix="1" applyFont="1" applyFill="1" applyBorder="1" applyAlignment="1">
      <alignment horizontal="left" vertical="center" wrapText="1" indent="1"/>
    </xf>
    <xf numFmtId="0" fontId="130" fillId="0" borderId="80" xfId="513" applyFont="1" applyFill="1" applyBorder="1" applyAlignment="1">
      <alignment horizontal="left" vertical="center" wrapText="1" indent="1"/>
    </xf>
    <xf numFmtId="167" fontId="130" fillId="0" borderId="80" xfId="513" applyNumberFormat="1" applyFont="1" applyFill="1" applyBorder="1" applyAlignment="1">
      <alignment vertical="center"/>
    </xf>
    <xf numFmtId="167" fontId="130" fillId="0" borderId="80" xfId="513" quotePrefix="1" applyNumberFormat="1" applyFont="1" applyFill="1" applyBorder="1" applyAlignment="1">
      <alignment horizontal="center" vertical="center"/>
    </xf>
    <xf numFmtId="167" fontId="130" fillId="0" borderId="82" xfId="513" quotePrefix="1" applyNumberFormat="1" applyFont="1" applyFill="1" applyBorder="1" applyAlignment="1">
      <alignment horizontal="center" vertical="center"/>
    </xf>
    <xf numFmtId="167" fontId="130" fillId="0" borderId="15" xfId="513" applyNumberFormat="1" applyFont="1" applyFill="1" applyBorder="1" applyAlignment="1">
      <alignment horizontal="left" vertical="center" wrapText="1" indent="1"/>
    </xf>
    <xf numFmtId="49" fontId="130" fillId="0" borderId="15" xfId="513" applyNumberFormat="1" applyFont="1" applyFill="1" applyBorder="1" applyAlignment="1">
      <alignment horizontal="left" vertical="center"/>
    </xf>
    <xf numFmtId="49" fontId="130" fillId="0" borderId="20" xfId="513" applyNumberFormat="1" applyFont="1" applyFill="1" applyBorder="1" applyAlignment="1">
      <alignment horizontal="left" vertical="center"/>
    </xf>
    <xf numFmtId="167" fontId="130" fillId="0" borderId="20" xfId="513" quotePrefix="1" applyNumberFormat="1" applyFont="1" applyFill="1" applyBorder="1" applyAlignment="1">
      <alignment horizontal="center" vertical="center"/>
    </xf>
    <xf numFmtId="167" fontId="130" fillId="0" borderId="42" xfId="513" applyNumberFormat="1" applyFont="1" applyFill="1" applyBorder="1" applyAlignment="1">
      <alignment horizontal="left" vertical="center"/>
    </xf>
    <xf numFmtId="167" fontId="130" fillId="0" borderId="42" xfId="513" quotePrefix="1" applyNumberFormat="1" applyFont="1" applyFill="1" applyBorder="1" applyAlignment="1">
      <alignment horizontal="center" vertical="center"/>
    </xf>
    <xf numFmtId="167" fontId="130" fillId="0" borderId="23" xfId="513" applyNumberFormat="1" applyFont="1" applyFill="1" applyBorder="1" applyAlignment="1">
      <alignment horizontal="left" vertical="center"/>
    </xf>
    <xf numFmtId="167" fontId="130" fillId="0" borderId="23" xfId="513" quotePrefix="1" applyNumberFormat="1" applyFont="1" applyFill="1" applyBorder="1" applyAlignment="1">
      <alignment horizontal="center" vertical="center"/>
    </xf>
    <xf numFmtId="167" fontId="130" fillId="0" borderId="83" xfId="513" applyNumberFormat="1" applyFont="1" applyFill="1" applyBorder="1" applyAlignment="1">
      <alignment vertical="center" wrapText="1"/>
    </xf>
    <xf numFmtId="167" fontId="130" fillId="0" borderId="42" xfId="513" applyNumberFormat="1" applyFont="1" applyFill="1" applyBorder="1" applyAlignment="1">
      <alignment vertical="center"/>
    </xf>
    <xf numFmtId="166" fontId="137" fillId="25" borderId="42" xfId="514" applyNumberFormat="1" applyFont="1" applyFill="1" applyBorder="1" applyAlignment="1">
      <alignment horizontal="right" vertical="center"/>
    </xf>
    <xf numFmtId="167" fontId="130" fillId="0" borderId="71" xfId="513" applyNumberFormat="1" applyFont="1" applyFill="1" applyBorder="1" applyAlignment="1">
      <alignment horizontal="left" vertical="center" wrapText="1"/>
    </xf>
    <xf numFmtId="167" fontId="130" fillId="0" borderId="71" xfId="513" applyNumberFormat="1" applyFont="1" applyFill="1" applyBorder="1" applyAlignment="1">
      <alignment vertical="center" wrapText="1"/>
    </xf>
    <xf numFmtId="167" fontId="130" fillId="0" borderId="42" xfId="513" applyNumberFormat="1" applyFont="1" applyFill="1" applyBorder="1" applyAlignment="1">
      <alignment horizontal="left" vertical="center" wrapText="1"/>
    </xf>
    <xf numFmtId="167" fontId="138" fillId="0" borderId="42" xfId="513" applyNumberFormat="1" applyFont="1" applyFill="1" applyBorder="1" applyAlignment="1">
      <alignment horizontal="left" vertical="center" wrapText="1"/>
    </xf>
    <xf numFmtId="167" fontId="138" fillId="0" borderId="42" xfId="513" quotePrefix="1" applyNumberFormat="1" applyFont="1" applyFill="1" applyBorder="1" applyAlignment="1">
      <alignment horizontal="center" vertical="center"/>
    </xf>
    <xf numFmtId="0" fontId="130" fillId="0" borderId="78" xfId="513" applyFont="1" applyFill="1" applyBorder="1" applyAlignment="1">
      <alignment horizontal="left" vertical="center" wrapText="1" indent="1"/>
    </xf>
    <xf numFmtId="167" fontId="130" fillId="0" borderId="78" xfId="513" applyNumberFormat="1" applyFont="1" applyFill="1" applyBorder="1" applyAlignment="1">
      <alignment vertical="center" wrapText="1"/>
    </xf>
    <xf numFmtId="167" fontId="130" fillId="0" borderId="78" xfId="513" quotePrefix="1" applyNumberFormat="1" applyFont="1" applyFill="1" applyBorder="1" applyAlignment="1">
      <alignment horizontal="center" vertical="center"/>
    </xf>
    <xf numFmtId="167" fontId="138" fillId="0" borderId="77" xfId="513" quotePrefix="1" applyNumberFormat="1" applyFont="1" applyFill="1" applyBorder="1" applyAlignment="1">
      <alignment horizontal="center" vertical="center"/>
    </xf>
    <xf numFmtId="167" fontId="130" fillId="0" borderId="20" xfId="513" applyNumberFormat="1" applyFont="1" applyFill="1" applyBorder="1" applyAlignment="1">
      <alignment horizontal="left" vertical="center" wrapText="1"/>
    </xf>
    <xf numFmtId="0" fontId="130" fillId="0" borderId="88" xfId="513" applyFont="1" applyFill="1" applyBorder="1" applyAlignment="1">
      <alignment horizontal="left" vertical="center" wrapText="1" indent="1"/>
    </xf>
    <xf numFmtId="167" fontId="130" fillId="0" borderId="88" xfId="513" applyNumberFormat="1" applyFont="1" applyFill="1" applyBorder="1" applyAlignment="1">
      <alignment vertical="center" wrapText="1"/>
    </xf>
    <xf numFmtId="167" fontId="130" fillId="0" borderId="88" xfId="513" quotePrefix="1" applyNumberFormat="1" applyFont="1" applyFill="1" applyBorder="1" applyAlignment="1">
      <alignment horizontal="center" vertical="center"/>
    </xf>
    <xf numFmtId="167" fontId="130" fillId="0" borderId="87" xfId="513" quotePrefix="1" applyNumberFormat="1" applyFont="1" applyFill="1" applyBorder="1" applyAlignment="1">
      <alignment horizontal="center" vertical="center"/>
    </xf>
    <xf numFmtId="167" fontId="130" fillId="0" borderId="20" xfId="513" quotePrefix="1" applyNumberFormat="1" applyFont="1" applyFill="1" applyBorder="1" applyAlignment="1">
      <alignment horizontal="center" vertical="center" wrapText="1"/>
    </xf>
    <xf numFmtId="167" fontId="130" fillId="0" borderId="87" xfId="513" quotePrefix="1" applyNumberFormat="1" applyFont="1" applyFill="1" applyBorder="1" applyAlignment="1">
      <alignment horizontal="center" vertical="center" wrapText="1"/>
    </xf>
    <xf numFmtId="4" fontId="131" fillId="0" borderId="0" xfId="513" applyNumberFormat="1" applyFont="1" applyFill="1" applyAlignment="1">
      <alignment vertical="center"/>
    </xf>
    <xf numFmtId="178" fontId="131" fillId="0" borderId="0" xfId="513" applyNumberFormat="1" applyFont="1" applyFill="1" applyAlignment="1">
      <alignment vertical="center"/>
    </xf>
    <xf numFmtId="167" fontId="130" fillId="25" borderId="0" xfId="513" applyNumberFormat="1" applyFont="1" applyFill="1" applyBorder="1" applyAlignment="1">
      <alignment vertical="center"/>
    </xf>
    <xf numFmtId="167" fontId="130" fillId="25" borderId="0" xfId="513" applyNumberFormat="1" applyFont="1" applyFill="1" applyAlignment="1">
      <alignment vertical="center"/>
    </xf>
    <xf numFmtId="167" fontId="130" fillId="0" borderId="0" xfId="513" applyNumberFormat="1" applyFont="1" applyFill="1" applyBorder="1" applyAlignment="1">
      <alignment horizontal="left" indent="1"/>
    </xf>
    <xf numFmtId="167" fontId="130" fillId="0" borderId="0" xfId="513" applyNumberFormat="1" applyFont="1" applyFill="1" applyBorder="1" applyAlignment="1">
      <alignment horizontal="left"/>
    </xf>
    <xf numFmtId="167" fontId="130" fillId="0" borderId="0" xfId="513" applyNumberFormat="1" applyFont="1" applyFill="1" applyBorder="1" applyAlignment="1">
      <alignment horizontal="center"/>
    </xf>
    <xf numFmtId="167" fontId="134" fillId="0" borderId="0" xfId="513" applyNumberFormat="1" applyFont="1" applyFill="1" applyBorder="1" applyAlignment="1">
      <alignment horizontal="center" wrapText="1"/>
    </xf>
    <xf numFmtId="0" fontId="131" fillId="0" borderId="0" xfId="513" applyFont="1" applyFill="1" applyAlignment="1">
      <alignment horizontal="center" vertical="center"/>
    </xf>
    <xf numFmtId="43" fontId="131" fillId="0" borderId="0" xfId="513" applyNumberFormat="1" applyFont="1" applyFill="1" applyAlignment="1">
      <alignment horizontal="center" vertical="center"/>
    </xf>
    <xf numFmtId="167" fontId="130" fillId="0" borderId="0" xfId="513" applyNumberFormat="1" applyFont="1" applyFill="1" applyAlignment="1">
      <alignment horizontal="left" indent="1"/>
    </xf>
    <xf numFmtId="167" fontId="130" fillId="0" borderId="0" xfId="513" applyNumberFormat="1" applyFont="1" applyFill="1" applyAlignment="1">
      <alignment horizontal="center"/>
    </xf>
    <xf numFmtId="167" fontId="145" fillId="0" borderId="0" xfId="455" applyNumberFormat="1" applyFont="1" applyFill="1" applyAlignment="1"/>
    <xf numFmtId="0" fontId="123" fillId="0" borderId="0" xfId="452" applyNumberFormat="1" applyFont="1" applyFill="1" applyBorder="1"/>
    <xf numFmtId="167" fontId="130" fillId="0" borderId="88" xfId="513" applyNumberFormat="1" applyFont="1" applyFill="1" applyBorder="1" applyAlignment="1">
      <alignment horizontal="left" vertical="center" wrapText="1"/>
    </xf>
    <xf numFmtId="182" fontId="130" fillId="0" borderId="88" xfId="456" applyNumberFormat="1" applyFont="1" applyFill="1" applyBorder="1" applyAlignment="1">
      <alignment vertical="center"/>
    </xf>
    <xf numFmtId="180" fontId="114" fillId="0" borderId="0" xfId="0" applyNumberFormat="1" applyFont="1" applyAlignment="1">
      <alignment horizontal="right"/>
    </xf>
    <xf numFmtId="179" fontId="146" fillId="0" borderId="0" xfId="0" applyNumberFormat="1" applyFont="1" applyAlignment="1">
      <alignment horizontal="left" vertical="center"/>
    </xf>
    <xf numFmtId="0" fontId="155" fillId="0" borderId="0" xfId="0" applyFont="1" applyBorder="1" applyAlignment="1" applyProtection="1">
      <alignment horizontal="left"/>
    </xf>
    <xf numFmtId="0" fontId="155" fillId="0" borderId="0" xfId="0" applyFont="1"/>
    <xf numFmtId="167" fontId="48" fillId="0" borderId="0" xfId="449" applyNumberFormat="1" applyFont="1"/>
    <xf numFmtId="0" fontId="90" fillId="0" borderId="0" xfId="0" applyFont="1" applyAlignment="1">
      <alignment horizontal="center" vertical="center" wrapText="1"/>
    </xf>
    <xf numFmtId="0" fontId="90" fillId="25" borderId="0" xfId="0" applyFont="1" applyFill="1" applyAlignment="1">
      <alignment horizontal="center" vertical="center" wrapText="1"/>
    </xf>
    <xf numFmtId="0" fontId="91" fillId="0" borderId="0" xfId="0" applyFont="1" applyAlignment="1">
      <alignment horizontal="center"/>
    </xf>
    <xf numFmtId="165" fontId="59" fillId="0" borderId="0" xfId="451" applyFont="1" applyAlignment="1">
      <alignment horizontal="center"/>
    </xf>
    <xf numFmtId="165" fontId="62" fillId="0" borderId="54" xfId="339" applyFont="1" applyBorder="1" applyAlignment="1" applyProtection="1">
      <alignment horizontal="center" vertical="center"/>
    </xf>
    <xf numFmtId="165" fontId="62" fillId="0" borderId="64" xfId="339" applyFont="1" applyBorder="1" applyAlignment="1" applyProtection="1">
      <alignment horizontal="center" vertical="center"/>
    </xf>
    <xf numFmtId="165" fontId="62" fillId="0" borderId="65" xfId="339" applyFont="1" applyBorder="1" applyAlignment="1" applyProtection="1">
      <alignment horizontal="center" vertical="center"/>
    </xf>
    <xf numFmtId="165" fontId="62" fillId="0" borderId="49" xfId="339" applyFont="1" applyBorder="1" applyAlignment="1" applyProtection="1">
      <alignment horizontal="center" vertical="center"/>
    </xf>
    <xf numFmtId="165" fontId="62" fillId="0" borderId="28" xfId="339" applyFont="1" applyBorder="1" applyAlignment="1" applyProtection="1">
      <alignment horizontal="center" vertical="center"/>
    </xf>
    <xf numFmtId="165" fontId="62" fillId="0" borderId="45" xfId="339" applyFont="1" applyBorder="1" applyAlignment="1" applyProtection="1">
      <alignment horizontal="center" vertical="center"/>
    </xf>
    <xf numFmtId="165" fontId="65" fillId="0" borderId="0" xfId="340" quotePrefix="1" applyFont="1" applyAlignment="1">
      <alignment vertical="top"/>
    </xf>
    <xf numFmtId="0" fontId="48" fillId="0" borderId="0" xfId="0" applyFont="1" applyAlignment="1"/>
    <xf numFmtId="0" fontId="59" fillId="0" borderId="27" xfId="313" applyFont="1" applyFill="1" applyBorder="1" applyAlignment="1">
      <alignment horizontal="center" vertical="center"/>
    </xf>
    <xf numFmtId="0" fontId="59" fillId="0" borderId="28" xfId="313" applyFont="1" applyFill="1" applyBorder="1" applyAlignment="1">
      <alignment horizontal="center" vertical="center"/>
    </xf>
    <xf numFmtId="0" fontId="59" fillId="0" borderId="45" xfId="313" applyFont="1" applyFill="1" applyBorder="1" applyAlignment="1">
      <alignment horizontal="center" vertical="center"/>
    </xf>
    <xf numFmtId="0" fontId="59" fillId="0" borderId="10" xfId="313" applyFont="1" applyFill="1" applyBorder="1" applyAlignment="1">
      <alignment horizontal="center" vertical="center"/>
    </xf>
    <xf numFmtId="0" fontId="59" fillId="0" borderId="11" xfId="313" applyFont="1" applyFill="1" applyBorder="1" applyAlignment="1">
      <alignment horizontal="center" vertical="center"/>
    </xf>
    <xf numFmtId="0" fontId="59" fillId="0" borderId="14" xfId="313" applyFont="1" applyFill="1" applyBorder="1" applyAlignment="1">
      <alignment horizontal="center" vertical="center"/>
    </xf>
    <xf numFmtId="0" fontId="59" fillId="0" borderId="0" xfId="313" applyFont="1" applyFill="1" applyAlignment="1">
      <alignment horizontal="center"/>
    </xf>
    <xf numFmtId="165" fontId="59" fillId="0" borderId="0" xfId="340" applyFont="1" applyAlignment="1" applyProtection="1">
      <alignment horizontal="center"/>
    </xf>
    <xf numFmtId="165" fontId="62" fillId="0" borderId="10" xfId="340" applyFont="1" applyBorder="1" applyAlignment="1" applyProtection="1">
      <alignment horizontal="center" vertical="center"/>
    </xf>
    <xf numFmtId="165" fontId="62" fillId="0" borderId="14" xfId="340" applyFont="1" applyBorder="1" applyAlignment="1" applyProtection="1">
      <alignment horizontal="center" vertical="center"/>
    </xf>
    <xf numFmtId="165" fontId="62" fillId="0" borderId="18" xfId="340" applyFont="1" applyBorder="1" applyAlignment="1" applyProtection="1">
      <alignment horizontal="center" vertical="center"/>
    </xf>
    <xf numFmtId="165" fontId="62" fillId="0" borderId="35" xfId="340" applyFont="1" applyBorder="1" applyAlignment="1" applyProtection="1">
      <alignment horizontal="center" vertical="center"/>
    </xf>
    <xf numFmtId="165" fontId="80" fillId="0" borderId="27" xfId="340" applyFont="1" applyBorder="1" applyAlignment="1" applyProtection="1">
      <alignment horizontal="center" vertical="center"/>
    </xf>
    <xf numFmtId="165" fontId="80" fillId="0" borderId="45" xfId="340" applyFont="1" applyBorder="1" applyAlignment="1" applyProtection="1">
      <alignment horizontal="center" vertical="center"/>
    </xf>
    <xf numFmtId="0" fontId="121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0" fillId="0" borderId="27" xfId="0" applyFont="1" applyBorder="1" applyAlignment="1" applyProtection="1">
      <alignment horizontal="center" vertical="center"/>
      <protection locked="0" hidden="1"/>
    </xf>
    <xf numFmtId="0" fontId="120" fillId="0" borderId="28" xfId="0" applyFont="1" applyBorder="1" applyAlignment="1" applyProtection="1">
      <alignment horizontal="center" vertical="center"/>
      <protection locked="0" hidden="1"/>
    </xf>
    <xf numFmtId="0" fontId="117" fillId="0" borderId="0" xfId="0" applyFont="1" applyAlignment="1" applyProtection="1">
      <alignment horizontal="center"/>
      <protection locked="0" hidden="1"/>
    </xf>
    <xf numFmtId="165" fontId="65" fillId="0" borderId="0" xfId="340" quotePrefix="1" applyFont="1" applyBorder="1" applyAlignment="1"/>
    <xf numFmtId="0" fontId="65" fillId="0" borderId="0" xfId="0" applyFont="1" applyBorder="1" applyAlignment="1"/>
    <xf numFmtId="0" fontId="87" fillId="0" borderId="0" xfId="0" applyFont="1" applyBorder="1" applyAlignment="1"/>
    <xf numFmtId="0" fontId="87" fillId="0" borderId="0" xfId="0" applyFont="1" applyAlignment="1"/>
    <xf numFmtId="0" fontId="72" fillId="0" borderId="0" xfId="0" applyFont="1" applyFill="1" applyAlignment="1">
      <alignment vertical="center"/>
    </xf>
    <xf numFmtId="0" fontId="75" fillId="0" borderId="0" xfId="0" applyFont="1"/>
    <xf numFmtId="165" fontId="148" fillId="0" borderId="11" xfId="340" quotePrefix="1" applyFont="1" applyFill="1" applyBorder="1" applyAlignment="1"/>
    <xf numFmtId="0" fontId="148" fillId="0" borderId="11" xfId="0" applyFont="1" applyFill="1" applyBorder="1" applyAlignment="1"/>
    <xf numFmtId="0" fontId="147" fillId="0" borderId="11" xfId="0" applyFont="1" applyFill="1" applyBorder="1" applyAlignment="1"/>
    <xf numFmtId="0" fontId="103" fillId="24" borderId="0" xfId="299" applyFont="1" applyFill="1" applyBorder="1" applyAlignment="1">
      <alignment horizontal="left" vertical="center" wrapText="1"/>
    </xf>
    <xf numFmtId="0" fontId="68" fillId="0" borderId="49" xfId="343" applyFont="1" applyFill="1" applyBorder="1" applyAlignment="1">
      <alignment horizontal="center" vertical="center"/>
    </xf>
    <xf numFmtId="0" fontId="68" fillId="0" borderId="51" xfId="343" applyFont="1" applyFill="1" applyBorder="1" applyAlignment="1">
      <alignment horizontal="center" vertical="center"/>
    </xf>
    <xf numFmtId="0" fontId="103" fillId="24" borderId="0" xfId="299" applyFont="1" applyFill="1" applyBorder="1" applyAlignment="1">
      <alignment horizontal="left" vertical="top" wrapText="1"/>
    </xf>
    <xf numFmtId="165" fontId="69" fillId="25" borderId="18" xfId="483" applyNumberFormat="1" applyFont="1" applyFill="1" applyBorder="1" applyAlignment="1" applyProtection="1">
      <alignment horizontal="center"/>
    </xf>
    <xf numFmtId="165" fontId="69" fillId="25" borderId="0" xfId="483" applyNumberFormat="1" applyFont="1" applyFill="1" applyBorder="1" applyAlignment="1" applyProtection="1">
      <alignment horizontal="center"/>
    </xf>
    <xf numFmtId="165" fontId="69" fillId="25" borderId="35" xfId="483" applyNumberFormat="1" applyFont="1" applyFill="1" applyBorder="1" applyAlignment="1" applyProtection="1">
      <alignment horizontal="center"/>
    </xf>
    <xf numFmtId="165" fontId="59" fillId="25" borderId="0" xfId="483" applyNumberFormat="1" applyFont="1" applyFill="1" applyAlignment="1">
      <alignment horizontal="left"/>
    </xf>
    <xf numFmtId="165" fontId="59" fillId="25" borderId="10" xfId="483" applyNumberFormat="1" applyFont="1" applyFill="1" applyBorder="1" applyAlignment="1" applyProtection="1">
      <alignment horizontal="center" vertical="top"/>
    </xf>
    <xf numFmtId="165" fontId="59" fillId="25" borderId="11" xfId="483" applyNumberFormat="1" applyFont="1" applyFill="1" applyBorder="1" applyAlignment="1" applyProtection="1">
      <alignment horizontal="center" vertical="top"/>
    </xf>
    <xf numFmtId="165" fontId="59" fillId="25" borderId="14" xfId="483" applyNumberFormat="1" applyFont="1" applyFill="1" applyBorder="1" applyAlignment="1" applyProtection="1">
      <alignment horizontal="center" vertical="top"/>
    </xf>
    <xf numFmtId="165" fontId="59" fillId="25" borderId="10" xfId="483" applyNumberFormat="1" applyFont="1" applyFill="1" applyBorder="1" applyAlignment="1">
      <alignment horizontal="center" vertical="top"/>
    </xf>
    <xf numFmtId="165" fontId="59" fillId="25" borderId="14" xfId="483" applyNumberFormat="1" applyFont="1" applyFill="1" applyBorder="1" applyAlignment="1">
      <alignment horizontal="center" vertical="top"/>
    </xf>
    <xf numFmtId="165" fontId="69" fillId="25" borderId="36" xfId="483" applyNumberFormat="1" applyFont="1" applyFill="1" applyBorder="1" applyAlignment="1" applyProtection="1">
      <alignment horizontal="center"/>
      <protection locked="0"/>
    </xf>
    <xf numFmtId="165" fontId="69" fillId="25" borderId="29" xfId="483" applyNumberFormat="1" applyFont="1" applyFill="1" applyBorder="1" applyAlignment="1" applyProtection="1">
      <alignment horizontal="center"/>
      <protection locked="0"/>
    </xf>
    <xf numFmtId="165" fontId="69" fillId="25" borderId="37" xfId="483" applyNumberFormat="1" applyFont="1" applyFill="1" applyBorder="1" applyAlignment="1" applyProtection="1">
      <alignment horizontal="center"/>
      <protection locked="0"/>
    </xf>
    <xf numFmtId="165" fontId="59" fillId="0" borderId="10" xfId="485" applyNumberFormat="1" applyFont="1" applyBorder="1" applyAlignment="1" applyProtection="1">
      <alignment horizontal="center" vertical="top"/>
    </xf>
    <xf numFmtId="165" fontId="59" fillId="0" borderId="11" xfId="485" applyNumberFormat="1" applyFont="1" applyBorder="1" applyAlignment="1" applyProtection="1">
      <alignment horizontal="center" vertical="top"/>
    </xf>
    <xf numFmtId="165" fontId="59" fillId="0" borderId="14" xfId="485" applyNumberFormat="1" applyFont="1" applyBorder="1" applyAlignment="1" applyProtection="1">
      <alignment horizontal="center" vertical="top"/>
    </xf>
    <xf numFmtId="165" fontId="59" fillId="0" borderId="10" xfId="485" applyNumberFormat="1" applyFont="1" applyBorder="1" applyAlignment="1">
      <alignment horizontal="center" vertical="top"/>
    </xf>
    <xf numFmtId="165" fontId="59" fillId="0" borderId="14" xfId="485" applyNumberFormat="1" applyFont="1" applyBorder="1" applyAlignment="1">
      <alignment horizontal="center" vertical="top"/>
    </xf>
    <xf numFmtId="165" fontId="69" fillId="25" borderId="18" xfId="310" applyNumberFormat="1" applyFont="1" applyFill="1" applyBorder="1" applyAlignment="1" applyProtection="1">
      <alignment horizontal="center"/>
    </xf>
    <xf numFmtId="165" fontId="69" fillId="25" borderId="0" xfId="310" applyNumberFormat="1" applyFont="1" applyFill="1" applyBorder="1" applyAlignment="1" applyProtection="1">
      <alignment horizontal="center"/>
    </xf>
    <xf numFmtId="165" fontId="69" fillId="25" borderId="35" xfId="310" applyNumberFormat="1" applyFont="1" applyFill="1" applyBorder="1" applyAlignment="1" applyProtection="1">
      <alignment horizontal="center"/>
    </xf>
    <xf numFmtId="165" fontId="97" fillId="25" borderId="0" xfId="310" applyNumberFormat="1" applyFont="1" applyFill="1" applyAlignment="1">
      <alignment horizontal="left"/>
    </xf>
    <xf numFmtId="165" fontId="59" fillId="25" borderId="0" xfId="310" applyNumberFormat="1" applyFont="1" applyFill="1" applyAlignment="1">
      <alignment horizontal="left"/>
    </xf>
    <xf numFmtId="165" fontId="59" fillId="25" borderId="0" xfId="310" applyNumberFormat="1" applyFont="1" applyFill="1" applyAlignment="1" applyProtection="1">
      <alignment horizontal="center"/>
    </xf>
    <xf numFmtId="165" fontId="59" fillId="25" borderId="10" xfId="310" applyNumberFormat="1" applyFont="1" applyFill="1" applyBorder="1" applyAlignment="1" applyProtection="1">
      <alignment horizontal="center" vertical="top"/>
    </xf>
    <xf numFmtId="165" fontId="59" fillId="25" borderId="11" xfId="310" applyNumberFormat="1" applyFont="1" applyFill="1" applyBorder="1" applyAlignment="1" applyProtection="1">
      <alignment horizontal="center" vertical="top"/>
    </xf>
    <xf numFmtId="165" fontId="59" fillId="25" borderId="14" xfId="310" applyNumberFormat="1" applyFont="1" applyFill="1" applyBorder="1" applyAlignment="1" applyProtection="1">
      <alignment horizontal="center" vertical="top"/>
    </xf>
    <xf numFmtId="165" fontId="59" fillId="25" borderId="10" xfId="310" applyNumberFormat="1" applyFont="1" applyFill="1" applyBorder="1" applyAlignment="1">
      <alignment horizontal="center" vertical="top"/>
    </xf>
    <xf numFmtId="165" fontId="59" fillId="25" borderId="14" xfId="310" applyNumberFormat="1" applyFont="1" applyFill="1" applyBorder="1" applyAlignment="1">
      <alignment horizontal="center" vertical="top"/>
    </xf>
    <xf numFmtId="165" fontId="59" fillId="25" borderId="36" xfId="315" applyNumberFormat="1" applyFont="1" applyFill="1" applyBorder="1" applyAlignment="1">
      <alignment horizontal="center" vertical="top"/>
    </xf>
    <xf numFmtId="165" fontId="59" fillId="25" borderId="29" xfId="315" applyNumberFormat="1" applyFont="1" applyFill="1" applyBorder="1" applyAlignment="1">
      <alignment horizontal="center" vertical="top"/>
    </xf>
    <xf numFmtId="165" fontId="59" fillId="25" borderId="37" xfId="315" applyNumberFormat="1" applyFont="1" applyFill="1" applyBorder="1" applyAlignment="1">
      <alignment horizontal="center" vertical="top"/>
    </xf>
    <xf numFmtId="165" fontId="69" fillId="25" borderId="18" xfId="315" applyNumberFormat="1" applyFont="1" applyFill="1" applyBorder="1" applyAlignment="1" applyProtection="1">
      <alignment horizontal="center"/>
    </xf>
    <xf numFmtId="165" fontId="69" fillId="25" borderId="0" xfId="315" applyNumberFormat="1" applyFont="1" applyFill="1" applyBorder="1" applyAlignment="1" applyProtection="1">
      <alignment horizontal="center"/>
    </xf>
    <xf numFmtId="165" fontId="69" fillId="25" borderId="35" xfId="315" applyNumberFormat="1" applyFont="1" applyFill="1" applyBorder="1" applyAlignment="1" applyProtection="1">
      <alignment horizontal="center"/>
    </xf>
    <xf numFmtId="165" fontId="65" fillId="25" borderId="0" xfId="315" applyNumberFormat="1" applyFont="1" applyFill="1" applyAlignment="1">
      <alignment horizontal="left"/>
    </xf>
    <xf numFmtId="165" fontId="59" fillId="25" borderId="0" xfId="315" applyNumberFormat="1" applyFont="1" applyFill="1" applyAlignment="1">
      <alignment horizontal="left"/>
    </xf>
    <xf numFmtId="165" fontId="59" fillId="25" borderId="0" xfId="315" applyNumberFormat="1" applyFont="1" applyFill="1" applyAlignment="1" applyProtection="1">
      <alignment horizontal="center"/>
    </xf>
    <xf numFmtId="165" fontId="59" fillId="25" borderId="10" xfId="315" applyNumberFormat="1" applyFont="1" applyFill="1" applyBorder="1" applyAlignment="1" applyProtection="1">
      <alignment horizontal="center" vertical="top"/>
    </xf>
    <xf numFmtId="165" fontId="59" fillId="25" borderId="11" xfId="315" applyNumberFormat="1" applyFont="1" applyFill="1" applyBorder="1" applyAlignment="1" applyProtection="1">
      <alignment horizontal="center" vertical="top"/>
    </xf>
    <xf numFmtId="165" fontId="59" fillId="25" borderId="14" xfId="315" applyNumberFormat="1" applyFont="1" applyFill="1" applyBorder="1" applyAlignment="1" applyProtection="1">
      <alignment horizontal="center" vertical="top"/>
    </xf>
    <xf numFmtId="165" fontId="59" fillId="25" borderId="10" xfId="315" applyNumberFormat="1" applyFont="1" applyFill="1" applyBorder="1" applyAlignment="1">
      <alignment horizontal="center" vertical="top"/>
    </xf>
    <xf numFmtId="165" fontId="59" fillId="25" borderId="14" xfId="315" applyNumberFormat="1" applyFont="1" applyFill="1" applyBorder="1" applyAlignment="1">
      <alignment horizontal="center" vertical="top"/>
    </xf>
    <xf numFmtId="165" fontId="60" fillId="0" borderId="60" xfId="467" applyFont="1" applyBorder="1" applyAlignment="1" applyProtection="1">
      <alignment horizontal="left"/>
    </xf>
    <xf numFmtId="165" fontId="60" fillId="0" borderId="29" xfId="467" quotePrefix="1" applyFont="1" applyBorder="1" applyAlignment="1" applyProtection="1">
      <alignment horizontal="left"/>
    </xf>
    <xf numFmtId="165" fontId="60" fillId="0" borderId="19" xfId="467" quotePrefix="1" applyFont="1" applyBorder="1" applyAlignment="1" applyProtection="1">
      <alignment horizontal="left"/>
    </xf>
    <xf numFmtId="165" fontId="60" fillId="0" borderId="0" xfId="467" quotePrefix="1" applyFont="1" applyBorder="1" applyAlignment="1" applyProtection="1">
      <alignment horizontal="left"/>
    </xf>
    <xf numFmtId="165" fontId="59" fillId="0" borderId="0" xfId="466" applyFont="1" applyAlignment="1">
      <alignment horizontal="left"/>
    </xf>
    <xf numFmtId="165" fontId="115" fillId="0" borderId="0" xfId="467" applyFont="1" applyAlignment="1">
      <alignment horizontal="center"/>
    </xf>
    <xf numFmtId="165" fontId="64" fillId="0" borderId="54" xfId="467" applyFont="1" applyBorder="1" applyAlignment="1" applyProtection="1">
      <alignment horizontal="center" vertical="center"/>
    </xf>
    <xf numFmtId="165" fontId="64" fillId="0" borderId="59" xfId="467" applyFont="1" applyBorder="1" applyAlignment="1" applyProtection="1">
      <alignment horizontal="center" vertical="center"/>
    </xf>
    <xf numFmtId="165" fontId="59" fillId="0" borderId="13" xfId="467" quotePrefix="1" applyFont="1" applyBorder="1" applyAlignment="1" applyProtection="1">
      <alignment horizontal="left"/>
    </xf>
    <xf numFmtId="165" fontId="59" fillId="0" borderId="12" xfId="467" quotePrefix="1" applyFont="1" applyBorder="1" applyAlignment="1" applyProtection="1">
      <alignment horizontal="left"/>
    </xf>
    <xf numFmtId="165" fontId="59" fillId="0" borderId="19" xfId="467" quotePrefix="1" applyFont="1" applyBorder="1" applyAlignment="1" applyProtection="1">
      <alignment horizontal="left"/>
    </xf>
    <xf numFmtId="165" fontId="59" fillId="0" borderId="0" xfId="467" quotePrefix="1" applyFont="1" applyBorder="1" applyAlignment="1" applyProtection="1">
      <alignment horizontal="left"/>
    </xf>
    <xf numFmtId="0" fontId="59" fillId="0" borderId="0" xfId="449" applyFont="1" applyAlignment="1">
      <alignment horizontal="center" vertical="center"/>
    </xf>
    <xf numFmtId="3" fontId="59" fillId="0" borderId="15" xfId="449" applyNumberFormat="1" applyFont="1" applyBorder="1" applyAlignment="1">
      <alignment horizontal="center" vertical="center"/>
    </xf>
    <xf numFmtId="3" fontId="59" fillId="0" borderId="20" xfId="449" applyNumberFormat="1" applyFont="1" applyBorder="1" applyAlignment="1">
      <alignment horizontal="center" vertical="center"/>
    </xf>
    <xf numFmtId="3" fontId="59" fillId="0" borderId="23" xfId="449" applyNumberFormat="1" applyFont="1" applyBorder="1" applyAlignment="1">
      <alignment horizontal="center" vertical="center"/>
    </xf>
    <xf numFmtId="3" fontId="88" fillId="0" borderId="0" xfId="452" applyNumberFormat="1" applyFont="1" applyAlignment="1">
      <alignment horizontal="right" vertical="top" wrapText="1"/>
    </xf>
    <xf numFmtId="0" fontId="88" fillId="24" borderId="0" xfId="452" applyFont="1" applyFill="1" applyBorder="1" applyAlignment="1">
      <alignment horizontal="center" vertical="center" wrapText="1"/>
    </xf>
    <xf numFmtId="3" fontId="88" fillId="0" borderId="29" xfId="452" applyNumberFormat="1" applyFont="1" applyBorder="1" applyAlignment="1">
      <alignment horizontal="right" vertical="top" wrapText="1"/>
    </xf>
    <xf numFmtId="0" fontId="88" fillId="0" borderId="15" xfId="452" applyFont="1" applyBorder="1" applyAlignment="1">
      <alignment horizontal="center" vertical="center" wrapText="1"/>
    </xf>
    <xf numFmtId="0" fontId="88" fillId="0" borderId="23" xfId="452" applyFont="1" applyBorder="1" applyAlignment="1">
      <alignment horizontal="center" vertical="center" wrapText="1"/>
    </xf>
    <xf numFmtId="3" fontId="88" fillId="0" borderId="15" xfId="452" applyNumberFormat="1" applyFont="1" applyBorder="1" applyAlignment="1">
      <alignment horizontal="center" vertical="center" wrapText="1"/>
    </xf>
    <xf numFmtId="3" fontId="88" fillId="0" borderId="23" xfId="452" applyNumberFormat="1" applyFont="1" applyBorder="1" applyAlignment="1">
      <alignment horizontal="center" vertical="center" wrapText="1"/>
    </xf>
    <xf numFmtId="49" fontId="130" fillId="0" borderId="70" xfId="513" applyNumberFormat="1" applyFont="1" applyFill="1" applyBorder="1" applyAlignment="1">
      <alignment horizontal="center" vertical="center"/>
    </xf>
    <xf numFmtId="49" fontId="130" fillId="0" borderId="92" xfId="513" applyNumberFormat="1" applyFont="1" applyFill="1" applyBorder="1" applyAlignment="1">
      <alignment horizontal="center" vertical="center"/>
    </xf>
    <xf numFmtId="49" fontId="130" fillId="0" borderId="73" xfId="513" applyNumberFormat="1" applyFont="1" applyFill="1" applyBorder="1" applyAlignment="1">
      <alignment horizontal="center" vertical="center"/>
    </xf>
    <xf numFmtId="49" fontId="130" fillId="0" borderId="75" xfId="513" applyNumberFormat="1" applyFont="1" applyFill="1" applyBorder="1" applyAlignment="1">
      <alignment horizontal="center" vertical="center"/>
    </xf>
    <xf numFmtId="182" fontId="130" fillId="25" borderId="71" xfId="513" applyNumberFormat="1" applyFont="1" applyFill="1" applyBorder="1" applyAlignment="1">
      <alignment vertical="center"/>
    </xf>
    <xf numFmtId="182" fontId="130" fillId="25" borderId="23" xfId="513" applyNumberFormat="1" applyFont="1" applyFill="1" applyBorder="1" applyAlignment="1">
      <alignment vertical="center"/>
    </xf>
    <xf numFmtId="182" fontId="130" fillId="25" borderId="42" xfId="513" applyNumberFormat="1" applyFont="1" applyFill="1" applyBorder="1" applyAlignment="1">
      <alignment vertical="center"/>
    </xf>
    <xf numFmtId="182" fontId="130" fillId="25" borderId="15" xfId="513" applyNumberFormat="1" applyFont="1" applyFill="1" applyBorder="1" applyAlignment="1">
      <alignment vertical="center"/>
    </xf>
    <xf numFmtId="17" fontId="130" fillId="0" borderId="70" xfId="513" quotePrefix="1" applyNumberFormat="1" applyFont="1" applyFill="1" applyBorder="1" applyAlignment="1">
      <alignment horizontal="center" vertical="center"/>
    </xf>
    <xf numFmtId="17" fontId="130" fillId="0" borderId="73" xfId="513" quotePrefix="1" applyNumberFormat="1" applyFont="1" applyFill="1" applyBorder="1" applyAlignment="1">
      <alignment horizontal="center" vertical="center"/>
    </xf>
    <xf numFmtId="17" fontId="130" fillId="0" borderId="75" xfId="513" quotePrefix="1" applyNumberFormat="1" applyFont="1" applyFill="1" applyBorder="1" applyAlignment="1">
      <alignment horizontal="center" vertical="center"/>
    </xf>
    <xf numFmtId="17" fontId="130" fillId="0" borderId="86" xfId="513" quotePrefix="1" applyNumberFormat="1" applyFont="1" applyFill="1" applyBorder="1" applyAlignment="1">
      <alignment horizontal="center" vertical="center"/>
    </xf>
    <xf numFmtId="0" fontId="130" fillId="0" borderId="71" xfId="513" quotePrefix="1" applyFont="1" applyFill="1" applyBorder="1" applyAlignment="1">
      <alignment horizontal="center" vertical="center"/>
    </xf>
    <xf numFmtId="0" fontId="130" fillId="0" borderId="83" xfId="513" quotePrefix="1" applyFont="1" applyFill="1" applyBorder="1" applyAlignment="1">
      <alignment horizontal="center" vertical="center"/>
    </xf>
    <xf numFmtId="0" fontId="130" fillId="0" borderId="71" xfId="513" applyFont="1" applyFill="1" applyBorder="1" applyAlignment="1">
      <alignment horizontal="left" vertical="center" wrapText="1"/>
    </xf>
    <xf numFmtId="0" fontId="130" fillId="0" borderId="83" xfId="513" applyFont="1" applyFill="1" applyBorder="1" applyAlignment="1">
      <alignment horizontal="left" vertical="center" wrapText="1"/>
    </xf>
    <xf numFmtId="0" fontId="130" fillId="0" borderId="42" xfId="513" quotePrefix="1" applyFont="1" applyFill="1" applyBorder="1" applyAlignment="1">
      <alignment horizontal="center" vertical="center"/>
    </xf>
    <xf numFmtId="178" fontId="130" fillId="0" borderId="71" xfId="456" applyNumberFormat="1" applyFont="1" applyFill="1" applyBorder="1" applyAlignment="1">
      <alignment vertical="center"/>
    </xf>
    <xf numFmtId="178" fontId="130" fillId="0" borderId="42" xfId="456" applyNumberFormat="1" applyFont="1" applyFill="1" applyBorder="1" applyAlignment="1">
      <alignment vertical="center"/>
    </xf>
    <xf numFmtId="178" fontId="130" fillId="0" borderId="83" xfId="456" applyNumberFormat="1" applyFont="1" applyFill="1" applyBorder="1" applyAlignment="1">
      <alignment vertical="center"/>
    </xf>
    <xf numFmtId="182" fontId="130" fillId="25" borderId="83" xfId="513" applyNumberFormat="1" applyFont="1" applyFill="1" applyBorder="1" applyAlignment="1">
      <alignment vertical="center"/>
    </xf>
    <xf numFmtId="167" fontId="130" fillId="0" borderId="70" xfId="513" quotePrefix="1" applyNumberFormat="1" applyFont="1" applyFill="1" applyBorder="1" applyAlignment="1">
      <alignment horizontal="center" vertical="center"/>
    </xf>
    <xf numFmtId="167" fontId="130" fillId="0" borderId="73" xfId="513" quotePrefix="1" applyNumberFormat="1" applyFont="1" applyFill="1" applyBorder="1" applyAlignment="1">
      <alignment horizontal="center" vertical="center"/>
    </xf>
    <xf numFmtId="167" fontId="130" fillId="0" borderId="86" xfId="513" quotePrefix="1" applyNumberFormat="1" applyFont="1" applyFill="1" applyBorder="1" applyAlignment="1">
      <alignment horizontal="center" vertical="center"/>
    </xf>
    <xf numFmtId="167" fontId="130" fillId="0" borderId="71" xfId="513" quotePrefix="1" applyNumberFormat="1" applyFont="1" applyFill="1" applyBorder="1" applyAlignment="1">
      <alignment horizontal="center" vertical="center"/>
    </xf>
    <xf numFmtId="167" fontId="130" fillId="0" borderId="42" xfId="513" quotePrefix="1" applyNumberFormat="1" applyFont="1" applyFill="1" applyBorder="1" applyAlignment="1">
      <alignment horizontal="center" vertical="center"/>
    </xf>
    <xf numFmtId="167" fontId="130" fillId="0" borderId="71" xfId="513" applyNumberFormat="1" applyFont="1" applyFill="1" applyBorder="1" applyAlignment="1">
      <alignment horizontal="left" vertical="center"/>
    </xf>
    <xf numFmtId="167" fontId="130" fillId="0" borderId="42" xfId="513" applyNumberFormat="1" applyFont="1" applyFill="1" applyBorder="1" applyAlignment="1">
      <alignment horizontal="left" vertical="center"/>
    </xf>
    <xf numFmtId="167" fontId="130" fillId="0" borderId="83" xfId="513" quotePrefix="1" applyNumberFormat="1" applyFont="1" applyFill="1" applyBorder="1" applyAlignment="1">
      <alignment horizontal="center" vertical="center"/>
    </xf>
    <xf numFmtId="167" fontId="130" fillId="0" borderId="83" xfId="513" applyNumberFormat="1" applyFont="1" applyFill="1" applyBorder="1" applyAlignment="1">
      <alignment horizontal="left" vertical="center"/>
    </xf>
    <xf numFmtId="0" fontId="130" fillId="0" borderId="42" xfId="513" applyFont="1" applyFill="1" applyBorder="1" applyAlignment="1">
      <alignment horizontal="left" vertical="center" wrapText="1"/>
    </xf>
    <xf numFmtId="182" fontId="130" fillId="0" borderId="71" xfId="456" applyNumberFormat="1" applyFont="1" applyFill="1" applyBorder="1" applyAlignment="1">
      <alignment vertical="center"/>
    </xf>
    <xf numFmtId="182" fontId="130" fillId="0" borderId="83" xfId="456" applyNumberFormat="1" applyFont="1" applyFill="1" applyBorder="1" applyAlignment="1">
      <alignment vertical="center"/>
    </xf>
    <xf numFmtId="182" fontId="130" fillId="0" borderId="23" xfId="513" applyNumberFormat="1" applyFont="1" applyFill="1" applyBorder="1" applyAlignment="1">
      <alignment vertical="center"/>
    </xf>
    <xf numFmtId="182" fontId="130" fillId="0" borderId="83" xfId="513" applyNumberFormat="1" applyFont="1" applyFill="1" applyBorder="1" applyAlignment="1">
      <alignment vertical="center"/>
    </xf>
    <xf numFmtId="182" fontId="137" fillId="0" borderId="71" xfId="453" applyNumberFormat="1" applyFont="1" applyFill="1" applyBorder="1" applyAlignment="1">
      <alignment vertical="center"/>
    </xf>
    <xf numFmtId="182" fontId="137" fillId="0" borderId="83" xfId="453" applyNumberFormat="1" applyFont="1" applyFill="1" applyBorder="1" applyAlignment="1">
      <alignment vertical="center"/>
    </xf>
    <xf numFmtId="182" fontId="130" fillId="0" borderId="71" xfId="513" applyNumberFormat="1" applyFont="1" applyFill="1" applyBorder="1" applyAlignment="1">
      <alignment vertical="center"/>
    </xf>
    <xf numFmtId="182" fontId="130" fillId="25" borderId="78" xfId="513" applyNumberFormat="1" applyFont="1" applyFill="1" applyBorder="1" applyAlignment="1">
      <alignment horizontal="right" vertical="center"/>
    </xf>
    <xf numFmtId="182" fontId="130" fillId="25" borderId="80" xfId="513" applyNumberFormat="1" applyFont="1" applyFill="1" applyBorder="1" applyAlignment="1">
      <alignment horizontal="right" vertical="center"/>
    </xf>
    <xf numFmtId="178" fontId="130" fillId="25" borderId="78" xfId="456" applyNumberFormat="1" applyFont="1" applyFill="1" applyBorder="1" applyAlignment="1">
      <alignment vertical="center"/>
    </xf>
    <xf numFmtId="178" fontId="130" fillId="25" borderId="20" xfId="456" applyNumberFormat="1" applyFont="1" applyFill="1" applyBorder="1" applyAlignment="1">
      <alignment vertical="center"/>
    </xf>
    <xf numFmtId="178" fontId="130" fillId="25" borderId="80" xfId="456" applyNumberFormat="1" applyFont="1" applyFill="1" applyBorder="1" applyAlignment="1">
      <alignment vertical="center"/>
    </xf>
    <xf numFmtId="178" fontId="130" fillId="25" borderId="71" xfId="456" applyNumberFormat="1" applyFont="1" applyFill="1" applyBorder="1" applyAlignment="1">
      <alignment vertical="center"/>
    </xf>
    <xf numFmtId="178" fontId="130" fillId="25" borderId="83" xfId="456" applyNumberFormat="1" applyFont="1" applyFill="1" applyBorder="1" applyAlignment="1">
      <alignment vertical="center"/>
    </xf>
    <xf numFmtId="17" fontId="130" fillId="0" borderId="92" xfId="513" quotePrefix="1" applyNumberFormat="1" applyFont="1" applyFill="1" applyBorder="1" applyAlignment="1">
      <alignment horizontal="center" vertical="center"/>
    </xf>
    <xf numFmtId="0" fontId="130" fillId="0" borderId="42" xfId="513" applyFont="1" applyFill="1" applyBorder="1" applyAlignment="1">
      <alignment horizontal="center" vertical="center" wrapText="1"/>
    </xf>
    <xf numFmtId="0" fontId="130" fillId="0" borderId="15" xfId="513" quotePrefix="1" applyFont="1" applyFill="1" applyBorder="1" applyAlignment="1">
      <alignment horizontal="center" vertical="center"/>
    </xf>
    <xf numFmtId="0" fontId="130" fillId="0" borderId="80" xfId="513" quotePrefix="1" applyFont="1" applyFill="1" applyBorder="1" applyAlignment="1">
      <alignment horizontal="center" vertical="center"/>
    </xf>
    <xf numFmtId="0" fontId="130" fillId="0" borderId="15" xfId="513" applyFont="1" applyFill="1" applyBorder="1" applyAlignment="1">
      <alignment horizontal="left" vertical="center" wrapText="1"/>
    </xf>
    <xf numFmtId="0" fontId="130" fillId="0" borderId="23" xfId="513" applyFont="1" applyFill="1" applyBorder="1" applyAlignment="1">
      <alignment horizontal="left" vertical="center" wrapText="1"/>
    </xf>
    <xf numFmtId="182" fontId="130" fillId="25" borderId="20" xfId="513" applyNumberFormat="1" applyFont="1" applyFill="1" applyBorder="1" applyAlignment="1">
      <alignment vertical="center"/>
    </xf>
    <xf numFmtId="182" fontId="130" fillId="25" borderId="80" xfId="513" applyNumberFormat="1" applyFont="1" applyFill="1" applyBorder="1" applyAlignment="1">
      <alignment vertical="center"/>
    </xf>
    <xf numFmtId="182" fontId="138" fillId="25" borderId="23" xfId="513" applyNumberFormat="1" applyFont="1" applyFill="1" applyBorder="1" applyAlignment="1">
      <alignment vertical="center"/>
    </xf>
    <xf numFmtId="182" fontId="138" fillId="25" borderId="15" xfId="513" applyNumberFormat="1" applyFont="1" applyFill="1" applyBorder="1" applyAlignment="1">
      <alignment vertical="center"/>
    </xf>
    <xf numFmtId="182" fontId="137" fillId="0" borderId="42" xfId="453" applyNumberFormat="1" applyFont="1" applyFill="1" applyBorder="1" applyAlignment="1">
      <alignment vertical="center"/>
    </xf>
    <xf numFmtId="0" fontId="130" fillId="0" borderId="92" xfId="513" applyFont="1" applyFill="1" applyBorder="1" applyAlignment="1">
      <alignment horizontal="center" vertical="center"/>
    </xf>
    <xf numFmtId="0" fontId="130" fillId="0" borderId="86" xfId="513" applyFont="1" applyFill="1" applyBorder="1" applyAlignment="1">
      <alignment horizontal="center" vertical="center"/>
    </xf>
    <xf numFmtId="41" fontId="139" fillId="0" borderId="23" xfId="456" applyNumberFormat="1" applyFont="1" applyFill="1" applyBorder="1" applyAlignment="1">
      <alignment vertical="center"/>
    </xf>
    <xf numFmtId="41" fontId="139" fillId="0" borderId="15" xfId="456" applyNumberFormat="1" applyFont="1" applyFill="1" applyBorder="1" applyAlignment="1">
      <alignment vertical="center"/>
    </xf>
    <xf numFmtId="182" fontId="130" fillId="0" borderId="15" xfId="456" applyNumberFormat="1" applyFont="1" applyFill="1" applyBorder="1" applyAlignment="1">
      <alignment vertical="center"/>
    </xf>
    <xf numFmtId="182" fontId="130" fillId="0" borderId="42" xfId="456" applyNumberFormat="1" applyFont="1" applyFill="1" applyBorder="1" applyAlignment="1">
      <alignment vertical="center"/>
    </xf>
    <xf numFmtId="49" fontId="130" fillId="0" borderId="70" xfId="513" quotePrefix="1" applyNumberFormat="1" applyFont="1" applyFill="1" applyBorder="1" applyAlignment="1">
      <alignment horizontal="center" vertical="center"/>
    </xf>
    <xf numFmtId="49" fontId="130" fillId="0" borderId="73" xfId="513" quotePrefix="1" applyNumberFormat="1" applyFont="1" applyFill="1" applyBorder="1" applyAlignment="1">
      <alignment horizontal="center" vertical="center"/>
    </xf>
    <xf numFmtId="49" fontId="130" fillId="0" borderId="86" xfId="513" quotePrefix="1" applyNumberFormat="1" applyFont="1" applyFill="1" applyBorder="1" applyAlignment="1">
      <alignment horizontal="center" vertical="center"/>
    </xf>
    <xf numFmtId="0" fontId="130" fillId="0" borderId="23" xfId="513" quotePrefix="1" applyFont="1" applyFill="1" applyBorder="1" applyAlignment="1">
      <alignment horizontal="center" vertical="center"/>
    </xf>
    <xf numFmtId="167" fontId="130" fillId="0" borderId="75" xfId="513" quotePrefix="1" applyNumberFormat="1" applyFont="1" applyFill="1" applyBorder="1" applyAlignment="1">
      <alignment horizontal="center" vertical="center"/>
    </xf>
    <xf numFmtId="167" fontId="130" fillId="0" borderId="15" xfId="513" quotePrefix="1" applyNumberFormat="1" applyFont="1" applyFill="1" applyBorder="1" applyAlignment="1">
      <alignment horizontal="center" vertical="center"/>
    </xf>
    <xf numFmtId="167" fontId="130" fillId="0" borderId="15" xfId="513" applyNumberFormat="1" applyFont="1" applyFill="1" applyBorder="1" applyAlignment="1">
      <alignment horizontal="left" vertical="center"/>
    </xf>
    <xf numFmtId="49" fontId="130" fillId="0" borderId="23" xfId="513" applyNumberFormat="1" applyFont="1" applyFill="1" applyBorder="1" applyAlignment="1">
      <alignment horizontal="center" vertical="center"/>
    </xf>
    <xf numFmtId="49" fontId="130" fillId="0" borderId="83" xfId="513" applyNumberFormat="1" applyFont="1" applyFill="1" applyBorder="1" applyAlignment="1">
      <alignment horizontal="center" vertical="center"/>
    </xf>
    <xf numFmtId="0" fontId="130" fillId="0" borderId="70" xfId="513" applyFont="1" applyFill="1" applyBorder="1" applyAlignment="1">
      <alignment horizontal="center" vertical="center"/>
    </xf>
    <xf numFmtId="0" fontId="130" fillId="0" borderId="75" xfId="513" applyFont="1" applyFill="1" applyBorder="1" applyAlignment="1">
      <alignment horizontal="center" vertical="center"/>
    </xf>
    <xf numFmtId="49" fontId="130" fillId="0" borderId="23" xfId="513" applyNumberFormat="1" applyFont="1" applyFill="1" applyBorder="1" applyAlignment="1">
      <alignment horizontal="left" vertical="center"/>
    </xf>
    <xf numFmtId="49" fontId="130" fillId="0" borderId="83" xfId="513" applyNumberFormat="1" applyFont="1" applyFill="1" applyBorder="1" applyAlignment="1">
      <alignment horizontal="left" vertical="center"/>
    </xf>
    <xf numFmtId="0" fontId="130" fillId="0" borderId="80" xfId="513" applyFont="1" applyFill="1" applyBorder="1" applyAlignment="1">
      <alignment horizontal="left" vertical="center" wrapText="1"/>
    </xf>
    <xf numFmtId="167" fontId="138" fillId="25" borderId="92" xfId="513" quotePrefix="1" applyNumberFormat="1" applyFont="1" applyFill="1" applyBorder="1" applyAlignment="1">
      <alignment horizontal="center" vertical="center"/>
    </xf>
    <xf numFmtId="167" fontId="138" fillId="25" borderId="75" xfId="513" quotePrefix="1" applyNumberFormat="1" applyFont="1" applyFill="1" applyBorder="1" applyAlignment="1">
      <alignment horizontal="center" vertical="center"/>
    </xf>
    <xf numFmtId="167" fontId="138" fillId="25" borderId="23" xfId="513" quotePrefix="1" applyNumberFormat="1" applyFont="1" applyFill="1" applyBorder="1" applyAlignment="1">
      <alignment horizontal="center" vertical="center"/>
    </xf>
    <xf numFmtId="167" fontId="138" fillId="25" borderId="15" xfId="513" quotePrefix="1" applyNumberFormat="1" applyFont="1" applyFill="1" applyBorder="1" applyAlignment="1">
      <alignment horizontal="center" vertical="center"/>
    </xf>
    <xf numFmtId="167" fontId="138" fillId="25" borderId="23" xfId="513" applyNumberFormat="1" applyFont="1" applyFill="1" applyBorder="1" applyAlignment="1">
      <alignment horizontal="left" vertical="center"/>
    </xf>
    <xf numFmtId="167" fontId="138" fillId="25" borderId="15" xfId="513" applyNumberFormat="1" applyFont="1" applyFill="1" applyBorder="1" applyAlignment="1">
      <alignment horizontal="left" vertical="center"/>
    </xf>
    <xf numFmtId="167" fontId="130" fillId="0" borderId="71" xfId="513" applyNumberFormat="1" applyFont="1" applyFill="1" applyBorder="1" applyAlignment="1">
      <alignment horizontal="left" vertical="center" wrapText="1"/>
    </xf>
    <xf numFmtId="167" fontId="130" fillId="0" borderId="42" xfId="513" applyNumberFormat="1" applyFont="1" applyFill="1" applyBorder="1" applyAlignment="1">
      <alignment horizontal="left" vertical="center" wrapText="1"/>
    </xf>
    <xf numFmtId="167" fontId="130" fillId="0" borderId="15" xfId="513" applyNumberFormat="1" applyFont="1" applyFill="1" applyBorder="1" applyAlignment="1">
      <alignment horizontal="left" vertical="center" wrapText="1"/>
    </xf>
    <xf numFmtId="167" fontId="130" fillId="0" borderId="83" xfId="513" applyNumberFormat="1" applyFont="1" applyFill="1" applyBorder="1" applyAlignment="1">
      <alignment horizontal="left" vertical="center" wrapText="1"/>
    </xf>
    <xf numFmtId="167" fontId="130" fillId="25" borderId="23" xfId="513" quotePrefix="1" applyNumberFormat="1" applyFont="1" applyFill="1" applyBorder="1" applyAlignment="1">
      <alignment horizontal="center" vertical="center"/>
    </xf>
    <xf numFmtId="167" fontId="130" fillId="25" borderId="42" xfId="513" quotePrefix="1" applyNumberFormat="1" applyFont="1" applyFill="1" applyBorder="1" applyAlignment="1">
      <alignment horizontal="center" vertical="center"/>
    </xf>
    <xf numFmtId="167" fontId="130" fillId="0" borderId="23" xfId="513" applyNumberFormat="1" applyFont="1" applyFill="1" applyBorder="1" applyAlignment="1">
      <alignment horizontal="left" vertical="center" wrapText="1"/>
    </xf>
    <xf numFmtId="167" fontId="130" fillId="0" borderId="92" xfId="513" quotePrefix="1" applyNumberFormat="1" applyFont="1" applyFill="1" applyBorder="1" applyAlignment="1">
      <alignment horizontal="center" vertical="center" wrapText="1"/>
    </xf>
    <xf numFmtId="167" fontId="130" fillId="0" borderId="73" xfId="513" quotePrefix="1" applyNumberFormat="1" applyFont="1" applyFill="1" applyBorder="1" applyAlignment="1">
      <alignment horizontal="center" vertical="center" wrapText="1"/>
    </xf>
    <xf numFmtId="167" fontId="130" fillId="0" borderId="86" xfId="513" quotePrefix="1" applyNumberFormat="1" applyFont="1" applyFill="1" applyBorder="1" applyAlignment="1">
      <alignment horizontal="center" vertical="center" wrapText="1"/>
    </xf>
    <xf numFmtId="182" fontId="137" fillId="0" borderId="15" xfId="453" applyNumberFormat="1" applyFont="1" applyFill="1" applyBorder="1" applyAlignment="1">
      <alignment vertical="center"/>
    </xf>
    <xf numFmtId="167" fontId="135" fillId="0" borderId="70" xfId="456" applyNumberFormat="1" applyFont="1" applyFill="1" applyBorder="1" applyAlignment="1">
      <alignment horizontal="center" vertical="center" wrapText="1"/>
    </xf>
    <xf numFmtId="167" fontId="135" fillId="0" borderId="73" xfId="456" applyNumberFormat="1" applyFont="1" applyFill="1" applyBorder="1" applyAlignment="1">
      <alignment horizontal="center" vertical="center" wrapText="1"/>
    </xf>
    <xf numFmtId="0" fontId="132" fillId="0" borderId="0" xfId="513" applyFont="1" applyFill="1" applyBorder="1" applyAlignment="1">
      <alignment horizontal="center"/>
    </xf>
    <xf numFmtId="0" fontId="132" fillId="0" borderId="0" xfId="513" applyFont="1" applyFill="1" applyAlignment="1">
      <alignment horizontal="center"/>
    </xf>
    <xf numFmtId="0" fontId="133" fillId="26" borderId="0" xfId="513" applyFont="1" applyFill="1" applyAlignment="1">
      <alignment horizontal="center"/>
    </xf>
    <xf numFmtId="0" fontId="133" fillId="0" borderId="0" xfId="513" applyFont="1" applyFill="1" applyAlignment="1">
      <alignment horizontal="center"/>
    </xf>
    <xf numFmtId="167" fontId="134" fillId="0" borderId="0" xfId="513" applyNumberFormat="1" applyFont="1" applyFill="1" applyBorder="1" applyAlignment="1">
      <alignment horizontal="center" vertical="center"/>
    </xf>
    <xf numFmtId="167" fontId="135" fillId="25" borderId="71" xfId="456" applyNumberFormat="1" applyFont="1" applyFill="1" applyBorder="1" applyAlignment="1">
      <alignment horizontal="center" vertical="center" wrapText="1"/>
    </xf>
    <xf numFmtId="0" fontId="131" fillId="25" borderId="71" xfId="456" applyFont="1" applyFill="1" applyBorder="1" applyAlignment="1">
      <alignment horizontal="center"/>
    </xf>
    <xf numFmtId="4" fontId="135" fillId="0" borderId="71" xfId="456" applyNumberFormat="1" applyFont="1" applyFill="1" applyBorder="1" applyAlignment="1">
      <alignment horizontal="center" vertical="center"/>
    </xf>
    <xf numFmtId="4" fontId="131" fillId="0" borderId="71" xfId="456" applyNumberFormat="1" applyFont="1" applyFill="1" applyBorder="1" applyAlignment="1">
      <alignment horizontal="center" vertical="center"/>
    </xf>
    <xf numFmtId="41" fontId="135" fillId="0" borderId="71" xfId="456" applyNumberFormat="1" applyFont="1" applyFill="1" applyBorder="1" applyAlignment="1">
      <alignment horizontal="center" vertical="center"/>
    </xf>
    <xf numFmtId="41" fontId="131" fillId="0" borderId="71" xfId="456" applyNumberFormat="1" applyFont="1" applyFill="1" applyBorder="1" applyAlignment="1">
      <alignment horizontal="center" vertical="center"/>
    </xf>
    <xf numFmtId="43" fontId="135" fillId="0" borderId="71" xfId="456" applyNumberFormat="1" applyFont="1" applyFill="1" applyBorder="1" applyAlignment="1">
      <alignment horizontal="center" vertical="center"/>
    </xf>
    <xf numFmtId="43" fontId="135" fillId="0" borderId="72" xfId="456" applyNumberFormat="1" applyFont="1" applyFill="1" applyBorder="1" applyAlignment="1">
      <alignment horizontal="center" vertical="center"/>
    </xf>
    <xf numFmtId="167" fontId="135" fillId="0" borderId="71" xfId="456" applyNumberFormat="1" applyFont="1" applyFill="1" applyBorder="1" applyAlignment="1">
      <alignment horizontal="center" vertical="center" wrapText="1"/>
    </xf>
    <xf numFmtId="167" fontId="135" fillId="0" borderId="42" xfId="456" applyNumberFormat="1" applyFont="1" applyFill="1" applyBorder="1" applyAlignment="1">
      <alignment horizontal="center" vertical="center" wrapText="1"/>
    </xf>
    <xf numFmtId="182" fontId="137" fillId="0" borderId="23" xfId="453" applyNumberFormat="1" applyFont="1" applyFill="1" applyBorder="1" applyAlignment="1">
      <alignment vertical="center"/>
    </xf>
    <xf numFmtId="182" fontId="130" fillId="0" borderId="23" xfId="456" applyNumberFormat="1" applyFont="1" applyFill="1" applyBorder="1" applyAlignment="1">
      <alignment vertical="center"/>
    </xf>
    <xf numFmtId="182" fontId="130" fillId="25" borderId="78" xfId="513" applyNumberFormat="1" applyFont="1" applyFill="1" applyBorder="1" applyAlignment="1">
      <alignment vertical="center"/>
    </xf>
    <xf numFmtId="178" fontId="137" fillId="0" borderId="71" xfId="453" applyNumberFormat="1" applyFont="1" applyFill="1" applyBorder="1" applyAlignment="1">
      <alignment vertical="center"/>
    </xf>
    <xf numFmtId="178" fontId="137" fillId="0" borderId="42" xfId="453" applyNumberFormat="1" applyFont="1" applyFill="1" applyBorder="1" applyAlignment="1">
      <alignment vertical="center"/>
    </xf>
    <xf numFmtId="178" fontId="137" fillId="0" borderId="83" xfId="453" applyNumberFormat="1" applyFont="1" applyFill="1" applyBorder="1" applyAlignment="1">
      <alignment vertical="center"/>
    </xf>
    <xf numFmtId="167" fontId="130" fillId="25" borderId="70" xfId="513" quotePrefix="1" applyNumberFormat="1" applyFont="1" applyFill="1" applyBorder="1" applyAlignment="1">
      <alignment horizontal="center" vertical="center"/>
    </xf>
    <xf numFmtId="167" fontId="130" fillId="25" borderId="73" xfId="513" quotePrefix="1" applyNumberFormat="1" applyFont="1" applyFill="1" applyBorder="1" applyAlignment="1">
      <alignment horizontal="center" vertical="center"/>
    </xf>
    <xf numFmtId="167" fontId="130" fillId="25" borderId="86" xfId="513" quotePrefix="1" applyNumberFormat="1" applyFont="1" applyFill="1" applyBorder="1" applyAlignment="1">
      <alignment horizontal="center" vertical="center"/>
    </xf>
    <xf numFmtId="182" fontId="130" fillId="0" borderId="20" xfId="456" applyNumberFormat="1" applyFont="1" applyFill="1" applyBorder="1" applyAlignment="1">
      <alignment vertical="center"/>
    </xf>
    <xf numFmtId="182" fontId="130" fillId="0" borderId="80" xfId="456" applyNumberFormat="1" applyFont="1" applyFill="1" applyBorder="1" applyAlignment="1">
      <alignment vertical="center"/>
    </xf>
    <xf numFmtId="182" fontId="138" fillId="0" borderId="23" xfId="513" applyNumberFormat="1" applyFont="1" applyFill="1" applyBorder="1" applyAlignment="1">
      <alignment vertical="center"/>
    </xf>
    <xf numFmtId="182" fontId="138" fillId="0" borderId="15" xfId="513" applyNumberFormat="1" applyFont="1" applyFill="1" applyBorder="1" applyAlignment="1">
      <alignment vertical="center"/>
    </xf>
    <xf numFmtId="178" fontId="137" fillId="0" borderId="15" xfId="453" applyNumberFormat="1" applyFont="1" applyFill="1" applyBorder="1" applyAlignment="1">
      <alignment vertical="center"/>
    </xf>
    <xf numFmtId="167" fontId="130" fillId="0" borderId="42" xfId="513" applyNumberFormat="1" applyFont="1" applyFill="1" applyBorder="1" applyAlignment="1">
      <alignment horizontal="center" vertical="center" wrapText="1"/>
    </xf>
    <xf numFmtId="182" fontId="130" fillId="0" borderId="15" xfId="513" applyNumberFormat="1" applyFont="1" applyFill="1" applyBorder="1" applyAlignment="1">
      <alignment vertical="center"/>
    </xf>
    <xf numFmtId="182" fontId="137" fillId="0" borderId="20" xfId="453" applyNumberFormat="1" applyFont="1" applyFill="1" applyBorder="1" applyAlignment="1">
      <alignment vertical="center"/>
    </xf>
    <xf numFmtId="182" fontId="137" fillId="0" borderId="80" xfId="453" applyNumberFormat="1" applyFont="1" applyFill="1" applyBorder="1" applyAlignment="1">
      <alignment vertical="center"/>
    </xf>
    <xf numFmtId="167" fontId="130" fillId="0" borderId="77" xfId="513" quotePrefix="1" applyNumberFormat="1" applyFont="1" applyFill="1" applyBorder="1" applyAlignment="1">
      <alignment horizontal="center" vertical="center"/>
    </xf>
    <xf numFmtId="167" fontId="130" fillId="0" borderId="82" xfId="513" quotePrefix="1" applyNumberFormat="1" applyFont="1" applyFill="1" applyBorder="1" applyAlignment="1">
      <alignment horizontal="center" vertical="center"/>
    </xf>
    <xf numFmtId="182" fontId="130" fillId="0" borderId="78" xfId="513" applyNumberFormat="1" applyFont="1" applyFill="1" applyBorder="1" applyAlignment="1">
      <alignment vertical="center"/>
    </xf>
    <xf numFmtId="182" fontId="130" fillId="0" borderId="80" xfId="513" applyNumberFormat="1" applyFont="1" applyFill="1" applyBorder="1" applyAlignment="1">
      <alignment vertical="center"/>
    </xf>
    <xf numFmtId="167" fontId="130" fillId="0" borderId="92" xfId="513" quotePrefix="1" applyNumberFormat="1" applyFont="1" applyFill="1" applyBorder="1" applyAlignment="1">
      <alignment horizontal="center" vertical="center"/>
    </xf>
    <xf numFmtId="0" fontId="48" fillId="25" borderId="15" xfId="452" applyFont="1" applyFill="1" applyBorder="1" applyAlignment="1">
      <alignment horizontal="center" vertical="center"/>
    </xf>
    <xf numFmtId="0" fontId="48" fillId="25" borderId="23" xfId="452" applyFont="1" applyFill="1" applyBorder="1" applyAlignment="1">
      <alignment horizontal="center" vertical="center"/>
    </xf>
    <xf numFmtId="49" fontId="48" fillId="25" borderId="15" xfId="452" applyNumberFormat="1" applyFont="1" applyFill="1" applyBorder="1" applyAlignment="1">
      <alignment horizontal="center" vertical="center"/>
    </xf>
    <xf numFmtId="49" fontId="48" fillId="25" borderId="23" xfId="452" applyNumberFormat="1" applyFont="1" applyFill="1" applyBorder="1" applyAlignment="1">
      <alignment horizontal="center" vertical="center"/>
    </xf>
    <xf numFmtId="0" fontId="76" fillId="25" borderId="15" xfId="452" applyFont="1" applyFill="1" applyBorder="1" applyAlignment="1">
      <alignment horizontal="center" vertical="center"/>
    </xf>
    <xf numFmtId="0" fontId="76" fillId="25" borderId="20" xfId="452" applyFont="1" applyFill="1" applyBorder="1" applyAlignment="1">
      <alignment horizontal="center" vertical="center"/>
    </xf>
    <xf numFmtId="0" fontId="76" fillId="25" borderId="23" xfId="452" applyFont="1" applyFill="1" applyBorder="1" applyAlignment="1">
      <alignment horizontal="center" vertical="center"/>
    </xf>
    <xf numFmtId="0" fontId="48" fillId="25" borderId="20" xfId="452" applyFont="1" applyFill="1" applyBorder="1" applyAlignment="1">
      <alignment horizontal="center" vertical="center"/>
    </xf>
    <xf numFmtId="0" fontId="48" fillId="25" borderId="42" xfId="452" applyFont="1" applyFill="1" applyBorder="1" applyAlignment="1">
      <alignment horizontal="center" vertical="center"/>
    </xf>
    <xf numFmtId="185" fontId="48" fillId="25" borderId="15" xfId="452" applyNumberFormat="1" applyFont="1" applyFill="1" applyBorder="1" applyAlignment="1">
      <alignment horizontal="center" vertical="center"/>
    </xf>
    <xf numFmtId="185" fontId="48" fillId="25" borderId="23" xfId="452" applyNumberFormat="1" applyFont="1" applyFill="1" applyBorder="1" applyAlignment="1">
      <alignment horizontal="center" vertical="center"/>
    </xf>
    <xf numFmtId="0" fontId="82" fillId="25" borderId="0" xfId="452" applyFont="1" applyFill="1" applyBorder="1" applyAlignment="1">
      <alignment horizontal="center"/>
    </xf>
    <xf numFmtId="0" fontId="48" fillId="0" borderId="42" xfId="452" applyFont="1" applyFill="1" applyBorder="1" applyAlignment="1">
      <alignment horizontal="center" vertical="center"/>
    </xf>
    <xf numFmtId="0" fontId="48" fillId="0" borderId="15" xfId="452" applyFont="1" applyFill="1" applyBorder="1" applyAlignment="1">
      <alignment horizontal="center" vertical="center"/>
    </xf>
    <xf numFmtId="0" fontId="48" fillId="0" borderId="20" xfId="452" applyFont="1" applyFill="1" applyBorder="1" applyAlignment="1">
      <alignment horizontal="center" vertical="center"/>
    </xf>
    <xf numFmtId="0" fontId="48" fillId="0" borderId="23" xfId="452" applyFont="1" applyFill="1" applyBorder="1" applyAlignment="1">
      <alignment horizontal="center" vertical="center"/>
    </xf>
    <xf numFmtId="0" fontId="48" fillId="25" borderId="14" xfId="452" applyFont="1" applyFill="1" applyBorder="1" applyAlignment="1">
      <alignment horizontal="center" vertical="center"/>
    </xf>
    <xf numFmtId="0" fontId="48" fillId="25" borderId="35" xfId="452" applyFont="1" applyFill="1" applyBorder="1" applyAlignment="1">
      <alignment horizontal="center" vertical="center"/>
    </xf>
    <xf numFmtId="0" fontId="48" fillId="25" borderId="37" xfId="452" applyFont="1" applyFill="1" applyBorder="1" applyAlignment="1">
      <alignment horizontal="center" vertical="center"/>
    </xf>
    <xf numFmtId="0" fontId="48" fillId="0" borderId="15" xfId="452" applyFont="1" applyFill="1" applyBorder="1" applyAlignment="1">
      <alignment horizontal="center" vertical="center" wrapText="1"/>
    </xf>
    <xf numFmtId="0" fontId="48" fillId="0" borderId="20" xfId="452" applyFont="1" applyFill="1" applyBorder="1" applyAlignment="1">
      <alignment horizontal="center" vertical="center" wrapText="1"/>
    </xf>
    <xf numFmtId="0" fontId="48" fillId="0" borderId="23" xfId="452" applyFont="1" applyFill="1" applyBorder="1" applyAlignment="1">
      <alignment horizontal="center" vertical="center" wrapText="1"/>
    </xf>
    <xf numFmtId="0" fontId="106" fillId="0" borderId="15" xfId="452" applyFont="1" applyFill="1" applyBorder="1" applyAlignment="1">
      <alignment horizontal="center" vertical="center" wrapText="1"/>
    </xf>
    <xf numFmtId="0" fontId="106" fillId="0" borderId="20" xfId="452" applyFont="1" applyFill="1" applyBorder="1" applyAlignment="1">
      <alignment horizontal="center" vertical="center" wrapText="1"/>
    </xf>
    <xf numFmtId="0" fontId="106" fillId="0" borderId="23" xfId="452" applyFont="1" applyFill="1" applyBorder="1" applyAlignment="1">
      <alignment horizontal="center" vertical="center" wrapText="1"/>
    </xf>
  </cellXfs>
  <cellStyles count="51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-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-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-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-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-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-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-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-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-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-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-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-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-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-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-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-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-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" xfId="232" builtinId="26" customBuiltin="1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" xfId="291" builtinId="28" customBuiltin="1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1"/>
    <cellStyle name="Normalny 17" xfId="459"/>
    <cellStyle name="Normalny 17 2" xfId="503"/>
    <cellStyle name="Normalny 18" xfId="457"/>
    <cellStyle name="Normalny 18 2" xfId="502"/>
    <cellStyle name="Normalny 19" xfId="462"/>
    <cellStyle name="Normalny 19 2" xfId="505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3" xfId="480"/>
    <cellStyle name="Normalny 24" xfId="489"/>
    <cellStyle name="Normalny 25" xfId="493"/>
    <cellStyle name="Normalny 25 2" xfId="494"/>
    <cellStyle name="Normalny 26" xfId="495"/>
    <cellStyle name="Normalny 27" xfId="496"/>
    <cellStyle name="Normalny 28" xfId="497"/>
    <cellStyle name="Normalny 29" xfId="508"/>
    <cellStyle name="Normalny 3" xfId="313"/>
    <cellStyle name="Normalny 3 10" xfId="469"/>
    <cellStyle name="Normalny 3 11" xfId="472"/>
    <cellStyle name="Normalny 3 12" xfId="474"/>
    <cellStyle name="Normalny 3 13" xfId="476"/>
    <cellStyle name="Normalny 3 14" xfId="478"/>
    <cellStyle name="Normalny 3 15" xfId="481"/>
    <cellStyle name="Normalny 3 16" xfId="49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6"/>
    <cellStyle name="Normalny 3_Kopia Operatywka czerwiec 2016 BSE dla BP i PM_TW" xfId="323"/>
    <cellStyle name="Normalny 30" xfId="510"/>
    <cellStyle name="Normalny 31" xfId="511"/>
    <cellStyle name="Normalny 32" xfId="513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_NR_3_ III_KWARTAŁ_2009_nowelizacja" xfId="492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1" xfId="479"/>
    <cellStyle name="Procentowy 12" xfId="482"/>
    <cellStyle name="Procentowy 13" xfId="491"/>
    <cellStyle name="Procentowy 14" xfId="498"/>
    <cellStyle name="Procentowy 15" xfId="509"/>
    <cellStyle name="Procentowy 16" xfId="512"/>
    <cellStyle name="Procentowy 17" xfId="514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4"/>
    <cellStyle name="Procentowy 6" xfId="464"/>
    <cellStyle name="Procentowy 6 2" xfId="507"/>
    <cellStyle name="Procentowy 7" xfId="470"/>
    <cellStyle name="Procentowy 8" xfId="473"/>
    <cellStyle name="Procentowy 9" xfId="475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9"/>
    <cellStyle name="Waluty [0]" xfId="440"/>
    <cellStyle name="Waluty [0] 2" xfId="500"/>
    <cellStyle name="Warning Text" xfId="441"/>
    <cellStyle name="Złe" xfId="448" builtinId="27" customBuiltin="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I-VII 2019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19483375389E-3"/>
                  <c:y val="-4.34569381249489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  <c:pt idx="4">
                <c:v>32899.955799089468</c:v>
              </c:pt>
              <c:pt idx="5">
                <c:v>29311.498417670286</c:v>
              </c:pt>
              <c:pt idx="6">
                <c:v>36588.76737492939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206717312"/>
        <c:axId val="206718848"/>
      </c:barChart>
      <c:catAx>
        <c:axId val="2067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6718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671884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2067173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I-VII 2019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 formatCode="#\ ##0&quot; &quot;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35264.520948090183</c:v>
              </c:pt>
              <c:pt idx="4">
                <c:v>34760.097928499832</c:v>
              </c:pt>
              <c:pt idx="5">
                <c:v>32416.649823500193</c:v>
              </c:pt>
              <c:pt idx="6">
                <c:v>36331.248624680855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211582336"/>
        <c:axId val="211584128"/>
      </c:barChart>
      <c:catAx>
        <c:axId val="21158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15841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1584128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>
                <a:alpha val="45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21158233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budżetu państwa w I-VII 2019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349595908038214E-3"/>
                  <c:y val="5.72838231286662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6587.3670519599909</c:v>
              </c:pt>
              <c:pt idx="1">
                <c:v>-7380.2382515600839</c:v>
              </c:pt>
              <c:pt idx="2">
                <c:v>-3696.9421497999138</c:v>
              </c:pt>
              <c:pt idx="3">
                <c:v>4414.679002399891</c:v>
              </c:pt>
              <c:pt idx="4">
                <c:v>-1860.1421294103639</c:v>
              </c:pt>
              <c:pt idx="5">
                <c:v>-3105.1514058299072</c:v>
              </c:pt>
              <c:pt idx="6">
                <c:v>257.51875024853507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211628032"/>
        <c:axId val="211629568"/>
      </c:barChart>
      <c:catAx>
        <c:axId val="21162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162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629568"/>
        <c:scaling>
          <c:orientation val="minMax"/>
          <c:max val="35000"/>
          <c:min val="-15000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21162803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I-VII 2019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253404783467683"/>
          <c:y val="0.30103848002001504"/>
          <c:w val="0.72047494409574342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7811298274068924E-3"/>
                  <c:y val="1.3449275976230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7246379881153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829273089957142E-17"/>
                  <c:y val="3.3623189940576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816230711975988E-2"/>
                  <c:y val="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5632461423951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8448692135927129E-3"/>
                  <c:y val="-1.00869569821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1264922847903943E-3"/>
                  <c:y val="1.63435178063913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35264.520948090183</c:v>
              </c:pt>
              <c:pt idx="4">
                <c:v>34760.097928499832</c:v>
              </c:pt>
              <c:pt idx="5">
                <c:v>32416.649823500193</c:v>
              </c:pt>
              <c:pt idx="6">
                <c:v>36331.248624680855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239766081871343E-3"/>
                  <c:y val="9.227220299884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746306510368898E-2"/>
                  <c:y val="1.6811594970288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379476854371185E-2"/>
                  <c:y val="1.6811594970288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7246379881153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097853783173502E-2"/>
                  <c:y val="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816230711975822E-2"/>
                  <c:y val="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  <c:pt idx="4">
                <c:v>32899.955799089468</c:v>
              </c:pt>
              <c:pt idx="5">
                <c:v>29311.498417670286</c:v>
              </c:pt>
              <c:pt idx="6">
                <c:v>36588.76737492939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5711232"/>
        <c:axId val="55712768"/>
      </c:barChart>
      <c:catAx>
        <c:axId val="5571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712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5712768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1.6746035410430751E-2"/>
              <c:y val="0.477509395298842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571123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78302249662382"/>
          <c:y val="0.84340965620950159"/>
          <c:w val="0.14912280701754388"/>
          <c:h val="0.1141868512110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I-VII</a:t>
            </a:r>
            <a:r>
              <a:rPr lang="pl-PL" baseline="0"/>
              <a:t> </a:t>
            </a:r>
            <a:r>
              <a:rPr lang="pl-PL"/>
              <a:t>2019 r.</a:t>
            </a:r>
          </a:p>
        </c:rich>
      </c:tx>
      <c:layout>
        <c:manualLayout>
          <c:xMode val="edge"/>
          <c:yMode val="edge"/>
          <c:x val="0.31992394722049811"/>
          <c:y val="2.00178540218719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982883061479138E-3"/>
                  <c:y val="-1.990044365915869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395356925263551E-3"/>
                  <c:y val="-5.49094040628971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359731.3</c:v>
              </c:pt>
              <c:pt idx="1">
                <c:v>25806.04</c:v>
              </c:pt>
              <c:pt idx="2">
                <c:v>2197.1799999999998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9020543560601592E-3"/>
                  <c:y val="8.69895020996425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355220861194708E-3"/>
                  <c:y val="7.96606837367316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631613539751496E-2"/>
                      <c:h val="3.2563160260275954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3.8049351135002697E-3"/>
                  <c:y val="1.2027486759231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210748.61973145994</c:v>
              </c:pt>
              <c:pt idx="1">
                <c:v>17574.272740019187</c:v>
              </c:pt>
              <c:pt idx="2">
                <c:v>442.99788885999999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27776"/>
        <c:axId val="211229312"/>
      </c:barChart>
      <c:catAx>
        <c:axId val="2112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21122931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21122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21122777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I-VII 2019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9714437951588328E-3"/>
                  <c:y val="5.69035444276559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074464534563722E-3"/>
                  <c:y val="-3.23023880021667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84355632605902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412249833125349E-3"/>
                  <c:y val="2.94465146258153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2381459838637E-3"/>
                  <c:y val="-1.4354239966525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7753475109200989E-3"/>
                  <c:y val="-6.413414518575691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222395.68163460994</c:v>
              </c:pt>
              <c:pt idx="1">
                <c:v>28599.466977899996</c:v>
              </c:pt>
              <c:pt idx="2">
                <c:v>81282.493366929964</c:v>
              </c:pt>
              <c:pt idx="3">
                <c:v>22011.577465349998</c:v>
              </c:pt>
              <c:pt idx="4">
                <c:v>29199.9</c:v>
              </c:pt>
              <c:pt idx="5">
                <c:v>22207.223000000002</c:v>
              </c:pt>
              <c:pt idx="6">
                <c:v>10538.177555210003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117213940252715E-2"/>
                  <c:y val="5.4606010340614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867628201374821E-2"/>
                  <c:y val="6.01872640027108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525476327099412E-2"/>
                  <c:y val="1.1593990215585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322538147154919E-2"/>
                  <c:y val="1.26548348652723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265841462416E-2"/>
                  <c:y val="1.32555309282529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403541566638953E-2"/>
                  <c:y val="-6.792058404428892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7081728010499E-3"/>
                  <c:y val="1.3244193003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131856.68000431012</c:v>
              </c:pt>
              <c:pt idx="1">
                <c:v>16846.399923159992</c:v>
              </c:pt>
              <c:pt idx="2">
                <c:v>41931.480703560439</c:v>
              </c:pt>
              <c:pt idx="3">
                <c:v>5466.9222809199991</c:v>
              </c:pt>
              <c:pt idx="4">
                <c:v>19596.235857109998</c:v>
              </c:pt>
              <c:pt idx="5">
                <c:v>14290.829031559999</c:v>
              </c:pt>
              <c:pt idx="6">
                <c:v>3560.2516917100033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08928"/>
        <c:axId val="228135296"/>
      </c:barChart>
      <c:catAx>
        <c:axId val="22810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22813529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22813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2281089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I-VII 2019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6555614371732847E-2"/>
                  <c:y val="1.52682450529860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0364145658263"/>
                      <c:h val="0.1630034129692832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9.0784313725490201E-2"/>
                  <c:y val="0.136867055440595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116180579</c:v>
              </c:pt>
              <c:pt idx="1">
                <c:v>121319421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I-VII 2019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8239976100548407E-2"/>
                  <c:y val="0.13321348677569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29810298104"/>
                      <c:h val="0.183876923076923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10659244766</c:v>
              </c:pt>
              <c:pt idx="1">
                <c:v>19302647234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I-VII 2019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210748619.73145995</c:v>
              </c:pt>
              <c:pt idx="1">
                <c:v>17574272.740019187</c:v>
              </c:pt>
              <c:pt idx="2">
                <c:v>442997.88886000001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I-VII 2019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103871719.76296996</c:v>
              </c:pt>
              <c:pt idx="1">
                <c:v>40535865.340590008</c:v>
              </c:pt>
              <c:pt idx="2">
                <c:v>24950252.618799992</c:v>
              </c:pt>
              <c:pt idx="3">
                <c:v>29307236.073240012</c:v>
              </c:pt>
              <c:pt idx="4">
                <c:v>7074914.2021900006</c:v>
              </c:pt>
              <c:pt idx="5">
                <c:v>5008631.7336699665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I-VII 2019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691818.12696000002</c:v>
              </c:pt>
              <c:pt idx="2" formatCode="#,##0">
                <c:v>2509628.4841499999</c:v>
              </c:pt>
              <c:pt idx="3" formatCode="#,##0">
                <c:v>12855623.164919188</c:v>
              </c:pt>
              <c:pt idx="4" formatCode="#,##0">
                <c:v>1517202.9639900001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2018-2019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I-VII 2018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943860894878314E-2"/>
                  <c:y val="9.25851899174968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784806077482499E-2"/>
                  <c:y val="1.41460935975518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838403822390488E-2"/>
                  <c:y val="9.56786530871814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772292934770611E-3"/>
                  <c:y val="5.47346146378400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965734968214837E-17"/>
                  <c:y val="6.1723459944998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793146993642967E-16"/>
                  <c:y val="9.258518991749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212154.41074779001</c:v>
              </c:pt>
              <c:pt idx="1">
                <c:v>213013.11158550001</c:v>
              </c:pt>
              <c:pt idx="2">
                <c:v>-858.70083770999315</c:v>
              </c:pt>
              <c:pt idx="3">
                <c:v>3245.6486613599936</c:v>
              </c:pt>
              <c:pt idx="4">
                <c:v>-2283.134538270006</c:v>
              </c:pt>
              <c:pt idx="5">
                <c:v>5528.7831996300001</c:v>
              </c:pt>
            </c:numLit>
          </c:val>
        </c:ser>
        <c:ser>
          <c:idx val="1"/>
          <c:order val="1"/>
          <c:tx>
            <c:v>Wykonanie I-VII 2019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9742524544032627E-3"/>
                  <c:y val="-7.86852611424789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804511806938843E-4"/>
                  <c:y val="-2.09884064387777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79906791548057E-3"/>
                  <c:y val="3.00185000275822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3362706052761265E-4"/>
                  <c:y val="-1.846357671898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917726768422001E-2"/>
                  <c:y val="5.29224555249853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14276046823493E-4"/>
                  <c:y val="7.09844089942259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228765.89</c:v>
              </c:pt>
              <c:pt idx="1">
                <c:v>233548.799</c:v>
              </c:pt>
              <c:pt idx="2">
                <c:v>-4782.9089999999997</c:v>
              </c:pt>
              <c:pt idx="3">
                <c:v>4016.4540000000002</c:v>
              </c:pt>
              <c:pt idx="4">
                <c:v>7507.7550000000001</c:v>
              </c:pt>
              <c:pt idx="5">
                <c:v>-3491.3020000000001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45280"/>
        <c:axId val="228971648"/>
      </c:barChart>
      <c:catAx>
        <c:axId val="2289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228971648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228971648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8828610279136798E-3"/>
              <c:y val="0.3175076706960925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22894528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17783858"/>
          <c:y val="0.89614243323442133"/>
          <c:w val="0.33515731874145011"/>
          <c:h val="5.93471810089021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I-VII 2019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131856.68000431012</c:v>
              </c:pt>
              <c:pt idx="1">
                <c:v>16846.399923159992</c:v>
              </c:pt>
              <c:pt idx="2">
                <c:v>41931.480703560439</c:v>
              </c:pt>
              <c:pt idx="3">
                <c:v>5466.9222809199991</c:v>
              </c:pt>
              <c:pt idx="4">
                <c:v>19596.235857109998</c:v>
              </c:pt>
              <c:pt idx="5">
                <c:v>14290.829031559999</c:v>
              </c:pt>
              <c:pt idx="6">
                <c:v>3560.2516917100033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442</xdr:row>
      <xdr:rowOff>0</xdr:rowOff>
    </xdr:from>
    <xdr:to>
      <xdr:col>13</xdr:col>
      <xdr:colOff>47625</xdr:colOff>
      <xdr:row>442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433</xdr:row>
      <xdr:rowOff>0</xdr:rowOff>
    </xdr:from>
    <xdr:to>
      <xdr:col>13</xdr:col>
      <xdr:colOff>47625</xdr:colOff>
      <xdr:row>433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431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9:N34"/>
  <sheetViews>
    <sheetView showGridLines="0" tabSelected="1" zoomScale="75" zoomScaleNormal="75" workbookViewId="0">
      <selection activeCell="B16" sqref="B16:M1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32" t="s">
        <v>482</v>
      </c>
      <c r="B9" s="332"/>
      <c r="C9" s="332"/>
    </row>
    <row r="16" spans="1:13" ht="20.45" customHeight="1">
      <c r="B16" s="1559" t="s">
        <v>483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</row>
    <row r="17" spans="2:13"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</row>
    <row r="18" spans="2:13" ht="20.45" customHeight="1">
      <c r="B18" s="1560" t="s">
        <v>910</v>
      </c>
      <c r="C18" s="1560"/>
      <c r="D18" s="1560"/>
      <c r="E18" s="1560"/>
      <c r="F18" s="1560"/>
      <c r="G18" s="1560"/>
      <c r="H18" s="1560"/>
      <c r="I18" s="1560"/>
      <c r="J18" s="1560"/>
      <c r="K18" s="1560"/>
      <c r="L18" s="1560"/>
      <c r="M18" s="1560"/>
    </row>
    <row r="30" spans="2:13" ht="14.25">
      <c r="C30" s="824"/>
      <c r="D30" s="825"/>
      <c r="E30" s="825"/>
      <c r="F30" s="825"/>
      <c r="G30" s="825"/>
      <c r="H30" s="825"/>
    </row>
    <row r="34" spans="1:14" s="334" customFormat="1" ht="18">
      <c r="A34" s="1561" t="s">
        <v>911</v>
      </c>
      <c r="B34" s="1561"/>
      <c r="C34" s="1561"/>
      <c r="D34" s="1561"/>
      <c r="E34" s="1561"/>
      <c r="F34" s="1561"/>
      <c r="G34" s="1561"/>
      <c r="H34" s="1561"/>
      <c r="I34" s="1561"/>
      <c r="J34" s="1561"/>
      <c r="K34" s="1561"/>
      <c r="L34" s="1561"/>
      <c r="M34" s="1561"/>
      <c r="N34" s="1561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codeName="Arkusz2"/>
  <dimension ref="A1:J43"/>
  <sheetViews>
    <sheetView showGridLines="0" zoomScale="85" zoomScaleNormal="85" workbookViewId="0">
      <selection activeCell="L41" sqref="L41"/>
    </sheetView>
  </sheetViews>
  <sheetFormatPr defaultColWidth="11.42578125" defaultRowHeight="15"/>
  <cols>
    <col min="1" max="1" width="17.5703125" style="338" customWidth="1"/>
    <col min="2" max="2" width="70.42578125" style="338" customWidth="1"/>
    <col min="3" max="3" width="16.28515625" style="338" customWidth="1"/>
    <col min="4" max="4" width="35.28515625" style="338" customWidth="1"/>
    <col min="5" max="5" width="16.5703125" style="338" customWidth="1"/>
    <col min="6" max="253" width="12.5703125" style="338" customWidth="1"/>
    <col min="254" max="256" width="11.42578125" style="338"/>
    <col min="257" max="257" width="17.5703125" style="338" customWidth="1"/>
    <col min="258" max="258" width="70.42578125" style="338" customWidth="1"/>
    <col min="259" max="259" width="16.28515625" style="338" customWidth="1"/>
    <col min="260" max="260" width="35.28515625" style="338" customWidth="1"/>
    <col min="261" max="261" width="16.5703125" style="338" customWidth="1"/>
    <col min="262" max="509" width="12.5703125" style="338" customWidth="1"/>
    <col min="510" max="512" width="11.42578125" style="338"/>
    <col min="513" max="513" width="17.5703125" style="338" customWidth="1"/>
    <col min="514" max="514" width="70.42578125" style="338" customWidth="1"/>
    <col min="515" max="515" width="16.28515625" style="338" customWidth="1"/>
    <col min="516" max="516" width="35.28515625" style="338" customWidth="1"/>
    <col min="517" max="517" width="16.5703125" style="338" customWidth="1"/>
    <col min="518" max="765" width="12.5703125" style="338" customWidth="1"/>
    <col min="766" max="768" width="11.42578125" style="338"/>
    <col min="769" max="769" width="17.5703125" style="338" customWidth="1"/>
    <col min="770" max="770" width="70.42578125" style="338" customWidth="1"/>
    <col min="771" max="771" width="16.28515625" style="338" customWidth="1"/>
    <col min="772" max="772" width="35.28515625" style="338" customWidth="1"/>
    <col min="773" max="773" width="16.5703125" style="338" customWidth="1"/>
    <col min="774" max="1021" width="12.5703125" style="338" customWidth="1"/>
    <col min="1022" max="1024" width="11.42578125" style="338"/>
    <col min="1025" max="1025" width="17.5703125" style="338" customWidth="1"/>
    <col min="1026" max="1026" width="70.42578125" style="338" customWidth="1"/>
    <col min="1027" max="1027" width="16.28515625" style="338" customWidth="1"/>
    <col min="1028" max="1028" width="35.28515625" style="338" customWidth="1"/>
    <col min="1029" max="1029" width="16.5703125" style="338" customWidth="1"/>
    <col min="1030" max="1277" width="12.5703125" style="338" customWidth="1"/>
    <col min="1278" max="1280" width="11.42578125" style="338"/>
    <col min="1281" max="1281" width="17.5703125" style="338" customWidth="1"/>
    <col min="1282" max="1282" width="70.42578125" style="338" customWidth="1"/>
    <col min="1283" max="1283" width="16.28515625" style="338" customWidth="1"/>
    <col min="1284" max="1284" width="35.28515625" style="338" customWidth="1"/>
    <col min="1285" max="1285" width="16.5703125" style="338" customWidth="1"/>
    <col min="1286" max="1533" width="12.5703125" style="338" customWidth="1"/>
    <col min="1534" max="1536" width="11.42578125" style="338"/>
    <col min="1537" max="1537" width="17.5703125" style="338" customWidth="1"/>
    <col min="1538" max="1538" width="70.42578125" style="338" customWidth="1"/>
    <col min="1539" max="1539" width="16.28515625" style="338" customWidth="1"/>
    <col min="1540" max="1540" width="35.28515625" style="338" customWidth="1"/>
    <col min="1541" max="1541" width="16.5703125" style="338" customWidth="1"/>
    <col min="1542" max="1789" width="12.5703125" style="338" customWidth="1"/>
    <col min="1790" max="1792" width="11.42578125" style="338"/>
    <col min="1793" max="1793" width="17.5703125" style="338" customWidth="1"/>
    <col min="1794" max="1794" width="70.42578125" style="338" customWidth="1"/>
    <col min="1795" max="1795" width="16.28515625" style="338" customWidth="1"/>
    <col min="1796" max="1796" width="35.28515625" style="338" customWidth="1"/>
    <col min="1797" max="1797" width="16.5703125" style="338" customWidth="1"/>
    <col min="1798" max="2045" width="12.5703125" style="338" customWidth="1"/>
    <col min="2046" max="2048" width="11.42578125" style="338"/>
    <col min="2049" max="2049" width="17.5703125" style="338" customWidth="1"/>
    <col min="2050" max="2050" width="70.42578125" style="338" customWidth="1"/>
    <col min="2051" max="2051" width="16.28515625" style="338" customWidth="1"/>
    <col min="2052" max="2052" width="35.28515625" style="338" customWidth="1"/>
    <col min="2053" max="2053" width="16.5703125" style="338" customWidth="1"/>
    <col min="2054" max="2301" width="12.5703125" style="338" customWidth="1"/>
    <col min="2302" max="2304" width="11.42578125" style="338"/>
    <col min="2305" max="2305" width="17.5703125" style="338" customWidth="1"/>
    <col min="2306" max="2306" width="70.42578125" style="338" customWidth="1"/>
    <col min="2307" max="2307" width="16.28515625" style="338" customWidth="1"/>
    <col min="2308" max="2308" width="35.28515625" style="338" customWidth="1"/>
    <col min="2309" max="2309" width="16.5703125" style="338" customWidth="1"/>
    <col min="2310" max="2557" width="12.5703125" style="338" customWidth="1"/>
    <col min="2558" max="2560" width="11.42578125" style="338"/>
    <col min="2561" max="2561" width="17.5703125" style="338" customWidth="1"/>
    <col min="2562" max="2562" width="70.42578125" style="338" customWidth="1"/>
    <col min="2563" max="2563" width="16.28515625" style="338" customWidth="1"/>
    <col min="2564" max="2564" width="35.28515625" style="338" customWidth="1"/>
    <col min="2565" max="2565" width="16.5703125" style="338" customWidth="1"/>
    <col min="2566" max="2813" width="12.5703125" style="338" customWidth="1"/>
    <col min="2814" max="2816" width="11.42578125" style="338"/>
    <col min="2817" max="2817" width="17.5703125" style="338" customWidth="1"/>
    <col min="2818" max="2818" width="70.42578125" style="338" customWidth="1"/>
    <col min="2819" max="2819" width="16.28515625" style="338" customWidth="1"/>
    <col min="2820" max="2820" width="35.28515625" style="338" customWidth="1"/>
    <col min="2821" max="2821" width="16.5703125" style="338" customWidth="1"/>
    <col min="2822" max="3069" width="12.5703125" style="338" customWidth="1"/>
    <col min="3070" max="3072" width="11.42578125" style="338"/>
    <col min="3073" max="3073" width="17.5703125" style="338" customWidth="1"/>
    <col min="3074" max="3074" width="70.42578125" style="338" customWidth="1"/>
    <col min="3075" max="3075" width="16.28515625" style="338" customWidth="1"/>
    <col min="3076" max="3076" width="35.28515625" style="338" customWidth="1"/>
    <col min="3077" max="3077" width="16.5703125" style="338" customWidth="1"/>
    <col min="3078" max="3325" width="12.5703125" style="338" customWidth="1"/>
    <col min="3326" max="3328" width="11.42578125" style="338"/>
    <col min="3329" max="3329" width="17.5703125" style="338" customWidth="1"/>
    <col min="3330" max="3330" width="70.42578125" style="338" customWidth="1"/>
    <col min="3331" max="3331" width="16.28515625" style="338" customWidth="1"/>
    <col min="3332" max="3332" width="35.28515625" style="338" customWidth="1"/>
    <col min="3333" max="3333" width="16.5703125" style="338" customWidth="1"/>
    <col min="3334" max="3581" width="12.5703125" style="338" customWidth="1"/>
    <col min="3582" max="3584" width="11.42578125" style="338"/>
    <col min="3585" max="3585" width="17.5703125" style="338" customWidth="1"/>
    <col min="3586" max="3586" width="70.42578125" style="338" customWidth="1"/>
    <col min="3587" max="3587" width="16.28515625" style="338" customWidth="1"/>
    <col min="3588" max="3588" width="35.28515625" style="338" customWidth="1"/>
    <col min="3589" max="3589" width="16.5703125" style="338" customWidth="1"/>
    <col min="3590" max="3837" width="12.5703125" style="338" customWidth="1"/>
    <col min="3838" max="3840" width="11.42578125" style="338"/>
    <col min="3841" max="3841" width="17.5703125" style="338" customWidth="1"/>
    <col min="3842" max="3842" width="70.42578125" style="338" customWidth="1"/>
    <col min="3843" max="3843" width="16.28515625" style="338" customWidth="1"/>
    <col min="3844" max="3844" width="35.28515625" style="338" customWidth="1"/>
    <col min="3845" max="3845" width="16.5703125" style="338" customWidth="1"/>
    <col min="3846" max="4093" width="12.5703125" style="338" customWidth="1"/>
    <col min="4094" max="4096" width="11.42578125" style="338"/>
    <col min="4097" max="4097" width="17.5703125" style="338" customWidth="1"/>
    <col min="4098" max="4098" width="70.42578125" style="338" customWidth="1"/>
    <col min="4099" max="4099" width="16.28515625" style="338" customWidth="1"/>
    <col min="4100" max="4100" width="35.28515625" style="338" customWidth="1"/>
    <col min="4101" max="4101" width="16.5703125" style="338" customWidth="1"/>
    <col min="4102" max="4349" width="12.5703125" style="338" customWidth="1"/>
    <col min="4350" max="4352" width="11.42578125" style="338"/>
    <col min="4353" max="4353" width="17.5703125" style="338" customWidth="1"/>
    <col min="4354" max="4354" width="70.42578125" style="338" customWidth="1"/>
    <col min="4355" max="4355" width="16.28515625" style="338" customWidth="1"/>
    <col min="4356" max="4356" width="35.28515625" style="338" customWidth="1"/>
    <col min="4357" max="4357" width="16.5703125" style="338" customWidth="1"/>
    <col min="4358" max="4605" width="12.5703125" style="338" customWidth="1"/>
    <col min="4606" max="4608" width="11.42578125" style="338"/>
    <col min="4609" max="4609" width="17.5703125" style="338" customWidth="1"/>
    <col min="4610" max="4610" width="70.42578125" style="338" customWidth="1"/>
    <col min="4611" max="4611" width="16.28515625" style="338" customWidth="1"/>
    <col min="4612" max="4612" width="35.28515625" style="338" customWidth="1"/>
    <col min="4613" max="4613" width="16.5703125" style="338" customWidth="1"/>
    <col min="4614" max="4861" width="12.5703125" style="338" customWidth="1"/>
    <col min="4862" max="4864" width="11.42578125" style="338"/>
    <col min="4865" max="4865" width="17.5703125" style="338" customWidth="1"/>
    <col min="4866" max="4866" width="70.42578125" style="338" customWidth="1"/>
    <col min="4867" max="4867" width="16.28515625" style="338" customWidth="1"/>
    <col min="4868" max="4868" width="35.28515625" style="338" customWidth="1"/>
    <col min="4869" max="4869" width="16.5703125" style="338" customWidth="1"/>
    <col min="4870" max="5117" width="12.5703125" style="338" customWidth="1"/>
    <col min="5118" max="5120" width="11.42578125" style="338"/>
    <col min="5121" max="5121" width="17.5703125" style="338" customWidth="1"/>
    <col min="5122" max="5122" width="70.42578125" style="338" customWidth="1"/>
    <col min="5123" max="5123" width="16.28515625" style="338" customWidth="1"/>
    <col min="5124" max="5124" width="35.28515625" style="338" customWidth="1"/>
    <col min="5125" max="5125" width="16.5703125" style="338" customWidth="1"/>
    <col min="5126" max="5373" width="12.5703125" style="338" customWidth="1"/>
    <col min="5374" max="5376" width="11.42578125" style="338"/>
    <col min="5377" max="5377" width="17.5703125" style="338" customWidth="1"/>
    <col min="5378" max="5378" width="70.42578125" style="338" customWidth="1"/>
    <col min="5379" max="5379" width="16.28515625" style="338" customWidth="1"/>
    <col min="5380" max="5380" width="35.28515625" style="338" customWidth="1"/>
    <col min="5381" max="5381" width="16.5703125" style="338" customWidth="1"/>
    <col min="5382" max="5629" width="12.5703125" style="338" customWidth="1"/>
    <col min="5630" max="5632" width="11.42578125" style="338"/>
    <col min="5633" max="5633" width="17.5703125" style="338" customWidth="1"/>
    <col min="5634" max="5634" width="70.42578125" style="338" customWidth="1"/>
    <col min="5635" max="5635" width="16.28515625" style="338" customWidth="1"/>
    <col min="5636" max="5636" width="35.28515625" style="338" customWidth="1"/>
    <col min="5637" max="5637" width="16.5703125" style="338" customWidth="1"/>
    <col min="5638" max="5885" width="12.5703125" style="338" customWidth="1"/>
    <col min="5886" max="5888" width="11.42578125" style="338"/>
    <col min="5889" max="5889" width="17.5703125" style="338" customWidth="1"/>
    <col min="5890" max="5890" width="70.42578125" style="338" customWidth="1"/>
    <col min="5891" max="5891" width="16.28515625" style="338" customWidth="1"/>
    <col min="5892" max="5892" width="35.28515625" style="338" customWidth="1"/>
    <col min="5893" max="5893" width="16.5703125" style="338" customWidth="1"/>
    <col min="5894" max="6141" width="12.5703125" style="338" customWidth="1"/>
    <col min="6142" max="6144" width="11.42578125" style="338"/>
    <col min="6145" max="6145" width="17.5703125" style="338" customWidth="1"/>
    <col min="6146" max="6146" width="70.42578125" style="338" customWidth="1"/>
    <col min="6147" max="6147" width="16.28515625" style="338" customWidth="1"/>
    <col min="6148" max="6148" width="35.28515625" style="338" customWidth="1"/>
    <col min="6149" max="6149" width="16.5703125" style="338" customWidth="1"/>
    <col min="6150" max="6397" width="12.5703125" style="338" customWidth="1"/>
    <col min="6398" max="6400" width="11.42578125" style="338"/>
    <col min="6401" max="6401" width="17.5703125" style="338" customWidth="1"/>
    <col min="6402" max="6402" width="70.42578125" style="338" customWidth="1"/>
    <col min="6403" max="6403" width="16.28515625" style="338" customWidth="1"/>
    <col min="6404" max="6404" width="35.28515625" style="338" customWidth="1"/>
    <col min="6405" max="6405" width="16.5703125" style="338" customWidth="1"/>
    <col min="6406" max="6653" width="12.5703125" style="338" customWidth="1"/>
    <col min="6654" max="6656" width="11.42578125" style="338"/>
    <col min="6657" max="6657" width="17.5703125" style="338" customWidth="1"/>
    <col min="6658" max="6658" width="70.42578125" style="338" customWidth="1"/>
    <col min="6659" max="6659" width="16.28515625" style="338" customWidth="1"/>
    <col min="6660" max="6660" width="35.28515625" style="338" customWidth="1"/>
    <col min="6661" max="6661" width="16.5703125" style="338" customWidth="1"/>
    <col min="6662" max="6909" width="12.5703125" style="338" customWidth="1"/>
    <col min="6910" max="6912" width="11.42578125" style="338"/>
    <col min="6913" max="6913" width="17.5703125" style="338" customWidth="1"/>
    <col min="6914" max="6914" width="70.42578125" style="338" customWidth="1"/>
    <col min="6915" max="6915" width="16.28515625" style="338" customWidth="1"/>
    <col min="6916" max="6916" width="35.28515625" style="338" customWidth="1"/>
    <col min="6917" max="6917" width="16.5703125" style="338" customWidth="1"/>
    <col min="6918" max="7165" width="12.5703125" style="338" customWidth="1"/>
    <col min="7166" max="7168" width="11.42578125" style="338"/>
    <col min="7169" max="7169" width="17.5703125" style="338" customWidth="1"/>
    <col min="7170" max="7170" width="70.42578125" style="338" customWidth="1"/>
    <col min="7171" max="7171" width="16.28515625" style="338" customWidth="1"/>
    <col min="7172" max="7172" width="35.28515625" style="338" customWidth="1"/>
    <col min="7173" max="7173" width="16.5703125" style="338" customWidth="1"/>
    <col min="7174" max="7421" width="12.5703125" style="338" customWidth="1"/>
    <col min="7422" max="7424" width="11.42578125" style="338"/>
    <col min="7425" max="7425" width="17.5703125" style="338" customWidth="1"/>
    <col min="7426" max="7426" width="70.42578125" style="338" customWidth="1"/>
    <col min="7427" max="7427" width="16.28515625" style="338" customWidth="1"/>
    <col min="7428" max="7428" width="35.28515625" style="338" customWidth="1"/>
    <col min="7429" max="7429" width="16.5703125" style="338" customWidth="1"/>
    <col min="7430" max="7677" width="12.5703125" style="338" customWidth="1"/>
    <col min="7678" max="7680" width="11.42578125" style="338"/>
    <col min="7681" max="7681" width="17.5703125" style="338" customWidth="1"/>
    <col min="7682" max="7682" width="70.42578125" style="338" customWidth="1"/>
    <col min="7683" max="7683" width="16.28515625" style="338" customWidth="1"/>
    <col min="7684" max="7684" width="35.28515625" style="338" customWidth="1"/>
    <col min="7685" max="7685" width="16.5703125" style="338" customWidth="1"/>
    <col min="7686" max="7933" width="12.5703125" style="338" customWidth="1"/>
    <col min="7934" max="7936" width="11.42578125" style="338"/>
    <col min="7937" max="7937" width="17.5703125" style="338" customWidth="1"/>
    <col min="7938" max="7938" width="70.42578125" style="338" customWidth="1"/>
    <col min="7939" max="7939" width="16.28515625" style="338" customWidth="1"/>
    <col min="7940" max="7940" width="35.28515625" style="338" customWidth="1"/>
    <col min="7941" max="7941" width="16.5703125" style="338" customWidth="1"/>
    <col min="7942" max="8189" width="12.5703125" style="338" customWidth="1"/>
    <col min="8190" max="8192" width="11.42578125" style="338"/>
    <col min="8193" max="8193" width="17.5703125" style="338" customWidth="1"/>
    <col min="8194" max="8194" width="70.42578125" style="338" customWidth="1"/>
    <col min="8195" max="8195" width="16.28515625" style="338" customWidth="1"/>
    <col min="8196" max="8196" width="35.28515625" style="338" customWidth="1"/>
    <col min="8197" max="8197" width="16.5703125" style="338" customWidth="1"/>
    <col min="8198" max="8445" width="12.5703125" style="338" customWidth="1"/>
    <col min="8446" max="8448" width="11.42578125" style="338"/>
    <col min="8449" max="8449" width="17.5703125" style="338" customWidth="1"/>
    <col min="8450" max="8450" width="70.42578125" style="338" customWidth="1"/>
    <col min="8451" max="8451" width="16.28515625" style="338" customWidth="1"/>
    <col min="8452" max="8452" width="35.28515625" style="338" customWidth="1"/>
    <col min="8453" max="8453" width="16.5703125" style="338" customWidth="1"/>
    <col min="8454" max="8701" width="12.5703125" style="338" customWidth="1"/>
    <col min="8702" max="8704" width="11.42578125" style="338"/>
    <col min="8705" max="8705" width="17.5703125" style="338" customWidth="1"/>
    <col min="8706" max="8706" width="70.42578125" style="338" customWidth="1"/>
    <col min="8707" max="8707" width="16.28515625" style="338" customWidth="1"/>
    <col min="8708" max="8708" width="35.28515625" style="338" customWidth="1"/>
    <col min="8709" max="8709" width="16.5703125" style="338" customWidth="1"/>
    <col min="8710" max="8957" width="12.5703125" style="338" customWidth="1"/>
    <col min="8958" max="8960" width="11.42578125" style="338"/>
    <col min="8961" max="8961" width="17.5703125" style="338" customWidth="1"/>
    <col min="8962" max="8962" width="70.42578125" style="338" customWidth="1"/>
    <col min="8963" max="8963" width="16.28515625" style="338" customWidth="1"/>
    <col min="8964" max="8964" width="35.28515625" style="338" customWidth="1"/>
    <col min="8965" max="8965" width="16.5703125" style="338" customWidth="1"/>
    <col min="8966" max="9213" width="12.5703125" style="338" customWidth="1"/>
    <col min="9214" max="9216" width="11.42578125" style="338"/>
    <col min="9217" max="9217" width="17.5703125" style="338" customWidth="1"/>
    <col min="9218" max="9218" width="70.42578125" style="338" customWidth="1"/>
    <col min="9219" max="9219" width="16.28515625" style="338" customWidth="1"/>
    <col min="9220" max="9220" width="35.28515625" style="338" customWidth="1"/>
    <col min="9221" max="9221" width="16.5703125" style="338" customWidth="1"/>
    <col min="9222" max="9469" width="12.5703125" style="338" customWidth="1"/>
    <col min="9470" max="9472" width="11.42578125" style="338"/>
    <col min="9473" max="9473" width="17.5703125" style="338" customWidth="1"/>
    <col min="9474" max="9474" width="70.42578125" style="338" customWidth="1"/>
    <col min="9475" max="9475" width="16.28515625" style="338" customWidth="1"/>
    <col min="9476" max="9476" width="35.28515625" style="338" customWidth="1"/>
    <col min="9477" max="9477" width="16.5703125" style="338" customWidth="1"/>
    <col min="9478" max="9725" width="12.5703125" style="338" customWidth="1"/>
    <col min="9726" max="9728" width="11.42578125" style="338"/>
    <col min="9729" max="9729" width="17.5703125" style="338" customWidth="1"/>
    <col min="9730" max="9730" width="70.42578125" style="338" customWidth="1"/>
    <col min="9731" max="9731" width="16.28515625" style="338" customWidth="1"/>
    <col min="9732" max="9732" width="35.28515625" style="338" customWidth="1"/>
    <col min="9733" max="9733" width="16.5703125" style="338" customWidth="1"/>
    <col min="9734" max="9981" width="12.5703125" style="338" customWidth="1"/>
    <col min="9982" max="9984" width="11.42578125" style="338"/>
    <col min="9985" max="9985" width="17.5703125" style="338" customWidth="1"/>
    <col min="9986" max="9986" width="70.42578125" style="338" customWidth="1"/>
    <col min="9987" max="9987" width="16.28515625" style="338" customWidth="1"/>
    <col min="9988" max="9988" width="35.28515625" style="338" customWidth="1"/>
    <col min="9989" max="9989" width="16.5703125" style="338" customWidth="1"/>
    <col min="9990" max="10237" width="12.5703125" style="338" customWidth="1"/>
    <col min="10238" max="10240" width="11.42578125" style="338"/>
    <col min="10241" max="10241" width="17.5703125" style="338" customWidth="1"/>
    <col min="10242" max="10242" width="70.42578125" style="338" customWidth="1"/>
    <col min="10243" max="10243" width="16.28515625" style="338" customWidth="1"/>
    <col min="10244" max="10244" width="35.28515625" style="338" customWidth="1"/>
    <col min="10245" max="10245" width="16.5703125" style="338" customWidth="1"/>
    <col min="10246" max="10493" width="12.5703125" style="338" customWidth="1"/>
    <col min="10494" max="10496" width="11.42578125" style="338"/>
    <col min="10497" max="10497" width="17.5703125" style="338" customWidth="1"/>
    <col min="10498" max="10498" width="70.42578125" style="338" customWidth="1"/>
    <col min="10499" max="10499" width="16.28515625" style="338" customWidth="1"/>
    <col min="10500" max="10500" width="35.28515625" style="338" customWidth="1"/>
    <col min="10501" max="10501" width="16.5703125" style="338" customWidth="1"/>
    <col min="10502" max="10749" width="12.5703125" style="338" customWidth="1"/>
    <col min="10750" max="10752" width="11.42578125" style="338"/>
    <col min="10753" max="10753" width="17.5703125" style="338" customWidth="1"/>
    <col min="10754" max="10754" width="70.42578125" style="338" customWidth="1"/>
    <col min="10755" max="10755" width="16.28515625" style="338" customWidth="1"/>
    <col min="10756" max="10756" width="35.28515625" style="338" customWidth="1"/>
    <col min="10757" max="10757" width="16.5703125" style="338" customWidth="1"/>
    <col min="10758" max="11005" width="12.5703125" style="338" customWidth="1"/>
    <col min="11006" max="11008" width="11.42578125" style="338"/>
    <col min="11009" max="11009" width="17.5703125" style="338" customWidth="1"/>
    <col min="11010" max="11010" width="70.42578125" style="338" customWidth="1"/>
    <col min="11011" max="11011" width="16.28515625" style="338" customWidth="1"/>
    <col min="11012" max="11012" width="35.28515625" style="338" customWidth="1"/>
    <col min="11013" max="11013" width="16.5703125" style="338" customWidth="1"/>
    <col min="11014" max="11261" width="12.5703125" style="338" customWidth="1"/>
    <col min="11262" max="11264" width="11.42578125" style="338"/>
    <col min="11265" max="11265" width="17.5703125" style="338" customWidth="1"/>
    <col min="11266" max="11266" width="70.42578125" style="338" customWidth="1"/>
    <col min="11267" max="11267" width="16.28515625" style="338" customWidth="1"/>
    <col min="11268" max="11268" width="35.28515625" style="338" customWidth="1"/>
    <col min="11269" max="11269" width="16.5703125" style="338" customWidth="1"/>
    <col min="11270" max="11517" width="12.5703125" style="338" customWidth="1"/>
    <col min="11518" max="11520" width="11.42578125" style="338"/>
    <col min="11521" max="11521" width="17.5703125" style="338" customWidth="1"/>
    <col min="11522" max="11522" width="70.42578125" style="338" customWidth="1"/>
    <col min="11523" max="11523" width="16.28515625" style="338" customWidth="1"/>
    <col min="11524" max="11524" width="35.28515625" style="338" customWidth="1"/>
    <col min="11525" max="11525" width="16.5703125" style="338" customWidth="1"/>
    <col min="11526" max="11773" width="12.5703125" style="338" customWidth="1"/>
    <col min="11774" max="11776" width="11.42578125" style="338"/>
    <col min="11777" max="11777" width="17.5703125" style="338" customWidth="1"/>
    <col min="11778" max="11778" width="70.42578125" style="338" customWidth="1"/>
    <col min="11779" max="11779" width="16.28515625" style="338" customWidth="1"/>
    <col min="11780" max="11780" width="35.28515625" style="338" customWidth="1"/>
    <col min="11781" max="11781" width="16.5703125" style="338" customWidth="1"/>
    <col min="11782" max="12029" width="12.5703125" style="338" customWidth="1"/>
    <col min="12030" max="12032" width="11.42578125" style="338"/>
    <col min="12033" max="12033" width="17.5703125" style="338" customWidth="1"/>
    <col min="12034" max="12034" width="70.42578125" style="338" customWidth="1"/>
    <col min="12035" max="12035" width="16.28515625" style="338" customWidth="1"/>
    <col min="12036" max="12036" width="35.28515625" style="338" customWidth="1"/>
    <col min="12037" max="12037" width="16.5703125" style="338" customWidth="1"/>
    <col min="12038" max="12285" width="12.5703125" style="338" customWidth="1"/>
    <col min="12286" max="12288" width="11.42578125" style="338"/>
    <col min="12289" max="12289" width="17.5703125" style="338" customWidth="1"/>
    <col min="12290" max="12290" width="70.42578125" style="338" customWidth="1"/>
    <col min="12291" max="12291" width="16.28515625" style="338" customWidth="1"/>
    <col min="12292" max="12292" width="35.28515625" style="338" customWidth="1"/>
    <col min="12293" max="12293" width="16.5703125" style="338" customWidth="1"/>
    <col min="12294" max="12541" width="12.5703125" style="338" customWidth="1"/>
    <col min="12542" max="12544" width="11.42578125" style="338"/>
    <col min="12545" max="12545" width="17.5703125" style="338" customWidth="1"/>
    <col min="12546" max="12546" width="70.42578125" style="338" customWidth="1"/>
    <col min="12547" max="12547" width="16.28515625" style="338" customWidth="1"/>
    <col min="12548" max="12548" width="35.28515625" style="338" customWidth="1"/>
    <col min="12549" max="12549" width="16.5703125" style="338" customWidth="1"/>
    <col min="12550" max="12797" width="12.5703125" style="338" customWidth="1"/>
    <col min="12798" max="12800" width="11.42578125" style="338"/>
    <col min="12801" max="12801" width="17.5703125" style="338" customWidth="1"/>
    <col min="12802" max="12802" width="70.42578125" style="338" customWidth="1"/>
    <col min="12803" max="12803" width="16.28515625" style="338" customWidth="1"/>
    <col min="12804" max="12804" width="35.28515625" style="338" customWidth="1"/>
    <col min="12805" max="12805" width="16.5703125" style="338" customWidth="1"/>
    <col min="12806" max="13053" width="12.5703125" style="338" customWidth="1"/>
    <col min="13054" max="13056" width="11.42578125" style="338"/>
    <col min="13057" max="13057" width="17.5703125" style="338" customWidth="1"/>
    <col min="13058" max="13058" width="70.42578125" style="338" customWidth="1"/>
    <col min="13059" max="13059" width="16.28515625" style="338" customWidth="1"/>
    <col min="13060" max="13060" width="35.28515625" style="338" customWidth="1"/>
    <col min="13061" max="13061" width="16.5703125" style="338" customWidth="1"/>
    <col min="13062" max="13309" width="12.5703125" style="338" customWidth="1"/>
    <col min="13310" max="13312" width="11.42578125" style="338"/>
    <col min="13313" max="13313" width="17.5703125" style="338" customWidth="1"/>
    <col min="13314" max="13314" width="70.42578125" style="338" customWidth="1"/>
    <col min="13315" max="13315" width="16.28515625" style="338" customWidth="1"/>
    <col min="13316" max="13316" width="35.28515625" style="338" customWidth="1"/>
    <col min="13317" max="13317" width="16.5703125" style="338" customWidth="1"/>
    <col min="13318" max="13565" width="12.5703125" style="338" customWidth="1"/>
    <col min="13566" max="13568" width="11.42578125" style="338"/>
    <col min="13569" max="13569" width="17.5703125" style="338" customWidth="1"/>
    <col min="13570" max="13570" width="70.42578125" style="338" customWidth="1"/>
    <col min="13571" max="13571" width="16.28515625" style="338" customWidth="1"/>
    <col min="13572" max="13572" width="35.28515625" style="338" customWidth="1"/>
    <col min="13573" max="13573" width="16.5703125" style="338" customWidth="1"/>
    <col min="13574" max="13821" width="12.5703125" style="338" customWidth="1"/>
    <col min="13822" max="13824" width="11.42578125" style="338"/>
    <col min="13825" max="13825" width="17.5703125" style="338" customWidth="1"/>
    <col min="13826" max="13826" width="70.42578125" style="338" customWidth="1"/>
    <col min="13827" max="13827" width="16.28515625" style="338" customWidth="1"/>
    <col min="13828" max="13828" width="35.28515625" style="338" customWidth="1"/>
    <col min="13829" max="13829" width="16.5703125" style="338" customWidth="1"/>
    <col min="13830" max="14077" width="12.5703125" style="338" customWidth="1"/>
    <col min="14078" max="14080" width="11.42578125" style="338"/>
    <col min="14081" max="14081" width="17.5703125" style="338" customWidth="1"/>
    <col min="14082" max="14082" width="70.42578125" style="338" customWidth="1"/>
    <col min="14083" max="14083" width="16.28515625" style="338" customWidth="1"/>
    <col min="14084" max="14084" width="35.28515625" style="338" customWidth="1"/>
    <col min="14085" max="14085" width="16.5703125" style="338" customWidth="1"/>
    <col min="14086" max="14333" width="12.5703125" style="338" customWidth="1"/>
    <col min="14334" max="14336" width="11.42578125" style="338"/>
    <col min="14337" max="14337" width="17.5703125" style="338" customWidth="1"/>
    <col min="14338" max="14338" width="70.42578125" style="338" customWidth="1"/>
    <col min="14339" max="14339" width="16.28515625" style="338" customWidth="1"/>
    <col min="14340" max="14340" width="35.28515625" style="338" customWidth="1"/>
    <col min="14341" max="14341" width="16.5703125" style="338" customWidth="1"/>
    <col min="14342" max="14589" width="12.5703125" style="338" customWidth="1"/>
    <col min="14590" max="14592" width="11.42578125" style="338"/>
    <col min="14593" max="14593" width="17.5703125" style="338" customWidth="1"/>
    <col min="14594" max="14594" width="70.42578125" style="338" customWidth="1"/>
    <col min="14595" max="14595" width="16.28515625" style="338" customWidth="1"/>
    <col min="14596" max="14596" width="35.28515625" style="338" customWidth="1"/>
    <col min="14597" max="14597" width="16.5703125" style="338" customWidth="1"/>
    <col min="14598" max="14845" width="12.5703125" style="338" customWidth="1"/>
    <col min="14846" max="14848" width="11.42578125" style="338"/>
    <col min="14849" max="14849" width="17.5703125" style="338" customWidth="1"/>
    <col min="14850" max="14850" width="70.42578125" style="338" customWidth="1"/>
    <col min="14851" max="14851" width="16.28515625" style="338" customWidth="1"/>
    <col min="14852" max="14852" width="35.28515625" style="338" customWidth="1"/>
    <col min="14853" max="14853" width="16.5703125" style="338" customWidth="1"/>
    <col min="14854" max="15101" width="12.5703125" style="338" customWidth="1"/>
    <col min="15102" max="15104" width="11.42578125" style="338"/>
    <col min="15105" max="15105" width="17.5703125" style="338" customWidth="1"/>
    <col min="15106" max="15106" width="70.42578125" style="338" customWidth="1"/>
    <col min="15107" max="15107" width="16.28515625" style="338" customWidth="1"/>
    <col min="15108" max="15108" width="35.28515625" style="338" customWidth="1"/>
    <col min="15109" max="15109" width="16.5703125" style="338" customWidth="1"/>
    <col min="15110" max="15357" width="12.5703125" style="338" customWidth="1"/>
    <col min="15358" max="15360" width="11.42578125" style="338"/>
    <col min="15361" max="15361" width="17.5703125" style="338" customWidth="1"/>
    <col min="15362" max="15362" width="70.42578125" style="338" customWidth="1"/>
    <col min="15363" max="15363" width="16.28515625" style="338" customWidth="1"/>
    <col min="15364" max="15364" width="35.28515625" style="338" customWidth="1"/>
    <col min="15365" max="15365" width="16.5703125" style="338" customWidth="1"/>
    <col min="15366" max="15613" width="12.5703125" style="338" customWidth="1"/>
    <col min="15614" max="15616" width="11.42578125" style="338"/>
    <col min="15617" max="15617" width="17.5703125" style="338" customWidth="1"/>
    <col min="15618" max="15618" width="70.42578125" style="338" customWidth="1"/>
    <col min="15619" max="15619" width="16.28515625" style="338" customWidth="1"/>
    <col min="15620" max="15620" width="35.28515625" style="338" customWidth="1"/>
    <col min="15621" max="15621" width="16.5703125" style="338" customWidth="1"/>
    <col min="15622" max="15869" width="12.5703125" style="338" customWidth="1"/>
    <col min="15870" max="15872" width="11.42578125" style="338"/>
    <col min="15873" max="15873" width="17.5703125" style="338" customWidth="1"/>
    <col min="15874" max="15874" width="70.42578125" style="338" customWidth="1"/>
    <col min="15875" max="15875" width="16.28515625" style="338" customWidth="1"/>
    <col min="15876" max="15876" width="35.28515625" style="338" customWidth="1"/>
    <col min="15877" max="15877" width="16.5703125" style="338" customWidth="1"/>
    <col min="15878" max="16125" width="12.5703125" style="338" customWidth="1"/>
    <col min="16126" max="16128" width="11.42578125" style="338"/>
    <col min="16129" max="16129" width="17.5703125" style="338" customWidth="1"/>
    <col min="16130" max="16130" width="70.42578125" style="338" customWidth="1"/>
    <col min="16131" max="16131" width="16.28515625" style="338" customWidth="1"/>
    <col min="16132" max="16132" width="35.28515625" style="338" customWidth="1"/>
    <col min="16133" max="16133" width="16.5703125" style="338" customWidth="1"/>
    <col min="16134" max="16381" width="12.5703125" style="338" customWidth="1"/>
    <col min="16382" max="16384" width="11.42578125" style="338"/>
  </cols>
  <sheetData>
    <row r="1" spans="1:10" ht="15.75" customHeight="1">
      <c r="A1" s="335" t="s">
        <v>4</v>
      </c>
      <c r="B1" s="1562" t="s">
        <v>484</v>
      </c>
      <c r="C1" s="1562"/>
      <c r="D1" s="1562"/>
      <c r="E1" s="336"/>
      <c r="F1" s="337"/>
      <c r="G1" s="337"/>
      <c r="H1" s="337"/>
      <c r="I1" s="337"/>
      <c r="J1" s="337"/>
    </row>
    <row r="2" spans="1:10" ht="15.75" customHeight="1">
      <c r="A2" s="335"/>
      <c r="B2" s="336"/>
      <c r="C2" s="336"/>
      <c r="D2" s="336"/>
      <c r="E2" s="336"/>
      <c r="F2" s="337"/>
      <c r="G2" s="337"/>
      <c r="H2" s="337"/>
      <c r="I2" s="337"/>
      <c r="J2" s="337"/>
    </row>
    <row r="3" spans="1:10" ht="15.75" customHeight="1">
      <c r="A3" s="336" t="s">
        <v>4</v>
      </c>
      <c r="B3" s="339" t="s">
        <v>4</v>
      </c>
      <c r="C3" s="336"/>
      <c r="D3" s="336"/>
      <c r="E3" s="340" t="s">
        <v>485</v>
      </c>
      <c r="F3" s="336"/>
    </row>
    <row r="4" spans="1:10" ht="15.75" customHeight="1">
      <c r="E4" s="341" t="s">
        <v>124</v>
      </c>
    </row>
    <row r="5" spans="1:10" ht="15.75" customHeight="1">
      <c r="A5" s="342" t="s">
        <v>486</v>
      </c>
      <c r="B5" s="343" t="s">
        <v>487</v>
      </c>
      <c r="E5" s="1291">
        <v>5</v>
      </c>
      <c r="F5" s="344"/>
    </row>
    <row r="6" spans="1:10" ht="15.75" customHeight="1">
      <c r="A6" s="342" t="s">
        <v>4</v>
      </c>
      <c r="B6" s="343" t="s">
        <v>4</v>
      </c>
      <c r="E6" s="1292" t="s">
        <v>4</v>
      </c>
      <c r="F6" s="345"/>
    </row>
    <row r="7" spans="1:10" ht="15.75" customHeight="1">
      <c r="A7" s="342" t="s">
        <v>488</v>
      </c>
      <c r="B7" s="343" t="s">
        <v>848</v>
      </c>
      <c r="E7" s="1291">
        <v>11</v>
      </c>
      <c r="F7" s="344"/>
    </row>
    <row r="8" spans="1:10" ht="15.75" customHeight="1">
      <c r="A8" s="346"/>
      <c r="B8" s="343" t="s">
        <v>4</v>
      </c>
      <c r="E8" s="1293" t="s">
        <v>4</v>
      </c>
      <c r="F8" s="90"/>
    </row>
    <row r="9" spans="1:10" ht="15.75" customHeight="1">
      <c r="A9" s="342" t="s">
        <v>489</v>
      </c>
      <c r="B9" s="343" t="s">
        <v>490</v>
      </c>
      <c r="E9" s="1291">
        <v>13</v>
      </c>
      <c r="F9" s="344"/>
    </row>
    <row r="10" spans="1:10" ht="15.75" customHeight="1">
      <c r="A10" s="346"/>
      <c r="E10" s="1293"/>
      <c r="F10" s="90"/>
    </row>
    <row r="11" spans="1:10" ht="15.75" customHeight="1">
      <c r="A11" s="342" t="s">
        <v>491</v>
      </c>
      <c r="B11" s="343" t="s">
        <v>492</v>
      </c>
      <c r="E11" s="1291">
        <v>17</v>
      </c>
      <c r="F11" s="344"/>
    </row>
    <row r="12" spans="1:10" ht="15.75" customHeight="1">
      <c r="A12" s="346"/>
      <c r="E12" s="1293"/>
      <c r="F12" s="90"/>
    </row>
    <row r="13" spans="1:10" ht="15.75" customHeight="1">
      <c r="A13" s="342" t="s">
        <v>493</v>
      </c>
      <c r="B13" s="343" t="s">
        <v>494</v>
      </c>
      <c r="E13" s="1291">
        <v>20</v>
      </c>
      <c r="F13" s="344"/>
    </row>
    <row r="14" spans="1:10" ht="15.75" customHeight="1">
      <c r="A14" s="346"/>
      <c r="E14" s="1293"/>
      <c r="F14" s="90"/>
    </row>
    <row r="15" spans="1:10" ht="15.75" customHeight="1">
      <c r="A15" s="342" t="s">
        <v>495</v>
      </c>
      <c r="B15" s="343" t="s">
        <v>496</v>
      </c>
      <c r="E15" s="1293">
        <v>22</v>
      </c>
      <c r="F15" s="90"/>
    </row>
    <row r="16" spans="1:10" ht="15.75" customHeight="1">
      <c r="A16" s="346"/>
      <c r="E16" s="1293"/>
      <c r="F16" s="90"/>
    </row>
    <row r="17" spans="1:6" ht="15.75" customHeight="1">
      <c r="A17" s="342" t="s">
        <v>497</v>
      </c>
      <c r="B17" s="343" t="s">
        <v>498</v>
      </c>
      <c r="E17" s="1291">
        <v>25</v>
      </c>
      <c r="F17" s="344"/>
    </row>
    <row r="18" spans="1:6" ht="15.75" customHeight="1">
      <c r="A18" s="346"/>
      <c r="E18" s="1293"/>
      <c r="F18" s="90"/>
    </row>
    <row r="19" spans="1:6" ht="15.75" customHeight="1">
      <c r="A19" s="342" t="s">
        <v>499</v>
      </c>
      <c r="B19" s="343" t="s">
        <v>500</v>
      </c>
      <c r="E19" s="1291">
        <v>31</v>
      </c>
      <c r="F19" s="344"/>
    </row>
    <row r="20" spans="1:6" ht="15.75" customHeight="1">
      <c r="A20" s="342"/>
      <c r="B20" s="343"/>
      <c r="E20" s="1291"/>
      <c r="F20" s="344"/>
    </row>
    <row r="21" spans="1:6" ht="15.75" customHeight="1">
      <c r="A21" s="342" t="s">
        <v>501</v>
      </c>
      <c r="B21" s="343" t="s">
        <v>502</v>
      </c>
      <c r="E21" s="1291">
        <v>45</v>
      </c>
      <c r="F21" s="344"/>
    </row>
    <row r="22" spans="1:6" ht="15.75" customHeight="1">
      <c r="A22" s="342"/>
      <c r="B22" s="343"/>
      <c r="E22" s="1291"/>
      <c r="F22" s="344"/>
    </row>
    <row r="23" spans="1:6" ht="15.75" customHeight="1">
      <c r="A23" s="342" t="s">
        <v>503</v>
      </c>
      <c r="B23" s="343" t="s">
        <v>504</v>
      </c>
      <c r="E23" s="1291">
        <v>50</v>
      </c>
      <c r="F23" s="344"/>
    </row>
    <row r="24" spans="1:6" ht="15.75" customHeight="1">
      <c r="B24" s="343"/>
      <c r="E24" s="1293"/>
      <c r="F24" s="90"/>
    </row>
    <row r="25" spans="1:6" ht="15.75">
      <c r="A25" s="347" t="s">
        <v>505</v>
      </c>
      <c r="B25" s="348" t="s">
        <v>506</v>
      </c>
      <c r="C25" s="349"/>
      <c r="D25" s="349"/>
      <c r="E25" s="1291">
        <v>53</v>
      </c>
      <c r="F25" s="350"/>
    </row>
    <row r="26" spans="1:6" ht="15.75">
      <c r="A26" s="351"/>
      <c r="B26" s="348"/>
      <c r="C26" s="349"/>
      <c r="D26" s="349"/>
      <c r="E26" s="1291"/>
      <c r="F26" s="350"/>
    </row>
    <row r="27" spans="1:6" ht="15.75">
      <c r="A27" s="347" t="s">
        <v>507</v>
      </c>
      <c r="B27" s="352" t="s">
        <v>508</v>
      </c>
      <c r="C27" s="349"/>
      <c r="D27" s="349"/>
      <c r="E27" s="1291">
        <v>55</v>
      </c>
      <c r="F27" s="350"/>
    </row>
    <row r="28" spans="1:6" ht="15.75">
      <c r="A28" s="351"/>
      <c r="B28" s="348"/>
      <c r="E28" s="1291"/>
      <c r="F28" s="350"/>
    </row>
    <row r="29" spans="1:6" ht="15.75">
      <c r="A29" s="347" t="s">
        <v>509</v>
      </c>
      <c r="B29" s="352" t="s">
        <v>510</v>
      </c>
      <c r="E29" s="1291">
        <v>58</v>
      </c>
      <c r="F29" s="350"/>
    </row>
    <row r="30" spans="1:6" ht="15.75">
      <c r="A30" s="351"/>
      <c r="B30" s="348"/>
      <c r="E30" s="1291"/>
      <c r="F30" s="350"/>
    </row>
    <row r="31" spans="1:6" ht="15.75">
      <c r="A31" s="351" t="s">
        <v>511</v>
      </c>
      <c r="B31" s="352" t="s">
        <v>512</v>
      </c>
      <c r="E31" s="1291">
        <v>59</v>
      </c>
      <c r="F31" s="350"/>
    </row>
    <row r="32" spans="1:6" ht="15.75">
      <c r="A32" s="351"/>
      <c r="B32" s="348"/>
      <c r="E32" s="1291" t="s">
        <v>4</v>
      </c>
      <c r="F32" s="350"/>
    </row>
    <row r="33" spans="1:6" ht="15.75">
      <c r="A33" s="351" t="s">
        <v>513</v>
      </c>
      <c r="B33" s="352" t="s">
        <v>514</v>
      </c>
      <c r="C33" s="349"/>
      <c r="D33" s="349"/>
      <c r="E33" s="1291">
        <v>60</v>
      </c>
      <c r="F33" s="350"/>
    </row>
    <row r="34" spans="1:6" ht="15.75">
      <c r="A34" s="347"/>
      <c r="B34" s="348"/>
      <c r="C34" s="349"/>
      <c r="D34" s="349"/>
      <c r="E34" s="1291"/>
      <c r="F34" s="350"/>
    </row>
    <row r="35" spans="1:6" ht="15.75">
      <c r="A35" s="351" t="s">
        <v>515</v>
      </c>
      <c r="B35" s="353" t="s">
        <v>516</v>
      </c>
      <c r="C35" s="349"/>
      <c r="D35" s="349"/>
      <c r="E35" s="1291">
        <v>62</v>
      </c>
      <c r="F35" s="350"/>
    </row>
    <row r="36" spans="1:6">
      <c r="E36" s="1291"/>
      <c r="F36" s="344"/>
    </row>
    <row r="37" spans="1:6" ht="15.75">
      <c r="A37" s="351" t="s">
        <v>517</v>
      </c>
      <c r="B37" s="343" t="s">
        <v>518</v>
      </c>
      <c r="C37" s="353"/>
      <c r="E37" s="1294">
        <v>63</v>
      </c>
      <c r="F37" s="354"/>
    </row>
    <row r="38" spans="1:6" ht="15.75">
      <c r="A38" s="355"/>
      <c r="E38" s="1291" t="s">
        <v>4</v>
      </c>
      <c r="F38" s="344"/>
    </row>
    <row r="39" spans="1:6" ht="15.75">
      <c r="A39" s="351" t="s">
        <v>519</v>
      </c>
      <c r="B39" s="343" t="s">
        <v>520</v>
      </c>
      <c r="E39" s="1294">
        <v>64</v>
      </c>
      <c r="F39" s="354"/>
    </row>
    <row r="40" spans="1:6" ht="15.75">
      <c r="A40" s="355"/>
      <c r="E40" s="1291"/>
      <c r="F40" s="344"/>
    </row>
    <row r="41" spans="1:6" ht="15.75">
      <c r="A41" s="351" t="s">
        <v>521</v>
      </c>
      <c r="B41" s="343" t="s">
        <v>522</v>
      </c>
      <c r="E41" s="1294">
        <v>66</v>
      </c>
      <c r="F41" s="354"/>
    </row>
    <row r="42" spans="1:6">
      <c r="E42" s="1294"/>
    </row>
    <row r="43" spans="1:6" ht="15.75">
      <c r="A43" s="351" t="s">
        <v>523</v>
      </c>
      <c r="B43" s="343" t="s">
        <v>524</v>
      </c>
      <c r="C43"/>
      <c r="E43" s="1294">
        <v>78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T30"/>
  <sheetViews>
    <sheetView showGridLines="0" topLeftCell="C1" zoomScale="75" zoomScaleNormal="75" workbookViewId="0">
      <selection activeCell="I56" sqref="I56"/>
    </sheetView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897" t="s">
        <v>527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</row>
    <row r="2" spans="1:20" ht="15">
      <c r="A2" s="897" t="s">
        <v>528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</row>
    <row r="3" spans="1:20" ht="15">
      <c r="A3" s="897" t="s">
        <v>529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</row>
    <row r="4" spans="1:20" ht="15">
      <c r="A4" s="897" t="s">
        <v>530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</row>
    <row r="5" spans="1:20" ht="18" customHeight="1">
      <c r="A5" s="897" t="s">
        <v>531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</row>
    <row r="6" spans="1:20" ht="15">
      <c r="A6" s="897" t="s">
        <v>898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</row>
    <row r="7" spans="1:20" ht="15">
      <c r="A7" s="898" t="s">
        <v>899</v>
      </c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</row>
    <row r="8" spans="1:20" ht="15">
      <c r="A8" s="898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</row>
    <row r="9" spans="1:20" ht="15">
      <c r="A9" s="898"/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</row>
    <row r="10" spans="1:20" ht="15">
      <c r="A10" s="898"/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</row>
    <row r="11" spans="1:20" ht="15">
      <c r="A11" s="898"/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</row>
    <row r="12" spans="1:20" ht="15">
      <c r="A12" s="898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</row>
    <row r="13" spans="1:20" ht="15">
      <c r="A13" s="898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6"/>
    </row>
    <row r="14" spans="1:20" ht="15">
      <c r="A14" s="898"/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</row>
    <row r="15" spans="1:20" ht="15">
      <c r="A15" s="898"/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</row>
    <row r="16" spans="1:20" ht="15">
      <c r="A16" s="898"/>
      <c r="B16" s="415"/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</row>
    <row r="17" spans="1:20" ht="15">
      <c r="A17" s="898"/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</row>
    <row r="18" spans="1:20" ht="15">
      <c r="A18" s="898"/>
      <c r="B18" s="415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</row>
    <row r="19" spans="1:20" ht="15">
      <c r="A19" s="898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</row>
    <row r="20" spans="1:20" ht="15">
      <c r="A20" s="898"/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</row>
    <row r="21" spans="1:20" ht="15">
      <c r="A21" s="898"/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</row>
    <row r="22" spans="1:20" ht="15">
      <c r="A22" s="898"/>
      <c r="B22" s="415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</row>
    <row r="23" spans="1:20" ht="15">
      <c r="A23" s="898"/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823"/>
    </row>
    <row r="24" spans="1:20" ht="15">
      <c r="A24" s="898"/>
      <c r="B24" s="415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823"/>
    </row>
    <row r="25" spans="1:20" ht="15" hidden="1">
      <c r="A25" s="898"/>
      <c r="B25" s="415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823"/>
    </row>
    <row r="26" spans="1:20" ht="15" hidden="1">
      <c r="A26" s="898"/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823"/>
    </row>
    <row r="27" spans="1:20">
      <c r="A27" s="415"/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823"/>
    </row>
    <row r="28" spans="1:20" ht="15">
      <c r="A28" s="899"/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823"/>
    </row>
    <row r="29" spans="1:20" ht="15">
      <c r="A29" s="898"/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823"/>
    </row>
    <row r="30" spans="1:20">
      <c r="A30" s="415"/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55" codeName="Arkusz4"/>
  <dimension ref="A1:K87"/>
  <sheetViews>
    <sheetView showGridLines="0" showZeros="0" showOutlineSymbols="0" topLeftCell="A55" zoomScale="70" zoomScaleNormal="70" workbookViewId="0">
      <selection activeCell="V63" sqref="V63"/>
    </sheetView>
  </sheetViews>
  <sheetFormatPr defaultRowHeight="12.75"/>
  <cols>
    <col min="1" max="1" width="85.85546875" style="266" customWidth="1"/>
    <col min="2" max="2" width="16.85546875" style="266" customWidth="1"/>
    <col min="3" max="3" width="20" style="266" bestFit="1" customWidth="1"/>
    <col min="4" max="5" width="17" style="266" customWidth="1"/>
    <col min="6" max="8" width="11.5703125" style="266" bestFit="1" customWidth="1"/>
    <col min="9" max="10" width="9.140625" style="266"/>
    <col min="11" max="11" width="16.140625" style="266" customWidth="1"/>
    <col min="12" max="16384" width="9.140625" style="266"/>
  </cols>
  <sheetData>
    <row r="1" spans="1:8" ht="17.25" customHeight="1">
      <c r="A1" s="262" t="s">
        <v>447</v>
      </c>
      <c r="B1" s="263"/>
      <c r="C1" s="264"/>
      <c r="D1" s="264"/>
      <c r="E1" s="264"/>
      <c r="F1" s="264"/>
      <c r="G1" s="264"/>
      <c r="H1" s="264"/>
    </row>
    <row r="2" spans="1:8" ht="17.25" customHeight="1">
      <c r="A2" s="267"/>
      <c r="B2" s="267"/>
      <c r="C2" s="264"/>
      <c r="D2" s="264"/>
      <c r="E2" s="264"/>
      <c r="F2" s="264"/>
      <c r="G2" s="264"/>
      <c r="H2" s="264"/>
    </row>
    <row r="3" spans="1:8" ht="17.25" customHeight="1">
      <c r="A3" s="268" t="s">
        <v>448</v>
      </c>
      <c r="B3" s="269"/>
      <c r="C3" s="270"/>
      <c r="D3" s="270"/>
      <c r="E3" s="270"/>
      <c r="F3" s="270"/>
      <c r="G3" s="270"/>
      <c r="H3" s="270"/>
    </row>
    <row r="4" spans="1:8" ht="17.25" customHeight="1">
      <c r="A4" s="271"/>
      <c r="B4" s="271"/>
      <c r="C4" s="265"/>
      <c r="D4" s="265"/>
      <c r="E4" s="265"/>
      <c r="F4" s="265"/>
      <c r="G4" s="265"/>
      <c r="H4" s="265"/>
    </row>
    <row r="5" spans="1:8" ht="17.25" customHeight="1">
      <c r="A5" s="271"/>
      <c r="B5" s="271"/>
      <c r="C5" s="272"/>
      <c r="D5" s="265"/>
      <c r="E5" s="265"/>
      <c r="F5" s="265"/>
      <c r="G5" s="273"/>
      <c r="H5" s="274" t="s">
        <v>2</v>
      </c>
    </row>
    <row r="6" spans="1:8" ht="15.95" customHeight="1">
      <c r="A6" s="275"/>
      <c r="B6" s="276" t="s">
        <v>233</v>
      </c>
      <c r="C6" s="277" t="s">
        <v>235</v>
      </c>
      <c r="D6" s="278"/>
      <c r="E6" s="279"/>
      <c r="F6" s="280" t="s">
        <v>449</v>
      </c>
      <c r="G6" s="278"/>
      <c r="H6" s="279"/>
    </row>
    <row r="7" spans="1:8" ht="15.95" customHeight="1">
      <c r="A7" s="281" t="s">
        <v>3</v>
      </c>
      <c r="B7" s="282" t="s">
        <v>234</v>
      </c>
      <c r="C7" s="283"/>
      <c r="D7" s="283"/>
      <c r="E7" s="283"/>
      <c r="F7" s="283" t="s">
        <v>4</v>
      </c>
      <c r="G7" s="283" t="s">
        <v>4</v>
      </c>
      <c r="H7" s="284"/>
    </row>
    <row r="8" spans="1:8" ht="15.95" customHeight="1">
      <c r="A8" s="285"/>
      <c r="B8" s="286" t="s">
        <v>726</v>
      </c>
      <c r="C8" s="283" t="s">
        <v>450</v>
      </c>
      <c r="D8" s="283" t="s">
        <v>451</v>
      </c>
      <c r="E8" s="283" t="s">
        <v>452</v>
      </c>
      <c r="F8" s="284" t="s">
        <v>238</v>
      </c>
      <c r="G8" s="284" t="s">
        <v>453</v>
      </c>
      <c r="H8" s="284" t="s">
        <v>454</v>
      </c>
    </row>
    <row r="9" spans="1:8" s="291" customFormat="1" ht="9.75" customHeight="1">
      <c r="A9" s="288" t="s">
        <v>455</v>
      </c>
      <c r="B9" s="289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</row>
    <row r="10" spans="1:8" ht="24" customHeight="1">
      <c r="A10" s="292" t="s">
        <v>456</v>
      </c>
      <c r="B10" s="902">
        <v>387734520</v>
      </c>
      <c r="C10" s="377">
        <v>38737015.88876</v>
      </c>
      <c r="D10" s="377">
        <v>64777342.902800001</v>
      </c>
      <c r="E10" s="377">
        <v>90286468.818159923</v>
      </c>
      <c r="F10" s="1220">
        <v>9.9906028198778904E-2</v>
      </c>
      <c r="G10" s="1220">
        <v>0.16706622588775433</v>
      </c>
      <c r="H10" s="1249">
        <v>0.23285641118092845</v>
      </c>
    </row>
    <row r="11" spans="1:8" ht="24" customHeight="1">
      <c r="A11" s="293" t="s">
        <v>457</v>
      </c>
      <c r="B11" s="903">
        <v>416234520</v>
      </c>
      <c r="C11" s="903">
        <v>32149648.836799998</v>
      </c>
      <c r="D11" s="903">
        <v>65570214.102400005</v>
      </c>
      <c r="E11" s="903">
        <v>94776282.167559907</v>
      </c>
      <c r="F11" s="1220">
        <v>7.7239266067600537E-2</v>
      </c>
      <c r="G11" s="1220">
        <v>0.15753189836921744</v>
      </c>
      <c r="H11" s="1250">
        <v>0.22769923592007676</v>
      </c>
    </row>
    <row r="12" spans="1:8" ht="24" customHeight="1">
      <c r="A12" s="292" t="s">
        <v>458</v>
      </c>
      <c r="B12" s="902">
        <v>-28500000</v>
      </c>
      <c r="C12" s="377">
        <v>6587367.0519600026</v>
      </c>
      <c r="D12" s="377">
        <v>-792871.19960000366</v>
      </c>
      <c r="E12" s="377">
        <v>-4489813.3493999839</v>
      </c>
      <c r="F12" s="1220">
        <v>-0.23113568603368431</v>
      </c>
      <c r="G12" s="1220">
        <v>2.7820042091228198E-2</v>
      </c>
      <c r="H12" s="1250">
        <v>0.1575373105052626</v>
      </c>
    </row>
    <row r="13" spans="1:8" ht="24" customHeight="1">
      <c r="A13" s="295" t="s">
        <v>459</v>
      </c>
      <c r="B13" s="904"/>
      <c r="C13" s="905"/>
      <c r="D13" s="905"/>
      <c r="E13" s="905"/>
      <c r="F13" s="1221"/>
      <c r="G13" s="1221"/>
      <c r="H13" s="1224"/>
    </row>
    <row r="14" spans="1:8" ht="15" customHeight="1">
      <c r="A14" s="296" t="s">
        <v>460</v>
      </c>
      <c r="B14" s="902">
        <v>0</v>
      </c>
      <c r="C14" s="902">
        <v>0</v>
      </c>
      <c r="D14" s="902">
        <v>0</v>
      </c>
      <c r="E14" s="902">
        <v>0</v>
      </c>
      <c r="F14" s="1220"/>
      <c r="G14" s="1220"/>
      <c r="H14" s="1250"/>
    </row>
    <row r="15" spans="1:8" ht="39" customHeight="1">
      <c r="A15" s="1295" t="s">
        <v>868</v>
      </c>
      <c r="B15" s="902"/>
      <c r="C15" s="902"/>
      <c r="D15" s="902"/>
      <c r="E15" s="902"/>
      <c r="F15" s="1220"/>
      <c r="G15" s="1249"/>
      <c r="H15" s="1250"/>
    </row>
    <row r="16" spans="1:8" ht="27" customHeight="1">
      <c r="A16" s="292" t="s">
        <v>869</v>
      </c>
      <c r="B16" s="903">
        <v>-15565291</v>
      </c>
      <c r="C16" s="902">
        <v>133332.25693000029</v>
      </c>
      <c r="D16" s="902">
        <v>-146117.30810000037</v>
      </c>
      <c r="E16" s="902">
        <v>41779</v>
      </c>
      <c r="F16" s="1220">
        <v>-8.56599834400785E-3</v>
      </c>
      <c r="G16" s="1222">
        <v>9.3873804286730249E-3</v>
      </c>
      <c r="H16" s="1250">
        <v>-2.6841130050186662E-3</v>
      </c>
    </row>
    <row r="17" spans="1:8" ht="24" customHeight="1">
      <c r="A17" s="1073" t="s">
        <v>870</v>
      </c>
      <c r="B17" s="900">
        <v>44065291</v>
      </c>
      <c r="C17" s="1074">
        <v>-6587367.0519599942</v>
      </c>
      <c r="D17" s="900">
        <v>792871.19960000366</v>
      </c>
      <c r="E17" s="900">
        <v>4489813.3493999839</v>
      </c>
      <c r="F17" s="1223"/>
      <c r="G17" s="1224">
        <v>1.7993100274771898E-2</v>
      </c>
      <c r="H17" s="1224">
        <v>0.10189001927616871</v>
      </c>
    </row>
    <row r="18" spans="1:8" ht="24" customHeight="1">
      <c r="A18" s="298" t="s">
        <v>461</v>
      </c>
      <c r="B18" s="906" t="s">
        <v>4</v>
      </c>
      <c r="C18" s="378" t="s">
        <v>4</v>
      </c>
      <c r="D18" s="378"/>
      <c r="E18" s="378"/>
      <c r="F18" s="1225" t="s">
        <v>4</v>
      </c>
      <c r="G18" s="1225" t="s">
        <v>4</v>
      </c>
      <c r="H18" s="1226" t="s">
        <v>4</v>
      </c>
    </row>
    <row r="19" spans="1:8" ht="15">
      <c r="A19" s="299" t="s">
        <v>813</v>
      </c>
      <c r="B19" s="380">
        <v>56287820</v>
      </c>
      <c r="C19" s="380">
        <v>-6013804.3384199943</v>
      </c>
      <c r="D19" s="380">
        <v>313688.49303999636</v>
      </c>
      <c r="E19" s="380">
        <v>6654500.912189994</v>
      </c>
      <c r="F19" s="1225"/>
      <c r="G19" s="1225">
        <v>5.5729373253395912E-3</v>
      </c>
      <c r="H19" s="1226">
        <v>0.11822275071569646</v>
      </c>
    </row>
    <row r="20" spans="1:8" ht="15">
      <c r="A20" s="298" t="s">
        <v>462</v>
      </c>
      <c r="B20" s="380">
        <v>0</v>
      </c>
      <c r="C20" s="378">
        <v>0</v>
      </c>
      <c r="D20" s="378">
        <v>0</v>
      </c>
      <c r="E20" s="374">
        <v>0</v>
      </c>
      <c r="F20" s="1226"/>
      <c r="G20" s="1225"/>
      <c r="H20" s="1226"/>
    </row>
    <row r="21" spans="1:8" ht="15">
      <c r="A21" s="298" t="s">
        <v>463</v>
      </c>
      <c r="B21" s="380">
        <v>57051751</v>
      </c>
      <c r="C21" s="378">
        <v>8887464.5870200004</v>
      </c>
      <c r="D21" s="378">
        <v>14945114.086009998</v>
      </c>
      <c r="E21" s="374">
        <v>20754746.97391</v>
      </c>
      <c r="F21" s="1226">
        <v>0.15577899768615341</v>
      </c>
      <c r="G21" s="1225">
        <v>0.2619571498517197</v>
      </c>
      <c r="H21" s="1226">
        <v>0.36378808029765819</v>
      </c>
    </row>
    <row r="22" spans="1:8" ht="15">
      <c r="A22" s="298" t="s">
        <v>464</v>
      </c>
      <c r="B22" s="380">
        <v>9000000</v>
      </c>
      <c r="C22" s="378">
        <v>13501931.93716</v>
      </c>
      <c r="D22" s="378">
        <v>17301389.351089999</v>
      </c>
      <c r="E22" s="374">
        <v>15290874.716020001</v>
      </c>
      <c r="F22" s="1226">
        <v>1.5002146596844446</v>
      </c>
      <c r="G22" s="1225">
        <v>1.9223765945655555</v>
      </c>
      <c r="H22" s="1226">
        <v>1.6989860795577778</v>
      </c>
    </row>
    <row r="23" spans="1:8" ht="15">
      <c r="A23" s="298" t="s">
        <v>465</v>
      </c>
      <c r="B23" s="380">
        <v>-222161</v>
      </c>
      <c r="C23" s="378">
        <v>546.44200000000001</v>
      </c>
      <c r="D23" s="378">
        <v>1092.8800000000001</v>
      </c>
      <c r="E23" s="374">
        <v>5982.2009600000001</v>
      </c>
      <c r="F23" s="1226"/>
      <c r="G23" s="1225">
        <v>-4.9193152713572592E-3</v>
      </c>
      <c r="H23" s="1226">
        <v>-2.6927322797430691E-2</v>
      </c>
    </row>
    <row r="24" spans="1:8" ht="15">
      <c r="A24" s="298" t="s">
        <v>466</v>
      </c>
      <c r="B24" s="380">
        <v>-701700</v>
      </c>
      <c r="C24" s="378">
        <v>659555.70788999938</v>
      </c>
      <c r="D24" s="378">
        <v>2095765.2771400004</v>
      </c>
      <c r="E24" s="374">
        <v>4422132.8412600001</v>
      </c>
      <c r="F24" s="1226"/>
      <c r="G24" s="1225">
        <v>-2.9866969889411434</v>
      </c>
      <c r="H24" s="1226">
        <v>-6.3020277059427103</v>
      </c>
    </row>
    <row r="25" spans="1:8" ht="15" customHeight="1">
      <c r="A25" s="298" t="s">
        <v>467</v>
      </c>
      <c r="B25" s="380">
        <v>25156</v>
      </c>
      <c r="C25" s="378">
        <v>-14060.520839999999</v>
      </c>
      <c r="D25" s="378">
        <v>1918.5511000000001</v>
      </c>
      <c r="E25" s="378">
        <v>396280.22555000003</v>
      </c>
      <c r="F25" s="1225"/>
      <c r="G25" s="1225">
        <v>7.6266143266020034E-2</v>
      </c>
      <c r="H25" s="1275" t="s">
        <v>866</v>
      </c>
    </row>
    <row r="26" spans="1:8" ht="15">
      <c r="A26" s="298" t="s">
        <v>736</v>
      </c>
      <c r="B26" s="380">
        <v>134774</v>
      </c>
      <c r="C26" s="378">
        <v>27782.90353</v>
      </c>
      <c r="D26" s="378">
        <v>35735.323450000004</v>
      </c>
      <c r="E26" s="378">
        <v>43356.127399999998</v>
      </c>
      <c r="F26" s="1226">
        <v>0.20614438638016233</v>
      </c>
      <c r="G26" s="1225">
        <v>0.26514998033745385</v>
      </c>
      <c r="H26" s="1226">
        <v>0.32169504058646325</v>
      </c>
    </row>
    <row r="27" spans="1:8" ht="15">
      <c r="A27" s="298" t="s">
        <v>737</v>
      </c>
      <c r="B27" s="380">
        <v>0</v>
      </c>
      <c r="C27" s="378">
        <v>39758222.308760002</v>
      </c>
      <c r="D27" s="378">
        <v>37863876.944750004</v>
      </c>
      <c r="E27" s="378">
        <v>37460175.014030002</v>
      </c>
      <c r="F27" s="1225"/>
      <c r="G27" s="1225"/>
      <c r="H27" s="1226"/>
    </row>
    <row r="28" spans="1:8" ht="15">
      <c r="A28" s="298" t="s">
        <v>738</v>
      </c>
      <c r="B28" s="380">
        <v>9000000</v>
      </c>
      <c r="C28" s="378">
        <v>-10681196.913580002</v>
      </c>
      <c r="D28" s="378">
        <v>-3796549.9690000052</v>
      </c>
      <c r="E28" s="378">
        <v>-3201302.8411199865</v>
      </c>
      <c r="F28" s="1225"/>
      <c r="G28" s="1225">
        <v>-0.42183888544444503</v>
      </c>
      <c r="H28" s="1226">
        <v>-0.35570031567999849</v>
      </c>
    </row>
    <row r="29" spans="1:8" ht="24" customHeight="1">
      <c r="A29" s="298" t="s">
        <v>468</v>
      </c>
      <c r="B29" s="380">
        <v>-12222529</v>
      </c>
      <c r="C29" s="378">
        <v>-573562.71353999991</v>
      </c>
      <c r="D29" s="378">
        <v>479182.70656000002</v>
      </c>
      <c r="E29" s="378">
        <v>-2164687.5627899999</v>
      </c>
      <c r="F29" s="1226">
        <v>4.6926680520864371E-2</v>
      </c>
      <c r="G29" s="1225">
        <v>-3.9204873767122991E-2</v>
      </c>
      <c r="H29" s="1226">
        <v>0.17710635522239299</v>
      </c>
    </row>
    <row r="30" spans="1:8" ht="8.25" customHeight="1">
      <c r="A30" s="300"/>
      <c r="B30" s="907"/>
      <c r="C30" s="908"/>
      <c r="D30" s="1016"/>
      <c r="E30" s="908"/>
      <c r="F30" s="1227"/>
      <c r="G30" s="1225"/>
      <c r="H30" s="1252"/>
    </row>
    <row r="31" spans="1:8" ht="18">
      <c r="G31" s="1219">
        <f>IF(E25=0,0,(IF(E25/C25&gt;1000%,"*)",E25/C25)))</f>
        <v>-28.183893758945565</v>
      </c>
    </row>
    <row r="32" spans="1:8" s="94" customFormat="1" ht="15.75">
      <c r="A32" s="384"/>
      <c r="C32" s="109"/>
      <c r="D32" s="109"/>
      <c r="G32" s="93"/>
      <c r="H32" s="274" t="s">
        <v>2</v>
      </c>
    </row>
    <row r="33" spans="1:8" ht="15">
      <c r="A33" s="275"/>
      <c r="B33" s="276" t="s">
        <v>233</v>
      </c>
      <c r="C33" s="1274" t="s">
        <v>235</v>
      </c>
      <c r="D33" s="278"/>
      <c r="E33" s="279"/>
      <c r="F33" s="280" t="s">
        <v>449</v>
      </c>
      <c r="G33" s="278"/>
      <c r="H33" s="279"/>
    </row>
    <row r="34" spans="1:8" ht="15">
      <c r="A34" s="281" t="s">
        <v>3</v>
      </c>
      <c r="B34" s="282" t="s">
        <v>234</v>
      </c>
      <c r="C34" s="283"/>
      <c r="D34" s="283"/>
      <c r="E34" s="283"/>
      <c r="F34" s="283" t="s">
        <v>4</v>
      </c>
      <c r="G34" s="283" t="s">
        <v>4</v>
      </c>
      <c r="H34" s="284"/>
    </row>
    <row r="35" spans="1:8" ht="15">
      <c r="A35" s="285"/>
      <c r="B35" s="286" t="s">
        <v>726</v>
      </c>
      <c r="C35" s="283" t="s">
        <v>863</v>
      </c>
      <c r="D35" s="283" t="s">
        <v>864</v>
      </c>
      <c r="E35" s="283" t="s">
        <v>865</v>
      </c>
      <c r="F35" s="284" t="s">
        <v>238</v>
      </c>
      <c r="G35" s="284" t="s">
        <v>453</v>
      </c>
      <c r="H35" s="284" t="s">
        <v>454</v>
      </c>
    </row>
    <row r="36" spans="1:8">
      <c r="A36" s="288" t="s">
        <v>455</v>
      </c>
      <c r="B36" s="289">
        <v>2</v>
      </c>
      <c r="C36" s="290">
        <v>3</v>
      </c>
      <c r="D36" s="290">
        <v>4</v>
      </c>
      <c r="E36" s="290">
        <v>5</v>
      </c>
      <c r="F36" s="290">
        <v>6</v>
      </c>
      <c r="G36" s="290">
        <v>7</v>
      </c>
      <c r="H36" s="290">
        <v>8</v>
      </c>
    </row>
    <row r="37" spans="1:8" ht="24" customHeight="1">
      <c r="A37" s="292" t="s">
        <v>456</v>
      </c>
      <c r="B37" s="902">
        <v>387734520</v>
      </c>
      <c r="C37" s="377">
        <v>129965669</v>
      </c>
      <c r="D37" s="377">
        <v>162865625</v>
      </c>
      <c r="E37" s="377">
        <v>192177123</v>
      </c>
      <c r="F37" s="1220">
        <v>0.33519241206586403</v>
      </c>
      <c r="G37" s="1220">
        <v>0.42004417094459373</v>
      </c>
      <c r="H37" s="1249">
        <v>0.49564099425555402</v>
      </c>
    </row>
    <row r="38" spans="1:8" ht="24" customHeight="1">
      <c r="A38" s="293" t="s">
        <v>457</v>
      </c>
      <c r="B38" s="903">
        <v>416234520</v>
      </c>
      <c r="C38" s="903">
        <v>130040803</v>
      </c>
      <c r="D38" s="903">
        <v>164800901</v>
      </c>
      <c r="E38" s="903">
        <v>197217551</v>
      </c>
      <c r="F38" s="1220">
        <v>0.3124219562567756</v>
      </c>
      <c r="G38" s="1220">
        <v>0.39593280490046812</v>
      </c>
      <c r="H38" s="1250">
        <v>0.47381353905966278</v>
      </c>
    </row>
    <row r="39" spans="1:8" ht="24" customHeight="1">
      <c r="A39" s="292" t="s">
        <v>458</v>
      </c>
      <c r="B39" s="902">
        <v>-28500000</v>
      </c>
      <c r="C39" s="377">
        <v>-75134</v>
      </c>
      <c r="D39" s="377">
        <v>-1935276</v>
      </c>
      <c r="E39" s="377">
        <v>-5040428</v>
      </c>
      <c r="F39" s="1220">
        <v>2.6362807017543859E-3</v>
      </c>
      <c r="G39" s="1220">
        <v>6.7904421052631572E-2</v>
      </c>
      <c r="H39" s="1250">
        <v>0.17685712280701754</v>
      </c>
    </row>
    <row r="40" spans="1:8" ht="24" customHeight="1">
      <c r="A40" s="295" t="s">
        <v>459</v>
      </c>
      <c r="B40" s="904"/>
      <c r="C40" s="905"/>
      <c r="D40" s="905"/>
      <c r="E40" s="905"/>
      <c r="F40" s="1221"/>
      <c r="G40" s="1221"/>
      <c r="H40" s="1224"/>
    </row>
    <row r="41" spans="1:8" ht="18.75" customHeight="1">
      <c r="A41" s="1273" t="s">
        <v>460</v>
      </c>
      <c r="B41" s="902">
        <v>0</v>
      </c>
      <c r="C41" s="902"/>
      <c r="D41" s="902"/>
      <c r="E41" s="902">
        <v>0</v>
      </c>
      <c r="F41" s="1220"/>
      <c r="G41" s="1220"/>
      <c r="H41" s="1250"/>
    </row>
    <row r="42" spans="1:8" ht="37.5" customHeight="1">
      <c r="A42" s="1295" t="s">
        <v>868</v>
      </c>
      <c r="B42" s="902"/>
      <c r="C42" s="902"/>
      <c r="D42" s="902"/>
      <c r="E42" s="902">
        <v>0</v>
      </c>
      <c r="F42" s="1220"/>
      <c r="G42" s="1249"/>
      <c r="H42" s="1250"/>
    </row>
    <row r="43" spans="1:8" ht="24" customHeight="1">
      <c r="A43" s="292" t="s">
        <v>869</v>
      </c>
      <c r="B43" s="903">
        <v>-15565291</v>
      </c>
      <c r="C43" s="902">
        <v>402876</v>
      </c>
      <c r="D43" s="902">
        <v>897947</v>
      </c>
      <c r="E43" s="902">
        <v>-1648</v>
      </c>
      <c r="F43" s="1220">
        <v>-2.5882972570188376E-2</v>
      </c>
      <c r="G43" s="1222"/>
      <c r="H43" s="1250">
        <v>1.0587659427632931E-4</v>
      </c>
    </row>
    <row r="44" spans="1:8" ht="23.25" customHeight="1">
      <c r="A44" s="1073" t="s">
        <v>870</v>
      </c>
      <c r="B44" s="900">
        <v>44065291</v>
      </c>
      <c r="C44" s="1074">
        <v>75134</v>
      </c>
      <c r="D44" s="900">
        <v>1935276</v>
      </c>
      <c r="E44" s="900">
        <v>5040428</v>
      </c>
      <c r="F44" s="1223">
        <v>1.7050607926315522E-3</v>
      </c>
      <c r="G44" s="1224">
        <v>4.391837557591529E-2</v>
      </c>
      <c r="H44" s="1224">
        <v>0.11438544681345687</v>
      </c>
    </row>
    <row r="45" spans="1:8" ht="23.25" customHeight="1">
      <c r="A45" s="298" t="s">
        <v>461</v>
      </c>
      <c r="B45" s="906" t="s">
        <v>4</v>
      </c>
      <c r="C45" s="378"/>
      <c r="D45" s="378"/>
      <c r="E45" s="378"/>
      <c r="F45" s="1225"/>
      <c r="G45" s="1225"/>
      <c r="H45" s="1226"/>
    </row>
    <row r="46" spans="1:8" ht="15">
      <c r="A46" s="299" t="s">
        <v>813</v>
      </c>
      <c r="B46" s="380">
        <v>56287820</v>
      </c>
      <c r="C46" s="380">
        <v>2656342</v>
      </c>
      <c r="D46" s="380">
        <v>3027374</v>
      </c>
      <c r="E46" s="380">
        <v>10520133</v>
      </c>
      <c r="F46" s="1225">
        <v>4.7192127888413517E-2</v>
      </c>
      <c r="G46" s="1225">
        <v>5.3783820371796243E-2</v>
      </c>
      <c r="H46" s="1226">
        <v>0.18689892413669601</v>
      </c>
    </row>
    <row r="47" spans="1:8" ht="15">
      <c r="A47" s="298" t="s">
        <v>462</v>
      </c>
      <c r="B47" s="380">
        <v>0</v>
      </c>
      <c r="C47" s="378">
        <v>0</v>
      </c>
      <c r="D47" s="378">
        <v>0</v>
      </c>
      <c r="E47" s="374"/>
      <c r="F47" s="1226"/>
      <c r="G47" s="1225"/>
      <c r="H47" s="1226"/>
    </row>
    <row r="48" spans="1:8" ht="15">
      <c r="A48" s="298" t="s">
        <v>463</v>
      </c>
      <c r="B48" s="380">
        <v>57051751</v>
      </c>
      <c r="C48" s="378">
        <v>19053743</v>
      </c>
      <c r="D48" s="378">
        <v>19776531</v>
      </c>
      <c r="E48" s="374">
        <v>20505369</v>
      </c>
      <c r="F48" s="1226">
        <v>0.33397297481719712</v>
      </c>
      <c r="G48" s="1225">
        <v>0.34664196371466321</v>
      </c>
      <c r="H48" s="1226">
        <v>0.35941699668429106</v>
      </c>
    </row>
    <row r="49" spans="1:8" ht="15">
      <c r="A49" s="298" t="s">
        <v>464</v>
      </c>
      <c r="B49" s="380">
        <v>9000000</v>
      </c>
      <c r="C49" s="378">
        <v>15136944</v>
      </c>
      <c r="D49" s="378">
        <v>14036857</v>
      </c>
      <c r="E49" s="374">
        <v>14036857</v>
      </c>
      <c r="F49" s="1226">
        <v>1.6818826666666666</v>
      </c>
      <c r="G49" s="1225">
        <v>1.5596507777777777</v>
      </c>
      <c r="H49" s="1226">
        <v>1.5596507777777777</v>
      </c>
    </row>
    <row r="50" spans="1:8" ht="15">
      <c r="A50" s="298" t="s">
        <v>465</v>
      </c>
      <c r="B50" s="380">
        <v>-222161</v>
      </c>
      <c r="C50" s="378">
        <v>7277</v>
      </c>
      <c r="D50" s="378">
        <v>7823</v>
      </c>
      <c r="E50" s="374">
        <v>12081</v>
      </c>
      <c r="F50" s="1226">
        <v>-3.275552414690247E-2</v>
      </c>
      <c r="G50" s="1225">
        <v>-3.5213201236940779E-2</v>
      </c>
      <c r="H50" s="1226">
        <v>-5.4379481547166243E-2</v>
      </c>
    </row>
    <row r="51" spans="1:8" ht="15">
      <c r="A51" s="298" t="s">
        <v>466</v>
      </c>
      <c r="B51" s="380">
        <v>-701700</v>
      </c>
      <c r="C51" s="378">
        <v>5330752</v>
      </c>
      <c r="D51" s="378">
        <v>6760526</v>
      </c>
      <c r="E51" s="374">
        <v>9810802</v>
      </c>
      <c r="F51" s="1226">
        <v>-7.5969103605529424</v>
      </c>
      <c r="G51" s="1225">
        <v>-9.6344962234573188</v>
      </c>
      <c r="H51" s="1226">
        <v>-13.981476414422117</v>
      </c>
    </row>
    <row r="52" spans="1:8" ht="17.25" customHeight="1">
      <c r="A52" s="298" t="s">
        <v>467</v>
      </c>
      <c r="B52" s="380">
        <v>25156</v>
      </c>
      <c r="C52" s="378">
        <v>424829</v>
      </c>
      <c r="D52" s="378">
        <v>1548021</v>
      </c>
      <c r="E52" s="378">
        <v>1796163</v>
      </c>
      <c r="F52" s="1375" t="s">
        <v>866</v>
      </c>
      <c r="G52" s="1375" t="s">
        <v>866</v>
      </c>
      <c r="H52" s="1375" t="s">
        <v>866</v>
      </c>
    </row>
    <row r="53" spans="1:8" ht="15">
      <c r="A53" s="298" t="s">
        <v>736</v>
      </c>
      <c r="B53" s="380">
        <v>134774</v>
      </c>
      <c r="C53" s="378">
        <v>50002</v>
      </c>
      <c r="D53" s="378">
        <v>48116</v>
      </c>
      <c r="E53" s="378">
        <v>48221</v>
      </c>
      <c r="F53" s="1225">
        <v>0.3710062771751228</v>
      </c>
      <c r="G53" s="1225">
        <v>0.35701248015195808</v>
      </c>
      <c r="H53" s="1226">
        <v>0.35779156217074509</v>
      </c>
    </row>
    <row r="54" spans="1:8" ht="15">
      <c r="A54" s="298" t="s">
        <v>737</v>
      </c>
      <c r="B54" s="380">
        <v>0</v>
      </c>
      <c r="C54" s="378">
        <v>43057752</v>
      </c>
      <c r="D54" s="378">
        <v>42807135</v>
      </c>
      <c r="E54" s="378">
        <v>40327765</v>
      </c>
      <c r="F54" s="1225"/>
      <c r="G54" s="1225"/>
      <c r="H54" s="1226"/>
    </row>
    <row r="55" spans="1:8" ht="15">
      <c r="A55" s="298" t="s">
        <v>738</v>
      </c>
      <c r="B55" s="380">
        <v>9000000</v>
      </c>
      <c r="C55" s="378">
        <v>-5710547</v>
      </c>
      <c r="D55" s="378">
        <v>-3656635</v>
      </c>
      <c r="E55" s="378">
        <v>-4638404</v>
      </c>
      <c r="F55" s="1225">
        <v>-0.63450522222222228</v>
      </c>
      <c r="G55" s="1225">
        <v>-0.40629277777777778</v>
      </c>
      <c r="H55" s="1226">
        <v>-0.51537822222222218</v>
      </c>
    </row>
    <row r="56" spans="1:8" ht="15">
      <c r="A56" s="298" t="s">
        <v>468</v>
      </c>
      <c r="B56" s="380">
        <v>-12222529</v>
      </c>
      <c r="C56" s="378">
        <v>-2581208</v>
      </c>
      <c r="D56" s="378">
        <v>-1092097</v>
      </c>
      <c r="E56" s="378">
        <v>-5479705</v>
      </c>
      <c r="F56" s="1225">
        <v>0.21118444472498285</v>
      </c>
      <c r="G56" s="1225">
        <v>8.9351148195271207E-2</v>
      </c>
      <c r="H56" s="1226">
        <v>0.44832824696100126</v>
      </c>
    </row>
    <row r="57" spans="1:8" ht="15">
      <c r="A57" s="300"/>
      <c r="B57" s="907"/>
      <c r="C57" s="908"/>
      <c r="D57" s="1016"/>
      <c r="E57" s="908"/>
      <c r="F57" s="1227"/>
      <c r="G57" s="1252"/>
      <c r="H57" s="1252"/>
    </row>
    <row r="60" spans="1:8" ht="15.75">
      <c r="A60" s="384"/>
      <c r="B60" s="94"/>
      <c r="C60" s="109"/>
      <c r="D60" s="109"/>
      <c r="E60" s="94"/>
      <c r="F60" s="94"/>
      <c r="G60" s="93"/>
      <c r="H60" s="274" t="s">
        <v>2</v>
      </c>
    </row>
    <row r="61" spans="1:8" ht="15">
      <c r="A61" s="275"/>
      <c r="B61" s="276" t="s">
        <v>233</v>
      </c>
      <c r="C61" s="1274" t="s">
        <v>235</v>
      </c>
      <c r="D61" s="278"/>
      <c r="E61" s="279"/>
      <c r="F61" s="280" t="s">
        <v>449</v>
      </c>
      <c r="G61" s="278"/>
      <c r="H61" s="279"/>
    </row>
    <row r="62" spans="1:8" ht="15">
      <c r="A62" s="281" t="s">
        <v>3</v>
      </c>
      <c r="B62" s="282" t="s">
        <v>234</v>
      </c>
      <c r="C62" s="283"/>
      <c r="D62" s="283"/>
      <c r="E62" s="283"/>
      <c r="F62" s="283" t="s">
        <v>4</v>
      </c>
      <c r="G62" s="283" t="s">
        <v>4</v>
      </c>
      <c r="H62" s="284"/>
    </row>
    <row r="63" spans="1:8" ht="15">
      <c r="A63" s="285"/>
      <c r="B63" s="286" t="s">
        <v>726</v>
      </c>
      <c r="C63" s="283" t="s">
        <v>902</v>
      </c>
      <c r="D63" s="283" t="s">
        <v>905</v>
      </c>
      <c r="E63" s="283" t="s">
        <v>904</v>
      </c>
      <c r="F63" s="284" t="s">
        <v>238</v>
      </c>
      <c r="G63" s="284" t="s">
        <v>453</v>
      </c>
      <c r="H63" s="284" t="s">
        <v>454</v>
      </c>
    </row>
    <row r="64" spans="1:8">
      <c r="A64" s="288" t="s">
        <v>455</v>
      </c>
      <c r="B64" s="289">
        <v>2</v>
      </c>
      <c r="C64" s="290">
        <v>3</v>
      </c>
      <c r="D64" s="290">
        <v>4</v>
      </c>
      <c r="E64" s="290">
        <v>5</v>
      </c>
      <c r="F64" s="290">
        <v>6</v>
      </c>
      <c r="G64" s="290">
        <v>7</v>
      </c>
      <c r="H64" s="290">
        <v>8</v>
      </c>
    </row>
    <row r="65" spans="1:11" ht="24" customHeight="1">
      <c r="A65" s="292" t="s">
        <v>456</v>
      </c>
      <c r="B65" s="902">
        <v>387734520</v>
      </c>
      <c r="C65" s="377">
        <v>228765890</v>
      </c>
      <c r="D65" s="377"/>
      <c r="E65" s="377"/>
      <c r="F65" s="1220">
        <v>0.5900065075454205</v>
      </c>
      <c r="G65" s="1220"/>
      <c r="H65" s="1249"/>
    </row>
    <row r="66" spans="1:11" ht="24" customHeight="1">
      <c r="A66" s="293" t="s">
        <v>457</v>
      </c>
      <c r="B66" s="903">
        <v>416234520</v>
      </c>
      <c r="C66" s="903">
        <v>233548799</v>
      </c>
      <c r="D66" s="903"/>
      <c r="E66" s="903"/>
      <c r="F66" s="1220">
        <v>0.56109906261498921</v>
      </c>
      <c r="G66" s="1220"/>
      <c r="H66" s="1250"/>
    </row>
    <row r="67" spans="1:11" ht="24" customHeight="1">
      <c r="A67" s="292" t="s">
        <v>458</v>
      </c>
      <c r="B67" s="902">
        <v>-28500000</v>
      </c>
      <c r="C67" s="377">
        <v>-4782909</v>
      </c>
      <c r="D67" s="377"/>
      <c r="E67" s="377"/>
      <c r="F67" s="1220">
        <v>0.16782136842105264</v>
      </c>
      <c r="G67" s="1220"/>
      <c r="H67" s="1250"/>
    </row>
    <row r="68" spans="1:11" ht="24" customHeight="1">
      <c r="A68" s="295" t="s">
        <v>459</v>
      </c>
      <c r="B68" s="904"/>
      <c r="C68" s="905"/>
      <c r="D68" s="905"/>
      <c r="E68" s="905"/>
      <c r="F68" s="1221"/>
      <c r="G68" s="1221"/>
      <c r="H68" s="1224"/>
    </row>
    <row r="69" spans="1:11" ht="18.75" customHeight="1">
      <c r="A69" s="1273" t="s">
        <v>460</v>
      </c>
      <c r="B69" s="902">
        <v>0</v>
      </c>
      <c r="C69" s="902"/>
      <c r="D69" s="902"/>
      <c r="E69" s="902"/>
      <c r="F69" s="1220"/>
      <c r="G69" s="1220"/>
      <c r="H69" s="1250"/>
    </row>
    <row r="70" spans="1:11" ht="37.5" customHeight="1">
      <c r="A70" s="1295" t="s">
        <v>868</v>
      </c>
      <c r="B70" s="902"/>
      <c r="C70" s="902">
        <v>-766455</v>
      </c>
      <c r="D70" s="902"/>
      <c r="E70" s="902"/>
      <c r="F70" s="1220"/>
      <c r="G70" s="1249"/>
      <c r="H70" s="1250"/>
    </row>
    <row r="71" spans="1:11" ht="24" customHeight="1">
      <c r="A71" s="292" t="s">
        <v>869</v>
      </c>
      <c r="B71" s="903">
        <v>-15565291</v>
      </c>
      <c r="C71" s="902">
        <v>784561</v>
      </c>
      <c r="D71" s="902"/>
      <c r="E71" s="902"/>
      <c r="F71" s="1220"/>
      <c r="G71" s="1222"/>
      <c r="H71" s="1250"/>
    </row>
    <row r="72" spans="1:11" ht="23.25" customHeight="1">
      <c r="A72" s="1073" t="s">
        <v>870</v>
      </c>
      <c r="B72" s="900">
        <v>44065291</v>
      </c>
      <c r="C72" s="1074">
        <v>4016454</v>
      </c>
      <c r="D72" s="900"/>
      <c r="E72" s="900"/>
      <c r="F72" s="1223">
        <v>9.1147792488196669E-2</v>
      </c>
      <c r="G72" s="1224"/>
      <c r="H72" s="1224"/>
      <c r="K72" s="1558"/>
    </row>
    <row r="73" spans="1:11" ht="23.25" customHeight="1">
      <c r="A73" s="298" t="s">
        <v>461</v>
      </c>
      <c r="B73" s="906" t="s">
        <v>4</v>
      </c>
      <c r="C73" s="378"/>
      <c r="D73" s="378"/>
      <c r="E73" s="378"/>
      <c r="F73" s="1225"/>
      <c r="G73" s="1225"/>
      <c r="H73" s="1226"/>
    </row>
    <row r="74" spans="1:11" ht="15">
      <c r="A74" s="299" t="s">
        <v>813</v>
      </c>
      <c r="B74" s="380">
        <v>56287820</v>
      </c>
      <c r="C74" s="380">
        <v>7507755</v>
      </c>
      <c r="D74" s="380"/>
      <c r="E74" s="380"/>
      <c r="F74" s="1225">
        <v>0.13338152019388919</v>
      </c>
      <c r="G74" s="1225"/>
      <c r="H74" s="1226"/>
    </row>
    <row r="75" spans="1:11" ht="15">
      <c r="A75" s="298" t="s">
        <v>462</v>
      </c>
      <c r="B75" s="380">
        <v>0</v>
      </c>
      <c r="C75" s="378">
        <v>0</v>
      </c>
      <c r="D75" s="378"/>
      <c r="E75" s="374"/>
      <c r="F75" s="1226"/>
      <c r="G75" s="1225"/>
      <c r="H75" s="1226"/>
    </row>
    <row r="76" spans="1:11" ht="15">
      <c r="A76" s="298" t="s">
        <v>463</v>
      </c>
      <c r="B76" s="380">
        <v>57051751</v>
      </c>
      <c r="C76" s="378">
        <v>23366335</v>
      </c>
      <c r="D76" s="378"/>
      <c r="E76" s="374"/>
      <c r="F76" s="1226">
        <v>0.40956385370187848</v>
      </c>
      <c r="G76" s="1225"/>
      <c r="H76" s="1226"/>
    </row>
    <row r="77" spans="1:11" ht="15">
      <c r="A77" s="298" t="s">
        <v>464</v>
      </c>
      <c r="B77" s="380">
        <v>9000000</v>
      </c>
      <c r="C77" s="378">
        <v>14036857</v>
      </c>
      <c r="D77" s="378"/>
      <c r="E77" s="374"/>
      <c r="F77" s="1226">
        <v>1.5596507777777777</v>
      </c>
      <c r="G77" s="1225"/>
      <c r="H77" s="1226"/>
    </row>
    <row r="78" spans="1:11" ht="15">
      <c r="A78" s="298" t="s">
        <v>465</v>
      </c>
      <c r="B78" s="380">
        <v>-222161</v>
      </c>
      <c r="C78" s="378">
        <v>12628</v>
      </c>
      <c r="D78" s="378"/>
      <c r="E78" s="374"/>
      <c r="F78" s="1226">
        <v>-5.6841659877296197E-2</v>
      </c>
      <c r="G78" s="1225"/>
      <c r="H78" s="1226"/>
    </row>
    <row r="79" spans="1:11" ht="15">
      <c r="A79" s="298" t="s">
        <v>466</v>
      </c>
      <c r="B79" s="380">
        <v>-701700</v>
      </c>
      <c r="C79" s="378">
        <v>10274511</v>
      </c>
      <c r="D79" s="378"/>
      <c r="E79" s="374"/>
      <c r="F79" s="1226">
        <v>-14.642312954253955</v>
      </c>
      <c r="G79" s="1225"/>
      <c r="H79" s="1226"/>
    </row>
    <row r="80" spans="1:11" ht="17.25" customHeight="1">
      <c r="A80" s="298" t="s">
        <v>467</v>
      </c>
      <c r="B80" s="380">
        <v>25156</v>
      </c>
      <c r="C80" s="378">
        <v>1497556</v>
      </c>
      <c r="D80" s="378"/>
      <c r="E80" s="378"/>
      <c r="F80" s="1375" t="s">
        <v>866</v>
      </c>
      <c r="G80" s="1375"/>
      <c r="H80" s="1251"/>
    </row>
    <row r="81" spans="1:8" ht="15">
      <c r="A81" s="298" t="s">
        <v>736</v>
      </c>
      <c r="B81" s="380">
        <v>134774</v>
      </c>
      <c r="C81" s="378">
        <v>35278</v>
      </c>
      <c r="D81" s="378"/>
      <c r="E81" s="378"/>
      <c r="F81" s="1226">
        <v>0.26175671865493344</v>
      </c>
      <c r="G81" s="1225"/>
      <c r="H81" s="1226"/>
    </row>
    <row r="82" spans="1:8" ht="15">
      <c r="A82" s="298" t="s">
        <v>737</v>
      </c>
      <c r="B82" s="380">
        <v>0</v>
      </c>
      <c r="C82" s="378">
        <v>46401492</v>
      </c>
      <c r="D82" s="378"/>
      <c r="E82" s="378"/>
      <c r="F82" s="1226"/>
      <c r="G82" s="1225"/>
      <c r="H82" s="1226"/>
    </row>
    <row r="83" spans="1:8" ht="15">
      <c r="A83" s="298" t="s">
        <v>738</v>
      </c>
      <c r="B83" s="380">
        <v>9000000</v>
      </c>
      <c r="C83" s="378">
        <v>-4686083</v>
      </c>
      <c r="D83" s="378"/>
      <c r="E83" s="378"/>
      <c r="F83" s="1226">
        <v>-0.52067588888888894</v>
      </c>
      <c r="G83" s="1225"/>
      <c r="H83" s="1226"/>
    </row>
    <row r="84" spans="1:8" ht="15">
      <c r="A84" s="298" t="s">
        <v>468</v>
      </c>
      <c r="B84" s="380">
        <v>-12222529</v>
      </c>
      <c r="C84" s="378">
        <v>-3491302</v>
      </c>
      <c r="D84" s="378"/>
      <c r="E84" s="378"/>
      <c r="F84" s="1226">
        <v>0.28564481213339726</v>
      </c>
      <c r="G84" s="1225"/>
      <c r="H84" s="1226"/>
    </row>
    <row r="85" spans="1:8" ht="15">
      <c r="A85" s="300"/>
      <c r="B85" s="907"/>
      <c r="C85" s="908"/>
      <c r="D85" s="1016"/>
      <c r="E85" s="908"/>
      <c r="F85" s="1227"/>
      <c r="G85" s="1252"/>
      <c r="H85" s="1252"/>
    </row>
    <row r="87" spans="1:8" ht="18">
      <c r="A87" s="827" t="s">
        <v>847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8" firstPageNumber="5" fitToHeight="0" orientation="landscape" useFirstPageNumber="1" r:id="rId1"/>
  <headerFooter alignWithMargins="0">
    <oddHeader>&amp;C&amp;"Arial,Normalny"&amp;14 &amp;12- &amp;P -</oddHeader>
  </headerFooter>
  <rowBreaks count="2" manualBreakCount="2">
    <brk id="31" max="7" man="1"/>
    <brk id="5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5"/>
  <dimension ref="A1:T33"/>
  <sheetViews>
    <sheetView showGridLines="0" zoomScale="75" zoomScaleNormal="75" workbookViewId="0">
      <selection activeCell="I14" sqref="I14"/>
    </sheetView>
  </sheetViews>
  <sheetFormatPr defaultColWidth="12.5703125" defaultRowHeight="12.75"/>
  <cols>
    <col min="1" max="1" width="65.5703125" style="302" customWidth="1"/>
    <col min="2" max="5" width="14.7109375" style="302" customWidth="1"/>
    <col min="6" max="7" width="9.7109375" style="302" customWidth="1"/>
    <col min="8" max="8" width="11.28515625" style="302" customWidth="1"/>
    <col min="9" max="16384" width="12.5703125" style="302"/>
  </cols>
  <sheetData>
    <row r="1" spans="1:20" ht="17.25" customHeight="1">
      <c r="A1" s="262" t="s">
        <v>469</v>
      </c>
      <c r="B1" s="301" t="s">
        <v>4</v>
      </c>
    </row>
    <row r="2" spans="1:20" ht="17.25" customHeight="1">
      <c r="A2" s="301"/>
      <c r="B2" s="301"/>
    </row>
    <row r="3" spans="1:20" ht="17.25" customHeight="1">
      <c r="A3" s="303" t="s">
        <v>470</v>
      </c>
      <c r="B3" s="304"/>
      <c r="C3" s="304"/>
      <c r="D3" s="304"/>
      <c r="E3" s="304"/>
      <c r="F3" s="304"/>
      <c r="G3" s="304"/>
    </row>
    <row r="4" spans="1:20" ht="17.25" customHeight="1">
      <c r="A4" s="303" t="s">
        <v>727</v>
      </c>
      <c r="B4" s="304"/>
      <c r="C4" s="304"/>
      <c r="D4" s="304"/>
      <c r="E4" s="304"/>
      <c r="F4" s="304"/>
      <c r="G4" s="304"/>
    </row>
    <row r="5" spans="1:20" ht="15.2" customHeight="1">
      <c r="G5" s="302" t="s">
        <v>4</v>
      </c>
    </row>
    <row r="6" spans="1:20" ht="15">
      <c r="G6" s="305" t="s">
        <v>4</v>
      </c>
      <c r="H6" s="305" t="s">
        <v>2</v>
      </c>
    </row>
    <row r="7" spans="1:20" ht="15.75" customHeight="1">
      <c r="A7" s="306"/>
      <c r="B7" s="1563" t="s">
        <v>812</v>
      </c>
      <c r="C7" s="1564"/>
      <c r="D7" s="1563" t="s">
        <v>728</v>
      </c>
      <c r="E7" s="1565"/>
      <c r="F7" s="1566" t="s">
        <v>449</v>
      </c>
      <c r="G7" s="1567"/>
      <c r="H7" s="1568"/>
      <c r="J7" s="307"/>
      <c r="K7" s="308"/>
      <c r="L7" s="308"/>
      <c r="M7" s="308"/>
      <c r="N7" s="309"/>
      <c r="O7" s="309"/>
      <c r="P7" s="309"/>
      <c r="Q7" s="309"/>
      <c r="R7" s="309"/>
      <c r="S7" s="309"/>
      <c r="T7" s="309"/>
    </row>
    <row r="8" spans="1:20" ht="15.75" customHeight="1">
      <c r="A8" s="310" t="s">
        <v>3</v>
      </c>
      <c r="B8" s="311" t="s">
        <v>237</v>
      </c>
      <c r="C8" s="910" t="s">
        <v>739</v>
      </c>
      <c r="D8" s="311" t="s">
        <v>237</v>
      </c>
      <c r="E8" s="312" t="s">
        <v>739</v>
      </c>
      <c r="F8" s="911" t="s">
        <v>4</v>
      </c>
      <c r="G8" s="313"/>
      <c r="H8" s="314" t="s">
        <v>4</v>
      </c>
      <c r="J8" s="307"/>
      <c r="K8" s="308"/>
      <c r="L8" s="308"/>
      <c r="M8" s="308"/>
      <c r="N8" s="309"/>
      <c r="O8" s="309"/>
      <c r="P8" s="309"/>
      <c r="Q8" s="309"/>
      <c r="R8" s="309"/>
      <c r="S8" s="309"/>
      <c r="T8" s="309"/>
    </row>
    <row r="9" spans="1:20" ht="15.75" customHeight="1">
      <c r="A9" s="315"/>
      <c r="B9" s="316" t="s">
        <v>234</v>
      </c>
      <c r="C9" s="912" t="s">
        <v>902</v>
      </c>
      <c r="D9" s="316" t="s">
        <v>471</v>
      </c>
      <c r="E9" s="912" t="s">
        <v>902</v>
      </c>
      <c r="F9" s="913" t="s">
        <v>238</v>
      </c>
      <c r="G9" s="317" t="s">
        <v>472</v>
      </c>
      <c r="H9" s="318" t="s">
        <v>473</v>
      </c>
      <c r="J9" s="307"/>
      <c r="K9" s="308"/>
      <c r="L9" s="308"/>
      <c r="M9" s="308"/>
      <c r="N9" s="309"/>
      <c r="O9" s="309"/>
      <c r="P9" s="309"/>
      <c r="Q9" s="309"/>
      <c r="R9" s="309"/>
      <c r="S9" s="309"/>
      <c r="T9" s="309"/>
    </row>
    <row r="10" spans="1:20" s="323" customFormat="1" ht="9.9499999999999993" customHeight="1">
      <c r="A10" s="319" t="s">
        <v>455</v>
      </c>
      <c r="B10" s="320" t="s">
        <v>32</v>
      </c>
      <c r="C10" s="321">
        <v>3</v>
      </c>
      <c r="D10" s="321">
        <v>4</v>
      </c>
      <c r="E10" s="322">
        <v>5</v>
      </c>
      <c r="F10" s="322">
        <v>6</v>
      </c>
      <c r="G10" s="321">
        <v>7</v>
      </c>
      <c r="H10" s="322">
        <v>8</v>
      </c>
      <c r="J10" s="324"/>
      <c r="K10" s="325"/>
      <c r="L10" s="325"/>
      <c r="M10" s="325"/>
      <c r="N10" s="326"/>
      <c r="O10" s="326"/>
      <c r="P10" s="326"/>
      <c r="Q10" s="326"/>
      <c r="R10" s="326"/>
      <c r="S10" s="326"/>
      <c r="T10" s="326"/>
    </row>
    <row r="11" spans="1:20" ht="24" customHeight="1">
      <c r="A11" s="327" t="s">
        <v>474</v>
      </c>
      <c r="B11" s="914">
        <v>355705405</v>
      </c>
      <c r="C11" s="1285">
        <v>212154410.74779001</v>
      </c>
      <c r="D11" s="1284">
        <v>387734520</v>
      </c>
      <c r="E11" s="1285">
        <v>228765890</v>
      </c>
      <c r="F11" s="1228">
        <f>C11/B11</f>
        <v>0.59643291264519871</v>
      </c>
      <c r="G11" s="1229">
        <f>E11/D11</f>
        <v>0.5900065075454205</v>
      </c>
      <c r="H11" s="1226">
        <f>E11/C11</f>
        <v>1.078299004925982</v>
      </c>
      <c r="J11" s="324"/>
      <c r="K11" s="308"/>
      <c r="L11" s="308"/>
      <c r="M11" s="308"/>
      <c r="N11" s="309"/>
      <c r="O11" s="309"/>
      <c r="P11" s="309"/>
      <c r="Q11" s="309"/>
      <c r="R11" s="309"/>
      <c r="S11" s="309"/>
      <c r="T11" s="309"/>
    </row>
    <row r="12" spans="1:20" ht="24" customHeight="1">
      <c r="A12" s="327" t="s">
        <v>475</v>
      </c>
      <c r="B12" s="1286">
        <v>397197405</v>
      </c>
      <c r="C12" s="1284">
        <v>213013111.5855</v>
      </c>
      <c r="D12" s="1284">
        <v>416234520</v>
      </c>
      <c r="E12" s="1284">
        <v>233548799</v>
      </c>
      <c r="F12" s="1228">
        <f t="shared" ref="F12:F20" si="0">C12/B12</f>
        <v>0.53629029017825536</v>
      </c>
      <c r="G12" s="1229">
        <f t="shared" ref="G12:G20" si="1">E12/D12</f>
        <v>0.56109906261498921</v>
      </c>
      <c r="H12" s="1226">
        <f t="shared" ref="H12:H20" si="2">E12/C12</f>
        <v>1.0964057435791097</v>
      </c>
      <c r="J12" s="328"/>
      <c r="K12" s="308"/>
      <c r="L12" s="308"/>
      <c r="M12" s="308"/>
      <c r="N12" s="309"/>
      <c r="O12" s="309"/>
      <c r="P12" s="309"/>
      <c r="Q12" s="309"/>
      <c r="R12" s="309"/>
      <c r="S12" s="309"/>
      <c r="T12" s="309"/>
    </row>
    <row r="13" spans="1:20" ht="24" customHeight="1">
      <c r="A13" s="327" t="s">
        <v>476</v>
      </c>
      <c r="B13" s="1284">
        <v>-41492000</v>
      </c>
      <c r="C13" s="1284">
        <v>-858700.83770999312</v>
      </c>
      <c r="D13" s="1284">
        <v>-28500000</v>
      </c>
      <c r="E13" s="1284">
        <v>-4782909</v>
      </c>
      <c r="F13" s="1228">
        <f t="shared" si="0"/>
        <v>2.06955759594619E-2</v>
      </c>
      <c r="G13" s="1229">
        <f t="shared" si="1"/>
        <v>0.16782136842105264</v>
      </c>
      <c r="H13" s="1226">
        <f t="shared" si="2"/>
        <v>5.5699363386615444</v>
      </c>
      <c r="J13" s="328"/>
      <c r="K13" s="308"/>
      <c r="L13" s="308"/>
      <c r="M13" s="308"/>
      <c r="N13" s="309"/>
      <c r="O13" s="309"/>
      <c r="P13" s="309"/>
      <c r="Q13" s="309"/>
      <c r="R13" s="309"/>
      <c r="S13" s="309"/>
      <c r="T13" s="309"/>
    </row>
    <row r="14" spans="1:20" ht="24" customHeight="1">
      <c r="A14" s="327" t="s">
        <v>477</v>
      </c>
      <c r="B14" s="1284"/>
      <c r="C14" s="1284"/>
      <c r="D14" s="1284"/>
      <c r="E14" s="1284"/>
      <c r="F14" s="1228"/>
      <c r="G14" s="1229"/>
      <c r="H14" s="1226"/>
      <c r="J14" s="328"/>
      <c r="K14" s="308"/>
      <c r="L14" s="308"/>
      <c r="M14" s="308"/>
      <c r="N14" s="309"/>
      <c r="O14" s="309"/>
      <c r="P14" s="309"/>
      <c r="Q14" s="309"/>
      <c r="R14" s="309"/>
      <c r="S14" s="309"/>
      <c r="T14" s="309"/>
    </row>
    <row r="15" spans="1:20" ht="18" customHeight="1">
      <c r="A15" s="327" t="s">
        <v>478</v>
      </c>
      <c r="B15" s="1284" t="s">
        <v>4</v>
      </c>
      <c r="C15" s="1284">
        <v>2386947.8236500002</v>
      </c>
      <c r="D15" s="1284"/>
      <c r="E15" s="1284"/>
      <c r="F15" s="1228"/>
      <c r="G15" s="1229"/>
      <c r="H15" s="1226">
        <f t="shared" si="2"/>
        <v>0</v>
      </c>
      <c r="J15" s="328"/>
      <c r="K15" s="329"/>
      <c r="L15" s="329"/>
      <c r="M15" s="329"/>
    </row>
    <row r="16" spans="1:20" ht="36.75" customHeight="1">
      <c r="A16" s="1296" t="s">
        <v>871</v>
      </c>
      <c r="B16" s="1284"/>
      <c r="C16" s="1284"/>
      <c r="D16" s="1284"/>
      <c r="E16" s="1284">
        <v>-766455</v>
      </c>
      <c r="F16" s="1228"/>
      <c r="G16" s="1229"/>
      <c r="H16" s="1226"/>
      <c r="J16" s="328"/>
      <c r="K16" s="329"/>
      <c r="L16" s="329"/>
      <c r="M16" s="329"/>
    </row>
    <row r="17" spans="1:10" ht="24" customHeight="1">
      <c r="A17" s="327" t="s">
        <v>872</v>
      </c>
      <c r="B17" s="1284">
        <v>-15460158</v>
      </c>
      <c r="C17" s="1284">
        <v>-2256468</v>
      </c>
      <c r="D17" s="1284">
        <v>-15565291</v>
      </c>
      <c r="E17" s="1284">
        <v>784561</v>
      </c>
      <c r="F17" s="1228">
        <f t="shared" si="0"/>
        <v>0.14595374769132372</v>
      </c>
      <c r="G17" s="1229">
        <f t="shared" si="1"/>
        <v>-5.0404518617737377E-2</v>
      </c>
      <c r="H17" s="1226">
        <f t="shared" si="2"/>
        <v>-0.34769427264202285</v>
      </c>
    </row>
    <row r="18" spans="1:10" ht="24" customHeight="1">
      <c r="A18" s="327" t="s">
        <v>479</v>
      </c>
      <c r="B18" s="1287">
        <v>56952158</v>
      </c>
      <c r="C18" s="1287">
        <v>3245648.6613599937</v>
      </c>
      <c r="D18" s="1287">
        <v>44065291</v>
      </c>
      <c r="E18" s="1287">
        <v>4016454</v>
      </c>
      <c r="F18" s="1228">
        <f t="shared" si="0"/>
        <v>5.6989037383973998E-2</v>
      </c>
      <c r="G18" s="1229">
        <f t="shared" si="1"/>
        <v>9.1147792488196669E-2</v>
      </c>
      <c r="H18" s="1226">
        <f t="shared" si="2"/>
        <v>1.2374888409261842</v>
      </c>
    </row>
    <row r="19" spans="1:10" ht="24" customHeight="1">
      <c r="A19" s="327" t="s">
        <v>480</v>
      </c>
      <c r="B19" s="381">
        <v>52843344</v>
      </c>
      <c r="C19" s="1286">
        <v>-2283134.538270006</v>
      </c>
      <c r="D19" s="1286">
        <v>56287820</v>
      </c>
      <c r="E19" s="1286">
        <v>7507755</v>
      </c>
      <c r="F19" s="1228">
        <f t="shared" si="0"/>
        <v>-4.3205716471501232E-2</v>
      </c>
      <c r="G19" s="1229">
        <f t="shared" si="1"/>
        <v>0.13338152019388919</v>
      </c>
      <c r="H19" s="1226">
        <f t="shared" si="2"/>
        <v>-3.2883541789389392</v>
      </c>
    </row>
    <row r="20" spans="1:10" ht="24" customHeight="1">
      <c r="A20" s="327" t="s">
        <v>481</v>
      </c>
      <c r="B20" s="381">
        <v>4108814</v>
      </c>
      <c r="C20" s="1286">
        <v>5528783.1996299997</v>
      </c>
      <c r="D20" s="1286">
        <v>-12222529</v>
      </c>
      <c r="E20" s="1286">
        <v>-3491302</v>
      </c>
      <c r="F20" s="1228">
        <f t="shared" si="0"/>
        <v>1.3455910147380727</v>
      </c>
      <c r="G20" s="1229">
        <f t="shared" si="1"/>
        <v>0.28564481213339726</v>
      </c>
      <c r="H20" s="1226">
        <f t="shared" si="2"/>
        <v>-0.63147746510184133</v>
      </c>
    </row>
    <row r="21" spans="1:10" ht="8.1" customHeight="1">
      <c r="A21" s="330"/>
      <c r="B21" s="383" t="s">
        <v>4</v>
      </c>
      <c r="C21" s="1288"/>
      <c r="D21" s="915" t="s">
        <v>4</v>
      </c>
      <c r="E21" s="1288"/>
      <c r="F21" s="1230"/>
      <c r="G21" s="1231"/>
      <c r="H21" s="1232"/>
    </row>
    <row r="22" spans="1:10" ht="8.1" customHeight="1">
      <c r="A22" s="916"/>
      <c r="B22" s="917"/>
      <c r="C22" s="917"/>
      <c r="D22" s="917"/>
      <c r="E22" s="918"/>
      <c r="F22" s="918"/>
      <c r="G22" s="918"/>
    </row>
    <row r="23" spans="1:10" s="94" customFormat="1" ht="15.75" customHeight="1">
      <c r="A23" s="1569"/>
      <c r="B23" s="1570"/>
      <c r="C23" s="1570"/>
      <c r="F23" s="93"/>
      <c r="G23" s="93"/>
      <c r="H23" s="93"/>
      <c r="I23" s="93"/>
      <c r="J23" s="93"/>
    </row>
    <row r="25" spans="1:10" ht="24.75" customHeight="1">
      <c r="A25" s="331" t="s">
        <v>4</v>
      </c>
      <c r="B25" s="382"/>
      <c r="C25" s="382"/>
    </row>
    <row r="26" spans="1:10">
      <c r="B26" s="382"/>
      <c r="C26" s="382"/>
    </row>
    <row r="27" spans="1:10">
      <c r="B27" s="382"/>
      <c r="C27" s="382"/>
    </row>
    <row r="28" spans="1:10">
      <c r="B28" s="382"/>
      <c r="C28" s="382"/>
    </row>
    <row r="29" spans="1:10" ht="15">
      <c r="B29" s="374"/>
      <c r="C29" s="375"/>
    </row>
    <row r="30" spans="1:10">
      <c r="B30" s="382"/>
      <c r="C30" s="382"/>
    </row>
    <row r="31" spans="1:10">
      <c r="B31" s="382"/>
      <c r="C31" s="382"/>
    </row>
    <row r="32" spans="1:10">
      <c r="B32" s="382"/>
      <c r="C32" s="382"/>
    </row>
    <row r="33" spans="2:3">
      <c r="B33" s="382"/>
      <c r="C33" s="382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1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129"/>
  <sheetViews>
    <sheetView showGridLines="0" showZeros="0" topLeftCell="A79" zoomScale="75" zoomScaleNormal="75" zoomScaleSheetLayoutView="70" workbookViewId="0">
      <selection activeCell="J95" sqref="J95:J129"/>
    </sheetView>
  </sheetViews>
  <sheetFormatPr defaultColWidth="7.85546875" defaultRowHeight="15"/>
  <cols>
    <col min="1" max="1" width="104.28515625" style="434" customWidth="1"/>
    <col min="2" max="2" width="16.42578125" style="433" bestFit="1" customWidth="1"/>
    <col min="3" max="3" width="0.85546875" style="434" customWidth="1"/>
    <col min="4" max="4" width="14.140625" style="434" customWidth="1"/>
    <col min="5" max="5" width="2.42578125" style="434" customWidth="1"/>
    <col min="6" max="6" width="17.42578125" style="434" customWidth="1"/>
    <col min="7" max="7" width="0.28515625" style="434" customWidth="1"/>
    <col min="8" max="8" width="14.7109375" style="434" customWidth="1"/>
    <col min="9" max="9" width="0.85546875" style="434" customWidth="1"/>
    <col min="10" max="10" width="9.140625" style="434" bestFit="1" customWidth="1"/>
    <col min="11" max="12" width="11.5703125" style="434" bestFit="1" customWidth="1"/>
    <col min="13" max="13" width="1.85546875" style="435" bestFit="1" customWidth="1"/>
    <col min="14" max="14" width="20.7109375" style="435" bestFit="1" customWidth="1"/>
    <col min="15" max="15" width="1.42578125" style="435" bestFit="1" customWidth="1"/>
    <col min="16" max="16" width="12.42578125" style="435" customWidth="1"/>
    <col min="17" max="17" width="3.5703125" style="435" customWidth="1"/>
    <col min="18" max="18" width="12.5703125" style="435" customWidth="1"/>
    <col min="19" max="19" width="7.85546875" style="436" customWidth="1"/>
    <col min="20" max="16384" width="7.85546875" style="434"/>
  </cols>
  <sheetData>
    <row r="1" spans="1:19" ht="15.75">
      <c r="A1" s="432" t="s">
        <v>550</v>
      </c>
      <c r="D1" s="432" t="s">
        <v>4</v>
      </c>
    </row>
    <row r="2" spans="1:19" ht="15.75">
      <c r="A2" s="1577" t="s">
        <v>551</v>
      </c>
      <c r="B2" s="1577"/>
      <c r="C2" s="1577"/>
      <c r="D2" s="1577"/>
      <c r="E2" s="1577"/>
      <c r="F2" s="1577"/>
      <c r="G2" s="1577"/>
      <c r="H2" s="1577"/>
      <c r="I2" s="1577"/>
      <c r="J2" s="1577"/>
      <c r="K2" s="1577"/>
      <c r="L2" s="1577"/>
    </row>
    <row r="3" spans="1:19" ht="15.75">
      <c r="A3" s="901"/>
      <c r="B3" s="437"/>
      <c r="C3" s="438"/>
      <c r="D3" s="437"/>
      <c r="E3" s="438"/>
      <c r="F3" s="438"/>
      <c r="G3" s="438"/>
      <c r="H3" s="438"/>
      <c r="I3" s="438"/>
      <c r="J3" s="438"/>
      <c r="K3" s="438"/>
      <c r="L3" s="438"/>
    </row>
    <row r="4" spans="1:19" ht="15.75">
      <c r="A4" s="436"/>
      <c r="B4" s="439" t="s">
        <v>4</v>
      </c>
      <c r="C4" s="440"/>
      <c r="D4" s="919"/>
      <c r="E4" s="436"/>
      <c r="F4" s="436"/>
      <c r="G4" s="436"/>
      <c r="H4" s="436"/>
      <c r="I4" s="436"/>
      <c r="J4" s="436"/>
      <c r="K4" s="441"/>
      <c r="L4" s="441" t="s">
        <v>2</v>
      </c>
    </row>
    <row r="5" spans="1:19" ht="15.75">
      <c r="A5" s="442"/>
      <c r="B5" s="443" t="s">
        <v>233</v>
      </c>
      <c r="C5" s="444"/>
      <c r="D5" s="1571" t="s">
        <v>235</v>
      </c>
      <c r="E5" s="1572"/>
      <c r="F5" s="1572"/>
      <c r="G5" s="1572"/>
      <c r="H5" s="1572"/>
      <c r="I5" s="1573"/>
      <c r="J5" s="1574" t="s">
        <v>449</v>
      </c>
      <c r="K5" s="1575"/>
      <c r="L5" s="1576"/>
    </row>
    <row r="6" spans="1:19" ht="15.75">
      <c r="A6" s="445" t="s">
        <v>3</v>
      </c>
      <c r="B6" s="446" t="s">
        <v>234</v>
      </c>
      <c r="C6" s="444"/>
      <c r="D6" s="447"/>
      <c r="E6" s="448"/>
      <c r="F6" s="447"/>
      <c r="G6" s="448"/>
      <c r="H6" s="447"/>
      <c r="I6" s="448"/>
      <c r="J6" s="449"/>
      <c r="K6" s="450"/>
      <c r="L6" s="450"/>
    </row>
    <row r="7" spans="1:19" ht="20.100000000000001" customHeight="1">
      <c r="A7" s="451"/>
      <c r="B7" s="452" t="s">
        <v>726</v>
      </c>
      <c r="C7" s="453" t="s">
        <v>4</v>
      </c>
      <c r="D7" s="454" t="s">
        <v>450</v>
      </c>
      <c r="E7" s="455"/>
      <c r="F7" s="452" t="s">
        <v>552</v>
      </c>
      <c r="G7" s="456"/>
      <c r="H7" s="452" t="s">
        <v>452</v>
      </c>
      <c r="I7" s="456"/>
      <c r="J7" s="457" t="s">
        <v>238</v>
      </c>
      <c r="K7" s="458" t="s">
        <v>453</v>
      </c>
      <c r="L7" s="458" t="s">
        <v>454</v>
      </c>
    </row>
    <row r="8" spans="1:19" s="464" customFormat="1">
      <c r="A8" s="459">
        <v>1</v>
      </c>
      <c r="B8" s="460">
        <v>2</v>
      </c>
      <c r="C8" s="461"/>
      <c r="D8" s="460">
        <v>3</v>
      </c>
      <c r="E8" s="461"/>
      <c r="F8" s="462">
        <v>4</v>
      </c>
      <c r="G8" s="461"/>
      <c r="H8" s="460">
        <v>5</v>
      </c>
      <c r="I8" s="461"/>
      <c r="J8" s="461">
        <v>6</v>
      </c>
      <c r="K8" s="461">
        <v>7</v>
      </c>
      <c r="L8" s="459">
        <v>8</v>
      </c>
      <c r="M8" s="435"/>
      <c r="N8" s="435"/>
      <c r="O8" s="435"/>
      <c r="P8" s="435"/>
      <c r="Q8" s="435"/>
      <c r="R8" s="435"/>
      <c r="S8" s="463"/>
    </row>
    <row r="9" spans="1:19" s="464" customFormat="1" ht="20.100000000000001" customHeight="1">
      <c r="A9" s="465" t="s">
        <v>553</v>
      </c>
      <c r="B9" s="1234">
        <v>387734520</v>
      </c>
      <c r="C9" s="1235"/>
      <c r="D9" s="1234">
        <v>38737015.888759993</v>
      </c>
      <c r="E9" s="466"/>
      <c r="F9" s="1234">
        <v>64777342.902799964</v>
      </c>
      <c r="G9" s="466"/>
      <c r="H9" s="1246">
        <v>90286468.818159923</v>
      </c>
      <c r="I9" s="466"/>
      <c r="J9" s="467">
        <v>9.9906028198778876E-2</v>
      </c>
      <c r="K9" s="467">
        <v>0.16706622588775424</v>
      </c>
      <c r="L9" s="467">
        <v>0.23285641118092845</v>
      </c>
      <c r="M9" s="468"/>
      <c r="N9" s="468"/>
      <c r="O9" s="468"/>
      <c r="P9" s="468"/>
      <c r="Q9" s="468"/>
      <c r="R9" s="468"/>
      <c r="S9" s="463"/>
    </row>
    <row r="10" spans="1:19" s="464" customFormat="1" ht="15.75">
      <c r="A10" s="469" t="s">
        <v>554</v>
      </c>
      <c r="B10" s="1236"/>
      <c r="C10" s="1237"/>
      <c r="D10" s="1236" t="s">
        <v>4</v>
      </c>
      <c r="E10" s="1238"/>
      <c r="F10" s="1236"/>
      <c r="G10" s="1238"/>
      <c r="H10" s="1247"/>
      <c r="I10" s="1238"/>
      <c r="J10" s="470"/>
      <c r="K10" s="472"/>
      <c r="L10" s="472"/>
      <c r="M10" s="468"/>
      <c r="N10" s="468"/>
      <c r="O10" s="468"/>
      <c r="P10" s="468"/>
      <c r="Q10" s="468"/>
      <c r="R10" s="468"/>
      <c r="S10" s="463"/>
    </row>
    <row r="11" spans="1:19" s="464" customFormat="1" ht="20.100000000000001" customHeight="1">
      <c r="A11" s="465" t="s">
        <v>555</v>
      </c>
      <c r="B11" s="1236">
        <v>359731300</v>
      </c>
      <c r="C11" s="1237"/>
      <c r="D11" s="1236">
        <v>36178821.237669997</v>
      </c>
      <c r="E11" s="1238"/>
      <c r="F11" s="1236">
        <v>60395233.505699977</v>
      </c>
      <c r="G11" s="1238"/>
      <c r="H11" s="1246">
        <v>83834060.405389994</v>
      </c>
      <c r="I11" s="1238"/>
      <c r="J11" s="467">
        <v>0.10057179132777715</v>
      </c>
      <c r="K11" s="467">
        <v>0.1678898486334105</v>
      </c>
      <c r="L11" s="467">
        <v>0.23304633320867546</v>
      </c>
      <c r="M11" s="468"/>
      <c r="N11" s="468"/>
      <c r="O11" s="468"/>
      <c r="P11" s="468"/>
      <c r="Q11" s="468"/>
      <c r="R11" s="468"/>
      <c r="S11" s="463"/>
    </row>
    <row r="12" spans="1:19" s="464" customFormat="1" ht="15.75">
      <c r="A12" s="469" t="s">
        <v>556</v>
      </c>
      <c r="B12" s="1239"/>
      <c r="C12" s="1240"/>
      <c r="D12" s="1239" t="s">
        <v>4</v>
      </c>
      <c r="E12" s="1238"/>
      <c r="F12" s="1236"/>
      <c r="G12" s="1238"/>
      <c r="H12" s="1247"/>
      <c r="I12" s="1238"/>
      <c r="J12" s="470"/>
      <c r="K12" s="472"/>
      <c r="L12" s="472"/>
      <c r="M12" s="468"/>
      <c r="N12" s="468"/>
      <c r="O12" s="468"/>
      <c r="P12" s="468"/>
      <c r="Q12" s="468"/>
      <c r="R12" s="468"/>
      <c r="S12" s="463"/>
    </row>
    <row r="13" spans="1:19" s="464" customFormat="1">
      <c r="A13" s="471" t="s">
        <v>557</v>
      </c>
      <c r="B13" s="1239">
        <v>179600000</v>
      </c>
      <c r="C13" s="1240"/>
      <c r="D13" s="1239">
        <v>20579063.035359997</v>
      </c>
      <c r="E13" s="1241"/>
      <c r="F13" s="1239">
        <v>32056097.851789989</v>
      </c>
      <c r="G13" s="1241"/>
      <c r="H13" s="1247">
        <v>42378324.527939998</v>
      </c>
      <c r="I13" s="1241"/>
      <c r="J13" s="472">
        <v>0.11458275632160354</v>
      </c>
      <c r="K13" s="472">
        <v>0.17848606821709348</v>
      </c>
      <c r="L13" s="472">
        <v>0.23595949069008906</v>
      </c>
      <c r="M13" s="468"/>
      <c r="N13" s="468"/>
      <c r="O13" s="468"/>
      <c r="P13" s="468"/>
      <c r="Q13" s="468"/>
      <c r="R13" s="468"/>
      <c r="S13" s="463"/>
    </row>
    <row r="14" spans="1:19" s="464" customFormat="1">
      <c r="A14" s="471" t="s">
        <v>558</v>
      </c>
      <c r="B14" s="1239">
        <v>73000000</v>
      </c>
      <c r="C14" s="1240"/>
      <c r="D14" s="1239">
        <v>5195960.233070001</v>
      </c>
      <c r="E14" s="1241"/>
      <c r="F14" s="1239">
        <v>10177775.302340003</v>
      </c>
      <c r="G14" s="1241"/>
      <c r="H14" s="1247">
        <v>15506397.175870003</v>
      </c>
      <c r="I14" s="1241"/>
      <c r="J14" s="472">
        <v>7.1177537439315083E-2</v>
      </c>
      <c r="K14" s="472">
        <v>0.13942157948410963</v>
      </c>
      <c r="L14" s="472">
        <v>0.21241639966945211</v>
      </c>
      <c r="M14" s="468"/>
      <c r="N14" s="468"/>
      <c r="O14" s="468"/>
      <c r="P14" s="468"/>
      <c r="Q14" s="468"/>
      <c r="R14" s="1248"/>
      <c r="S14" s="463"/>
    </row>
    <row r="15" spans="1:19" s="464" customFormat="1">
      <c r="A15" s="473" t="s">
        <v>559</v>
      </c>
      <c r="B15" s="1239"/>
      <c r="C15" s="1240"/>
      <c r="D15" s="1239"/>
      <c r="E15" s="1241"/>
      <c r="F15" s="1239"/>
      <c r="G15" s="1241"/>
      <c r="H15" s="1247"/>
      <c r="I15" s="1241"/>
      <c r="J15" s="474"/>
      <c r="K15" s="472"/>
      <c r="L15" s="472"/>
      <c r="M15" s="468"/>
      <c r="N15" s="468"/>
      <c r="O15" s="468"/>
      <c r="P15" s="468"/>
      <c r="Q15" s="468"/>
      <c r="R15" s="1248"/>
      <c r="S15" s="463"/>
    </row>
    <row r="16" spans="1:19" s="464" customFormat="1">
      <c r="A16" s="471" t="s">
        <v>560</v>
      </c>
      <c r="B16" s="1239">
        <v>4356552</v>
      </c>
      <c r="C16" s="1240"/>
      <c r="D16" s="1239">
        <v>316709.31197000004</v>
      </c>
      <c r="E16" s="1241"/>
      <c r="F16" s="1239">
        <v>647098.64843000006</v>
      </c>
      <c r="G16" s="1241"/>
      <c r="H16" s="1247">
        <v>996798.73357000004</v>
      </c>
      <c r="I16" s="1241"/>
      <c r="J16" s="472">
        <v>7.2697241297705162E-2</v>
      </c>
      <c r="K16" s="472">
        <v>0.14853458616584861</v>
      </c>
      <c r="L16" s="472">
        <v>0.22880450722727516</v>
      </c>
      <c r="M16" s="468"/>
      <c r="N16" s="468"/>
      <c r="O16" s="468"/>
      <c r="P16" s="468"/>
      <c r="Q16" s="468"/>
      <c r="R16" s="1248"/>
      <c r="S16" s="463"/>
    </row>
    <row r="17" spans="1:19" s="464" customFormat="1">
      <c r="A17" s="471" t="s">
        <v>561</v>
      </c>
      <c r="B17" s="1239">
        <v>68343974</v>
      </c>
      <c r="C17" s="1240"/>
      <c r="D17" s="1239">
        <v>4854540.0120400004</v>
      </c>
      <c r="E17" s="1241"/>
      <c r="F17" s="1239">
        <v>9492116.2753000017</v>
      </c>
      <c r="G17" s="1241"/>
      <c r="H17" s="1247">
        <v>14455936.424570004</v>
      </c>
      <c r="I17" s="1241"/>
      <c r="J17" s="472">
        <v>7.1030988219093025E-2</v>
      </c>
      <c r="K17" s="472">
        <v>0.1388873915248183</v>
      </c>
      <c r="L17" s="472">
        <v>0.21151735227702742</v>
      </c>
      <c r="M17" s="468"/>
      <c r="N17" s="468"/>
      <c r="O17" s="468"/>
      <c r="P17" s="468"/>
      <c r="Q17" s="468"/>
      <c r="R17" s="1248"/>
      <c r="S17" s="463"/>
    </row>
    <row r="18" spans="1:19" s="464" customFormat="1">
      <c r="A18" s="471" t="s">
        <v>562</v>
      </c>
      <c r="B18" s="1239">
        <v>299474</v>
      </c>
      <c r="C18" s="1240"/>
      <c r="D18" s="1239">
        <v>24710.909059999998</v>
      </c>
      <c r="E18" s="1241"/>
      <c r="F18" s="1239">
        <v>38560.378609999992</v>
      </c>
      <c r="G18" s="1241"/>
      <c r="H18" s="1247">
        <v>53662.017730000007</v>
      </c>
      <c r="I18" s="1241"/>
      <c r="J18" s="472">
        <v>8.2514372065688499E-2</v>
      </c>
      <c r="K18" s="472">
        <v>0.1287603551894321</v>
      </c>
      <c r="L18" s="472">
        <v>0.17918756796917265</v>
      </c>
      <c r="M18" s="468"/>
      <c r="N18" s="468"/>
      <c r="O18" s="468"/>
      <c r="P18" s="468"/>
      <c r="Q18" s="468"/>
      <c r="R18" s="1248"/>
      <c r="S18" s="463"/>
    </row>
    <row r="19" spans="1:19" s="464" customFormat="1">
      <c r="A19" s="471" t="s">
        <v>563</v>
      </c>
      <c r="B19" s="1239">
        <v>2080000</v>
      </c>
      <c r="C19" s="1240"/>
      <c r="D19" s="1239">
        <v>180661.2285</v>
      </c>
      <c r="E19" s="1241"/>
      <c r="F19" s="1239">
        <v>351725.00650000002</v>
      </c>
      <c r="G19" s="1241"/>
      <c r="H19" s="1247">
        <v>528442.03249999997</v>
      </c>
      <c r="I19" s="1241"/>
      <c r="J19" s="472">
        <v>8.6856359855769227E-2</v>
      </c>
      <c r="K19" s="472">
        <v>0.1690985608173077</v>
      </c>
      <c r="L19" s="472">
        <v>0.25405866947115385</v>
      </c>
      <c r="M19" s="468"/>
      <c r="N19" s="468"/>
      <c r="O19" s="468"/>
      <c r="P19" s="468"/>
      <c r="Q19" s="468"/>
      <c r="R19" s="1248"/>
      <c r="S19" s="463"/>
    </row>
    <row r="20" spans="1:19" s="464" customFormat="1">
      <c r="A20" s="471" t="s">
        <v>564</v>
      </c>
      <c r="B20" s="1239">
        <v>34800000</v>
      </c>
      <c r="C20" s="1240"/>
      <c r="D20" s="1239">
        <v>3204359.8084299993</v>
      </c>
      <c r="E20" s="1241"/>
      <c r="F20" s="1239">
        <v>6028590.5554799987</v>
      </c>
      <c r="G20" s="1241"/>
      <c r="H20" s="1247">
        <v>10306634.433659999</v>
      </c>
      <c r="I20" s="1241"/>
      <c r="J20" s="472">
        <v>9.2079304839942505E-2</v>
      </c>
      <c r="K20" s="472">
        <v>0.17323536078965512</v>
      </c>
      <c r="L20" s="472">
        <v>0.29616765613965512</v>
      </c>
      <c r="M20" s="468"/>
      <c r="N20" s="468"/>
      <c r="O20" s="468"/>
      <c r="P20" s="468"/>
      <c r="Q20" s="468"/>
      <c r="R20" s="1248"/>
      <c r="S20" s="463"/>
    </row>
    <row r="21" spans="1:19" s="464" customFormat="1">
      <c r="A21" s="473" t="s">
        <v>565</v>
      </c>
      <c r="B21" s="1239"/>
      <c r="C21" s="1240"/>
      <c r="D21" s="1239"/>
      <c r="E21" s="1241"/>
      <c r="F21" s="1239"/>
      <c r="G21" s="1241"/>
      <c r="H21" s="1247"/>
      <c r="I21" s="1241"/>
      <c r="J21" s="472"/>
      <c r="K21" s="472"/>
      <c r="L21" s="472"/>
      <c r="M21" s="468"/>
      <c r="N21" s="468"/>
      <c r="O21" s="468"/>
      <c r="P21" s="468"/>
      <c r="Q21" s="468"/>
      <c r="R21" s="1248"/>
      <c r="S21" s="463"/>
    </row>
    <row r="22" spans="1:19" s="464" customFormat="1">
      <c r="A22" s="471" t="s">
        <v>566</v>
      </c>
      <c r="B22" s="1239">
        <v>6240</v>
      </c>
      <c r="C22" s="1240"/>
      <c r="D22" s="1239">
        <v>173.46199999999999</v>
      </c>
      <c r="E22" s="1241"/>
      <c r="F22" s="1239">
        <v>716.32899999999995</v>
      </c>
      <c r="G22" s="1241"/>
      <c r="H22" s="1247">
        <v>105.48599</v>
      </c>
      <c r="I22" s="1241"/>
      <c r="J22" s="472">
        <v>2.7798397435897435E-2</v>
      </c>
      <c r="K22" s="472">
        <v>0.11479631410256409</v>
      </c>
      <c r="L22" s="472">
        <v>1.6904806089743589E-2</v>
      </c>
      <c r="M22" s="468"/>
      <c r="N22" s="468"/>
      <c r="O22" s="468"/>
      <c r="P22" s="468"/>
      <c r="Q22" s="468"/>
      <c r="R22" s="1248"/>
      <c r="S22" s="463"/>
    </row>
    <row r="23" spans="1:19" s="464" customFormat="1">
      <c r="A23" s="471" t="s">
        <v>567</v>
      </c>
      <c r="B23" s="1239">
        <v>64300000</v>
      </c>
      <c r="C23" s="1240"/>
      <c r="D23" s="1239">
        <v>6515490.2673099991</v>
      </c>
      <c r="E23" s="1241"/>
      <c r="F23" s="1239">
        <v>10759414.449999999</v>
      </c>
      <c r="G23" s="1241"/>
      <c r="H23" s="1247">
        <v>13586578.562350007</v>
      </c>
      <c r="I23" s="1241"/>
      <c r="J23" s="472">
        <v>0.10132955314634524</v>
      </c>
      <c r="K23" s="472">
        <v>0.16733148444790044</v>
      </c>
      <c r="L23" s="472">
        <v>0.21129982212052886</v>
      </c>
      <c r="M23" s="468"/>
      <c r="N23" s="468"/>
      <c r="O23" s="468"/>
      <c r="P23" s="468"/>
      <c r="Q23" s="468"/>
      <c r="R23" s="1248"/>
      <c r="S23" s="463"/>
    </row>
    <row r="24" spans="1:19" s="464" customFormat="1">
      <c r="A24" s="473" t="s">
        <v>559</v>
      </c>
      <c r="B24" s="1239"/>
      <c r="C24" s="1240"/>
      <c r="D24" s="1239"/>
      <c r="E24" s="1241"/>
      <c r="F24" s="1239"/>
      <c r="G24" s="1241"/>
      <c r="H24" s="1247"/>
      <c r="I24" s="1241"/>
      <c r="J24" s="474"/>
      <c r="K24" s="472"/>
      <c r="L24" s="472"/>
      <c r="M24" s="468"/>
      <c r="N24" s="468"/>
      <c r="O24" s="468"/>
      <c r="P24" s="468"/>
      <c r="Q24" s="468"/>
      <c r="R24" s="1248"/>
      <c r="S24" s="463"/>
    </row>
    <row r="25" spans="1:19" s="464" customFormat="1">
      <c r="A25" s="471" t="s">
        <v>568</v>
      </c>
      <c r="B25" s="1239">
        <v>53950000</v>
      </c>
      <c r="C25" s="1240"/>
      <c r="D25" s="1239">
        <v>5573022.0373200001</v>
      </c>
      <c r="E25" s="1241"/>
      <c r="F25" s="1239">
        <v>9048728.4494399987</v>
      </c>
      <c r="G25" s="1241"/>
      <c r="H25" s="1247">
        <v>11201951.399190007</v>
      </c>
      <c r="I25" s="1241"/>
      <c r="J25" s="472">
        <v>0.10329975972789621</v>
      </c>
      <c r="K25" s="472">
        <v>0.16772434568007413</v>
      </c>
      <c r="L25" s="472">
        <v>0.2076357997996294</v>
      </c>
      <c r="M25" s="468"/>
      <c r="N25" s="468"/>
      <c r="O25" s="468"/>
      <c r="P25" s="468"/>
      <c r="Q25" s="468"/>
      <c r="R25" s="1248"/>
      <c r="S25" s="463"/>
    </row>
    <row r="26" spans="1:19" s="464" customFormat="1">
      <c r="A26" s="471" t="s">
        <v>569</v>
      </c>
      <c r="B26" s="1239">
        <v>10346000</v>
      </c>
      <c r="C26" s="1240"/>
      <c r="D26" s="1239">
        <v>942468.22999000014</v>
      </c>
      <c r="E26" s="1241"/>
      <c r="F26" s="1239">
        <v>1710694.0003599999</v>
      </c>
      <c r="G26" s="1241"/>
      <c r="H26" s="1247">
        <v>2384635.1629599994</v>
      </c>
      <c r="I26" s="1241"/>
      <c r="J26" s="472">
        <v>9.1094938139377551E-2</v>
      </c>
      <c r="K26" s="472">
        <v>0.16534834722211483</v>
      </c>
      <c r="L26" s="472">
        <v>0.23048861037695723</v>
      </c>
      <c r="M26" s="468"/>
      <c r="N26" s="468"/>
      <c r="O26" s="468"/>
      <c r="P26" s="468"/>
      <c r="Q26" s="468"/>
      <c r="R26" s="1248"/>
      <c r="S26" s="463"/>
    </row>
    <row r="27" spans="1:19" s="464" customFormat="1">
      <c r="A27" s="471" t="s">
        <v>570</v>
      </c>
      <c r="B27" s="1239">
        <v>4000</v>
      </c>
      <c r="C27" s="1240"/>
      <c r="D27" s="1239"/>
      <c r="E27" s="1241"/>
      <c r="F27" s="1239">
        <v>-7.9998000000000005</v>
      </c>
      <c r="G27" s="1241"/>
      <c r="H27" s="1247">
        <v>-7.9998000000000005</v>
      </c>
      <c r="I27" s="1241"/>
      <c r="J27" s="472"/>
      <c r="K27" s="472"/>
      <c r="L27" s="472"/>
      <c r="M27" s="468"/>
      <c r="N27" s="468"/>
      <c r="O27" s="468"/>
      <c r="P27" s="468"/>
      <c r="Q27" s="468"/>
      <c r="R27" s="1248"/>
      <c r="S27" s="463"/>
    </row>
    <row r="28" spans="1:19" s="464" customFormat="1">
      <c r="A28" s="471" t="s">
        <v>571</v>
      </c>
      <c r="B28" s="1239">
        <v>1400000</v>
      </c>
      <c r="C28" s="1240"/>
      <c r="D28" s="1239">
        <v>109853.58</v>
      </c>
      <c r="E28" s="1241"/>
      <c r="F28" s="1239">
        <v>240349.125</v>
      </c>
      <c r="G28" s="1241"/>
      <c r="H28" s="1247">
        <v>378250.85100000002</v>
      </c>
      <c r="I28" s="1241"/>
      <c r="J28" s="472">
        <v>7.8466842857142852E-2</v>
      </c>
      <c r="K28" s="472">
        <v>0.17167794642857143</v>
      </c>
      <c r="L28" s="472">
        <v>0.27017917928571428</v>
      </c>
      <c r="M28" s="468"/>
      <c r="N28" s="468"/>
      <c r="O28" s="468"/>
      <c r="P28" s="468"/>
      <c r="Q28" s="468"/>
      <c r="R28" s="1248"/>
      <c r="S28" s="463"/>
    </row>
    <row r="29" spans="1:19" s="464" customFormat="1">
      <c r="A29" s="471" t="s">
        <v>572</v>
      </c>
      <c r="B29" s="1239">
        <v>4551300</v>
      </c>
      <c r="C29" s="1240"/>
      <c r="D29" s="1239">
        <v>393407.12099999998</v>
      </c>
      <c r="E29" s="1241"/>
      <c r="F29" s="1239">
        <v>781255.21699999995</v>
      </c>
      <c r="G29" s="1241"/>
      <c r="H29" s="1247">
        <v>1149406.7814800001</v>
      </c>
      <c r="I29" s="1241"/>
      <c r="J29" s="472">
        <v>8.6438406828818135E-2</v>
      </c>
      <c r="K29" s="472">
        <v>0.17165539889701842</v>
      </c>
      <c r="L29" s="472">
        <v>0.25254471941643047</v>
      </c>
      <c r="M29" s="468"/>
      <c r="N29" s="468"/>
      <c r="O29" s="468"/>
      <c r="P29" s="468"/>
      <c r="Q29" s="468"/>
      <c r="R29" s="1248"/>
      <c r="S29" s="463"/>
    </row>
    <row r="30" spans="1:19" s="464" customFormat="1">
      <c r="A30" s="471" t="s">
        <v>573</v>
      </c>
      <c r="B30" s="1239"/>
      <c r="C30" s="1240"/>
      <c r="D30" s="1239">
        <v>2.7E-2</v>
      </c>
      <c r="E30" s="1241"/>
      <c r="F30" s="1239">
        <v>5.1999999999999998E-2</v>
      </c>
      <c r="G30" s="1241"/>
      <c r="H30" s="1247">
        <v>7.4999999999999997E-2</v>
      </c>
      <c r="I30" s="1241"/>
      <c r="J30" s="472"/>
      <c r="K30" s="472"/>
      <c r="L30" s="472"/>
      <c r="M30" s="468"/>
      <c r="N30" s="468"/>
      <c r="O30" s="468"/>
      <c r="P30" s="468"/>
      <c r="Q30" s="468"/>
      <c r="R30" s="1248"/>
      <c r="S30" s="463"/>
    </row>
    <row r="31" spans="1:19" s="464" customFormat="1">
      <c r="A31" s="471" t="s">
        <v>574</v>
      </c>
      <c r="B31" s="1239"/>
      <c r="C31" s="1240"/>
      <c r="D31" s="1239"/>
      <c r="E31" s="1241"/>
      <c r="F31" s="1239">
        <v>8.5900000000000004E-3</v>
      </c>
      <c r="G31" s="1241"/>
      <c r="H31" s="1247">
        <v>8.5900000000000004E-3</v>
      </c>
      <c r="I31" s="1241"/>
      <c r="J31" s="472"/>
      <c r="K31" s="472"/>
      <c r="L31" s="472"/>
      <c r="M31" s="468"/>
      <c r="N31" s="468"/>
      <c r="O31" s="468"/>
      <c r="P31" s="468"/>
      <c r="Q31" s="468"/>
      <c r="R31" s="1248"/>
      <c r="S31" s="463"/>
    </row>
    <row r="32" spans="1:19" s="464" customFormat="1">
      <c r="A32" s="475" t="s">
        <v>575</v>
      </c>
      <c r="B32" s="1239"/>
      <c r="C32" s="1240"/>
      <c r="D32" s="1239">
        <v>25.937000000000001</v>
      </c>
      <c r="E32" s="1241"/>
      <c r="F32" s="1239">
        <v>25.937000000000001</v>
      </c>
      <c r="G32" s="1241"/>
      <c r="H32" s="1247">
        <v>25.957000000000001</v>
      </c>
      <c r="I32" s="1241"/>
      <c r="J32" s="472"/>
      <c r="K32" s="472"/>
      <c r="L32" s="472"/>
      <c r="M32" s="468"/>
      <c r="N32" s="468"/>
      <c r="O32" s="468"/>
      <c r="P32" s="468"/>
      <c r="Q32" s="468"/>
      <c r="R32" s="1248"/>
      <c r="S32" s="463"/>
    </row>
    <row r="33" spans="1:19" s="464" customFormat="1" ht="20.100000000000001" customHeight="1">
      <c r="A33" s="465" t="s">
        <v>576</v>
      </c>
      <c r="B33" s="1236">
        <v>25806040</v>
      </c>
      <c r="C33" s="1237"/>
      <c r="D33" s="1236">
        <v>2548922.2716499963</v>
      </c>
      <c r="E33" s="1238"/>
      <c r="F33" s="1236">
        <v>4360189.2207099861</v>
      </c>
      <c r="G33" s="1238"/>
      <c r="H33" s="1246">
        <v>6423433.8858299283</v>
      </c>
      <c r="I33" s="1238"/>
      <c r="J33" s="467">
        <v>9.8772313444836807E-2</v>
      </c>
      <c r="K33" s="467">
        <v>0.16896002721494605</v>
      </c>
      <c r="L33" s="467">
        <v>0.24891203322283964</v>
      </c>
      <c r="M33" s="468"/>
      <c r="N33" s="468"/>
      <c r="O33" s="468"/>
      <c r="P33" s="468"/>
      <c r="Q33" s="468"/>
      <c r="R33" s="1248"/>
      <c r="S33" s="463"/>
    </row>
    <row r="34" spans="1:19" s="464" customFormat="1" ht="15.75">
      <c r="A34" s="469" t="s">
        <v>556</v>
      </c>
      <c r="B34" s="1239"/>
      <c r="C34" s="1240"/>
      <c r="D34" s="1239"/>
      <c r="E34" s="1241"/>
      <c r="F34" s="1236"/>
      <c r="G34" s="1241"/>
      <c r="H34" s="1247"/>
      <c r="I34" s="1241"/>
      <c r="J34" s="474"/>
      <c r="K34" s="472"/>
      <c r="L34" s="472"/>
      <c r="M34" s="468"/>
      <c r="N34" s="468"/>
      <c r="O34" s="468"/>
      <c r="P34" s="468"/>
      <c r="Q34" s="468"/>
      <c r="R34" s="1248"/>
      <c r="S34" s="463"/>
    </row>
    <row r="35" spans="1:19" s="464" customFormat="1">
      <c r="A35" s="471" t="s">
        <v>577</v>
      </c>
      <c r="B35" s="1239">
        <v>2781618</v>
      </c>
      <c r="C35" s="1240"/>
      <c r="D35" s="1239">
        <v>65.680050000000008</v>
      </c>
      <c r="E35" s="1242"/>
      <c r="F35" s="1239">
        <v>12017.247049999998</v>
      </c>
      <c r="G35" s="1242"/>
      <c r="H35" s="1247">
        <v>39905.010040000001</v>
      </c>
      <c r="I35" s="1242"/>
      <c r="J35" s="472">
        <v>2.3612174640802586E-5</v>
      </c>
      <c r="K35" s="472">
        <v>4.3202362977231229E-3</v>
      </c>
      <c r="L35" s="472">
        <v>1.4345970596969102E-2</v>
      </c>
      <c r="M35" s="468"/>
      <c r="N35" s="468"/>
      <c r="O35" s="468"/>
      <c r="P35" s="468"/>
      <c r="Q35" s="468"/>
      <c r="R35" s="1248"/>
      <c r="S35" s="463"/>
    </row>
    <row r="36" spans="1:19" s="464" customFormat="1">
      <c r="A36" s="473" t="s">
        <v>578</v>
      </c>
      <c r="B36" s="1239"/>
      <c r="C36" s="1240"/>
      <c r="D36" s="1239"/>
      <c r="E36" s="1241"/>
      <c r="F36" s="1239"/>
      <c r="G36" s="1241"/>
      <c r="H36" s="1247"/>
      <c r="I36" s="1241"/>
      <c r="J36" s="474"/>
      <c r="K36" s="472"/>
      <c r="L36" s="472"/>
      <c r="M36" s="468"/>
      <c r="N36" s="468"/>
      <c r="O36" s="468"/>
      <c r="P36" s="468"/>
      <c r="Q36" s="468"/>
      <c r="R36" s="1248"/>
      <c r="S36" s="463"/>
    </row>
    <row r="37" spans="1:19" s="464" customFormat="1">
      <c r="A37" s="476" t="s">
        <v>579</v>
      </c>
      <c r="B37" s="1239">
        <v>2107518</v>
      </c>
      <c r="C37" s="1240"/>
      <c r="D37" s="1239"/>
      <c r="E37" s="1241"/>
      <c r="F37" s="1239"/>
      <c r="G37" s="1241"/>
      <c r="H37" s="1247">
        <v>194.42958999999999</v>
      </c>
      <c r="I37" s="1241"/>
      <c r="J37" s="472"/>
      <c r="K37" s="472"/>
      <c r="L37" s="472">
        <v>9.2255245269554046E-5</v>
      </c>
      <c r="M37" s="468"/>
      <c r="N37" s="468"/>
      <c r="O37" s="468"/>
      <c r="P37" s="468"/>
      <c r="Q37" s="468"/>
      <c r="R37" s="468"/>
      <c r="S37" s="463"/>
    </row>
    <row r="38" spans="1:19" s="464" customFormat="1">
      <c r="A38" s="476" t="s">
        <v>740</v>
      </c>
      <c r="B38" s="1239">
        <v>350000</v>
      </c>
      <c r="C38" s="1240"/>
      <c r="D38" s="1239">
        <v>65.680050000000008</v>
      </c>
      <c r="E38" s="1241"/>
      <c r="F38" s="1239">
        <v>12017.247049999998</v>
      </c>
      <c r="G38" s="1241"/>
      <c r="H38" s="1247">
        <v>39710.580450000001</v>
      </c>
      <c r="I38" s="1241"/>
      <c r="J38" s="472">
        <v>1.8765728571428574E-4</v>
      </c>
      <c r="K38" s="472">
        <v>3.4334991571428566E-2</v>
      </c>
      <c r="L38" s="472">
        <v>0.11345880128571428</v>
      </c>
      <c r="M38" s="468"/>
      <c r="N38" s="468"/>
      <c r="O38" s="468"/>
      <c r="P38" s="468"/>
      <c r="Q38" s="468"/>
      <c r="R38" s="468"/>
      <c r="S38" s="463"/>
    </row>
    <row r="39" spans="1:19" s="464" customFormat="1">
      <c r="A39" s="471" t="s">
        <v>741</v>
      </c>
      <c r="B39" s="1239">
        <v>324100</v>
      </c>
      <c r="C39" s="1240"/>
      <c r="D39" s="1239"/>
      <c r="E39" s="1241"/>
      <c r="F39" s="1239"/>
      <c r="G39" s="1241"/>
      <c r="H39" s="1247"/>
      <c r="I39" s="1241"/>
      <c r="J39" s="472"/>
      <c r="K39" s="472"/>
      <c r="L39" s="472"/>
      <c r="M39" s="468"/>
      <c r="N39" s="468"/>
      <c r="O39" s="468"/>
      <c r="P39" s="468"/>
      <c r="Q39" s="468"/>
      <c r="R39" s="468"/>
      <c r="S39" s="463"/>
    </row>
    <row r="40" spans="1:19" s="468" customFormat="1">
      <c r="A40" s="471" t="s">
        <v>580</v>
      </c>
      <c r="B40" s="1239">
        <v>4184000</v>
      </c>
      <c r="C40" s="1240"/>
      <c r="D40" s="1239">
        <v>349704.82879</v>
      </c>
      <c r="E40" s="1241"/>
      <c r="F40" s="1239">
        <v>729924.66813999997</v>
      </c>
      <c r="G40" s="1241"/>
      <c r="H40" s="1247">
        <v>1116614.24394</v>
      </c>
      <c r="I40" s="1241"/>
      <c r="J40" s="472">
        <v>8.358146003585086E-2</v>
      </c>
      <c r="K40" s="472">
        <v>0.17445618263384322</v>
      </c>
      <c r="L40" s="472">
        <v>0.26687720935468451</v>
      </c>
      <c r="S40" s="463"/>
    </row>
    <row r="41" spans="1:19" s="468" customFormat="1">
      <c r="A41" s="471" t="s">
        <v>581</v>
      </c>
      <c r="B41" s="1239">
        <v>16247096</v>
      </c>
      <c r="C41" s="1240"/>
      <c r="D41" s="1239">
        <v>1979520.7102899961</v>
      </c>
      <c r="E41" s="1241"/>
      <c r="F41" s="1239">
        <v>3181648.8340099864</v>
      </c>
      <c r="G41" s="1241"/>
      <c r="H41" s="1247">
        <v>4614212.5656799283</v>
      </c>
      <c r="I41" s="1241"/>
      <c r="J41" s="472">
        <v>0.12183843255988616</v>
      </c>
      <c r="K41" s="472">
        <v>0.19582877050827954</v>
      </c>
      <c r="L41" s="472">
        <v>0.28400229589829029</v>
      </c>
      <c r="S41" s="463"/>
    </row>
    <row r="42" spans="1:19" s="468" customFormat="1">
      <c r="A42" s="471" t="s">
        <v>582</v>
      </c>
      <c r="B42" s="1239">
        <v>2593326</v>
      </c>
      <c r="C42" s="1240"/>
      <c r="D42" s="1239">
        <v>219631.05252</v>
      </c>
      <c r="E42" s="1241"/>
      <c r="F42" s="1239">
        <v>436598.47151</v>
      </c>
      <c r="G42" s="1241"/>
      <c r="H42" s="1247">
        <v>652702.06617000012</v>
      </c>
      <c r="I42" s="1241"/>
      <c r="J42" s="472">
        <v>8.4690876704278592E-2</v>
      </c>
      <c r="K42" s="472">
        <v>0.16835464245914319</v>
      </c>
      <c r="L42" s="472">
        <v>0.25168531305744057</v>
      </c>
      <c r="S42" s="463"/>
    </row>
    <row r="43" spans="1:19" s="468" customFormat="1" ht="20.100000000000001" customHeight="1">
      <c r="A43" s="477" t="s">
        <v>583</v>
      </c>
      <c r="B43" s="1243">
        <v>2197180</v>
      </c>
      <c r="C43" s="1244"/>
      <c r="D43" s="1243">
        <v>9272.3794400000006</v>
      </c>
      <c r="E43" s="1245"/>
      <c r="F43" s="1243">
        <v>21920.176390000001</v>
      </c>
      <c r="G43" s="1245"/>
      <c r="H43" s="1243">
        <v>28974.52694</v>
      </c>
      <c r="I43" s="1244"/>
      <c r="J43" s="478">
        <v>4.2201273632565383E-3</v>
      </c>
      <c r="K43" s="478">
        <v>9.9765046059039318E-3</v>
      </c>
      <c r="L43" s="478">
        <v>1.3187143037894028E-2</v>
      </c>
      <c r="S43" s="463"/>
    </row>
    <row r="44" spans="1:19">
      <c r="A44" s="1116"/>
    </row>
    <row r="45" spans="1:19">
      <c r="A45" s="1116"/>
    </row>
    <row r="47" spans="1:19" ht="15.75">
      <c r="A47" s="436"/>
      <c r="B47" s="439" t="s">
        <v>4</v>
      </c>
      <c r="C47" s="440"/>
      <c r="D47" s="919"/>
      <c r="E47" s="436"/>
      <c r="F47" s="436"/>
      <c r="G47" s="436"/>
      <c r="H47" s="436"/>
      <c r="I47" s="436"/>
      <c r="J47" s="436"/>
      <c r="K47" s="441"/>
      <c r="L47" s="441" t="s">
        <v>2</v>
      </c>
    </row>
    <row r="48" spans="1:19" ht="15.75">
      <c r="A48" s="442"/>
      <c r="B48" s="443" t="s">
        <v>233</v>
      </c>
      <c r="C48" s="444"/>
      <c r="D48" s="1571" t="s">
        <v>235</v>
      </c>
      <c r="E48" s="1572"/>
      <c r="F48" s="1572"/>
      <c r="G48" s="1572"/>
      <c r="H48" s="1572"/>
      <c r="I48" s="1573"/>
      <c r="J48" s="1574" t="s">
        <v>449</v>
      </c>
      <c r="K48" s="1575"/>
      <c r="L48" s="1576"/>
    </row>
    <row r="49" spans="1:14" ht="15.75">
      <c r="A49" s="445" t="s">
        <v>3</v>
      </c>
      <c r="B49" s="446" t="s">
        <v>234</v>
      </c>
      <c r="C49" s="444"/>
      <c r="D49" s="447"/>
      <c r="E49" s="448"/>
      <c r="F49" s="447"/>
      <c r="G49" s="448"/>
      <c r="H49" s="447"/>
      <c r="I49" s="448"/>
      <c r="J49" s="449"/>
      <c r="K49" s="450"/>
      <c r="L49" s="450"/>
    </row>
    <row r="50" spans="1:14" ht="18.75">
      <c r="A50" s="451"/>
      <c r="B50" s="452" t="s">
        <v>726</v>
      </c>
      <c r="C50" s="453" t="s">
        <v>4</v>
      </c>
      <c r="D50" s="454" t="s">
        <v>863</v>
      </c>
      <c r="E50" s="455"/>
      <c r="F50" s="452" t="s">
        <v>867</v>
      </c>
      <c r="G50" s="456"/>
      <c r="H50" s="452" t="s">
        <v>865</v>
      </c>
      <c r="I50" s="456"/>
      <c r="J50" s="457" t="s">
        <v>238</v>
      </c>
      <c r="K50" s="458" t="s">
        <v>453</v>
      </c>
      <c r="L50" s="458" t="s">
        <v>454</v>
      </c>
    </row>
    <row r="51" spans="1:14">
      <c r="A51" s="459">
        <v>1</v>
      </c>
      <c r="B51" s="460">
        <v>2</v>
      </c>
      <c r="C51" s="461"/>
      <c r="D51" s="460">
        <v>3</v>
      </c>
      <c r="E51" s="461"/>
      <c r="F51" s="462">
        <v>4</v>
      </c>
      <c r="G51" s="461"/>
      <c r="H51" s="460">
        <v>5</v>
      </c>
      <c r="I51" s="461"/>
      <c r="J51" s="461">
        <v>6</v>
      </c>
      <c r="K51" s="461">
        <v>7</v>
      </c>
      <c r="L51" s="459">
        <v>8</v>
      </c>
    </row>
    <row r="52" spans="1:14" ht="21.75" customHeight="1">
      <c r="A52" s="465" t="s">
        <v>553</v>
      </c>
      <c r="B52" s="1234">
        <v>387734520</v>
      </c>
      <c r="C52" s="1235"/>
      <c r="D52" s="1234">
        <v>129965668.76865</v>
      </c>
      <c r="E52" s="466"/>
      <c r="F52" s="1234">
        <v>162865624.56773946</v>
      </c>
      <c r="G52" s="466"/>
      <c r="H52" s="1234">
        <v>192177122.98540974</v>
      </c>
      <c r="I52" s="466"/>
      <c r="J52" s="467">
        <v>0.33519241146919304</v>
      </c>
      <c r="K52" s="467">
        <v>0.4200441698297574</v>
      </c>
      <c r="L52" s="467">
        <v>0.49564099421792451</v>
      </c>
    </row>
    <row r="53" spans="1:14" ht="15.75">
      <c r="A53" s="469" t="s">
        <v>554</v>
      </c>
      <c r="B53" s="1236"/>
      <c r="C53" s="1237"/>
      <c r="D53" s="1236"/>
      <c r="E53" s="1238"/>
      <c r="F53" s="1239"/>
      <c r="G53" s="1238"/>
      <c r="H53" s="1239"/>
      <c r="I53" s="1238"/>
      <c r="J53" s="467"/>
      <c r="K53" s="467"/>
      <c r="L53" s="467"/>
    </row>
    <row r="54" spans="1:14" ht="15.75">
      <c r="A54" s="465" t="s">
        <v>555</v>
      </c>
      <c r="B54" s="1236">
        <v>359731300</v>
      </c>
      <c r="C54" s="1237"/>
      <c r="D54" s="1276">
        <v>119935856.70678997</v>
      </c>
      <c r="E54" s="1238"/>
      <c r="F54" s="1236">
        <v>150540098.24430999</v>
      </c>
      <c r="G54" s="1238"/>
      <c r="H54" s="1236">
        <v>177261062.71388</v>
      </c>
      <c r="I54" s="1238"/>
      <c r="J54" s="467">
        <v>0.33340400656487207</v>
      </c>
      <c r="K54" s="467">
        <v>0.41847928785821525</v>
      </c>
      <c r="L54" s="467">
        <v>0.49275963118549876</v>
      </c>
    </row>
    <row r="55" spans="1:14" ht="15.75">
      <c r="A55" s="469" t="s">
        <v>556</v>
      </c>
      <c r="B55" s="1239"/>
      <c r="C55" s="1240"/>
      <c r="D55" s="1239"/>
      <c r="E55" s="1238"/>
      <c r="F55" s="1239"/>
      <c r="G55" s="1238"/>
      <c r="H55" s="1239"/>
      <c r="I55" s="1238"/>
      <c r="J55" s="467"/>
      <c r="K55" s="472"/>
      <c r="L55" s="472"/>
      <c r="N55" s="1289"/>
    </row>
    <row r="56" spans="1:14">
      <c r="A56" s="471" t="s">
        <v>557</v>
      </c>
      <c r="B56" s="1239">
        <v>179600000</v>
      </c>
      <c r="C56" s="1240"/>
      <c r="D56" s="1239">
        <v>57032804.13345997</v>
      </c>
      <c r="E56" s="1241"/>
      <c r="F56" s="1239">
        <v>73025793.720869988</v>
      </c>
      <c r="G56" s="1241"/>
      <c r="H56" s="1239">
        <v>86611645.728689998</v>
      </c>
      <c r="I56" s="1241"/>
      <c r="J56" s="472">
        <v>0.31755458871636955</v>
      </c>
      <c r="K56" s="472">
        <v>0.40660241492689303</v>
      </c>
      <c r="L56" s="472">
        <v>0.48224747064972162</v>
      </c>
    </row>
    <row r="57" spans="1:14">
      <c r="A57" s="471" t="s">
        <v>558</v>
      </c>
      <c r="B57" s="1239">
        <v>73000000</v>
      </c>
      <c r="C57" s="1240"/>
      <c r="D57" s="1239">
        <v>22038569.221100003</v>
      </c>
      <c r="E57" s="1241"/>
      <c r="F57" s="1239">
        <v>27967380.416379996</v>
      </c>
      <c r="G57" s="1241"/>
      <c r="H57" s="1239">
        <v>33537848.843010001</v>
      </c>
      <c r="I57" s="1241"/>
      <c r="J57" s="472">
        <v>0.30189820850821919</v>
      </c>
      <c r="K57" s="472">
        <v>0.38311480022438349</v>
      </c>
      <c r="L57" s="472">
        <v>0.45942258689054793</v>
      </c>
    </row>
    <row r="58" spans="1:14">
      <c r="A58" s="473" t="s">
        <v>559</v>
      </c>
      <c r="B58" s="1239"/>
      <c r="C58" s="1240"/>
      <c r="D58" s="1239"/>
      <c r="E58" s="1241"/>
      <c r="F58" s="1239"/>
      <c r="G58" s="1241"/>
      <c r="H58" s="1239"/>
      <c r="I58" s="1241"/>
      <c r="J58" s="472"/>
      <c r="K58" s="472"/>
      <c r="L58" s="472"/>
    </row>
    <row r="59" spans="1:14">
      <c r="A59" s="471" t="s">
        <v>560</v>
      </c>
      <c r="B59" s="1239">
        <v>4356552</v>
      </c>
      <c r="C59" s="1240"/>
      <c r="D59" s="1239">
        <v>1382379.1477699999</v>
      </c>
      <c r="E59" s="1241"/>
      <c r="F59" s="1239">
        <v>1767796.2333999998</v>
      </c>
      <c r="G59" s="1241"/>
      <c r="H59" s="1239">
        <v>2077672.4156900002</v>
      </c>
      <c r="I59" s="1241"/>
      <c r="J59" s="472">
        <v>0.31731037475737689</v>
      </c>
      <c r="K59" s="472">
        <v>0.40577875195797036</v>
      </c>
      <c r="L59" s="472">
        <v>0.47690752128977232</v>
      </c>
    </row>
    <row r="60" spans="1:14">
      <c r="A60" s="471" t="s">
        <v>561</v>
      </c>
      <c r="B60" s="1239">
        <v>68343974</v>
      </c>
      <c r="C60" s="1240"/>
      <c r="D60" s="1239">
        <v>20586610.570050005</v>
      </c>
      <c r="E60" s="1241"/>
      <c r="F60" s="1239">
        <v>26113024.957709994</v>
      </c>
      <c r="G60" s="1241"/>
      <c r="H60" s="1239">
        <v>31362760.151710004</v>
      </c>
      <c r="I60" s="1241"/>
      <c r="J60" s="472">
        <v>0.30122056657182394</v>
      </c>
      <c r="K60" s="472">
        <v>0.38208233190697977</v>
      </c>
      <c r="L60" s="472">
        <v>0.45889576382710789</v>
      </c>
    </row>
    <row r="61" spans="1:14">
      <c r="A61" s="471" t="s">
        <v>562</v>
      </c>
      <c r="B61" s="1239">
        <v>299474</v>
      </c>
      <c r="C61" s="1240"/>
      <c r="D61" s="1239">
        <v>69579.503280000004</v>
      </c>
      <c r="E61" s="1241"/>
      <c r="F61" s="1239">
        <v>86559.225269999995</v>
      </c>
      <c r="G61" s="1241"/>
      <c r="H61" s="1239">
        <v>97416.275609999982</v>
      </c>
      <c r="I61" s="1241"/>
      <c r="J61" s="472">
        <v>0.23233904539292227</v>
      </c>
      <c r="K61" s="472">
        <v>0.28903753003599642</v>
      </c>
      <c r="L61" s="472">
        <v>0.32529126271395842</v>
      </c>
    </row>
    <row r="62" spans="1:14">
      <c r="A62" s="471" t="s">
        <v>563</v>
      </c>
      <c r="B62" s="1239">
        <v>2080000</v>
      </c>
      <c r="C62" s="1240"/>
      <c r="D62" s="1239">
        <v>741717.17404999991</v>
      </c>
      <c r="E62" s="1241"/>
      <c r="F62" s="1239">
        <v>936271.85604999994</v>
      </c>
      <c r="G62" s="1241"/>
      <c r="H62" s="1239">
        <v>1123095.2400499999</v>
      </c>
      <c r="I62" s="1241"/>
      <c r="J62" s="472">
        <v>0.35659479521634613</v>
      </c>
      <c r="K62" s="472">
        <v>0.45013070002403843</v>
      </c>
      <c r="L62" s="472">
        <v>0.53994963463942303</v>
      </c>
    </row>
    <row r="63" spans="1:14">
      <c r="A63" s="471" t="s">
        <v>564</v>
      </c>
      <c r="B63" s="1239">
        <v>34800000</v>
      </c>
      <c r="C63" s="1240"/>
      <c r="D63" s="1239">
        <v>18097719.360670008</v>
      </c>
      <c r="E63" s="1241"/>
      <c r="F63" s="1239">
        <v>20576937.592579998</v>
      </c>
      <c r="G63" s="1241"/>
      <c r="H63" s="1239">
        <v>22053386.466920007</v>
      </c>
      <c r="I63" s="1241"/>
      <c r="J63" s="472">
        <v>0.52004940691580481</v>
      </c>
      <c r="K63" s="472">
        <v>0.59129131013160918</v>
      </c>
      <c r="L63" s="472">
        <v>0.63371800192298866</v>
      </c>
    </row>
    <row r="64" spans="1:14">
      <c r="A64" s="473" t="s">
        <v>565</v>
      </c>
      <c r="B64" s="1239"/>
      <c r="C64" s="1240"/>
      <c r="D64" s="1239"/>
      <c r="E64" s="1241"/>
      <c r="F64" s="1239"/>
      <c r="G64" s="1241"/>
      <c r="H64" s="1239"/>
      <c r="I64" s="1241"/>
      <c r="J64" s="472"/>
      <c r="K64" s="472"/>
      <c r="L64" s="472"/>
    </row>
    <row r="65" spans="1:12">
      <c r="A65" s="471" t="s">
        <v>566</v>
      </c>
      <c r="B65" s="1239">
        <v>6240</v>
      </c>
      <c r="C65" s="1240"/>
      <c r="D65" s="1239">
        <v>144.82498999999999</v>
      </c>
      <c r="E65" s="1241"/>
      <c r="F65" s="1239">
        <v>152.30598999999998</v>
      </c>
      <c r="G65" s="1241"/>
      <c r="H65" s="1239">
        <v>161.83198999999999</v>
      </c>
      <c r="I65" s="1241"/>
      <c r="J65" s="472">
        <v>2.3209133012820512E-2</v>
      </c>
      <c r="K65" s="472">
        <v>2.4408011217948715E-2</v>
      </c>
      <c r="L65" s="472">
        <v>2.593461378205128E-2</v>
      </c>
    </row>
    <row r="66" spans="1:12">
      <c r="A66" s="471" t="s">
        <v>567</v>
      </c>
      <c r="B66" s="1239">
        <v>64300000</v>
      </c>
      <c r="C66" s="1240"/>
      <c r="D66" s="1239">
        <v>19953519.150699992</v>
      </c>
      <c r="E66" s="1241"/>
      <c r="F66" s="1239">
        <v>25417952.338999994</v>
      </c>
      <c r="G66" s="1241"/>
      <c r="H66" s="1239">
        <v>30787605.085489992</v>
      </c>
      <c r="I66" s="1241"/>
      <c r="J66" s="472">
        <v>0.31031911587402788</v>
      </c>
      <c r="K66" s="472">
        <v>0.39530252471228605</v>
      </c>
      <c r="L66" s="472">
        <v>0.47881189868569196</v>
      </c>
    </row>
    <row r="67" spans="1:12">
      <c r="A67" s="473" t="s">
        <v>559</v>
      </c>
      <c r="B67" s="1239"/>
      <c r="C67" s="1240"/>
      <c r="D67" s="1239"/>
      <c r="E67" s="1241"/>
      <c r="F67" s="1239"/>
      <c r="G67" s="1241"/>
      <c r="H67" s="1239"/>
      <c r="I67" s="1241"/>
      <c r="J67" s="472"/>
      <c r="K67" s="472"/>
      <c r="L67" s="472"/>
    </row>
    <row r="68" spans="1:12">
      <c r="A68" s="471" t="s">
        <v>568</v>
      </c>
      <c r="B68" s="1239">
        <v>53950000</v>
      </c>
      <c r="C68" s="1240"/>
      <c r="D68" s="1239">
        <v>15428091.604389992</v>
      </c>
      <c r="E68" s="1241"/>
      <c r="F68" s="1239">
        <v>19966639.58558999</v>
      </c>
      <c r="G68" s="1241"/>
      <c r="H68" s="1239">
        <v>24587686.398379989</v>
      </c>
      <c r="I68" s="1241"/>
      <c r="J68" s="472">
        <v>0.28597018729175144</v>
      </c>
      <c r="K68" s="472">
        <v>0.37009526571992568</v>
      </c>
      <c r="L68" s="472">
        <v>0.45574951618869303</v>
      </c>
    </row>
    <row r="69" spans="1:12">
      <c r="A69" s="471" t="s">
        <v>569</v>
      </c>
      <c r="B69" s="1239">
        <v>10346000</v>
      </c>
      <c r="C69" s="1240"/>
      <c r="D69" s="1239">
        <v>4525435.5461100005</v>
      </c>
      <c r="E69" s="1241"/>
      <c r="F69" s="1239">
        <v>5451320.7532100007</v>
      </c>
      <c r="G69" s="1241"/>
      <c r="H69" s="1239">
        <v>6199912.8269100012</v>
      </c>
      <c r="I69" s="1241"/>
      <c r="J69" s="472">
        <v>0.43740919641503967</v>
      </c>
      <c r="K69" s="472">
        <v>0.5269012906640248</v>
      </c>
      <c r="L69" s="472">
        <v>0.59925699080900841</v>
      </c>
    </row>
    <row r="70" spans="1:12">
      <c r="A70" s="471" t="s">
        <v>570</v>
      </c>
      <c r="B70" s="1239">
        <v>4000</v>
      </c>
      <c r="C70" s="1240"/>
      <c r="D70" s="1239">
        <v>-7.9998000000000005</v>
      </c>
      <c r="E70" s="1241"/>
      <c r="F70" s="1239">
        <v>-7.9998000000000005</v>
      </c>
      <c r="G70" s="1241"/>
      <c r="H70" s="1239">
        <v>5.8601999999999999</v>
      </c>
      <c r="I70" s="1241"/>
      <c r="J70" s="472"/>
      <c r="K70" s="472"/>
      <c r="L70" s="472">
        <v>1.4650499999999999E-3</v>
      </c>
    </row>
    <row r="71" spans="1:12">
      <c r="A71" s="471" t="s">
        <v>571</v>
      </c>
      <c r="B71" s="1239">
        <v>1400000</v>
      </c>
      <c r="C71" s="1240"/>
      <c r="D71" s="1239">
        <v>529443.44900000002</v>
      </c>
      <c r="E71" s="1241"/>
      <c r="F71" s="1239">
        <v>681843.21699999995</v>
      </c>
      <c r="G71" s="1241"/>
      <c r="H71" s="1239">
        <v>819744.89899999998</v>
      </c>
      <c r="I71" s="1241"/>
      <c r="J71" s="472">
        <v>0.37817389214285718</v>
      </c>
      <c r="K71" s="472">
        <v>0.48703086928571426</v>
      </c>
      <c r="L71" s="472">
        <v>0.5855320707142857</v>
      </c>
    </row>
    <row r="72" spans="1:12">
      <c r="A72" s="471" t="s">
        <v>572</v>
      </c>
      <c r="B72" s="1239">
        <v>4551300</v>
      </c>
      <c r="C72" s="1240"/>
      <c r="D72" s="1239">
        <v>1542011.41955</v>
      </c>
      <c r="E72" s="1241"/>
      <c r="F72" s="1239">
        <v>1933822.5865499999</v>
      </c>
      <c r="G72" s="1241"/>
      <c r="H72" s="1239">
        <v>2327826.9021000001</v>
      </c>
      <c r="I72" s="1241"/>
      <c r="J72" s="472">
        <v>0.33880680674752267</v>
      </c>
      <c r="K72" s="472">
        <v>0.42489455464372816</v>
      </c>
      <c r="L72" s="472">
        <v>0.51146417553226553</v>
      </c>
    </row>
    <row r="73" spans="1:12">
      <c r="A73" s="471" t="s">
        <v>573</v>
      </c>
      <c r="B73" s="1239"/>
      <c r="C73" s="1240"/>
      <c r="D73" s="1239">
        <v>0.24</v>
      </c>
      <c r="E73" s="1241"/>
      <c r="F73" s="1239">
        <v>23.849</v>
      </c>
      <c r="G73" s="1241"/>
      <c r="H73" s="1239">
        <v>23.873999999999999</v>
      </c>
      <c r="I73" s="1241"/>
      <c r="J73" s="472"/>
      <c r="K73" s="472"/>
      <c r="L73" s="472"/>
    </row>
    <row r="74" spans="1:12">
      <c r="A74" s="471" t="s">
        <v>574</v>
      </c>
      <c r="B74" s="1239"/>
      <c r="C74" s="1240"/>
      <c r="D74" s="1239">
        <v>8.5900000000000004E-3</v>
      </c>
      <c r="E74" s="1241"/>
      <c r="F74" s="1239">
        <v>8.6999999999999994E-3</v>
      </c>
      <c r="G74" s="1241"/>
      <c r="H74" s="1239">
        <v>4.4350000000000001E-2</v>
      </c>
      <c r="I74" s="1241"/>
      <c r="J74" s="472"/>
      <c r="K74" s="472"/>
      <c r="L74" s="472"/>
    </row>
    <row r="75" spans="1:12" ht="15.75">
      <c r="A75" s="475" t="s">
        <v>575</v>
      </c>
      <c r="B75" s="1239"/>
      <c r="C75" s="1240"/>
      <c r="D75" s="1239">
        <v>72.549669999999992</v>
      </c>
      <c r="E75" s="1241"/>
      <c r="F75" s="1239">
        <v>72.658180000000002</v>
      </c>
      <c r="G75" s="1241"/>
      <c r="H75" s="1239">
        <v>-114.36972999999999</v>
      </c>
      <c r="I75" s="1241"/>
      <c r="J75" s="472"/>
      <c r="K75" s="472"/>
      <c r="L75" s="467"/>
    </row>
    <row r="76" spans="1:12" ht="20.25" customHeight="1">
      <c r="A76" s="465" t="s">
        <v>576</v>
      </c>
      <c r="B76" s="1236">
        <v>25806040</v>
      </c>
      <c r="C76" s="1237"/>
      <c r="D76" s="1236">
        <v>9993888.7925100829</v>
      </c>
      <c r="E76" s="1238"/>
      <c r="F76" s="1236">
        <v>11932888.213369465</v>
      </c>
      <c r="G76" s="1238"/>
      <c r="H76" s="1236">
        <v>14490724.463609733</v>
      </c>
      <c r="I76" s="1238"/>
      <c r="J76" s="467">
        <v>0.38726936765617981</v>
      </c>
      <c r="K76" s="467">
        <v>0.46240679365642556</v>
      </c>
      <c r="L76" s="467">
        <v>0.56152452928111918</v>
      </c>
    </row>
    <row r="77" spans="1:12" ht="15.75">
      <c r="A77" s="469" t="s">
        <v>556</v>
      </c>
      <c r="B77" s="1239"/>
      <c r="C77" s="1240"/>
      <c r="D77" s="1239"/>
      <c r="E77" s="1241"/>
      <c r="F77" s="1239"/>
      <c r="G77" s="1241"/>
      <c r="H77" s="1239"/>
      <c r="I77" s="1241"/>
      <c r="J77" s="467"/>
      <c r="K77" s="472"/>
      <c r="L77" s="472"/>
    </row>
    <row r="78" spans="1:12">
      <c r="A78" s="471" t="s">
        <v>577</v>
      </c>
      <c r="B78" s="1239">
        <v>2781618</v>
      </c>
      <c r="C78" s="1240"/>
      <c r="D78" s="1239">
        <v>118061.58314</v>
      </c>
      <c r="E78" s="1242"/>
      <c r="F78" s="1239">
        <v>136091.58348</v>
      </c>
      <c r="G78" s="1242"/>
      <c r="H78" s="1239">
        <v>144539.28448</v>
      </c>
      <c r="I78" s="1242"/>
      <c r="J78" s="472">
        <v>4.2443492650680287E-2</v>
      </c>
      <c r="K78" s="472">
        <v>4.8925331760148232E-2</v>
      </c>
      <c r="L78" s="472">
        <v>5.1962305564603045E-2</v>
      </c>
    </row>
    <row r="79" spans="1:12">
      <c r="A79" s="473" t="s">
        <v>578</v>
      </c>
      <c r="B79" s="1239"/>
      <c r="C79" s="1240"/>
      <c r="D79" s="1239"/>
      <c r="E79" s="1241"/>
      <c r="F79" s="1239"/>
      <c r="G79" s="1241"/>
      <c r="H79" s="1239"/>
      <c r="I79" s="1241"/>
      <c r="J79" s="472"/>
      <c r="K79" s="472"/>
      <c r="L79" s="472"/>
    </row>
    <row r="80" spans="1:12">
      <c r="A80" s="476" t="s">
        <v>579</v>
      </c>
      <c r="B80" s="1239">
        <v>2107518</v>
      </c>
      <c r="C80" s="1240"/>
      <c r="D80" s="1239">
        <v>194.42958999999999</v>
      </c>
      <c r="E80" s="1241"/>
      <c r="F80" s="1239">
        <v>1009.6319299999999</v>
      </c>
      <c r="G80" s="1241"/>
      <c r="H80" s="1239">
        <v>1701.2059300000001</v>
      </c>
      <c r="I80" s="1241"/>
      <c r="J80" s="472">
        <v>9.2255245269554046E-5</v>
      </c>
      <c r="K80" s="472">
        <v>4.7906206732279387E-4</v>
      </c>
      <c r="L80" s="472">
        <v>8.0720825634703953E-4</v>
      </c>
    </row>
    <row r="81" spans="1:12">
      <c r="A81" s="476" t="s">
        <v>740</v>
      </c>
      <c r="B81" s="1239">
        <v>350000</v>
      </c>
      <c r="C81" s="1240"/>
      <c r="D81" s="1239">
        <v>117867.15355</v>
      </c>
      <c r="E81" s="1241"/>
      <c r="F81" s="1239">
        <v>135081.95155</v>
      </c>
      <c r="G81" s="1241"/>
      <c r="H81" s="1239">
        <v>142838.07855000001</v>
      </c>
      <c r="I81" s="1241"/>
      <c r="J81" s="472">
        <v>0.33676329585714287</v>
      </c>
      <c r="K81" s="472">
        <v>0.38594843299999998</v>
      </c>
      <c r="L81" s="472">
        <v>0.40810879585714288</v>
      </c>
    </row>
    <row r="82" spans="1:12">
      <c r="A82" s="471" t="s">
        <v>741</v>
      </c>
      <c r="B82" s="1239">
        <v>324100</v>
      </c>
      <c r="C82" s="1240"/>
      <c r="D82" s="1239"/>
      <c r="E82" s="1241"/>
      <c r="F82" s="1239"/>
      <c r="G82" s="1241"/>
      <c r="H82" s="1239"/>
      <c r="I82" s="1241"/>
      <c r="J82" s="472"/>
      <c r="K82" s="472"/>
      <c r="L82" s="472"/>
    </row>
    <row r="83" spans="1:12">
      <c r="A83" s="471" t="s">
        <v>580</v>
      </c>
      <c r="B83" s="1239">
        <v>4184000</v>
      </c>
      <c r="C83" s="1240"/>
      <c r="D83" s="1239">
        <v>1475589.4162999999</v>
      </c>
      <c r="E83" s="1241"/>
      <c r="F83" s="1239">
        <v>1812753.91447</v>
      </c>
      <c r="G83" s="1241"/>
      <c r="H83" s="1239">
        <v>2122853.0869300002</v>
      </c>
      <c r="I83" s="1241"/>
      <c r="J83" s="472">
        <v>0.3526743346797323</v>
      </c>
      <c r="K83" s="472">
        <v>0.43325858376434034</v>
      </c>
      <c r="L83" s="472">
        <v>0.50737406475382418</v>
      </c>
    </row>
    <row r="84" spans="1:12">
      <c r="A84" s="471" t="s">
        <v>581</v>
      </c>
      <c r="B84" s="1239">
        <v>16247096</v>
      </c>
      <c r="C84" s="1240"/>
      <c r="D84" s="1239">
        <v>7531398.9988400834</v>
      </c>
      <c r="E84" s="1241"/>
      <c r="F84" s="1239">
        <v>8899092.5971194636</v>
      </c>
      <c r="G84" s="1241"/>
      <c r="H84" s="1239">
        <v>10922268.346229734</v>
      </c>
      <c r="I84" s="1241"/>
      <c r="J84" s="472">
        <v>0.46355354820578909</v>
      </c>
      <c r="K84" s="472">
        <v>0.54773435185706199</v>
      </c>
      <c r="L84" s="472">
        <v>0.67225972852192994</v>
      </c>
    </row>
    <row r="85" spans="1:12">
      <c r="A85" s="471" t="s">
        <v>582</v>
      </c>
      <c r="B85" s="1239">
        <v>2593326</v>
      </c>
      <c r="C85" s="1240"/>
      <c r="D85" s="1239">
        <v>868838.79423</v>
      </c>
      <c r="E85" s="1241"/>
      <c r="F85" s="1239">
        <v>1084950.1183000002</v>
      </c>
      <c r="G85" s="1241"/>
      <c r="H85" s="1239">
        <v>1301063.74597</v>
      </c>
      <c r="I85" s="1241"/>
      <c r="J85" s="472">
        <v>0.33502876006718785</v>
      </c>
      <c r="K85" s="472">
        <v>0.41836241116620132</v>
      </c>
      <c r="L85" s="472">
        <v>0.50169695054536145</v>
      </c>
    </row>
    <row r="86" spans="1:12" ht="15.75">
      <c r="A86" s="477" t="s">
        <v>583</v>
      </c>
      <c r="B86" s="1243">
        <v>2197180</v>
      </c>
      <c r="C86" s="1244"/>
      <c r="D86" s="1243">
        <v>35923.269350000002</v>
      </c>
      <c r="E86" s="1245"/>
      <c r="F86" s="1243">
        <v>392638.11005999998</v>
      </c>
      <c r="G86" s="1245"/>
      <c r="H86" s="1243">
        <v>425335.80791999993</v>
      </c>
      <c r="I86" s="1244"/>
      <c r="J86" s="478">
        <v>1.6349716158894585E-2</v>
      </c>
      <c r="K86" s="478">
        <v>0.17870093031067094</v>
      </c>
      <c r="L86" s="478">
        <v>0.19358259583648127</v>
      </c>
    </row>
    <row r="90" spans="1:12" ht="15.75">
      <c r="A90" s="436"/>
      <c r="B90" s="439" t="s">
        <v>4</v>
      </c>
      <c r="C90" s="440"/>
      <c r="D90" s="919"/>
      <c r="E90" s="436"/>
      <c r="F90" s="436"/>
      <c r="G90" s="436"/>
      <c r="H90" s="436"/>
      <c r="I90" s="436"/>
      <c r="J90" s="436"/>
      <c r="K90" s="441"/>
      <c r="L90" s="441" t="s">
        <v>2</v>
      </c>
    </row>
    <row r="91" spans="1:12" ht="15.75">
      <c r="A91" s="442"/>
      <c r="B91" s="443" t="s">
        <v>233</v>
      </c>
      <c r="C91" s="444"/>
      <c r="D91" s="1571" t="s">
        <v>235</v>
      </c>
      <c r="E91" s="1572"/>
      <c r="F91" s="1572"/>
      <c r="G91" s="1572"/>
      <c r="H91" s="1572"/>
      <c r="I91" s="1573"/>
      <c r="J91" s="1574" t="s">
        <v>449</v>
      </c>
      <c r="K91" s="1575"/>
      <c r="L91" s="1576"/>
    </row>
    <row r="92" spans="1:12" ht="15.75">
      <c r="A92" s="445" t="s">
        <v>3</v>
      </c>
      <c r="B92" s="446" t="s">
        <v>234</v>
      </c>
      <c r="C92" s="444"/>
      <c r="D92" s="447"/>
      <c r="E92" s="448"/>
      <c r="F92" s="447"/>
      <c r="G92" s="448"/>
      <c r="H92" s="447"/>
      <c r="I92" s="448"/>
      <c r="J92" s="449"/>
      <c r="K92" s="450"/>
      <c r="L92" s="450"/>
    </row>
    <row r="93" spans="1:12" ht="18.75">
      <c r="A93" s="451"/>
      <c r="B93" s="452" t="s">
        <v>726</v>
      </c>
      <c r="C93" s="453" t="s">
        <v>4</v>
      </c>
      <c r="D93" s="454" t="s">
        <v>902</v>
      </c>
      <c r="E93" s="455"/>
      <c r="F93" s="452" t="s">
        <v>903</v>
      </c>
      <c r="G93" s="456"/>
      <c r="H93" s="452" t="s">
        <v>904</v>
      </c>
      <c r="I93" s="456"/>
      <c r="J93" s="457" t="s">
        <v>238</v>
      </c>
      <c r="K93" s="458" t="s">
        <v>453</v>
      </c>
      <c r="L93" s="458" t="s">
        <v>454</v>
      </c>
    </row>
    <row r="94" spans="1:12">
      <c r="A94" s="459">
        <v>1</v>
      </c>
      <c r="B94" s="460">
        <v>2</v>
      </c>
      <c r="C94" s="461"/>
      <c r="D94" s="460">
        <v>3</v>
      </c>
      <c r="E94" s="461"/>
      <c r="F94" s="462">
        <v>4</v>
      </c>
      <c r="G94" s="461"/>
      <c r="H94" s="460">
        <v>5</v>
      </c>
      <c r="I94" s="461"/>
      <c r="J94" s="461">
        <v>6</v>
      </c>
      <c r="K94" s="461">
        <v>7</v>
      </c>
      <c r="L94" s="459">
        <v>8</v>
      </c>
    </row>
    <row r="95" spans="1:12" ht="15.75">
      <c r="A95" s="465" t="s">
        <v>553</v>
      </c>
      <c r="B95" s="1234">
        <v>387734520</v>
      </c>
      <c r="C95" s="1235"/>
      <c r="D95" s="1297">
        <v>228765890.36033913</v>
      </c>
      <c r="E95" s="466"/>
      <c r="F95" s="1297"/>
      <c r="G95" s="466"/>
      <c r="H95" s="1297"/>
      <c r="I95" s="466"/>
      <c r="J95" s="467">
        <v>0.59000650847476555</v>
      </c>
      <c r="K95" s="467"/>
      <c r="L95" s="467"/>
    </row>
    <row r="96" spans="1:12" ht="15.75">
      <c r="A96" s="469" t="s">
        <v>554</v>
      </c>
      <c r="B96" s="1236"/>
      <c r="C96" s="1237"/>
      <c r="D96" s="1298"/>
      <c r="E96" s="1238"/>
      <c r="F96" s="1298"/>
      <c r="G96" s="1238"/>
      <c r="H96" s="1298"/>
      <c r="I96" s="1238"/>
      <c r="J96" s="467"/>
      <c r="K96" s="467"/>
      <c r="L96" s="467"/>
    </row>
    <row r="97" spans="1:12" ht="15.75">
      <c r="A97" s="465" t="s">
        <v>555</v>
      </c>
      <c r="B97" s="1236">
        <v>359731300</v>
      </c>
      <c r="C97" s="1237"/>
      <c r="D97" s="1299">
        <v>210748619.73145995</v>
      </c>
      <c r="E97" s="1238"/>
      <c r="F97" s="1299"/>
      <c r="G97" s="1238"/>
      <c r="H97" s="1299"/>
      <c r="I97" s="1238"/>
      <c r="J97" s="467">
        <v>0.58585010459601361</v>
      </c>
      <c r="K97" s="467"/>
      <c r="L97" s="467"/>
    </row>
    <row r="98" spans="1:12" ht="15.75">
      <c r="A98" s="469" t="s">
        <v>556</v>
      </c>
      <c r="B98" s="1239"/>
      <c r="C98" s="1240"/>
      <c r="D98" s="1298"/>
      <c r="E98" s="1238"/>
      <c r="F98" s="1298"/>
      <c r="G98" s="1238"/>
      <c r="H98" s="1298"/>
      <c r="I98" s="1238"/>
      <c r="J98" s="467"/>
      <c r="K98" s="472"/>
      <c r="L98" s="472"/>
    </row>
    <row r="99" spans="1:12">
      <c r="A99" s="471" t="s">
        <v>557</v>
      </c>
      <c r="B99" s="1239">
        <v>179600000</v>
      </c>
      <c r="C99" s="1240"/>
      <c r="D99" s="1298">
        <v>103871719.76296996</v>
      </c>
      <c r="E99" s="1241"/>
      <c r="F99" s="1298"/>
      <c r="G99" s="1241"/>
      <c r="H99" s="1298"/>
      <c r="I99" s="1241"/>
      <c r="J99" s="472">
        <v>0.57835033275595749</v>
      </c>
      <c r="K99" s="472"/>
      <c r="L99" s="472"/>
    </row>
    <row r="100" spans="1:12">
      <c r="A100" s="471" t="s">
        <v>558</v>
      </c>
      <c r="B100" s="1239">
        <v>73000000</v>
      </c>
      <c r="C100" s="1240"/>
      <c r="D100" s="1298">
        <v>40535865.340590008</v>
      </c>
      <c r="E100" s="1241"/>
      <c r="F100" s="1298"/>
      <c r="G100" s="1241"/>
      <c r="H100" s="1298"/>
      <c r="I100" s="1241"/>
      <c r="J100" s="472">
        <v>0.55528582658342474</v>
      </c>
      <c r="K100" s="472"/>
      <c r="L100" s="472"/>
    </row>
    <row r="101" spans="1:12">
      <c r="A101" s="473" t="s">
        <v>559</v>
      </c>
      <c r="B101" s="1239"/>
      <c r="C101" s="1240"/>
      <c r="D101" s="1298"/>
      <c r="E101" s="1241"/>
      <c r="F101" s="1298"/>
      <c r="G101" s="1241"/>
      <c r="H101" s="1298"/>
      <c r="I101" s="1241"/>
      <c r="J101" s="472"/>
      <c r="K101" s="472"/>
      <c r="L101" s="472"/>
    </row>
    <row r="102" spans="1:12">
      <c r="A102" s="471" t="s">
        <v>560</v>
      </c>
      <c r="B102" s="1239">
        <v>4356552</v>
      </c>
      <c r="C102" s="1240"/>
      <c r="D102" s="1298">
        <v>2468260.84387</v>
      </c>
      <c r="E102" s="1241"/>
      <c r="F102" s="1298"/>
      <c r="G102" s="1241"/>
      <c r="H102" s="1298"/>
      <c r="I102" s="1241"/>
      <c r="J102" s="472">
        <v>0.56656292496221783</v>
      </c>
      <c r="K102" s="472"/>
      <c r="L102" s="472"/>
    </row>
    <row r="103" spans="1:12">
      <c r="A103" s="471" t="s">
        <v>561</v>
      </c>
      <c r="B103" s="1239">
        <v>68343974</v>
      </c>
      <c r="C103" s="1240"/>
      <c r="D103" s="1298">
        <v>37954451.697790004</v>
      </c>
      <c r="E103" s="1241"/>
      <c r="F103" s="1298"/>
      <c r="G103" s="1241"/>
      <c r="H103" s="1298"/>
      <c r="I103" s="1241"/>
      <c r="J103" s="472">
        <v>0.55534452383161104</v>
      </c>
      <c r="K103" s="472"/>
      <c r="L103" s="472"/>
    </row>
    <row r="104" spans="1:12">
      <c r="A104" s="471" t="s">
        <v>562</v>
      </c>
      <c r="B104" s="1239">
        <v>299474</v>
      </c>
      <c r="C104" s="1240"/>
      <c r="D104" s="1298">
        <v>113152.79892999998</v>
      </c>
      <c r="E104" s="1241"/>
      <c r="F104" s="1298"/>
      <c r="G104" s="1241"/>
      <c r="H104" s="1298"/>
      <c r="I104" s="1241"/>
      <c r="J104" s="472">
        <v>0.37783847322305097</v>
      </c>
      <c r="K104" s="472"/>
      <c r="L104" s="472"/>
    </row>
    <row r="105" spans="1:12">
      <c r="A105" s="471" t="s">
        <v>563</v>
      </c>
      <c r="B105" s="1239">
        <v>2080000</v>
      </c>
      <c r="C105" s="1240"/>
      <c r="D105" s="1298">
        <v>1309510.84305</v>
      </c>
      <c r="E105" s="1241"/>
      <c r="F105" s="1298"/>
      <c r="G105" s="1241"/>
      <c r="H105" s="1298"/>
      <c r="I105" s="1241"/>
      <c r="J105" s="472">
        <v>0.62957252069711545</v>
      </c>
      <c r="K105" s="472"/>
      <c r="L105" s="472"/>
    </row>
    <row r="106" spans="1:12">
      <c r="A106" s="471" t="s">
        <v>564</v>
      </c>
      <c r="B106" s="1239">
        <v>34800000</v>
      </c>
      <c r="C106" s="1240"/>
      <c r="D106" s="1298">
        <v>24950252.618799992</v>
      </c>
      <c r="E106" s="1241"/>
      <c r="F106" s="1298"/>
      <c r="G106" s="1241"/>
      <c r="H106" s="1298"/>
      <c r="I106" s="1241"/>
      <c r="J106" s="472">
        <v>0.71696128214942501</v>
      </c>
      <c r="K106" s="472"/>
      <c r="L106" s="472"/>
    </row>
    <row r="107" spans="1:12">
      <c r="A107" s="473" t="s">
        <v>565</v>
      </c>
      <c r="B107" s="1239"/>
      <c r="C107" s="1240"/>
      <c r="D107" s="1298"/>
      <c r="E107" s="1241"/>
      <c r="F107" s="1298"/>
      <c r="G107" s="1241"/>
      <c r="H107" s="1298"/>
      <c r="I107" s="1241"/>
      <c r="J107" s="472"/>
      <c r="K107" s="472"/>
      <c r="L107" s="472"/>
    </row>
    <row r="108" spans="1:12">
      <c r="A108" s="471" t="s">
        <v>566</v>
      </c>
      <c r="B108" s="1239">
        <v>6240</v>
      </c>
      <c r="C108" s="1240"/>
      <c r="D108" s="1298">
        <v>88.024989999999988</v>
      </c>
      <c r="E108" s="1241"/>
      <c r="F108" s="1298"/>
      <c r="G108" s="1241"/>
      <c r="H108" s="1298"/>
      <c r="I108" s="1241"/>
      <c r="J108" s="472">
        <v>1.4106568910256408E-2</v>
      </c>
      <c r="K108" s="472"/>
      <c r="L108" s="472"/>
    </row>
    <row r="109" spans="1:12">
      <c r="A109" s="471" t="s">
        <v>567</v>
      </c>
      <c r="B109" s="1239">
        <v>64300000</v>
      </c>
      <c r="C109" s="1240"/>
      <c r="D109" s="1298">
        <v>36382154.187330008</v>
      </c>
      <c r="E109" s="1241"/>
      <c r="F109" s="1298"/>
      <c r="G109" s="1241"/>
      <c r="H109" s="1298"/>
      <c r="I109" s="1241"/>
      <c r="J109" s="472">
        <v>0.56581888316220852</v>
      </c>
      <c r="K109" s="472"/>
      <c r="L109" s="472"/>
    </row>
    <row r="110" spans="1:12">
      <c r="A110" s="473" t="s">
        <v>559</v>
      </c>
      <c r="B110" s="1239"/>
      <c r="C110" s="1240"/>
      <c r="D110" s="1298"/>
      <c r="E110" s="1241"/>
      <c r="F110" s="1298"/>
      <c r="G110" s="1241"/>
      <c r="H110" s="1298"/>
      <c r="I110" s="1241"/>
      <c r="J110" s="472"/>
      <c r="K110" s="472"/>
      <c r="L110" s="472"/>
    </row>
    <row r="111" spans="1:12">
      <c r="A111" s="471" t="s">
        <v>568</v>
      </c>
      <c r="B111" s="1239">
        <v>53950000</v>
      </c>
      <c r="C111" s="1240"/>
      <c r="D111" s="1298">
        <v>29307236.073240012</v>
      </c>
      <c r="E111" s="1241"/>
      <c r="F111" s="1298"/>
      <c r="G111" s="1241"/>
      <c r="H111" s="1298"/>
      <c r="I111" s="1241"/>
      <c r="J111" s="472">
        <v>0.54322958430472679</v>
      </c>
      <c r="K111" s="472"/>
      <c r="L111" s="472"/>
    </row>
    <row r="112" spans="1:12">
      <c r="A112" s="471" t="s">
        <v>569</v>
      </c>
      <c r="B112" s="1239">
        <v>10346000</v>
      </c>
      <c r="C112" s="1240"/>
      <c r="D112" s="1298">
        <v>7074914.2021900006</v>
      </c>
      <c r="E112" s="1241"/>
      <c r="F112" s="1298"/>
      <c r="G112" s="1241"/>
      <c r="H112" s="1298"/>
      <c r="I112" s="1241"/>
      <c r="J112" s="472">
        <v>0.68383087204620152</v>
      </c>
      <c r="K112" s="472"/>
      <c r="L112" s="472"/>
    </row>
    <row r="113" spans="1:12">
      <c r="A113" s="471" t="s">
        <v>570</v>
      </c>
      <c r="B113" s="1239">
        <v>4000</v>
      </c>
      <c r="C113" s="1240"/>
      <c r="D113" s="1298">
        <v>3.9118999999999997</v>
      </c>
      <c r="E113" s="1241"/>
      <c r="F113" s="1298"/>
      <c r="G113" s="1241"/>
      <c r="H113" s="1298"/>
      <c r="I113" s="1241"/>
      <c r="J113" s="472">
        <v>9.7797499999999985E-4</v>
      </c>
      <c r="K113" s="472"/>
      <c r="L113" s="472"/>
    </row>
    <row r="114" spans="1:12">
      <c r="A114" s="471" t="s">
        <v>571</v>
      </c>
      <c r="B114" s="1239">
        <v>1400000</v>
      </c>
      <c r="C114" s="1240"/>
      <c r="D114" s="1298">
        <v>976273.22100000002</v>
      </c>
      <c r="E114" s="1241"/>
      <c r="F114" s="1298"/>
      <c r="G114" s="1241"/>
      <c r="H114" s="1298"/>
      <c r="I114" s="1241"/>
      <c r="J114" s="472">
        <v>0.69733801500000003</v>
      </c>
      <c r="K114" s="472"/>
      <c r="L114" s="472"/>
    </row>
    <row r="115" spans="1:12">
      <c r="A115" s="471" t="s">
        <v>572</v>
      </c>
      <c r="B115" s="1239">
        <v>4551300</v>
      </c>
      <c r="C115" s="1240"/>
      <c r="D115" s="1298">
        <v>2722933.7100999998</v>
      </c>
      <c r="E115" s="1241"/>
      <c r="F115" s="1298"/>
      <c r="G115" s="1241"/>
      <c r="H115" s="1298"/>
      <c r="I115" s="1241"/>
      <c r="J115" s="472">
        <v>0.59827603324324918</v>
      </c>
      <c r="K115" s="472"/>
      <c r="L115" s="472"/>
    </row>
    <row r="116" spans="1:12">
      <c r="A116" s="471" t="s">
        <v>573</v>
      </c>
      <c r="B116" s="1239"/>
      <c r="C116" s="1240"/>
      <c r="D116" s="1298">
        <v>23.898</v>
      </c>
      <c r="E116" s="1241"/>
      <c r="F116" s="1298"/>
      <c r="G116" s="1241"/>
      <c r="H116" s="1298"/>
      <c r="I116" s="1241"/>
      <c r="J116" s="472"/>
      <c r="K116" s="472"/>
      <c r="L116" s="472"/>
    </row>
    <row r="117" spans="1:12">
      <c r="A117" s="471" t="s">
        <v>574</v>
      </c>
      <c r="B117" s="1239"/>
      <c r="C117" s="1240"/>
      <c r="D117" s="1298">
        <v>0.51934999999999998</v>
      </c>
      <c r="E117" s="1241"/>
      <c r="F117" s="1298"/>
      <c r="G117" s="1241"/>
      <c r="H117" s="1298"/>
      <c r="I117" s="1241"/>
      <c r="J117" s="472"/>
      <c r="K117" s="472"/>
      <c r="L117" s="472"/>
    </row>
    <row r="118" spans="1:12" ht="15.75">
      <c r="A118" s="475" t="s">
        <v>575</v>
      </c>
      <c r="B118" s="1239"/>
      <c r="C118" s="1240"/>
      <c r="D118" s="1298">
        <v>-114.36972999999999</v>
      </c>
      <c r="E118" s="1241"/>
      <c r="F118" s="1298"/>
      <c r="G118" s="1241"/>
      <c r="H118" s="1298"/>
      <c r="I118" s="1241"/>
      <c r="J118" s="472"/>
      <c r="K118" s="472"/>
      <c r="L118" s="467"/>
    </row>
    <row r="119" spans="1:12" ht="15.75">
      <c r="A119" s="465" t="s">
        <v>576</v>
      </c>
      <c r="B119" s="1236">
        <v>25806040</v>
      </c>
      <c r="C119" s="1237"/>
      <c r="D119" s="1299">
        <v>17574272.740019187</v>
      </c>
      <c r="E119" s="1238"/>
      <c r="F119" s="1299"/>
      <c r="G119" s="1238"/>
      <c r="H119" s="1299"/>
      <c r="I119" s="1238"/>
      <c r="J119" s="467">
        <v>0.68101393084794049</v>
      </c>
      <c r="K119" s="467"/>
      <c r="L119" s="467"/>
    </row>
    <row r="120" spans="1:12">
      <c r="A120" s="469" t="s">
        <v>556</v>
      </c>
      <c r="B120" s="1239"/>
      <c r="C120" s="1240"/>
      <c r="D120" s="1298"/>
      <c r="E120" s="1241"/>
      <c r="F120" s="1298"/>
      <c r="G120" s="1241"/>
      <c r="H120" s="1298"/>
      <c r="I120" s="1241"/>
      <c r="J120" s="472"/>
      <c r="K120" s="472"/>
      <c r="L120" s="472"/>
    </row>
    <row r="121" spans="1:12">
      <c r="A121" s="471" t="s">
        <v>577</v>
      </c>
      <c r="B121" s="1239">
        <v>2781618</v>
      </c>
      <c r="C121" s="1240"/>
      <c r="D121" s="1298">
        <v>691818.12696000002</v>
      </c>
      <c r="E121" s="1242"/>
      <c r="F121" s="1298"/>
      <c r="G121" s="1242"/>
      <c r="H121" s="1298"/>
      <c r="I121" s="1242"/>
      <c r="J121" s="472">
        <v>0.24871068815344163</v>
      </c>
      <c r="K121" s="472"/>
      <c r="L121" s="472"/>
    </row>
    <row r="122" spans="1:12">
      <c r="A122" s="473" t="s">
        <v>578</v>
      </c>
      <c r="B122" s="1239"/>
      <c r="C122" s="1240"/>
      <c r="D122" s="1298"/>
      <c r="E122" s="1241"/>
      <c r="F122" s="1298"/>
      <c r="G122" s="1241"/>
      <c r="H122" s="1298"/>
      <c r="I122" s="1241"/>
      <c r="J122" s="472"/>
      <c r="K122" s="472"/>
      <c r="L122" s="472"/>
    </row>
    <row r="123" spans="1:12">
      <c r="A123" s="476" t="s">
        <v>579</v>
      </c>
      <c r="B123" s="1239">
        <v>2107518</v>
      </c>
      <c r="C123" s="1240"/>
      <c r="D123" s="1298">
        <v>84914.042580000008</v>
      </c>
      <c r="E123" s="1241"/>
      <c r="F123" s="1298"/>
      <c r="G123" s="1241"/>
      <c r="H123" s="1298"/>
      <c r="I123" s="1241"/>
      <c r="J123" s="472">
        <v>4.0291016532243144E-2</v>
      </c>
      <c r="K123" s="472"/>
      <c r="L123" s="472"/>
    </row>
    <row r="124" spans="1:12">
      <c r="A124" s="476" t="s">
        <v>740</v>
      </c>
      <c r="B124" s="1239">
        <v>350000</v>
      </c>
      <c r="C124" s="1240"/>
      <c r="D124" s="1298">
        <v>242159.43155000001</v>
      </c>
      <c r="E124" s="1241"/>
      <c r="F124" s="1298"/>
      <c r="G124" s="1241"/>
      <c r="H124" s="1298"/>
      <c r="I124" s="1241"/>
      <c r="J124" s="472">
        <v>0.69188409014285712</v>
      </c>
      <c r="K124" s="472"/>
      <c r="L124" s="472"/>
    </row>
    <row r="125" spans="1:12">
      <c r="A125" s="471" t="s">
        <v>741</v>
      </c>
      <c r="B125" s="1239">
        <v>324100</v>
      </c>
      <c r="C125" s="1240"/>
      <c r="D125" s="1298">
        <v>364744.65282999998</v>
      </c>
      <c r="E125" s="1241"/>
      <c r="F125" s="1298"/>
      <c r="G125" s="1241"/>
      <c r="H125" s="1298"/>
      <c r="I125" s="1241"/>
      <c r="J125" s="472">
        <v>1.1254077532551681</v>
      </c>
      <c r="K125" s="472"/>
      <c r="L125" s="472"/>
    </row>
    <row r="126" spans="1:12">
      <c r="A126" s="471" t="s">
        <v>580</v>
      </c>
      <c r="B126" s="1239">
        <v>4184000</v>
      </c>
      <c r="C126" s="1240"/>
      <c r="D126" s="1298">
        <v>2509628.4841499999</v>
      </c>
      <c r="E126" s="1241"/>
      <c r="F126" s="1298"/>
      <c r="G126" s="1241"/>
      <c r="H126" s="1298"/>
      <c r="I126" s="1241"/>
      <c r="J126" s="472">
        <v>0.59981560328632888</v>
      </c>
      <c r="K126" s="472"/>
      <c r="L126" s="472"/>
    </row>
    <row r="127" spans="1:12">
      <c r="A127" s="471" t="s">
        <v>581</v>
      </c>
      <c r="B127" s="1239">
        <v>16247096</v>
      </c>
      <c r="C127" s="1240"/>
      <c r="D127" s="1298">
        <v>12855623.164919188</v>
      </c>
      <c r="E127" s="1241"/>
      <c r="F127" s="1298"/>
      <c r="G127" s="1241"/>
      <c r="H127" s="1298"/>
      <c r="I127" s="1241"/>
      <c r="J127" s="472">
        <v>0.7912566753418081</v>
      </c>
      <c r="K127" s="472"/>
      <c r="L127" s="472"/>
    </row>
    <row r="128" spans="1:12">
      <c r="A128" s="471" t="s">
        <v>582</v>
      </c>
      <c r="B128" s="1239">
        <v>2593326</v>
      </c>
      <c r="C128" s="1240"/>
      <c r="D128" s="1298">
        <v>1517202.9639900001</v>
      </c>
      <c r="E128" s="1241"/>
      <c r="F128" s="1298"/>
      <c r="G128" s="1241"/>
      <c r="H128" s="1298"/>
      <c r="I128" s="1241"/>
      <c r="J128" s="472">
        <v>0.58504135769664134</v>
      </c>
      <c r="K128" s="472"/>
      <c r="L128" s="472"/>
    </row>
    <row r="129" spans="1:12" ht="15.75">
      <c r="A129" s="477" t="s">
        <v>583</v>
      </c>
      <c r="B129" s="1243">
        <v>2197180</v>
      </c>
      <c r="C129" s="1244"/>
      <c r="D129" s="1300">
        <v>442997.88886000001</v>
      </c>
      <c r="E129" s="1245"/>
      <c r="F129" s="1300"/>
      <c r="G129" s="1245"/>
      <c r="H129" s="1300"/>
      <c r="I129" s="1244"/>
      <c r="J129" s="478">
        <v>0.20162111836991053</v>
      </c>
      <c r="K129" s="478"/>
      <c r="L129" s="478"/>
    </row>
  </sheetData>
  <mergeCells count="7">
    <mergeCell ref="D91:I91"/>
    <mergeCell ref="J91:L91"/>
    <mergeCell ref="A2:L2"/>
    <mergeCell ref="D5:I5"/>
    <mergeCell ref="J5:L5"/>
    <mergeCell ref="D48:I48"/>
    <mergeCell ref="J48:L48"/>
  </mergeCells>
  <conditionalFormatting sqref="K9:K43 L39">
    <cfRule type="containsErrors" dxfId="9" priority="3">
      <formula>ISERROR(K9)</formula>
    </cfRule>
  </conditionalFormatting>
  <conditionalFormatting sqref="K52:K86">
    <cfRule type="containsErrors" dxfId="8" priority="2">
      <formula>ISERROR(K52)</formula>
    </cfRule>
  </conditionalFormatting>
  <conditionalFormatting sqref="K95:K129">
    <cfRule type="containsErrors" dxfId="7" priority="1">
      <formula>ISERROR(K95)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3" fitToHeight="100" orientation="landscape" useFirstPageNumber="1" r:id="rId1"/>
  <headerFooter alignWithMargins="0">
    <oddHeader>&amp;C&amp;"Arial,Normalny"&amp;12- &amp;P -</oddHeader>
  </headerFooter>
  <rowBreaks count="2" manualBreakCount="2">
    <brk id="45" max="11" man="1"/>
    <brk id="88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7"/>
  <dimension ref="A1:E196"/>
  <sheetViews>
    <sheetView showGridLines="0" zoomScale="70" zoomScaleNormal="70" workbookViewId="0">
      <selection activeCell="J72" sqref="J72"/>
    </sheetView>
  </sheetViews>
  <sheetFormatPr defaultColWidth="96.42578125" defaultRowHeight="15"/>
  <cols>
    <col min="1" max="1" width="99" style="94" customWidth="1"/>
    <col min="2" max="3" width="21.140625" style="94" customWidth="1"/>
    <col min="4" max="4" width="2.42578125" style="94" customWidth="1"/>
    <col min="5" max="5" width="18.5703125" style="94" customWidth="1"/>
    <col min="6" max="16384" width="96.42578125" style="94"/>
  </cols>
  <sheetData>
    <row r="1" spans="1:5" ht="18" customHeight="1">
      <c r="A1" s="91" t="s">
        <v>231</v>
      </c>
      <c r="B1" s="92"/>
      <c r="C1" s="92"/>
      <c r="D1" s="92"/>
      <c r="E1" s="92"/>
    </row>
    <row r="2" spans="1:5" ht="18" customHeight="1">
      <c r="A2" s="1578" t="s">
        <v>232</v>
      </c>
      <c r="B2" s="1578"/>
      <c r="C2" s="1578"/>
      <c r="D2" s="1578"/>
      <c r="E2" s="1578"/>
    </row>
    <row r="3" spans="1:5" ht="18" customHeight="1">
      <c r="A3" s="95"/>
      <c r="B3" s="96"/>
      <c r="C3" s="96"/>
      <c r="D3" s="96"/>
      <c r="E3" s="96"/>
    </row>
    <row r="4" spans="1:5" ht="18" customHeight="1">
      <c r="A4" s="97"/>
      <c r="C4" s="94" t="s">
        <v>4</v>
      </c>
      <c r="E4" s="98" t="s">
        <v>2</v>
      </c>
    </row>
    <row r="5" spans="1:5" ht="15.95" customHeight="1">
      <c r="A5" s="99"/>
      <c r="B5" s="100" t="s">
        <v>233</v>
      </c>
      <c r="C5" s="1579" t="s">
        <v>235</v>
      </c>
      <c r="D5" s="1580"/>
      <c r="E5" s="387"/>
    </row>
    <row r="6" spans="1:5" ht="15.95" customHeight="1">
      <c r="A6" s="101" t="s">
        <v>3</v>
      </c>
      <c r="B6" s="102" t="s">
        <v>234</v>
      </c>
      <c r="C6" s="1581"/>
      <c r="D6" s="1582"/>
      <c r="E6" s="388" t="s">
        <v>236</v>
      </c>
    </row>
    <row r="7" spans="1:5" ht="15.95" customHeight="1">
      <c r="A7" s="103"/>
      <c r="B7" s="104" t="s">
        <v>874</v>
      </c>
      <c r="C7" s="1581"/>
      <c r="D7" s="1582"/>
      <c r="E7" s="385" t="s">
        <v>238</v>
      </c>
    </row>
    <row r="8" spans="1:5" s="107" customFormat="1" ht="9.9499999999999993" customHeight="1">
      <c r="A8" s="105">
        <v>1</v>
      </c>
      <c r="B8" s="106">
        <v>2</v>
      </c>
      <c r="C8" s="1583">
        <v>3</v>
      </c>
      <c r="D8" s="1584"/>
      <c r="E8" s="418">
        <v>4</v>
      </c>
    </row>
    <row r="9" spans="1:5" ht="31.5" customHeight="1">
      <c r="A9" s="920" t="s">
        <v>239</v>
      </c>
      <c r="B9" s="1125">
        <v>387734520000</v>
      </c>
      <c r="C9" s="1554">
        <v>228765890360.34</v>
      </c>
      <c r="D9" s="1123"/>
      <c r="E9" s="417">
        <v>0.59000650847476777</v>
      </c>
    </row>
    <row r="10" spans="1:5" ht="19.5" customHeight="1">
      <c r="A10" s="921" t="s">
        <v>240</v>
      </c>
      <c r="B10" s="1126">
        <v>415000</v>
      </c>
      <c r="C10" s="1270">
        <v>659534.01000000013</v>
      </c>
      <c r="D10" s="1124"/>
      <c r="E10" s="386">
        <v>1.5892385783132532</v>
      </c>
    </row>
    <row r="11" spans="1:5" ht="19.5" customHeight="1">
      <c r="A11" s="921" t="s">
        <v>241</v>
      </c>
      <c r="B11" s="1126">
        <v>4064000</v>
      </c>
      <c r="C11" s="1270">
        <v>3204155.81</v>
      </c>
      <c r="D11" s="1124"/>
      <c r="E11" s="386">
        <v>0.78842416584645669</v>
      </c>
    </row>
    <row r="12" spans="1:5" ht="19.5" customHeight="1">
      <c r="A12" s="921" t="s">
        <v>242</v>
      </c>
      <c r="B12" s="1126">
        <v>450000</v>
      </c>
      <c r="C12" s="1270">
        <v>213767.43</v>
      </c>
      <c r="D12" s="1124"/>
      <c r="E12" s="386">
        <v>0.4750387333333333</v>
      </c>
    </row>
    <row r="13" spans="1:5" ht="20.100000000000001" customHeight="1">
      <c r="A13" s="921" t="s">
        <v>243</v>
      </c>
      <c r="B13" s="1126">
        <v>262000</v>
      </c>
      <c r="C13" s="1270">
        <v>2772096.75</v>
      </c>
      <c r="D13" s="1124"/>
      <c r="E13" s="386" t="s">
        <v>866</v>
      </c>
    </row>
    <row r="14" spans="1:5" ht="20.100000000000001" customHeight="1">
      <c r="A14" s="921" t="s">
        <v>244</v>
      </c>
      <c r="B14" s="1126">
        <v>53496000</v>
      </c>
      <c r="C14" s="1270">
        <v>29977290.870000001</v>
      </c>
      <c r="D14" s="1124"/>
      <c r="E14" s="386">
        <v>0.56036509028712433</v>
      </c>
    </row>
    <row r="15" spans="1:5" ht="20.100000000000001" customHeight="1">
      <c r="A15" s="921" t="s">
        <v>245</v>
      </c>
      <c r="B15" s="1126">
        <v>30000</v>
      </c>
      <c r="C15" s="1270">
        <v>17313.280000000002</v>
      </c>
      <c r="D15" s="1124"/>
      <c r="E15" s="386">
        <v>0.57710933333333336</v>
      </c>
    </row>
    <row r="16" spans="1:5" ht="20.100000000000001" customHeight="1">
      <c r="A16" s="921" t="s">
        <v>246</v>
      </c>
      <c r="B16" s="1126">
        <v>852000</v>
      </c>
      <c r="C16" s="1270">
        <v>644145.82999999996</v>
      </c>
      <c r="D16" s="1124"/>
      <c r="E16" s="386">
        <v>0.75603970657276987</v>
      </c>
    </row>
    <row r="17" spans="1:5" ht="20.100000000000001" customHeight="1">
      <c r="A17" s="921" t="s">
        <v>247</v>
      </c>
      <c r="B17" s="1126">
        <v>48000</v>
      </c>
      <c r="C17" s="1270">
        <v>40567.49</v>
      </c>
      <c r="D17" s="1124"/>
      <c r="E17" s="386">
        <v>0.84515604166666658</v>
      </c>
    </row>
    <row r="18" spans="1:5" ht="20.100000000000001" customHeight="1">
      <c r="A18" s="921" t="s">
        <v>248</v>
      </c>
      <c r="B18" s="1126">
        <v>31802000</v>
      </c>
      <c r="C18" s="1270">
        <v>21691012.859999999</v>
      </c>
      <c r="D18" s="1124"/>
      <c r="E18" s="386">
        <v>0.68206442550782964</v>
      </c>
    </row>
    <row r="19" spans="1:5" ht="19.5" customHeight="1">
      <c r="A19" s="922" t="s">
        <v>729</v>
      </c>
      <c r="B19" s="1126">
        <v>0</v>
      </c>
      <c r="C19" s="1270">
        <v>17789.37</v>
      </c>
      <c r="D19" s="1124"/>
      <c r="E19" s="386">
        <v>0</v>
      </c>
    </row>
    <row r="20" spans="1:5" ht="20.100000000000001" customHeight="1">
      <c r="A20" s="921" t="s">
        <v>249</v>
      </c>
      <c r="B20" s="1126">
        <v>10000</v>
      </c>
      <c r="C20" s="1270">
        <v>98825.79</v>
      </c>
      <c r="D20" s="1124"/>
      <c r="E20" s="386">
        <v>9.8825789999999998</v>
      </c>
    </row>
    <row r="21" spans="1:5" ht="20.100000000000001" customHeight="1">
      <c r="A21" s="921" t="s">
        <v>250</v>
      </c>
      <c r="B21" s="1126">
        <v>1728000</v>
      </c>
      <c r="C21" s="1270">
        <v>1260666.74</v>
      </c>
      <c r="D21" s="1124"/>
      <c r="E21" s="386">
        <v>0.72955251157407408</v>
      </c>
    </row>
    <row r="22" spans="1:5" ht="20.100000000000001" customHeight="1">
      <c r="A22" s="921" t="s">
        <v>251</v>
      </c>
      <c r="B22" s="1126">
        <v>1667000</v>
      </c>
      <c r="C22" s="1270">
        <v>2296500.3899999997</v>
      </c>
      <c r="D22" s="1124"/>
      <c r="E22" s="386">
        <v>1.3776247090581881</v>
      </c>
    </row>
    <row r="23" spans="1:5" ht="20.100000000000001" customHeight="1">
      <c r="A23" s="921" t="s">
        <v>252</v>
      </c>
      <c r="B23" s="1126">
        <v>2000</v>
      </c>
      <c r="C23" s="1270">
        <v>966.7</v>
      </c>
      <c r="D23" s="1124"/>
      <c r="E23" s="386">
        <v>0.48335</v>
      </c>
    </row>
    <row r="24" spans="1:5" ht="20.100000000000001" customHeight="1">
      <c r="A24" s="921" t="s">
        <v>253</v>
      </c>
      <c r="B24" s="1126">
        <v>2327238000</v>
      </c>
      <c r="C24" s="1270">
        <v>1448402300.4100001</v>
      </c>
      <c r="D24" s="1124"/>
      <c r="E24" s="386">
        <v>0.62236965037954872</v>
      </c>
    </row>
    <row r="25" spans="1:5" ht="20.100000000000001" customHeight="1">
      <c r="A25" s="921" t="s">
        <v>254</v>
      </c>
      <c r="B25" s="1126">
        <v>1400720000</v>
      </c>
      <c r="C25" s="1270">
        <v>1732776.4300000002</v>
      </c>
      <c r="D25" s="1124"/>
      <c r="E25" s="386">
        <v>1.237061247072934E-3</v>
      </c>
    </row>
    <row r="26" spans="1:5" ht="20.100000000000001" customHeight="1">
      <c r="A26" s="921" t="s">
        <v>255</v>
      </c>
      <c r="B26" s="1126">
        <v>30000</v>
      </c>
      <c r="C26" s="1270">
        <v>304050.7</v>
      </c>
      <c r="D26" s="1124"/>
      <c r="E26" s="386" t="s">
        <v>866</v>
      </c>
    </row>
    <row r="27" spans="1:5" ht="20.100000000000001" customHeight="1">
      <c r="A27" s="923" t="s">
        <v>256</v>
      </c>
      <c r="B27" s="1126">
        <v>10541000</v>
      </c>
      <c r="C27" s="1270">
        <v>28803719.569999985</v>
      </c>
      <c r="D27" s="1124"/>
      <c r="E27" s="386">
        <v>2.7325414638079866</v>
      </c>
    </row>
    <row r="28" spans="1:5" ht="20.100000000000001" customHeight="1">
      <c r="A28" s="921" t="s">
        <v>257</v>
      </c>
      <c r="B28" s="1126">
        <v>579309000</v>
      </c>
      <c r="C28" s="1270">
        <v>377198073.70000005</v>
      </c>
      <c r="D28" s="1124"/>
      <c r="E28" s="386">
        <v>0.65111723398048371</v>
      </c>
    </row>
    <row r="29" spans="1:5" ht="20.100000000000001" customHeight="1">
      <c r="A29" s="921" t="s">
        <v>258</v>
      </c>
      <c r="B29" s="1126">
        <v>65671000</v>
      </c>
      <c r="C29" s="1270">
        <v>54988376.200000003</v>
      </c>
      <c r="D29" s="1124"/>
      <c r="E29" s="386">
        <v>0.83733118423657327</v>
      </c>
    </row>
    <row r="30" spans="1:5" ht="20.100000000000001" customHeight="1">
      <c r="A30" s="921" t="s">
        <v>259</v>
      </c>
      <c r="B30" s="1126">
        <v>12719000</v>
      </c>
      <c r="C30" s="1270">
        <v>-2954110.1499999966</v>
      </c>
      <c r="D30" s="1555" t="s">
        <v>742</v>
      </c>
      <c r="E30" s="386">
        <v>-0.23225962339806563</v>
      </c>
    </row>
    <row r="31" spans="1:5" ht="20.100000000000001" customHeight="1">
      <c r="A31" s="921" t="s">
        <v>260</v>
      </c>
      <c r="B31" s="1126">
        <v>22818000</v>
      </c>
      <c r="C31" s="1270">
        <v>2760048.6900000004</v>
      </c>
      <c r="D31" s="1124"/>
      <c r="E31" s="386">
        <v>0.1209592729424139</v>
      </c>
    </row>
    <row r="32" spans="1:5" ht="20.100000000000001" customHeight="1">
      <c r="A32" s="921" t="s">
        <v>261</v>
      </c>
      <c r="B32" s="1126">
        <v>0</v>
      </c>
      <c r="C32" s="1270">
        <v>10108.959999999999</v>
      </c>
      <c r="D32" s="1124"/>
      <c r="E32" s="386">
        <v>0</v>
      </c>
    </row>
    <row r="33" spans="1:5" ht="20.100000000000001" customHeight="1">
      <c r="A33" s="921" t="s">
        <v>262</v>
      </c>
      <c r="B33" s="1126">
        <v>5289000</v>
      </c>
      <c r="C33" s="1270">
        <v>7236281.7000000002</v>
      </c>
      <c r="D33" s="1124"/>
      <c r="E33" s="386">
        <v>1.36817577992059</v>
      </c>
    </row>
    <row r="34" spans="1:5" ht="20.100000000000001" customHeight="1">
      <c r="A34" s="921" t="s">
        <v>263</v>
      </c>
      <c r="B34" s="1126">
        <v>748000</v>
      </c>
      <c r="C34" s="1270">
        <v>736742.01</v>
      </c>
      <c r="D34" s="1124"/>
      <c r="E34" s="386">
        <v>0.9849492112299465</v>
      </c>
    </row>
    <row r="35" spans="1:5" ht="20.100000000000001" customHeight="1">
      <c r="A35" s="921" t="s">
        <v>264</v>
      </c>
      <c r="B35" s="1126">
        <v>7000</v>
      </c>
      <c r="C35" s="1270">
        <v>21749.34</v>
      </c>
      <c r="D35" s="1124"/>
      <c r="E35" s="386">
        <v>3.1070485714285714</v>
      </c>
    </row>
    <row r="36" spans="1:5" ht="20.100000000000001" customHeight="1">
      <c r="A36" s="921" t="s">
        <v>265</v>
      </c>
      <c r="B36" s="1126">
        <v>717000</v>
      </c>
      <c r="C36" s="1270">
        <v>8155240.6600000011</v>
      </c>
      <c r="D36" s="1124"/>
      <c r="E36" s="386" t="s">
        <v>866</v>
      </c>
    </row>
    <row r="37" spans="1:5" ht="20.100000000000001" customHeight="1">
      <c r="A37" s="921" t="s">
        <v>748</v>
      </c>
      <c r="B37" s="1126">
        <v>31535000</v>
      </c>
      <c r="C37" s="1270">
        <v>63912994.140000015</v>
      </c>
      <c r="D37" s="1124"/>
      <c r="E37" s="386">
        <v>2.026732016489615</v>
      </c>
    </row>
    <row r="38" spans="1:5" ht="20.100000000000001" customHeight="1">
      <c r="A38" s="921" t="s">
        <v>266</v>
      </c>
      <c r="B38" s="1126">
        <v>118147000</v>
      </c>
      <c r="C38" s="1270">
        <v>103208747.78000002</v>
      </c>
      <c r="D38" s="1124"/>
      <c r="E38" s="386">
        <v>0.87356215375760715</v>
      </c>
    </row>
    <row r="39" spans="1:5" ht="20.100000000000001" customHeight="1">
      <c r="A39" s="921" t="s">
        <v>267</v>
      </c>
      <c r="B39" s="1126">
        <v>5879000</v>
      </c>
      <c r="C39" s="1270">
        <v>5292772.41</v>
      </c>
      <c r="D39" s="1124"/>
      <c r="E39" s="386">
        <v>0.90028447184895388</v>
      </c>
    </row>
    <row r="40" spans="1:5" ht="20.100000000000001" customHeight="1">
      <c r="A40" s="921" t="s">
        <v>268</v>
      </c>
      <c r="B40" s="1126">
        <v>44660000</v>
      </c>
      <c r="C40" s="1270">
        <v>18051258.640000004</v>
      </c>
      <c r="D40" s="1124"/>
      <c r="E40" s="386">
        <v>0.40419298343036286</v>
      </c>
    </row>
    <row r="41" spans="1:5" s="108" customFormat="1" ht="20.100000000000001" customHeight="1">
      <c r="A41" s="921" t="s">
        <v>269</v>
      </c>
      <c r="B41" s="1126">
        <v>45784000</v>
      </c>
      <c r="C41" s="1270">
        <v>28769237.32</v>
      </c>
      <c r="D41" s="1124"/>
      <c r="E41" s="386">
        <v>0.62836880394897776</v>
      </c>
    </row>
    <row r="42" spans="1:5" ht="20.100000000000001" customHeight="1">
      <c r="A42" s="921" t="s">
        <v>270</v>
      </c>
      <c r="B42" s="1126">
        <v>77714000</v>
      </c>
      <c r="C42" s="1270">
        <v>761783172.2700001</v>
      </c>
      <c r="D42" s="1124"/>
      <c r="E42" s="386">
        <v>9.8023930343310095</v>
      </c>
    </row>
    <row r="43" spans="1:5" ht="20.100000000000001" customHeight="1">
      <c r="A43" s="921" t="s">
        <v>271</v>
      </c>
      <c r="B43" s="1126">
        <v>400000</v>
      </c>
      <c r="C43" s="1270">
        <v>31787937.930000011</v>
      </c>
      <c r="D43" s="1124"/>
      <c r="E43" s="386" t="s">
        <v>866</v>
      </c>
    </row>
    <row r="44" spans="1:5" ht="20.100000000000001" customHeight="1">
      <c r="A44" s="921" t="s">
        <v>272</v>
      </c>
      <c r="B44" s="1126">
        <v>390000</v>
      </c>
      <c r="C44" s="1270">
        <v>335904.23999999993</v>
      </c>
      <c r="D44" s="1124"/>
      <c r="E44" s="386">
        <v>0.86129292307692296</v>
      </c>
    </row>
    <row r="45" spans="1:5" ht="20.100000000000001" customHeight="1">
      <c r="A45" s="921" t="s">
        <v>273</v>
      </c>
      <c r="B45" s="1126">
        <v>63625000</v>
      </c>
      <c r="C45" s="1270">
        <v>40315007.480000012</v>
      </c>
      <c r="D45" s="1124"/>
      <c r="E45" s="386">
        <v>0.63363469516699433</v>
      </c>
    </row>
    <row r="46" spans="1:5" ht="20.100000000000001" hidden="1" customHeight="1">
      <c r="A46" s="921" t="s">
        <v>274</v>
      </c>
      <c r="B46" s="1126">
        <v>0</v>
      </c>
      <c r="C46" s="1270">
        <v>0</v>
      </c>
      <c r="D46" s="1124"/>
      <c r="E46" s="386">
        <v>0</v>
      </c>
    </row>
    <row r="47" spans="1:5" ht="20.100000000000001" customHeight="1">
      <c r="A47" s="921" t="s">
        <v>275</v>
      </c>
      <c r="B47" s="1126">
        <v>111584000</v>
      </c>
      <c r="C47" s="1270">
        <v>109769053.67000002</v>
      </c>
      <c r="D47" s="1124"/>
      <c r="E47" s="386">
        <v>0.98373470811227426</v>
      </c>
    </row>
    <row r="48" spans="1:5" ht="20.100000000000001" customHeight="1">
      <c r="A48" s="921" t="s">
        <v>276</v>
      </c>
      <c r="B48" s="1126">
        <v>0</v>
      </c>
      <c r="C48" s="1270">
        <v>11865.470000000001</v>
      </c>
      <c r="D48" s="1124"/>
      <c r="E48" s="386">
        <v>0</v>
      </c>
    </row>
    <row r="49" spans="1:5" ht="20.100000000000001" customHeight="1">
      <c r="A49" s="921" t="s">
        <v>277</v>
      </c>
      <c r="B49" s="1126">
        <v>4709434000</v>
      </c>
      <c r="C49" s="1270">
        <v>3337008908.1900001</v>
      </c>
      <c r="D49" s="1124"/>
      <c r="E49" s="386">
        <v>0.7085796102440336</v>
      </c>
    </row>
    <row r="50" spans="1:5" ht="20.100000000000001" customHeight="1">
      <c r="A50" s="921" t="s">
        <v>278</v>
      </c>
      <c r="B50" s="1126">
        <v>114724000</v>
      </c>
      <c r="C50" s="1270">
        <v>65755344.529999994</v>
      </c>
      <c r="D50" s="1124"/>
      <c r="E50" s="386">
        <v>0.57316119146821931</v>
      </c>
    </row>
    <row r="51" spans="1:5" ht="20.100000000000001" customHeight="1">
      <c r="A51" s="921" t="s">
        <v>279</v>
      </c>
      <c r="B51" s="1126">
        <v>11000</v>
      </c>
      <c r="C51" s="1270">
        <v>52684.89</v>
      </c>
      <c r="D51" s="1124"/>
      <c r="E51" s="386">
        <v>4.7895354545454545</v>
      </c>
    </row>
    <row r="52" spans="1:5" ht="20.100000000000001" customHeight="1">
      <c r="A52" s="921" t="s">
        <v>280</v>
      </c>
      <c r="B52" s="1126">
        <v>340000</v>
      </c>
      <c r="C52" s="1270">
        <v>930224.91</v>
      </c>
      <c r="D52" s="1124"/>
      <c r="E52" s="386">
        <v>2.735955617647059</v>
      </c>
    </row>
    <row r="53" spans="1:5" ht="20.100000000000001" customHeight="1">
      <c r="A53" s="921" t="s">
        <v>281</v>
      </c>
      <c r="B53" s="1126">
        <v>236515000</v>
      </c>
      <c r="C53" s="1270">
        <v>113790223.16</v>
      </c>
      <c r="D53" s="1124"/>
      <c r="E53" s="386">
        <v>0.48111207813457918</v>
      </c>
    </row>
    <row r="54" spans="1:5" ht="20.100000000000001" customHeight="1">
      <c r="A54" s="921" t="s">
        <v>282</v>
      </c>
      <c r="B54" s="1126">
        <v>188181000</v>
      </c>
      <c r="C54" s="1270">
        <v>135140814.18000004</v>
      </c>
      <c r="D54" s="1124"/>
      <c r="E54" s="386">
        <v>0.7181427146204985</v>
      </c>
    </row>
    <row r="55" spans="1:5" ht="20.100000000000001" customHeight="1">
      <c r="A55" s="921" t="s">
        <v>283</v>
      </c>
      <c r="B55" s="1126">
        <v>620384000</v>
      </c>
      <c r="C55" s="1270">
        <v>2448676.8400000003</v>
      </c>
      <c r="D55" s="1124"/>
      <c r="E55" s="386">
        <v>3.9470341594883178E-3</v>
      </c>
    </row>
    <row r="56" spans="1:5" ht="20.100000000000001" customHeight="1">
      <c r="A56" s="921" t="s">
        <v>284</v>
      </c>
      <c r="B56" s="1126">
        <v>13401000</v>
      </c>
      <c r="C56" s="1270">
        <v>26409416.73</v>
      </c>
      <c r="D56" s="1124"/>
      <c r="E56" s="386">
        <v>1.9707049272442356</v>
      </c>
    </row>
    <row r="57" spans="1:5" ht="20.100000000000001" customHeight="1">
      <c r="A57" s="921" t="s">
        <v>285</v>
      </c>
      <c r="B57" s="1126">
        <v>22350000</v>
      </c>
      <c r="C57" s="1270">
        <v>10500780.24</v>
      </c>
      <c r="D57" s="1124"/>
      <c r="E57" s="386">
        <v>0.46983356778523488</v>
      </c>
    </row>
    <row r="58" spans="1:5" ht="20.100000000000001" customHeight="1">
      <c r="A58" s="921" t="s">
        <v>286</v>
      </c>
      <c r="B58" s="1126">
        <v>111800000</v>
      </c>
      <c r="C58" s="1270">
        <v>136521887.83999997</v>
      </c>
      <c r="D58" s="1124"/>
      <c r="E58" s="386">
        <v>1.2211260093023253</v>
      </c>
    </row>
    <row r="59" spans="1:5" ht="20.100000000000001" customHeight="1">
      <c r="A59" s="921" t="s">
        <v>287</v>
      </c>
      <c r="B59" s="1126">
        <v>0</v>
      </c>
      <c r="C59" s="1270">
        <v>8683.3000000000011</v>
      </c>
      <c r="D59" s="1124"/>
      <c r="E59" s="386">
        <v>0</v>
      </c>
    </row>
    <row r="60" spans="1:5" ht="20.100000000000001" customHeight="1">
      <c r="A60" s="921" t="s">
        <v>288</v>
      </c>
      <c r="B60" s="1126">
        <v>28480000</v>
      </c>
      <c r="C60" s="1270">
        <v>20310309.000000007</v>
      </c>
      <c r="D60" s="1124"/>
      <c r="E60" s="386">
        <v>0.71314287219101147</v>
      </c>
    </row>
    <row r="61" spans="1:5" ht="20.100000000000001" customHeight="1">
      <c r="A61" s="921" t="s">
        <v>289</v>
      </c>
      <c r="B61" s="1126">
        <v>1000</v>
      </c>
      <c r="C61" s="1270">
        <v>9240.74</v>
      </c>
      <c r="D61" s="1124"/>
      <c r="E61" s="386">
        <v>9.2407400000000006</v>
      </c>
    </row>
    <row r="62" spans="1:5" ht="20.100000000000001" customHeight="1">
      <c r="A62" s="921" t="s">
        <v>290</v>
      </c>
      <c r="B62" s="1126">
        <v>213000</v>
      </c>
      <c r="C62" s="1270">
        <v>777590.45</v>
      </c>
      <c r="D62" s="1124"/>
      <c r="E62" s="386">
        <v>3.6506593896713615</v>
      </c>
    </row>
    <row r="63" spans="1:5" ht="20.100000000000001" customHeight="1">
      <c r="A63" s="921" t="s">
        <v>291</v>
      </c>
      <c r="B63" s="1126">
        <v>10126000</v>
      </c>
      <c r="C63" s="1270">
        <v>6012755.5100000007</v>
      </c>
      <c r="D63" s="1124"/>
      <c r="E63" s="386">
        <v>0.59379374975311083</v>
      </c>
    </row>
    <row r="64" spans="1:5" ht="20.100000000000001" customHeight="1">
      <c r="A64" s="921" t="s">
        <v>292</v>
      </c>
      <c r="B64" s="1126">
        <v>2520000</v>
      </c>
      <c r="C64" s="1270">
        <v>1206221.6500000001</v>
      </c>
      <c r="D64" s="1124"/>
      <c r="E64" s="386">
        <v>0.47865938492063498</v>
      </c>
    </row>
    <row r="65" spans="1:5" ht="20.100000000000001" customHeight="1">
      <c r="A65" s="921" t="s">
        <v>293</v>
      </c>
      <c r="B65" s="1126">
        <v>59000</v>
      </c>
      <c r="C65" s="1270">
        <v>202993.56999999998</v>
      </c>
      <c r="D65" s="1124"/>
      <c r="E65" s="386">
        <v>3.4405689830508472</v>
      </c>
    </row>
    <row r="66" spans="1:5" ht="20.100000000000001" customHeight="1">
      <c r="A66" s="921" t="s">
        <v>294</v>
      </c>
      <c r="B66" s="1126">
        <v>650000</v>
      </c>
      <c r="C66" s="1270">
        <v>397830.93</v>
      </c>
      <c r="D66" s="1124"/>
      <c r="E66" s="386">
        <v>0.61204758461538455</v>
      </c>
    </row>
    <row r="67" spans="1:5" ht="20.100000000000001" customHeight="1">
      <c r="A67" s="921" t="s">
        <v>295</v>
      </c>
      <c r="B67" s="1126">
        <v>73000000</v>
      </c>
      <c r="C67" s="1270">
        <v>46071024.460000001</v>
      </c>
      <c r="D67" s="1124"/>
      <c r="E67" s="386">
        <v>0.6311099241095891</v>
      </c>
    </row>
    <row r="68" spans="1:5" ht="20.100000000000001" customHeight="1">
      <c r="A68" s="921" t="s">
        <v>296</v>
      </c>
      <c r="B68" s="1126">
        <v>1690000</v>
      </c>
      <c r="C68" s="1270">
        <v>1115858.6899999995</v>
      </c>
      <c r="D68" s="1271"/>
      <c r="E68" s="386">
        <v>0.66027141420118307</v>
      </c>
    </row>
    <row r="69" spans="1:5" ht="19.5" customHeight="1">
      <c r="A69" s="921" t="s">
        <v>297</v>
      </c>
      <c r="B69" s="1126">
        <v>0</v>
      </c>
      <c r="C69" s="1270">
        <v>2678.48</v>
      </c>
      <c r="D69" s="1124"/>
      <c r="E69" s="386">
        <v>0</v>
      </c>
    </row>
    <row r="70" spans="1:5" ht="20.100000000000001" customHeight="1">
      <c r="A70" s="921" t="s">
        <v>298</v>
      </c>
      <c r="B70" s="1126">
        <v>66874000</v>
      </c>
      <c r="C70" s="1270">
        <v>41947367.330000006</v>
      </c>
      <c r="D70" s="1124"/>
      <c r="E70" s="386">
        <v>0.6272597321829112</v>
      </c>
    </row>
    <row r="71" spans="1:5" ht="20.100000000000001" customHeight="1">
      <c r="A71" s="921" t="s">
        <v>299</v>
      </c>
      <c r="B71" s="1126">
        <v>10718000</v>
      </c>
      <c r="C71" s="1270">
        <v>6287144.4199999999</v>
      </c>
      <c r="D71" s="1124"/>
      <c r="E71" s="386">
        <v>0.58659679231199846</v>
      </c>
    </row>
    <row r="72" spans="1:5" ht="20.100000000000001" customHeight="1">
      <c r="A72" s="921" t="s">
        <v>300</v>
      </c>
      <c r="B72" s="1126">
        <v>28000</v>
      </c>
      <c r="C72" s="1270">
        <v>81147.95</v>
      </c>
      <c r="D72" s="1124"/>
      <c r="E72" s="386">
        <v>2.8981410714285714</v>
      </c>
    </row>
    <row r="73" spans="1:5" ht="20.100000000000001" customHeight="1">
      <c r="A73" s="921" t="s">
        <v>301</v>
      </c>
      <c r="B73" s="1126">
        <v>0</v>
      </c>
      <c r="C73" s="1270">
        <v>3818.09</v>
      </c>
      <c r="D73" s="1124"/>
      <c r="E73" s="386">
        <v>0</v>
      </c>
    </row>
    <row r="74" spans="1:5" ht="20.100000000000001" customHeight="1">
      <c r="A74" s="921" t="s">
        <v>302</v>
      </c>
      <c r="B74" s="1126">
        <v>360000</v>
      </c>
      <c r="C74" s="1270">
        <v>253543.3</v>
      </c>
      <c r="D74" s="1124"/>
      <c r="E74" s="386">
        <v>0.7042869444444444</v>
      </c>
    </row>
    <row r="75" spans="1:5" ht="20.100000000000001" customHeight="1">
      <c r="A75" s="921" t="s">
        <v>303</v>
      </c>
      <c r="B75" s="1126">
        <v>833000</v>
      </c>
      <c r="C75" s="1270">
        <v>532296.69000000006</v>
      </c>
      <c r="D75" s="1124"/>
      <c r="E75" s="386">
        <v>0.63901163265306127</v>
      </c>
    </row>
    <row r="76" spans="1:5" ht="20.100000000000001" hidden="1" customHeight="1">
      <c r="A76" s="921" t="s">
        <v>304</v>
      </c>
      <c r="B76" s="1126">
        <v>0</v>
      </c>
      <c r="C76" s="1270">
        <v>0</v>
      </c>
      <c r="D76" s="1124"/>
      <c r="E76" s="386">
        <v>0</v>
      </c>
    </row>
    <row r="77" spans="1:5" ht="20.100000000000001" customHeight="1">
      <c r="A77" s="921" t="s">
        <v>305</v>
      </c>
      <c r="B77" s="1126">
        <v>3061000</v>
      </c>
      <c r="C77" s="1270">
        <v>3066332.8999999994</v>
      </c>
      <c r="D77" s="1124"/>
      <c r="E77" s="386">
        <v>1.0017422084286178</v>
      </c>
    </row>
    <row r="78" spans="1:5" ht="20.100000000000001" customHeight="1">
      <c r="A78" s="921" t="s">
        <v>306</v>
      </c>
      <c r="B78" s="1126">
        <v>4000</v>
      </c>
      <c r="C78" s="1270">
        <v>42426.69</v>
      </c>
      <c r="D78" s="1124"/>
      <c r="E78" s="386" t="s">
        <v>866</v>
      </c>
    </row>
    <row r="79" spans="1:5" ht="20.100000000000001" customHeight="1">
      <c r="A79" s="921" t="s">
        <v>307</v>
      </c>
      <c r="B79" s="1126">
        <v>275423000</v>
      </c>
      <c r="C79" s="1270">
        <v>247140393.41999999</v>
      </c>
      <c r="D79" s="1124"/>
      <c r="E79" s="386">
        <v>0.89731211053543092</v>
      </c>
    </row>
    <row r="80" spans="1:5" ht="20.100000000000001" customHeight="1">
      <c r="A80" s="921" t="s">
        <v>358</v>
      </c>
      <c r="B80" s="1126">
        <v>4510000</v>
      </c>
      <c r="C80" s="1270">
        <v>5319943.5599999987</v>
      </c>
      <c r="D80" s="1124"/>
      <c r="E80" s="386">
        <v>1.1795883725055429</v>
      </c>
    </row>
    <row r="81" spans="1:5" ht="20.100000000000001" customHeight="1">
      <c r="A81" s="921" t="s">
        <v>308</v>
      </c>
      <c r="B81" s="1126">
        <v>554000</v>
      </c>
      <c r="C81" s="1270">
        <v>350594.88</v>
      </c>
      <c r="D81" s="1124"/>
      <c r="E81" s="386">
        <v>0.63284274368231053</v>
      </c>
    </row>
    <row r="82" spans="1:5" ht="20.100000000000001" customHeight="1">
      <c r="A82" s="921" t="s">
        <v>309</v>
      </c>
      <c r="B82" s="1126">
        <v>707502000</v>
      </c>
      <c r="C82" s="1270">
        <v>194303283.39000002</v>
      </c>
      <c r="D82" s="1124"/>
      <c r="E82" s="386">
        <v>0.27463283975168978</v>
      </c>
    </row>
    <row r="83" spans="1:5" ht="20.100000000000001" customHeight="1">
      <c r="A83" s="921" t="s">
        <v>310</v>
      </c>
      <c r="B83" s="1126">
        <v>368864092000</v>
      </c>
      <c r="C83" s="1270">
        <v>216033431757.54004</v>
      </c>
      <c r="D83" s="1124"/>
      <c r="E83" s="386">
        <v>0.58567216609834727</v>
      </c>
    </row>
    <row r="84" spans="1:5" ht="20.100000000000001" customHeight="1">
      <c r="A84" s="921" t="s">
        <v>311</v>
      </c>
      <c r="B84" s="1126">
        <v>1501968000</v>
      </c>
      <c r="C84" s="1270">
        <v>1502175399.5600002</v>
      </c>
      <c r="D84" s="1124"/>
      <c r="E84" s="386">
        <v>1.0001380852055437</v>
      </c>
    </row>
    <row r="85" spans="1:5" ht="20.100000000000001" customHeight="1">
      <c r="A85" s="921" t="s">
        <v>312</v>
      </c>
      <c r="B85" s="1126">
        <v>2592000</v>
      </c>
      <c r="C85" s="1270">
        <v>1908204.3</v>
      </c>
      <c r="D85" s="1124"/>
      <c r="E85" s="386">
        <v>0.73618993055555559</v>
      </c>
    </row>
    <row r="86" spans="1:5" ht="20.100000000000001" hidden="1" customHeight="1">
      <c r="A86" s="921" t="s">
        <v>313</v>
      </c>
      <c r="B86" s="1126">
        <v>0</v>
      </c>
      <c r="C86" s="1270">
        <v>0</v>
      </c>
      <c r="D86" s="1124"/>
      <c r="E86" s="386">
        <v>0</v>
      </c>
    </row>
    <row r="87" spans="1:5" ht="19.5" customHeight="1">
      <c r="A87" s="921" t="s">
        <v>314</v>
      </c>
      <c r="B87" s="1126">
        <v>2593326000</v>
      </c>
      <c r="C87" s="1270">
        <v>1575552694.73</v>
      </c>
      <c r="D87" s="1124"/>
      <c r="E87" s="386">
        <v>0.60754131749344276</v>
      </c>
    </row>
    <row r="88" spans="1:5" ht="20.100000000000001" hidden="1" customHeight="1">
      <c r="A88" s="921" t="s">
        <v>315</v>
      </c>
      <c r="B88" s="1126">
        <v>0</v>
      </c>
      <c r="C88" s="1270">
        <v>0</v>
      </c>
      <c r="D88" s="1124"/>
      <c r="E88" s="386">
        <v>0</v>
      </c>
    </row>
    <row r="89" spans="1:5" ht="20.100000000000001" hidden="1" customHeight="1">
      <c r="A89" s="921" t="s">
        <v>316</v>
      </c>
      <c r="B89" s="1126">
        <v>0</v>
      </c>
      <c r="C89" s="1270">
        <v>0</v>
      </c>
      <c r="D89" s="1124"/>
      <c r="E89" s="386">
        <v>0</v>
      </c>
    </row>
    <row r="90" spans="1:5" ht="20.100000000000001" customHeight="1">
      <c r="A90" s="921" t="s">
        <v>317</v>
      </c>
      <c r="B90" s="1126">
        <v>2537937000</v>
      </c>
      <c r="C90" s="1270">
        <v>2087687413.2399943</v>
      </c>
      <c r="D90" s="1124"/>
      <c r="E90" s="386">
        <v>0.82259229178659454</v>
      </c>
    </row>
    <row r="91" spans="1:5" ht="20.100000000000001" customHeight="1">
      <c r="A91" s="921" t="s">
        <v>318</v>
      </c>
      <c r="B91" s="1126">
        <v>0</v>
      </c>
      <c r="C91" s="1270">
        <v>165257.20999999993</v>
      </c>
      <c r="D91" s="1124"/>
      <c r="E91" s="386">
        <v>0</v>
      </c>
    </row>
    <row r="92" spans="1:5" ht="20.100000000000001" hidden="1" customHeight="1">
      <c r="A92" s="921" t="s">
        <v>319</v>
      </c>
      <c r="B92" s="1126">
        <v>0</v>
      </c>
      <c r="C92" s="1270">
        <v>0</v>
      </c>
      <c r="D92" s="1124"/>
      <c r="E92" s="386">
        <v>0</v>
      </c>
    </row>
    <row r="93" spans="1:5" ht="20.100000000000001" customHeight="1">
      <c r="A93" s="921" t="s">
        <v>320</v>
      </c>
      <c r="B93" s="1126">
        <v>10508000</v>
      </c>
      <c r="C93" s="1270">
        <v>7439249.959999999</v>
      </c>
      <c r="D93" s="1124"/>
      <c r="E93" s="386">
        <v>0.70796059763989327</v>
      </c>
    </row>
    <row r="94" spans="1:5" ht="6" customHeight="1">
      <c r="A94" s="924"/>
      <c r="B94" s="1290"/>
      <c r="C94" s="812" t="s">
        <v>4</v>
      </c>
      <c r="D94" s="812"/>
      <c r="E94" s="925">
        <f t="shared" ref="E94" si="0">IF(B94=0,0,(IF(C94/B94&gt;1000%,"*)",C94/B94)))</f>
        <v>0</v>
      </c>
    </row>
    <row r="95" spans="1:5" ht="18">
      <c r="A95" s="827" t="s">
        <v>847</v>
      </c>
      <c r="C95" s="109"/>
      <c r="D95" s="109"/>
    </row>
    <row r="96" spans="1:5" ht="18">
      <c r="A96" s="827" t="s">
        <v>873</v>
      </c>
    </row>
    <row r="97" spans="1:5" ht="16.5">
      <c r="A97" s="1272" t="s">
        <v>916</v>
      </c>
      <c r="C97" s="376"/>
      <c r="D97" s="376"/>
      <c r="E97" s="376"/>
    </row>
    <row r="98" spans="1:5">
      <c r="C98" s="374"/>
      <c r="D98" s="374"/>
      <c r="E98" s="375"/>
    </row>
    <row r="99" spans="1:5">
      <c r="C99" s="376"/>
      <c r="D99" s="376"/>
      <c r="E99" s="376"/>
    </row>
    <row r="196" spans="3:3">
      <c r="C196" s="94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7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8"/>
  <dimension ref="A1:F31"/>
  <sheetViews>
    <sheetView showGridLines="0" zoomScale="75" zoomScaleNormal="75" zoomScaleSheetLayoutView="85" workbookViewId="0">
      <selection activeCell="J14" sqref="J14"/>
    </sheetView>
  </sheetViews>
  <sheetFormatPr defaultColWidth="16.28515625" defaultRowHeight="15"/>
  <cols>
    <col min="1" max="1" width="52" style="111" customWidth="1"/>
    <col min="2" max="4" width="26.5703125" style="111" customWidth="1"/>
    <col min="5" max="5" width="19.7109375" style="111" customWidth="1"/>
    <col min="6" max="6" width="44.5703125" style="111" customWidth="1"/>
    <col min="7" max="16384" width="16.28515625" style="111"/>
  </cols>
  <sheetData>
    <row r="1" spans="1:6" ht="15" customHeight="1">
      <c r="A1" s="110" t="s">
        <v>321</v>
      </c>
    </row>
    <row r="2" spans="1:6" ht="15.75">
      <c r="A2" s="112" t="s">
        <v>322</v>
      </c>
      <c r="B2" s="113"/>
      <c r="C2" s="113"/>
      <c r="D2" s="113"/>
    </row>
    <row r="3" spans="1:6" ht="15.75">
      <c r="A3" s="112"/>
      <c r="B3" s="113"/>
      <c r="C3" s="113"/>
      <c r="D3" s="113"/>
    </row>
    <row r="4" spans="1:6" ht="15.75" customHeight="1">
      <c r="A4" s="112"/>
      <c r="B4" s="113"/>
      <c r="C4" s="113"/>
      <c r="D4" s="115" t="s">
        <v>2</v>
      </c>
    </row>
    <row r="5" spans="1:6" ht="15.95" customHeight="1">
      <c r="A5" s="116"/>
      <c r="B5" s="117" t="s">
        <v>233</v>
      </c>
      <c r="C5" s="118"/>
      <c r="D5" s="420"/>
    </row>
    <row r="6" spans="1:6" ht="15.95" customHeight="1">
      <c r="A6" s="119" t="s">
        <v>3</v>
      </c>
      <c r="B6" s="120" t="s">
        <v>234</v>
      </c>
      <c r="C6" s="121" t="s">
        <v>235</v>
      </c>
      <c r="D6" s="421" t="s">
        <v>236</v>
      </c>
    </row>
    <row r="7" spans="1:6" ht="15.95" customHeight="1">
      <c r="A7" s="122"/>
      <c r="B7" s="123" t="s">
        <v>875</v>
      </c>
      <c r="C7" s="124"/>
      <c r="D7" s="422" t="s">
        <v>238</v>
      </c>
      <c r="E7" s="479"/>
    </row>
    <row r="8" spans="1:6" s="129" customFormat="1" ht="13.5" customHeight="1">
      <c r="A8" s="125">
        <v>1</v>
      </c>
      <c r="B8" s="126">
        <v>2</v>
      </c>
      <c r="C8" s="127">
        <v>3</v>
      </c>
      <c r="D8" s="419">
        <v>4</v>
      </c>
      <c r="E8" s="480"/>
    </row>
    <row r="9" spans="1:6" ht="19.5" customHeight="1">
      <c r="A9" s="130" t="s">
        <v>323</v>
      </c>
      <c r="B9" s="1127">
        <v>2537937000</v>
      </c>
      <c r="C9" s="1128">
        <v>2087687413.24</v>
      </c>
      <c r="D9" s="926">
        <v>0.82259229178659676</v>
      </c>
      <c r="E9" s="128"/>
      <c r="F9" s="114"/>
    </row>
    <row r="10" spans="1:6" ht="22.5" customHeight="1">
      <c r="A10" s="131" t="s">
        <v>324</v>
      </c>
      <c r="B10" s="1129">
        <v>190374000</v>
      </c>
      <c r="C10" s="1130">
        <v>166564834.71000001</v>
      </c>
      <c r="D10" s="894">
        <v>0.87493478473951281</v>
      </c>
      <c r="E10" s="128"/>
      <c r="F10" s="132"/>
    </row>
    <row r="11" spans="1:6" ht="24" customHeight="1">
      <c r="A11" s="131" t="s">
        <v>325</v>
      </c>
      <c r="B11" s="1129">
        <v>100321000</v>
      </c>
      <c r="C11" s="1130">
        <v>97840402.949999943</v>
      </c>
      <c r="D11" s="894">
        <v>0.9752734018799647</v>
      </c>
      <c r="E11" s="128"/>
      <c r="F11" s="133"/>
    </row>
    <row r="12" spans="1:6" ht="24" customHeight="1">
      <c r="A12" s="131" t="s">
        <v>326</v>
      </c>
      <c r="B12" s="1129">
        <v>87674000</v>
      </c>
      <c r="C12" s="1130">
        <v>74251083.909999952</v>
      </c>
      <c r="D12" s="894">
        <v>0.84689969557679534</v>
      </c>
      <c r="E12" s="128"/>
      <c r="F12" s="133"/>
    </row>
    <row r="13" spans="1:6" ht="24" customHeight="1">
      <c r="A13" s="131" t="s">
        <v>327</v>
      </c>
      <c r="B13" s="1129">
        <v>51161000</v>
      </c>
      <c r="C13" s="1130">
        <v>44479097.560000017</v>
      </c>
      <c r="D13" s="894">
        <v>0.86939460839311233</v>
      </c>
      <c r="E13" s="128"/>
      <c r="F13" s="133"/>
    </row>
    <row r="14" spans="1:6" ht="24" customHeight="1">
      <c r="A14" s="131" t="s">
        <v>328</v>
      </c>
      <c r="B14" s="1129">
        <v>155842000</v>
      </c>
      <c r="C14" s="1130">
        <v>117669892.64999993</v>
      </c>
      <c r="D14" s="894">
        <v>0.75505892281926523</v>
      </c>
      <c r="E14" s="128"/>
      <c r="F14" s="133"/>
    </row>
    <row r="15" spans="1:6" ht="24" customHeight="1">
      <c r="A15" s="131" t="s">
        <v>329</v>
      </c>
      <c r="B15" s="1129">
        <v>193879000</v>
      </c>
      <c r="C15" s="1130">
        <v>167307331.10999992</v>
      </c>
      <c r="D15" s="894">
        <v>0.86294715317285486</v>
      </c>
      <c r="E15" s="128"/>
      <c r="F15" s="133"/>
    </row>
    <row r="16" spans="1:6" ht="24" customHeight="1">
      <c r="A16" s="131" t="s">
        <v>330</v>
      </c>
      <c r="B16" s="1129">
        <v>572675000</v>
      </c>
      <c r="C16" s="1130">
        <v>449079061.03000015</v>
      </c>
      <c r="D16" s="894">
        <v>0.78417786882612328</v>
      </c>
      <c r="E16" s="128"/>
      <c r="F16" s="134"/>
    </row>
    <row r="17" spans="1:6" ht="24" customHeight="1">
      <c r="A17" s="131" t="s">
        <v>331</v>
      </c>
      <c r="B17" s="1129">
        <v>44141000</v>
      </c>
      <c r="C17" s="1130">
        <v>40455561.11999999</v>
      </c>
      <c r="D17" s="894">
        <v>0.91650758070727867</v>
      </c>
      <c r="E17" s="128"/>
      <c r="F17" s="133"/>
    </row>
    <row r="18" spans="1:6" ht="24" customHeight="1">
      <c r="A18" s="131" t="s">
        <v>332</v>
      </c>
      <c r="B18" s="1129">
        <v>81239000</v>
      </c>
      <c r="C18" s="1130">
        <v>67197806.99999997</v>
      </c>
      <c r="D18" s="894">
        <v>0.82716191730572719</v>
      </c>
      <c r="E18" s="128"/>
      <c r="F18" s="134"/>
    </row>
    <row r="19" spans="1:6" ht="24" customHeight="1">
      <c r="A19" s="131" t="s">
        <v>333</v>
      </c>
      <c r="B19" s="1129">
        <v>58910000</v>
      </c>
      <c r="C19" s="1130">
        <v>55846411.479999959</v>
      </c>
      <c r="D19" s="894">
        <v>0.94799544186046447</v>
      </c>
      <c r="E19" s="128"/>
      <c r="F19" s="133"/>
    </row>
    <row r="20" spans="1:6" ht="24" customHeight="1">
      <c r="A20" s="131" t="s">
        <v>334</v>
      </c>
      <c r="B20" s="1129">
        <v>170067000</v>
      </c>
      <c r="C20" s="1130">
        <v>143371390.24000007</v>
      </c>
      <c r="D20" s="894">
        <v>0.84302886650555409</v>
      </c>
      <c r="E20" s="128"/>
      <c r="F20" s="133"/>
    </row>
    <row r="21" spans="1:6" ht="24" customHeight="1">
      <c r="A21" s="131" t="s">
        <v>335</v>
      </c>
      <c r="B21" s="1129">
        <v>301988000</v>
      </c>
      <c r="C21" s="1130">
        <v>250466323.18999997</v>
      </c>
      <c r="D21" s="894">
        <v>0.82939164201888804</v>
      </c>
      <c r="E21" s="128"/>
      <c r="F21" s="133"/>
    </row>
    <row r="22" spans="1:6" ht="24" customHeight="1">
      <c r="A22" s="131" t="s">
        <v>336</v>
      </c>
      <c r="B22" s="1129">
        <v>63294000</v>
      </c>
      <c r="C22" s="1130">
        <v>50838267.429999985</v>
      </c>
      <c r="D22" s="894">
        <v>0.80320832037791867</v>
      </c>
      <c r="E22" s="128"/>
      <c r="F22" s="133"/>
    </row>
    <row r="23" spans="1:6" ht="24" customHeight="1">
      <c r="A23" s="131" t="s">
        <v>337</v>
      </c>
      <c r="B23" s="1129">
        <v>80470000</v>
      </c>
      <c r="C23" s="1130">
        <v>61339185.649999991</v>
      </c>
      <c r="D23" s="894">
        <v>0.7622615341120913</v>
      </c>
      <c r="E23" s="128"/>
      <c r="F23" s="133"/>
    </row>
    <row r="24" spans="1:6" ht="24" customHeight="1">
      <c r="A24" s="131" t="s">
        <v>338</v>
      </c>
      <c r="B24" s="1129">
        <v>276500000</v>
      </c>
      <c r="C24" s="1130">
        <v>201038529.10000017</v>
      </c>
      <c r="D24" s="894">
        <v>0.72708328788426824</v>
      </c>
      <c r="E24" s="128"/>
      <c r="F24" s="133"/>
    </row>
    <row r="25" spans="1:6" ht="24" customHeight="1">
      <c r="A25" s="135" t="s">
        <v>339</v>
      </c>
      <c r="B25" s="1131">
        <v>109402000</v>
      </c>
      <c r="C25" s="1132">
        <v>99942234.109999985</v>
      </c>
      <c r="D25" s="895">
        <v>0.91353205709219198</v>
      </c>
      <c r="E25" s="128"/>
      <c r="F25" s="133"/>
    </row>
    <row r="26" spans="1:6" ht="23.25" customHeight="1">
      <c r="A26" s="827" t="s">
        <v>873</v>
      </c>
    </row>
    <row r="31" spans="1:6">
      <c r="D31" s="111" t="s">
        <v>4</v>
      </c>
    </row>
  </sheetData>
  <phoneticPr fontId="47" type="noConversion"/>
  <conditionalFormatting sqref="E9:E25">
    <cfRule type="cellIs" dxfId="6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0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W102"/>
  <sheetViews>
    <sheetView showGridLines="0" showZeros="0" topLeftCell="B7" zoomScale="55" zoomScaleNormal="55" zoomScaleSheetLayoutView="70" workbookViewId="0">
      <selection activeCell="J78" sqref="J78:J102"/>
    </sheetView>
  </sheetViews>
  <sheetFormatPr defaultColWidth="7.85546875" defaultRowHeight="15"/>
  <cols>
    <col min="1" max="1" width="6.7109375" style="750" hidden="1" customWidth="1"/>
    <col min="2" max="2" width="2.28515625" style="750" customWidth="1"/>
    <col min="3" max="3" width="4.5703125" style="750" customWidth="1"/>
    <col min="4" max="4" width="66.28515625" style="750" customWidth="1"/>
    <col min="5" max="5" width="16" style="752" customWidth="1"/>
    <col min="6" max="6" width="19.140625" style="750" bestFit="1" customWidth="1"/>
    <col min="7" max="7" width="16" style="750" customWidth="1"/>
    <col min="8" max="8" width="16.42578125" style="750" customWidth="1"/>
    <col min="9" max="9" width="16" style="750" customWidth="1"/>
    <col min="10" max="10" width="11.5703125" style="750" bestFit="1" customWidth="1"/>
    <col min="11" max="12" width="9.28515625" style="750" customWidth="1"/>
    <col min="13" max="13" width="7.85546875" style="750" customWidth="1"/>
    <col min="14" max="14" width="7.85546875" style="750"/>
    <col min="15" max="15" width="14.140625" style="750" bestFit="1" customWidth="1"/>
    <col min="16" max="16" width="16.28515625" style="750" bestFit="1" customWidth="1"/>
    <col min="17" max="17" width="16.42578125" style="750" customWidth="1"/>
    <col min="18" max="19" width="7.85546875" style="750"/>
    <col min="20" max="20" width="16" style="750" customWidth="1"/>
    <col min="21" max="16384" width="7.85546875" style="750"/>
  </cols>
  <sheetData>
    <row r="1" spans="1:17" ht="19.5" customHeight="1">
      <c r="B1" s="751" t="s">
        <v>668</v>
      </c>
      <c r="C1" s="751"/>
      <c r="D1" s="751"/>
      <c r="I1" s="753"/>
    </row>
    <row r="2" spans="1:17" ht="15.75" customHeight="1">
      <c r="B2" s="1590" t="s">
        <v>669</v>
      </c>
      <c r="C2" s="1590"/>
      <c r="D2" s="1590"/>
      <c r="E2" s="1590"/>
      <c r="F2" s="1590"/>
      <c r="G2" s="1590"/>
      <c r="H2" s="1590"/>
      <c r="I2" s="1590"/>
      <c r="J2" s="1590"/>
      <c r="K2" s="1590"/>
      <c r="L2" s="1590"/>
    </row>
    <row r="3" spans="1:17" ht="15" customHeight="1"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</row>
    <row r="4" spans="1:17" ht="15" customHeight="1">
      <c r="B4" s="909"/>
      <c r="C4" s="909"/>
      <c r="D4" s="909"/>
      <c r="E4" s="909"/>
      <c r="F4" s="909"/>
      <c r="G4" s="909"/>
      <c r="H4" s="909"/>
      <c r="I4" s="909"/>
      <c r="J4" s="909"/>
      <c r="K4" s="909"/>
      <c r="L4" s="909"/>
    </row>
    <row r="5" spans="1:17" ht="15.75">
      <c r="B5" s="754"/>
      <c r="C5" s="755"/>
      <c r="D5" s="756"/>
      <c r="E5" s="757" t="s">
        <v>233</v>
      </c>
      <c r="F5" s="758" t="s">
        <v>534</v>
      </c>
      <c r="G5" s="759" t="s">
        <v>235</v>
      </c>
      <c r="H5" s="760"/>
      <c r="I5" s="760"/>
      <c r="J5" s="760" t="s">
        <v>449</v>
      </c>
      <c r="K5" s="760"/>
      <c r="L5" s="761"/>
    </row>
    <row r="6" spans="1:17" ht="15.75">
      <c r="B6" s="762" t="s">
        <v>3</v>
      </c>
      <c r="C6" s="763"/>
      <c r="D6" s="764"/>
      <c r="E6" s="765" t="s">
        <v>234</v>
      </c>
      <c r="F6" s="766" t="s">
        <v>537</v>
      </c>
      <c r="G6" s="767"/>
      <c r="H6" s="767"/>
      <c r="I6" s="767"/>
      <c r="J6" s="767"/>
      <c r="K6" s="1117"/>
      <c r="L6" s="1117"/>
    </row>
    <row r="7" spans="1:17" ht="15.75">
      <c r="B7" s="768"/>
      <c r="C7" s="752"/>
      <c r="D7" s="769"/>
      <c r="E7" s="770" t="s">
        <v>726</v>
      </c>
      <c r="F7" s="766"/>
      <c r="G7" s="771" t="s">
        <v>450</v>
      </c>
      <c r="H7" s="772" t="s">
        <v>552</v>
      </c>
      <c r="I7" s="772" t="s">
        <v>452</v>
      </c>
      <c r="J7" s="1118" t="s">
        <v>549</v>
      </c>
      <c r="K7" s="1119" t="s">
        <v>473</v>
      </c>
      <c r="L7" s="1119" t="s">
        <v>849</v>
      </c>
    </row>
    <row r="8" spans="1:17" s="773" customFormat="1" ht="15" customHeight="1">
      <c r="B8" s="774"/>
      <c r="C8" s="775"/>
      <c r="D8" s="776"/>
      <c r="E8" s="1585" t="s">
        <v>670</v>
      </c>
      <c r="F8" s="1586"/>
      <c r="G8" s="1586"/>
      <c r="H8" s="1586"/>
      <c r="I8" s="1587"/>
      <c r="J8" s="1120"/>
      <c r="K8" s="1120"/>
      <c r="L8" s="1120"/>
      <c r="M8" s="750"/>
    </row>
    <row r="9" spans="1:17" s="773" customFormat="1" ht="9.9499999999999993" customHeight="1">
      <c r="B9" s="1588">
        <v>1</v>
      </c>
      <c r="C9" s="1589"/>
      <c r="D9" s="1589"/>
      <c r="E9" s="777">
        <v>2</v>
      </c>
      <c r="F9" s="778">
        <v>3</v>
      </c>
      <c r="G9" s="778">
        <v>4</v>
      </c>
      <c r="H9" s="779">
        <v>5</v>
      </c>
      <c r="I9" s="779">
        <v>6</v>
      </c>
      <c r="J9" s="896">
        <v>7</v>
      </c>
      <c r="K9" s="1283">
        <v>8</v>
      </c>
      <c r="L9" s="896">
        <v>9</v>
      </c>
    </row>
    <row r="10" spans="1:17" ht="21.75" customHeight="1">
      <c r="A10" s="780" t="s">
        <v>671</v>
      </c>
      <c r="B10" s="781" t="s">
        <v>672</v>
      </c>
      <c r="C10" s="782"/>
      <c r="D10" s="783"/>
      <c r="E10" s="975">
        <v>416234520000</v>
      </c>
      <c r="F10" s="813">
        <v>416234519999.99988</v>
      </c>
      <c r="G10" s="818">
        <v>32149648836.799999</v>
      </c>
      <c r="H10" s="818">
        <v>65570214102.400055</v>
      </c>
      <c r="I10" s="818">
        <v>94776282167.559921</v>
      </c>
      <c r="J10" s="1277">
        <v>7.7239266067600565E-2</v>
      </c>
      <c r="K10" s="821">
        <v>0.1575318983692176</v>
      </c>
      <c r="L10" s="1281">
        <v>0.22769923592007685</v>
      </c>
      <c r="O10" s="837"/>
    </row>
    <row r="11" spans="1:17" ht="15.75">
      <c r="A11" s="780"/>
      <c r="B11" s="785" t="s">
        <v>554</v>
      </c>
      <c r="C11" s="786"/>
      <c r="D11" s="783"/>
      <c r="E11" s="814"/>
      <c r="F11" s="814"/>
      <c r="G11" s="819"/>
      <c r="H11" s="819"/>
      <c r="I11" s="819"/>
      <c r="J11" s="1278"/>
      <c r="K11" s="784"/>
      <c r="L11" s="1281"/>
    </row>
    <row r="12" spans="1:17" ht="21.75" customHeight="1">
      <c r="A12" s="780" t="s">
        <v>673</v>
      </c>
      <c r="B12" s="788" t="s">
        <v>646</v>
      </c>
      <c r="C12" s="789" t="s">
        <v>674</v>
      </c>
      <c r="D12" s="790"/>
      <c r="E12" s="814">
        <v>222579619000</v>
      </c>
      <c r="F12" s="814">
        <v>222395681634.60992</v>
      </c>
      <c r="G12" s="819">
        <v>18713797051.48</v>
      </c>
      <c r="H12" s="819">
        <v>36784247799.010017</v>
      </c>
      <c r="I12" s="819">
        <v>52697223136.579971</v>
      </c>
      <c r="J12" s="1278">
        <v>8.4146404794973761E-2</v>
      </c>
      <c r="K12" s="784">
        <v>0.16540000924768647</v>
      </c>
      <c r="L12" s="1281">
        <v>0.23695254669180169</v>
      </c>
      <c r="O12" s="837"/>
    </row>
    <row r="13" spans="1:17" ht="12" customHeight="1">
      <c r="A13" s="780"/>
      <c r="B13" s="791"/>
      <c r="C13" s="792" t="s">
        <v>588</v>
      </c>
      <c r="D13" s="793"/>
      <c r="E13" s="815"/>
      <c r="F13" s="815"/>
      <c r="G13" s="820"/>
      <c r="H13" s="820"/>
      <c r="I13" s="820"/>
      <c r="J13" s="1279"/>
      <c r="K13" s="787"/>
      <c r="L13" s="1282"/>
      <c r="O13" s="837"/>
    </row>
    <row r="14" spans="1:17" ht="15.95" customHeight="1">
      <c r="A14" s="780" t="s">
        <v>675</v>
      </c>
      <c r="B14" s="791"/>
      <c r="C14" s="794" t="s">
        <v>676</v>
      </c>
      <c r="D14" s="793" t="s">
        <v>677</v>
      </c>
      <c r="E14" s="815">
        <v>60762707000</v>
      </c>
      <c r="F14" s="815">
        <v>60477844337</v>
      </c>
      <c r="G14" s="820">
        <v>8215124912</v>
      </c>
      <c r="H14" s="820">
        <v>16434506200</v>
      </c>
      <c r="I14" s="820">
        <v>21130512626</v>
      </c>
      <c r="J14" s="1279">
        <v>0.1358369333771712</v>
      </c>
      <c r="K14" s="787">
        <v>0.27174424585013629</v>
      </c>
      <c r="L14" s="1282">
        <v>0.34939262233380353</v>
      </c>
      <c r="O14" s="837"/>
    </row>
    <row r="15" spans="1:17" ht="15.95" customHeight="1">
      <c r="A15" s="780" t="s">
        <v>678</v>
      </c>
      <c r="B15" s="791"/>
      <c r="C15" s="794" t="s">
        <v>679</v>
      </c>
      <c r="D15" s="793" t="s">
        <v>680</v>
      </c>
      <c r="E15" s="815">
        <v>68327537000</v>
      </c>
      <c r="F15" s="815">
        <v>68327537000</v>
      </c>
      <c r="G15" s="820">
        <v>3366656719.3600001</v>
      </c>
      <c r="H15" s="820">
        <v>7580686548.8800001</v>
      </c>
      <c r="I15" s="820">
        <v>11444522605.84</v>
      </c>
      <c r="J15" s="1279">
        <v>4.9272326607645758E-2</v>
      </c>
      <c r="K15" s="787">
        <v>0.1109462872762412</v>
      </c>
      <c r="L15" s="1282">
        <v>0.16749502628552235</v>
      </c>
      <c r="O15" s="837"/>
      <c r="Q15" s="837"/>
    </row>
    <row r="16" spans="1:17" ht="12" customHeight="1">
      <c r="A16" s="780"/>
      <c r="B16" s="791"/>
      <c r="C16" s="794"/>
      <c r="D16" s="793" t="s">
        <v>588</v>
      </c>
      <c r="E16" s="815">
        <v>0</v>
      </c>
      <c r="F16" s="815"/>
      <c r="G16" s="820"/>
      <c r="H16" s="820"/>
      <c r="I16" s="820"/>
      <c r="J16" s="1279"/>
      <c r="K16" s="787"/>
      <c r="L16" s="1282"/>
      <c r="O16" s="837"/>
    </row>
    <row r="17" spans="1:15" ht="15.95" customHeight="1">
      <c r="A17" s="780" t="s">
        <v>681</v>
      </c>
      <c r="B17" s="795"/>
      <c r="C17" s="794"/>
      <c r="D17" s="793" t="s">
        <v>682</v>
      </c>
      <c r="E17" s="815">
        <v>49390438000</v>
      </c>
      <c r="F17" s="815">
        <v>49390438000</v>
      </c>
      <c r="G17" s="820">
        <v>2055415253.6800001</v>
      </c>
      <c r="H17" s="820">
        <v>4954705804.4700003</v>
      </c>
      <c r="I17" s="820">
        <v>7173339454.4300003</v>
      </c>
      <c r="J17" s="1279">
        <v>4.1615651468407712E-2</v>
      </c>
      <c r="K17" s="787">
        <v>0.10031710600481009</v>
      </c>
      <c r="L17" s="1282">
        <v>0.14523741325051623</v>
      </c>
      <c r="O17" s="837"/>
    </row>
    <row r="18" spans="1:15" ht="15.95" customHeight="1">
      <c r="A18" s="780" t="s">
        <v>683</v>
      </c>
      <c r="B18" s="791"/>
      <c r="C18" s="794"/>
      <c r="D18" s="796" t="s">
        <v>684</v>
      </c>
      <c r="E18" s="815">
        <v>17368778000</v>
      </c>
      <c r="F18" s="815">
        <v>17368778000</v>
      </c>
      <c r="G18" s="820">
        <v>1251421465.6800001</v>
      </c>
      <c r="H18" s="820">
        <v>2506340744.4099998</v>
      </c>
      <c r="I18" s="820">
        <v>4086723151.4099998</v>
      </c>
      <c r="J18" s="1279">
        <v>7.205005819522825E-2</v>
      </c>
      <c r="K18" s="787">
        <v>0.14430150148789972</v>
      </c>
      <c r="L18" s="1282">
        <v>0.23529134585115891</v>
      </c>
      <c r="O18" s="837"/>
    </row>
    <row r="19" spans="1:15" ht="45">
      <c r="A19" s="797" t="s">
        <v>685</v>
      </c>
      <c r="B19" s="791"/>
      <c r="C19" s="798" t="s">
        <v>686</v>
      </c>
      <c r="D19" s="799" t="s">
        <v>687</v>
      </c>
      <c r="E19" s="815">
        <v>39546629000</v>
      </c>
      <c r="F19" s="815">
        <v>41525585747.669998</v>
      </c>
      <c r="G19" s="820">
        <v>3583006096.9300003</v>
      </c>
      <c r="H19" s="820">
        <v>7219847428.6399994</v>
      </c>
      <c r="I19" s="820">
        <v>10723130415.100002</v>
      </c>
      <c r="J19" s="1279">
        <v>8.6284299966341668E-2</v>
      </c>
      <c r="K19" s="787">
        <v>0.17386503522217275</v>
      </c>
      <c r="L19" s="1282">
        <v>0.2582294800188743</v>
      </c>
      <c r="O19" s="837"/>
    </row>
    <row r="20" spans="1:15" ht="30">
      <c r="A20" s="797" t="s">
        <v>688</v>
      </c>
      <c r="B20" s="791"/>
      <c r="C20" s="798" t="s">
        <v>689</v>
      </c>
      <c r="D20" s="799" t="s">
        <v>690</v>
      </c>
      <c r="E20" s="815">
        <v>3054780000</v>
      </c>
      <c r="F20" s="815">
        <v>5180663420.999999</v>
      </c>
      <c r="G20" s="820">
        <v>264524660.39000002</v>
      </c>
      <c r="H20" s="820">
        <v>560789770.02999997</v>
      </c>
      <c r="I20" s="820">
        <v>882335363.85000014</v>
      </c>
      <c r="J20" s="1279">
        <v>5.1059997319598129E-2</v>
      </c>
      <c r="K20" s="787">
        <v>0.108246709824232</v>
      </c>
      <c r="L20" s="1282">
        <v>0.17031319970979453</v>
      </c>
      <c r="O20" s="837"/>
    </row>
    <row r="21" spans="1:15" ht="15" customHeight="1">
      <c r="A21" s="797" t="s">
        <v>691</v>
      </c>
      <c r="B21" s="791"/>
      <c r="C21" s="798" t="s">
        <v>692</v>
      </c>
      <c r="D21" s="799" t="s">
        <v>693</v>
      </c>
      <c r="E21" s="815">
        <v>16146947000</v>
      </c>
      <c r="F21" s="815">
        <v>19716068446</v>
      </c>
      <c r="G21" s="820">
        <v>2315038420.4000001</v>
      </c>
      <c r="H21" s="820">
        <v>3069374050.8000002</v>
      </c>
      <c r="I21" s="820">
        <v>4861947485.8000002</v>
      </c>
      <c r="J21" s="1279">
        <v>0.11741886709009045</v>
      </c>
      <c r="K21" s="784">
        <v>0.15567880884602606</v>
      </c>
      <c r="L21" s="1281">
        <v>0.24659822515408203</v>
      </c>
      <c r="O21" s="837"/>
    </row>
    <row r="22" spans="1:15" ht="21.75" customHeight="1">
      <c r="A22" s="780" t="s">
        <v>694</v>
      </c>
      <c r="B22" s="781" t="s">
        <v>661</v>
      </c>
      <c r="C22" s="782" t="s">
        <v>695</v>
      </c>
      <c r="D22" s="800"/>
      <c r="E22" s="814">
        <v>28476092000</v>
      </c>
      <c r="F22" s="814">
        <v>28599466977.899998</v>
      </c>
      <c r="G22" s="819">
        <v>2152903654.8199987</v>
      </c>
      <c r="H22" s="819">
        <v>4393994387.3099985</v>
      </c>
      <c r="I22" s="819">
        <v>6713761133.9299994</v>
      </c>
      <c r="J22" s="1278">
        <v>7.5277754528909127E-2</v>
      </c>
      <c r="K22" s="784">
        <v>0.15363903078002891</v>
      </c>
      <c r="L22" s="1281">
        <v>0.23475126788614636</v>
      </c>
      <c r="O22" s="837"/>
    </row>
    <row r="23" spans="1:15" ht="21.75" customHeight="1">
      <c r="A23" s="780" t="s">
        <v>696</v>
      </c>
      <c r="B23" s="801" t="s">
        <v>697</v>
      </c>
      <c r="C23" s="782" t="s">
        <v>698</v>
      </c>
      <c r="D23" s="800"/>
      <c r="E23" s="814">
        <v>81440065000</v>
      </c>
      <c r="F23" s="814">
        <v>81282493366.929962</v>
      </c>
      <c r="G23" s="819">
        <v>4354256662.4700031</v>
      </c>
      <c r="H23" s="819">
        <v>11318593129.180044</v>
      </c>
      <c r="I23" s="819">
        <v>17954169303.869946</v>
      </c>
      <c r="J23" s="1278">
        <v>5.356942783255645E-2</v>
      </c>
      <c r="K23" s="784">
        <v>0.13925007292880423</v>
      </c>
      <c r="L23" s="1281">
        <v>0.22088605504287662</v>
      </c>
      <c r="O23" s="837"/>
    </row>
    <row r="24" spans="1:15" ht="12" customHeight="1">
      <c r="A24" s="780"/>
      <c r="B24" s="801"/>
      <c r="C24" s="792" t="s">
        <v>588</v>
      </c>
      <c r="D24" s="800"/>
      <c r="E24" s="815"/>
      <c r="F24" s="815"/>
      <c r="G24" s="820"/>
      <c r="H24" s="820"/>
      <c r="I24" s="820"/>
      <c r="J24" s="1278"/>
      <c r="K24" s="784"/>
      <c r="L24" s="1281"/>
      <c r="O24" s="837"/>
    </row>
    <row r="25" spans="1:15" ht="15.75" customHeight="1">
      <c r="A25" s="780" t="s">
        <v>699</v>
      </c>
      <c r="B25" s="801"/>
      <c r="C25" s="794" t="s">
        <v>700</v>
      </c>
      <c r="D25" s="793" t="s">
        <v>701</v>
      </c>
      <c r="E25" s="815">
        <v>51110861000</v>
      </c>
      <c r="F25" s="815">
        <v>52270270755.860008</v>
      </c>
      <c r="G25" s="820">
        <v>2930915598.940001</v>
      </c>
      <c r="H25" s="820">
        <v>8474690978.2500029</v>
      </c>
      <c r="I25" s="820">
        <v>13473263568.089993</v>
      </c>
      <c r="J25" s="1279">
        <v>5.6072324794901061E-2</v>
      </c>
      <c r="K25" s="787">
        <v>0.16213214233828907</v>
      </c>
      <c r="L25" s="1282">
        <v>0.2577615033030895</v>
      </c>
      <c r="O25" s="837"/>
    </row>
    <row r="26" spans="1:15" ht="15.75" customHeight="1">
      <c r="A26" s="780" t="s">
        <v>702</v>
      </c>
      <c r="B26" s="801"/>
      <c r="C26" s="794" t="s">
        <v>703</v>
      </c>
      <c r="D26" s="793" t="s">
        <v>704</v>
      </c>
      <c r="E26" s="815">
        <v>20361288000</v>
      </c>
      <c r="F26" s="815">
        <v>21333812862.240002</v>
      </c>
      <c r="G26" s="820">
        <v>753686527.5200007</v>
      </c>
      <c r="H26" s="820">
        <v>1658734321.4699991</v>
      </c>
      <c r="I26" s="820">
        <v>2875662305.5600019</v>
      </c>
      <c r="J26" s="1279">
        <v>3.532826187174426E-2</v>
      </c>
      <c r="K26" s="787">
        <v>7.7751423628820371E-2</v>
      </c>
      <c r="L26" s="1282">
        <v>0.13479364069279007</v>
      </c>
      <c r="O26" s="837"/>
    </row>
    <row r="27" spans="1:15" ht="21.75" customHeight="1">
      <c r="A27" s="780" t="s">
        <v>705</v>
      </c>
      <c r="B27" s="801" t="s">
        <v>706</v>
      </c>
      <c r="C27" s="782" t="s">
        <v>707</v>
      </c>
      <c r="D27" s="800"/>
      <c r="E27" s="814">
        <v>21783880000</v>
      </c>
      <c r="F27" s="814">
        <v>22011577465.349998</v>
      </c>
      <c r="G27" s="819">
        <v>390825235.82999992</v>
      </c>
      <c r="H27" s="819">
        <v>916038020.17000008</v>
      </c>
      <c r="I27" s="819">
        <v>1758347178.0199997</v>
      </c>
      <c r="J27" s="1278">
        <v>1.7755439674654209E-2</v>
      </c>
      <c r="K27" s="784">
        <v>4.1616191370745743E-2</v>
      </c>
      <c r="L27" s="1281">
        <v>7.9882833512861129E-2</v>
      </c>
      <c r="O27" s="837"/>
    </row>
    <row r="28" spans="1:15" ht="12" customHeight="1">
      <c r="A28" s="780"/>
      <c r="B28" s="801"/>
      <c r="C28" s="792" t="s">
        <v>588</v>
      </c>
      <c r="D28" s="800"/>
      <c r="E28" s="815"/>
      <c r="F28" s="815"/>
      <c r="G28" s="820"/>
      <c r="H28" s="820"/>
      <c r="I28" s="820"/>
      <c r="J28" s="1278"/>
      <c r="K28" s="784"/>
      <c r="L28" s="1281"/>
      <c r="O28" s="837"/>
    </row>
    <row r="29" spans="1:15" ht="30" customHeight="1">
      <c r="A29" s="797" t="s">
        <v>708</v>
      </c>
      <c r="B29" s="801"/>
      <c r="C29" s="798" t="s">
        <v>709</v>
      </c>
      <c r="D29" s="802" t="s">
        <v>710</v>
      </c>
      <c r="E29" s="815">
        <v>14847721000</v>
      </c>
      <c r="F29" s="815">
        <v>15369041494.640001</v>
      </c>
      <c r="G29" s="838">
        <v>268428336.09000003</v>
      </c>
      <c r="H29" s="838">
        <v>745800593.03000009</v>
      </c>
      <c r="I29" s="838">
        <v>1394990619.0300002</v>
      </c>
      <c r="J29" s="1279">
        <v>1.7465522243766157E-2</v>
      </c>
      <c r="K29" s="787">
        <v>4.8526161718679739E-2</v>
      </c>
      <c r="L29" s="1282">
        <v>9.0766273193842784E-2</v>
      </c>
      <c r="O29" s="837"/>
    </row>
    <row r="30" spans="1:15" ht="47.25" customHeight="1">
      <c r="A30" s="797" t="s">
        <v>711</v>
      </c>
      <c r="B30" s="801"/>
      <c r="C30" s="798" t="s">
        <v>712</v>
      </c>
      <c r="D30" s="802" t="s">
        <v>713</v>
      </c>
      <c r="E30" s="815">
        <v>43339000</v>
      </c>
      <c r="F30" s="815">
        <v>159025914.63999999</v>
      </c>
      <c r="G30" s="838">
        <v>11500</v>
      </c>
      <c r="H30" s="838">
        <v>494678.73</v>
      </c>
      <c r="I30" s="838">
        <v>4091933.05</v>
      </c>
      <c r="J30" s="1279">
        <v>7.2315257711508805E-5</v>
      </c>
      <c r="K30" s="787">
        <v>3.110679986465381E-3</v>
      </c>
      <c r="L30" s="1282">
        <v>2.5731234178173065E-2</v>
      </c>
      <c r="M30" s="803"/>
      <c r="O30" s="837"/>
    </row>
    <row r="31" spans="1:15" ht="30">
      <c r="A31" s="797" t="s">
        <v>714</v>
      </c>
      <c r="B31" s="801"/>
      <c r="C31" s="798" t="s">
        <v>715</v>
      </c>
      <c r="D31" s="802" t="s">
        <v>716</v>
      </c>
      <c r="E31" s="816">
        <v>35700000</v>
      </c>
      <c r="F31" s="816">
        <v>243616960.37</v>
      </c>
      <c r="G31" s="838">
        <v>0</v>
      </c>
      <c r="H31" s="838">
        <v>0</v>
      </c>
      <c r="I31" s="838">
        <v>135000</v>
      </c>
      <c r="J31" s="1279">
        <v>0</v>
      </c>
      <c r="K31" s="787">
        <v>0</v>
      </c>
      <c r="L31" s="1282">
        <v>5.5414861015819672E-4</v>
      </c>
      <c r="O31" s="837"/>
    </row>
    <row r="32" spans="1:15" ht="21.75" customHeight="1">
      <c r="A32" s="797" t="s">
        <v>717</v>
      </c>
      <c r="B32" s="804" t="s">
        <v>718</v>
      </c>
      <c r="C32" s="805" t="s">
        <v>719</v>
      </c>
      <c r="D32" s="806"/>
      <c r="E32" s="814">
        <v>29199900000</v>
      </c>
      <c r="F32" s="814">
        <v>29199900000</v>
      </c>
      <c r="G32" s="826">
        <v>4218826905.1700001</v>
      </c>
      <c r="H32" s="826">
        <v>4929443944.3800001</v>
      </c>
      <c r="I32" s="826">
        <v>6126942374.8400002</v>
      </c>
      <c r="J32" s="1278">
        <v>0.14448086826222009</v>
      </c>
      <c r="K32" s="784">
        <v>0.1688171515786013</v>
      </c>
      <c r="L32" s="1281">
        <v>0.20982751224627483</v>
      </c>
      <c r="O32" s="837"/>
    </row>
    <row r="33" spans="1:23" ht="21.75" customHeight="1">
      <c r="A33" s="797" t="s">
        <v>720</v>
      </c>
      <c r="B33" s="804" t="s">
        <v>721</v>
      </c>
      <c r="C33" s="805" t="s">
        <v>722</v>
      </c>
      <c r="D33" s="806"/>
      <c r="E33" s="814">
        <v>22207223000</v>
      </c>
      <c r="F33" s="814">
        <v>22207223000</v>
      </c>
      <c r="G33" s="839">
        <v>1810114112.6900001</v>
      </c>
      <c r="H33" s="839">
        <v>6154077427.0199995</v>
      </c>
      <c r="I33" s="839">
        <v>7957372212.8000002</v>
      </c>
      <c r="J33" s="1278">
        <v>8.1510151570504785E-2</v>
      </c>
      <c r="K33" s="784">
        <v>0.27712053087502203</v>
      </c>
      <c r="L33" s="1281">
        <v>0.35832360546836495</v>
      </c>
      <c r="O33" s="837"/>
    </row>
    <row r="34" spans="1:23" ht="21.75" customHeight="1">
      <c r="A34" s="797" t="s">
        <v>723</v>
      </c>
      <c r="B34" s="807" t="s">
        <v>724</v>
      </c>
      <c r="C34" s="808" t="s">
        <v>725</v>
      </c>
      <c r="D34" s="809"/>
      <c r="E34" s="817">
        <v>10547741000</v>
      </c>
      <c r="F34" s="817">
        <v>10538177555.210003</v>
      </c>
      <c r="G34" s="840">
        <v>508925214.33999985</v>
      </c>
      <c r="H34" s="840">
        <v>1073819395.329999</v>
      </c>
      <c r="I34" s="840">
        <v>1568466827.5200016</v>
      </c>
      <c r="J34" s="1280">
        <v>4.8293475003027511E-2</v>
      </c>
      <c r="K34" s="810">
        <v>0.10189801696775454</v>
      </c>
      <c r="L34" s="810">
        <v>0.14883662941744252</v>
      </c>
      <c r="O34" s="837"/>
    </row>
    <row r="35" spans="1:23" s="1114" customFormat="1" ht="14.25">
      <c r="E35" s="1115"/>
    </row>
    <row r="36" spans="1:23" s="1114" customFormat="1" ht="14.25">
      <c r="E36" s="1115"/>
    </row>
    <row r="37" spans="1:23" s="1114" customFormat="1" ht="14.25">
      <c r="E37" s="1115"/>
    </row>
    <row r="38" spans="1:23" s="1114" customFormat="1" ht="14.25">
      <c r="E38" s="1115"/>
    </row>
    <row r="39" spans="1:23" ht="15.75">
      <c r="B39" s="754"/>
      <c r="C39" s="755"/>
      <c r="D39" s="756"/>
      <c r="E39" s="757" t="s">
        <v>233</v>
      </c>
      <c r="F39" s="758" t="s">
        <v>534</v>
      </c>
      <c r="G39" s="759" t="s">
        <v>235</v>
      </c>
      <c r="H39" s="760"/>
      <c r="I39" s="760"/>
      <c r="J39" s="760" t="s">
        <v>449</v>
      </c>
      <c r="K39" s="760"/>
      <c r="L39" s="761"/>
      <c r="O39" s="752"/>
      <c r="P39" s="752"/>
      <c r="Q39" s="752"/>
      <c r="R39" s="752"/>
      <c r="S39" s="752"/>
      <c r="T39" s="752"/>
      <c r="U39" s="752"/>
      <c r="V39" s="752"/>
      <c r="W39" s="752"/>
    </row>
    <row r="40" spans="1:23" ht="15.75">
      <c r="B40" s="762" t="s">
        <v>3</v>
      </c>
      <c r="C40" s="763"/>
      <c r="D40" s="764"/>
      <c r="E40" s="765" t="s">
        <v>234</v>
      </c>
      <c r="F40" s="766" t="s">
        <v>537</v>
      </c>
      <c r="G40" s="767"/>
      <c r="H40" s="767"/>
      <c r="I40" s="767"/>
      <c r="J40" s="767"/>
      <c r="K40" s="1117"/>
      <c r="L40" s="1117"/>
      <c r="O40" s="752"/>
      <c r="P40" s="752"/>
      <c r="Q40" s="752"/>
      <c r="R40" s="752"/>
      <c r="S40" s="752"/>
      <c r="T40" s="752"/>
      <c r="U40" s="752"/>
      <c r="V40" s="752"/>
      <c r="W40" s="752"/>
    </row>
    <row r="41" spans="1:23" ht="15.75">
      <c r="B41" s="768"/>
      <c r="C41" s="752"/>
      <c r="D41" s="769"/>
      <c r="E41" s="770" t="s">
        <v>726</v>
      </c>
      <c r="F41" s="766"/>
      <c r="G41" s="771" t="s">
        <v>863</v>
      </c>
      <c r="H41" s="772" t="s">
        <v>867</v>
      </c>
      <c r="I41" s="772" t="s">
        <v>865</v>
      </c>
      <c r="J41" s="1118" t="s">
        <v>549</v>
      </c>
      <c r="K41" s="1119" t="s">
        <v>473</v>
      </c>
      <c r="L41" s="1119" t="s">
        <v>849</v>
      </c>
      <c r="O41" s="752"/>
      <c r="P41" s="752"/>
      <c r="Q41" s="752"/>
      <c r="R41" s="752"/>
      <c r="S41" s="752"/>
      <c r="T41" s="752"/>
      <c r="U41" s="752"/>
      <c r="V41" s="752"/>
      <c r="W41" s="752"/>
    </row>
    <row r="42" spans="1:23">
      <c r="B42" s="774"/>
      <c r="C42" s="775"/>
      <c r="D42" s="776"/>
      <c r="E42" s="1585" t="s">
        <v>670</v>
      </c>
      <c r="F42" s="1586"/>
      <c r="G42" s="1586"/>
      <c r="H42" s="1586"/>
      <c r="I42" s="1587"/>
      <c r="J42" s="1120"/>
      <c r="K42" s="1120"/>
      <c r="L42" s="1120"/>
      <c r="O42" s="752"/>
      <c r="P42" s="752"/>
      <c r="Q42" s="752"/>
      <c r="R42" s="752"/>
      <c r="S42" s="752"/>
      <c r="T42" s="752"/>
      <c r="U42" s="752"/>
      <c r="V42" s="752"/>
      <c r="W42" s="752"/>
    </row>
    <row r="43" spans="1:23">
      <c r="B43" s="1588">
        <v>1</v>
      </c>
      <c r="C43" s="1589"/>
      <c r="D43" s="1589"/>
      <c r="E43" s="1381">
        <v>2</v>
      </c>
      <c r="F43" s="778">
        <v>3</v>
      </c>
      <c r="G43" s="778">
        <v>4</v>
      </c>
      <c r="H43" s="779">
        <v>5</v>
      </c>
      <c r="I43" s="779">
        <v>6</v>
      </c>
      <c r="J43" s="778">
        <v>7</v>
      </c>
      <c r="K43" s="1374">
        <v>8</v>
      </c>
      <c r="L43" s="778">
        <v>9</v>
      </c>
      <c r="O43" s="752"/>
      <c r="P43" s="752"/>
      <c r="Q43" s="752"/>
      <c r="R43" s="752"/>
      <c r="S43" s="752"/>
      <c r="T43" s="752"/>
      <c r="U43" s="752"/>
      <c r="V43" s="752"/>
      <c r="W43" s="752"/>
    </row>
    <row r="44" spans="1:23" ht="23.25" customHeight="1">
      <c r="B44" s="781" t="s">
        <v>672</v>
      </c>
      <c r="C44" s="782"/>
      <c r="D44" s="783"/>
      <c r="E44" s="975">
        <v>416234520000</v>
      </c>
      <c r="F44" s="813">
        <v>416234519999.99988</v>
      </c>
      <c r="G44" s="818">
        <v>130040803115.6501</v>
      </c>
      <c r="H44" s="818">
        <v>164800901044.14993</v>
      </c>
      <c r="I44" s="818">
        <v>197217550867.65012</v>
      </c>
      <c r="J44" s="821">
        <v>0.31242195653462412</v>
      </c>
      <c r="K44" s="821">
        <v>0.3959328050065381</v>
      </c>
      <c r="L44" s="821">
        <v>0.47381353874169346</v>
      </c>
      <c r="O44" s="752"/>
      <c r="P44" s="752"/>
      <c r="Q44" s="1376"/>
      <c r="R44" s="752"/>
      <c r="S44" s="752"/>
      <c r="T44" s="1376"/>
      <c r="U44" s="752"/>
      <c r="V44" s="752"/>
      <c r="W44" s="752"/>
    </row>
    <row r="45" spans="1:23" ht="15.75">
      <c r="B45" s="785" t="s">
        <v>554</v>
      </c>
      <c r="C45" s="786"/>
      <c r="D45" s="783"/>
      <c r="E45" s="814"/>
      <c r="F45" s="814"/>
      <c r="G45" s="819"/>
      <c r="H45" s="819"/>
      <c r="I45" s="819"/>
      <c r="J45" s="784"/>
      <c r="K45" s="784"/>
      <c r="L45" s="784"/>
      <c r="O45" s="752"/>
      <c r="P45" s="752"/>
      <c r="Q45" s="1376"/>
      <c r="R45" s="752"/>
      <c r="S45" s="752"/>
      <c r="T45" s="1376"/>
      <c r="U45" s="752"/>
      <c r="V45" s="752"/>
      <c r="W45" s="752"/>
    </row>
    <row r="46" spans="1:23" ht="15.75" customHeight="1">
      <c r="B46" s="788" t="s">
        <v>646</v>
      </c>
      <c r="C46" s="789" t="s">
        <v>674</v>
      </c>
      <c r="D46" s="790"/>
      <c r="E46" s="814">
        <v>222579619000</v>
      </c>
      <c r="F46" s="814">
        <v>222395681634.60992</v>
      </c>
      <c r="G46" s="819">
        <v>71661345629.849976</v>
      </c>
      <c r="H46" s="819">
        <v>93948656037.050156</v>
      </c>
      <c r="I46" s="819">
        <v>112915459847.06012</v>
      </c>
      <c r="J46" s="784">
        <v>0.32222453737922674</v>
      </c>
      <c r="K46" s="784">
        <v>0.42243920990968364</v>
      </c>
      <c r="L46" s="784">
        <v>0.50772325711151689</v>
      </c>
      <c r="O46" s="752"/>
      <c r="P46" s="752"/>
      <c r="Q46" s="1376"/>
      <c r="R46" s="752"/>
      <c r="S46" s="752"/>
      <c r="T46" s="1376"/>
      <c r="U46" s="752"/>
      <c r="V46" s="752"/>
      <c r="W46" s="752"/>
    </row>
    <row r="47" spans="1:23" ht="15.75">
      <c r="B47" s="791"/>
      <c r="C47" s="792" t="s">
        <v>588</v>
      </c>
      <c r="D47" s="793"/>
      <c r="E47" s="815"/>
      <c r="F47" s="815"/>
      <c r="G47" s="820"/>
      <c r="H47" s="820"/>
      <c r="I47" s="820"/>
      <c r="J47" s="787"/>
      <c r="K47" s="787"/>
      <c r="L47" s="784"/>
      <c r="O47" s="752"/>
      <c r="P47" s="752"/>
      <c r="Q47" s="1377"/>
      <c r="R47" s="752"/>
      <c r="S47" s="752"/>
      <c r="T47" s="1377"/>
      <c r="U47" s="752"/>
      <c r="V47" s="752"/>
      <c r="W47" s="752"/>
    </row>
    <row r="48" spans="1:23">
      <c r="B48" s="791"/>
      <c r="C48" s="794" t="s">
        <v>676</v>
      </c>
      <c r="D48" s="793" t="s">
        <v>677</v>
      </c>
      <c r="E48" s="815">
        <v>60762707000</v>
      </c>
      <c r="F48" s="815">
        <v>60477844337</v>
      </c>
      <c r="G48" s="820">
        <v>25826283941</v>
      </c>
      <c r="H48" s="820">
        <v>30529382255</v>
      </c>
      <c r="I48" s="820">
        <v>35228732506</v>
      </c>
      <c r="J48" s="787">
        <v>0.42703711126158023</v>
      </c>
      <c r="K48" s="787">
        <v>0.50480275197775692</v>
      </c>
      <c r="L48" s="787">
        <v>0.58250641854387764</v>
      </c>
      <c r="O48" s="752"/>
      <c r="P48" s="752"/>
      <c r="Q48" s="1377"/>
      <c r="R48" s="752"/>
      <c r="S48" s="752"/>
      <c r="T48" s="1377"/>
      <c r="U48" s="752"/>
      <c r="V48" s="752"/>
      <c r="W48" s="752"/>
    </row>
    <row r="49" spans="2:23">
      <c r="B49" s="791"/>
      <c r="C49" s="794" t="s">
        <v>679</v>
      </c>
      <c r="D49" s="793" t="s">
        <v>680</v>
      </c>
      <c r="E49" s="815">
        <v>68327537000</v>
      </c>
      <c r="F49" s="815">
        <v>68327537000</v>
      </c>
      <c r="G49" s="820">
        <v>17366705220.790001</v>
      </c>
      <c r="H49" s="820">
        <v>27408904018.48</v>
      </c>
      <c r="I49" s="820">
        <v>34232843368.510002</v>
      </c>
      <c r="J49" s="787">
        <v>0.25416846535519055</v>
      </c>
      <c r="K49" s="787">
        <v>0.40113993891628202</v>
      </c>
      <c r="L49" s="787">
        <v>0.50101093748644854</v>
      </c>
      <c r="O49" s="752"/>
      <c r="P49" s="752"/>
      <c r="Q49" s="1377"/>
      <c r="R49" s="752"/>
      <c r="S49" s="752"/>
      <c r="T49" s="1377"/>
      <c r="U49" s="752"/>
      <c r="V49" s="752"/>
      <c r="W49" s="752"/>
    </row>
    <row r="50" spans="2:23">
      <c r="B50" s="791"/>
      <c r="C50" s="794"/>
      <c r="D50" s="793" t="s">
        <v>588</v>
      </c>
      <c r="E50" s="815">
        <v>0</v>
      </c>
      <c r="F50" s="815"/>
      <c r="G50" s="820"/>
      <c r="H50" s="820"/>
      <c r="I50" s="820"/>
      <c r="J50" s="787"/>
      <c r="K50" s="787"/>
      <c r="L50" s="787"/>
      <c r="O50" s="752"/>
      <c r="P50" s="752"/>
      <c r="Q50" s="1377"/>
      <c r="R50" s="752"/>
      <c r="S50" s="752"/>
      <c r="T50" s="1377"/>
      <c r="U50" s="752"/>
      <c r="V50" s="752"/>
      <c r="W50" s="752"/>
    </row>
    <row r="51" spans="2:23">
      <c r="B51" s="795"/>
      <c r="C51" s="794"/>
      <c r="D51" s="793" t="s">
        <v>682</v>
      </c>
      <c r="E51" s="815">
        <v>49390438000</v>
      </c>
      <c r="F51" s="815">
        <v>49390438000</v>
      </c>
      <c r="G51" s="820">
        <v>11470334592.530001</v>
      </c>
      <c r="H51" s="820">
        <v>18932479082.099998</v>
      </c>
      <c r="I51" s="820">
        <v>24225166591.150002</v>
      </c>
      <c r="J51" s="787">
        <v>0.23223796056495796</v>
      </c>
      <c r="K51" s="787">
        <v>0.38332276142398247</v>
      </c>
      <c r="L51" s="787">
        <v>0.49048292690074952</v>
      </c>
      <c r="O51" s="752"/>
      <c r="P51" s="752"/>
      <c r="Q51" s="1377"/>
      <c r="R51" s="752"/>
      <c r="S51" s="752"/>
      <c r="T51" s="1377"/>
      <c r="U51" s="752"/>
      <c r="V51" s="752"/>
      <c r="W51" s="752"/>
    </row>
    <row r="52" spans="2:23">
      <c r="B52" s="791"/>
      <c r="C52" s="794"/>
      <c r="D52" s="796" t="s">
        <v>684</v>
      </c>
      <c r="E52" s="815">
        <v>17368778000</v>
      </c>
      <c r="F52" s="815">
        <v>17368778000</v>
      </c>
      <c r="G52" s="820">
        <v>5637090628.2600002</v>
      </c>
      <c r="H52" s="820">
        <v>8158574936.3800001</v>
      </c>
      <c r="I52" s="820">
        <v>9630006777.3600006</v>
      </c>
      <c r="J52" s="787">
        <v>0.32455309338745653</v>
      </c>
      <c r="K52" s="787">
        <v>0.46972647910981419</v>
      </c>
      <c r="L52" s="787">
        <v>0.55444354101134807</v>
      </c>
      <c r="O52" s="752"/>
      <c r="P52" s="752"/>
      <c r="Q52" s="1377"/>
      <c r="R52" s="752"/>
      <c r="S52" s="752"/>
      <c r="T52" s="1377"/>
      <c r="U52" s="752"/>
      <c r="V52" s="752"/>
      <c r="W52" s="752"/>
    </row>
    <row r="53" spans="2:23" ht="45">
      <c r="B53" s="791"/>
      <c r="C53" s="798" t="s">
        <v>686</v>
      </c>
      <c r="D53" s="799" t="s">
        <v>687</v>
      </c>
      <c r="E53" s="815">
        <v>39546629000</v>
      </c>
      <c r="F53" s="815">
        <v>41525585747.669998</v>
      </c>
      <c r="G53" s="820">
        <v>14979265961.430002</v>
      </c>
      <c r="H53" s="820">
        <v>18484201021.929996</v>
      </c>
      <c r="I53" s="820">
        <v>21970410659.099995</v>
      </c>
      <c r="J53" s="787">
        <v>0.36072377286744206</v>
      </c>
      <c r="K53" s="787">
        <v>0.44512800214906412</v>
      </c>
      <c r="L53" s="787">
        <v>0.52908129442419138</v>
      </c>
      <c r="O53" s="752"/>
      <c r="P53" s="752"/>
      <c r="Q53" s="1377"/>
      <c r="R53" s="752"/>
      <c r="S53" s="752"/>
      <c r="T53" s="1377"/>
      <c r="U53" s="752"/>
      <c r="V53" s="752"/>
      <c r="W53" s="752"/>
    </row>
    <row r="54" spans="2:23" ht="30">
      <c r="B54" s="791"/>
      <c r="C54" s="798" t="s">
        <v>689</v>
      </c>
      <c r="D54" s="799" t="s">
        <v>690</v>
      </c>
      <c r="E54" s="815">
        <v>3054780000</v>
      </c>
      <c r="F54" s="815">
        <v>5180663420.999999</v>
      </c>
      <c r="G54" s="820">
        <v>1645709192.7700002</v>
      </c>
      <c r="H54" s="820">
        <v>2216385836.54</v>
      </c>
      <c r="I54" s="820">
        <v>2735345288.2399998</v>
      </c>
      <c r="J54" s="787">
        <v>0.3176637930383705</v>
      </c>
      <c r="K54" s="787">
        <v>0.42781892132884042</v>
      </c>
      <c r="L54" s="787">
        <v>0.52799131423056411</v>
      </c>
      <c r="O54" s="752"/>
      <c r="P54" s="752"/>
      <c r="Q54" s="1377"/>
      <c r="R54" s="752"/>
      <c r="S54" s="752"/>
      <c r="T54" s="1377"/>
      <c r="U54" s="752"/>
      <c r="V54" s="752"/>
      <c r="W54" s="752"/>
    </row>
    <row r="55" spans="2:23">
      <c r="B55" s="791"/>
      <c r="C55" s="798" t="s">
        <v>692</v>
      </c>
      <c r="D55" s="799" t="s">
        <v>693</v>
      </c>
      <c r="E55" s="815">
        <v>16146947000</v>
      </c>
      <c r="F55" s="815">
        <v>19716068446</v>
      </c>
      <c r="G55" s="820">
        <v>6455574018.8000002</v>
      </c>
      <c r="H55" s="820">
        <v>8090475476</v>
      </c>
      <c r="I55" s="820">
        <v>9861863332</v>
      </c>
      <c r="J55" s="787">
        <v>0.32742704441714943</v>
      </c>
      <c r="K55" s="787">
        <v>0.41034932994673173</v>
      </c>
      <c r="L55" s="787">
        <v>0.50019421260432761</v>
      </c>
      <c r="O55" s="752"/>
      <c r="P55" s="752"/>
      <c r="Q55" s="1377"/>
      <c r="R55" s="752"/>
      <c r="S55" s="752"/>
      <c r="T55" s="1377"/>
      <c r="U55" s="752"/>
      <c r="V55" s="752"/>
      <c r="W55" s="752"/>
    </row>
    <row r="56" spans="2:23" ht="19.5" customHeight="1">
      <c r="B56" s="781" t="s">
        <v>661</v>
      </c>
      <c r="C56" s="782" t="s">
        <v>695</v>
      </c>
      <c r="D56" s="800"/>
      <c r="E56" s="814">
        <v>28476092000</v>
      </c>
      <c r="F56" s="814">
        <v>28599466977.899998</v>
      </c>
      <c r="G56" s="819">
        <v>9083468553.1399937</v>
      </c>
      <c r="H56" s="819">
        <v>11953762582.249996</v>
      </c>
      <c r="I56" s="819">
        <v>14406315201.800005</v>
      </c>
      <c r="J56" s="784">
        <v>0.31760971489990247</v>
      </c>
      <c r="K56" s="784">
        <v>0.41797151644424591</v>
      </c>
      <c r="L56" s="784">
        <v>0.50372670277150156</v>
      </c>
      <c r="O56" s="752"/>
      <c r="P56" s="752"/>
      <c r="Q56" s="1376"/>
      <c r="R56" s="752"/>
      <c r="S56" s="752"/>
      <c r="T56" s="1376"/>
      <c r="U56" s="752"/>
      <c r="V56" s="752"/>
      <c r="W56" s="752"/>
    </row>
    <row r="57" spans="2:23" ht="18" customHeight="1">
      <c r="B57" s="801" t="s">
        <v>697</v>
      </c>
      <c r="C57" s="782" t="s">
        <v>698</v>
      </c>
      <c r="D57" s="800"/>
      <c r="E57" s="814">
        <v>81440065000</v>
      </c>
      <c r="F57" s="814">
        <v>81282493366.929962</v>
      </c>
      <c r="G57" s="819">
        <v>24177706989.57011</v>
      </c>
      <c r="H57" s="819">
        <v>29950127245.979782</v>
      </c>
      <c r="I57" s="819">
        <v>35755749197.599968</v>
      </c>
      <c r="J57" s="784">
        <v>0.29745282148796492</v>
      </c>
      <c r="K57" s="784">
        <v>0.36846959296360715</v>
      </c>
      <c r="L57" s="784">
        <v>0.43989483733218382</v>
      </c>
      <c r="O57" s="752"/>
      <c r="P57" s="752"/>
      <c r="Q57" s="1376"/>
      <c r="R57" s="752"/>
      <c r="S57" s="752"/>
      <c r="T57" s="1376"/>
      <c r="U57" s="752"/>
      <c r="V57" s="752"/>
      <c r="W57" s="752"/>
    </row>
    <row r="58" spans="2:23" ht="15.75">
      <c r="B58" s="801"/>
      <c r="C58" s="792" t="s">
        <v>588</v>
      </c>
      <c r="D58" s="800"/>
      <c r="E58" s="815"/>
      <c r="F58" s="815"/>
      <c r="G58" s="820"/>
      <c r="H58" s="820"/>
      <c r="I58" s="820"/>
      <c r="J58" s="784"/>
      <c r="K58" s="784"/>
      <c r="L58" s="784"/>
      <c r="O58" s="752"/>
      <c r="P58" s="752"/>
      <c r="Q58" s="1377"/>
      <c r="R58" s="752"/>
      <c r="S58" s="752"/>
      <c r="T58" s="1377"/>
      <c r="U58" s="752"/>
      <c r="V58" s="752"/>
      <c r="W58" s="752"/>
    </row>
    <row r="59" spans="2:23" ht="15.75">
      <c r="B59" s="801"/>
      <c r="C59" s="794" t="s">
        <v>700</v>
      </c>
      <c r="D59" s="793" t="s">
        <v>701</v>
      </c>
      <c r="E59" s="815">
        <v>51110861000</v>
      </c>
      <c r="F59" s="815">
        <v>52270270755.860008</v>
      </c>
      <c r="G59" s="820">
        <v>17883215855.589989</v>
      </c>
      <c r="H59" s="820">
        <v>21756109973.959999</v>
      </c>
      <c r="I59" s="820">
        <v>25698822305.319992</v>
      </c>
      <c r="J59" s="787">
        <v>0.34212977275586631</v>
      </c>
      <c r="K59" s="787">
        <v>0.41622340308082156</v>
      </c>
      <c r="L59" s="787">
        <v>0.49165274894695093</v>
      </c>
      <c r="O59" s="752"/>
      <c r="P59" s="752"/>
      <c r="Q59" s="1377"/>
      <c r="R59" s="752"/>
      <c r="S59" s="752"/>
      <c r="T59" s="1377"/>
      <c r="U59" s="752"/>
      <c r="V59" s="752"/>
      <c r="W59" s="752"/>
    </row>
    <row r="60" spans="2:23" ht="15.75">
      <c r="B60" s="801"/>
      <c r="C60" s="794" t="s">
        <v>703</v>
      </c>
      <c r="D60" s="793" t="s">
        <v>704</v>
      </c>
      <c r="E60" s="815">
        <v>20361288000</v>
      </c>
      <c r="F60" s="815">
        <v>21333812862.240002</v>
      </c>
      <c r="G60" s="820">
        <v>4248289165.8899984</v>
      </c>
      <c r="H60" s="820">
        <v>5515101246.6299915</v>
      </c>
      <c r="I60" s="820">
        <v>7029908468.1900005</v>
      </c>
      <c r="J60" s="787">
        <v>0.19913407853170498</v>
      </c>
      <c r="K60" s="787">
        <v>0.2585145600668271</v>
      </c>
      <c r="L60" s="787">
        <v>0.32951955253308979</v>
      </c>
      <c r="O60" s="752"/>
      <c r="P60" s="752"/>
      <c r="Q60" s="1377"/>
      <c r="R60" s="752"/>
      <c r="S60" s="752"/>
      <c r="T60" s="1377"/>
      <c r="U60" s="752"/>
      <c r="V60" s="752"/>
      <c r="W60" s="752"/>
    </row>
    <row r="61" spans="2:23" ht="20.25" customHeight="1">
      <c r="B61" s="801" t="s">
        <v>706</v>
      </c>
      <c r="C61" s="782" t="s">
        <v>707</v>
      </c>
      <c r="D61" s="800"/>
      <c r="E61" s="814">
        <v>21783880000</v>
      </c>
      <c r="F61" s="814">
        <v>22011577465.349998</v>
      </c>
      <c r="G61" s="819">
        <v>2397754198.4300003</v>
      </c>
      <c r="H61" s="819">
        <v>3019696000.3400002</v>
      </c>
      <c r="I61" s="819">
        <v>4250552999.8900023</v>
      </c>
      <c r="J61" s="784">
        <v>0.10893150216991386</v>
      </c>
      <c r="K61" s="784">
        <v>0.13718671481376199</v>
      </c>
      <c r="L61" s="784">
        <v>0.19310533316301853</v>
      </c>
      <c r="O61" s="752"/>
      <c r="P61" s="752"/>
      <c r="Q61" s="1376"/>
      <c r="R61" s="752"/>
      <c r="S61" s="752"/>
      <c r="T61" s="1376"/>
      <c r="U61" s="752"/>
      <c r="V61" s="752"/>
      <c r="W61" s="752"/>
    </row>
    <row r="62" spans="2:23" ht="15.75">
      <c r="B62" s="801"/>
      <c r="C62" s="792" t="s">
        <v>588</v>
      </c>
      <c r="D62" s="800"/>
      <c r="E62" s="815"/>
      <c r="F62" s="815"/>
      <c r="G62" s="820"/>
      <c r="H62" s="820"/>
      <c r="I62" s="820"/>
      <c r="J62" s="784"/>
      <c r="K62" s="784"/>
      <c r="L62" s="784"/>
      <c r="O62" s="752"/>
      <c r="P62" s="752"/>
      <c r="Q62" s="1377"/>
      <c r="R62" s="752"/>
      <c r="S62" s="752"/>
      <c r="T62" s="1377"/>
      <c r="U62" s="752"/>
      <c r="V62" s="752"/>
      <c r="W62" s="752"/>
    </row>
    <row r="63" spans="2:23" ht="30">
      <c r="B63" s="801"/>
      <c r="C63" s="798" t="s">
        <v>709</v>
      </c>
      <c r="D63" s="802" t="s">
        <v>710</v>
      </c>
      <c r="E63" s="815">
        <v>14847721000</v>
      </c>
      <c r="F63" s="815">
        <v>15369041494.640001</v>
      </c>
      <c r="G63" s="838">
        <v>1865117512.8599994</v>
      </c>
      <c r="H63" s="838">
        <v>2340914114.6199994</v>
      </c>
      <c r="I63" s="838">
        <v>3369877981.7499981</v>
      </c>
      <c r="J63" s="787">
        <v>0.12135548684089796</v>
      </c>
      <c r="K63" s="787">
        <v>0.15231360494643731</v>
      </c>
      <c r="L63" s="787">
        <v>0.21926403041629194</v>
      </c>
      <c r="O63" s="752"/>
      <c r="P63" s="752"/>
      <c r="Q63" s="1377"/>
      <c r="R63" s="752"/>
      <c r="S63" s="752"/>
      <c r="T63" s="1377"/>
      <c r="U63" s="752"/>
      <c r="V63" s="752"/>
      <c r="W63" s="752"/>
    </row>
    <row r="64" spans="2:23" ht="45">
      <c r="B64" s="801"/>
      <c r="C64" s="798" t="s">
        <v>712</v>
      </c>
      <c r="D64" s="802" t="s">
        <v>713</v>
      </c>
      <c r="E64" s="815">
        <v>43339000</v>
      </c>
      <c r="F64" s="815">
        <v>159025914.63999999</v>
      </c>
      <c r="G64" s="838">
        <v>7816546.5300000003</v>
      </c>
      <c r="H64" s="838">
        <v>17002475.280000001</v>
      </c>
      <c r="I64" s="838">
        <v>23746002.729999997</v>
      </c>
      <c r="J64" s="787">
        <v>4.915265884616956E-2</v>
      </c>
      <c r="K64" s="787">
        <v>0.1069163810092833</v>
      </c>
      <c r="L64" s="787">
        <v>0.14932159191636013</v>
      </c>
      <c r="O64" s="752"/>
      <c r="P64" s="752"/>
      <c r="Q64" s="1377"/>
      <c r="R64" s="752"/>
      <c r="S64" s="752"/>
      <c r="T64" s="1377"/>
      <c r="U64" s="752"/>
      <c r="V64" s="752"/>
      <c r="W64" s="752"/>
    </row>
    <row r="65" spans="2:23" ht="30">
      <c r="B65" s="801"/>
      <c r="C65" s="798" t="s">
        <v>715</v>
      </c>
      <c r="D65" s="802" t="s">
        <v>716</v>
      </c>
      <c r="E65" s="816">
        <v>35700000</v>
      </c>
      <c r="F65" s="816">
        <v>243616960.37</v>
      </c>
      <c r="G65" s="838">
        <v>8563188.6199999992</v>
      </c>
      <c r="H65" s="838">
        <v>18446945.149999999</v>
      </c>
      <c r="I65" s="838">
        <v>48590674.909999996</v>
      </c>
      <c r="J65" s="787">
        <v>3.5150215350336939E-2</v>
      </c>
      <c r="K65" s="787">
        <v>7.5721103826199912E-2</v>
      </c>
      <c r="L65" s="787">
        <v>0.1994552219853723</v>
      </c>
      <c r="O65" s="752"/>
      <c r="P65" s="752"/>
      <c r="Q65" s="1377"/>
      <c r="R65" s="752"/>
      <c r="S65" s="752"/>
      <c r="T65" s="1377"/>
      <c r="U65" s="752"/>
      <c r="V65" s="752"/>
      <c r="W65" s="752"/>
    </row>
    <row r="66" spans="2:23" ht="15.75">
      <c r="B66" s="804" t="s">
        <v>718</v>
      </c>
      <c r="C66" s="805" t="s">
        <v>719</v>
      </c>
      <c r="D66" s="806"/>
      <c r="E66" s="814">
        <v>29199900000</v>
      </c>
      <c r="F66" s="814">
        <v>29199900000</v>
      </c>
      <c r="G66" s="826">
        <v>11303585165.119999</v>
      </c>
      <c r="H66" s="826">
        <v>12814616057.040001</v>
      </c>
      <c r="I66" s="826">
        <v>14249356153.099998</v>
      </c>
      <c r="J66" s="784">
        <v>0.3871104067178312</v>
      </c>
      <c r="K66" s="784">
        <v>0.43885821722129187</v>
      </c>
      <c r="L66" s="784">
        <v>0.48799332028876807</v>
      </c>
      <c r="O66" s="752"/>
      <c r="P66" s="752"/>
      <c r="Q66" s="1378"/>
      <c r="R66" s="752"/>
      <c r="S66" s="752"/>
      <c r="T66" s="1378"/>
      <c r="U66" s="752"/>
      <c r="V66" s="752"/>
      <c r="W66" s="752"/>
    </row>
    <row r="67" spans="2:23" ht="15.75">
      <c r="B67" s="804" t="s">
        <v>721</v>
      </c>
      <c r="C67" s="805" t="s">
        <v>722</v>
      </c>
      <c r="D67" s="806"/>
      <c r="E67" s="814">
        <v>22207223000</v>
      </c>
      <c r="F67" s="814">
        <v>22207223000</v>
      </c>
      <c r="G67" s="839">
        <v>9323327640.710001</v>
      </c>
      <c r="H67" s="839">
        <v>10524896020.500002</v>
      </c>
      <c r="I67" s="839">
        <v>12521357910.07</v>
      </c>
      <c r="J67" s="784">
        <v>0.41983311649142269</v>
      </c>
      <c r="K67" s="784">
        <v>0.47394021397902847</v>
      </c>
      <c r="L67" s="784">
        <v>0.56384167935225393</v>
      </c>
      <c r="O67" s="752"/>
      <c r="P67" s="752"/>
      <c r="Q67" s="1376"/>
      <c r="R67" s="752"/>
      <c r="S67" s="752"/>
      <c r="T67" s="1376"/>
      <c r="U67" s="752"/>
      <c r="V67" s="752"/>
      <c r="W67" s="752"/>
    </row>
    <row r="68" spans="2:23" ht="15.75">
      <c r="B68" s="807" t="s">
        <v>724</v>
      </c>
      <c r="C68" s="808" t="s">
        <v>725</v>
      </c>
      <c r="D68" s="809"/>
      <c r="E68" s="817">
        <v>10547741000</v>
      </c>
      <c r="F68" s="817">
        <v>10538177555.210003</v>
      </c>
      <c r="G68" s="840">
        <v>2093614938.8300018</v>
      </c>
      <c r="H68" s="840">
        <v>2589147100.9899945</v>
      </c>
      <c r="I68" s="840">
        <v>3118759558.1299963</v>
      </c>
      <c r="J68" s="810">
        <v>0.19866954488681327</v>
      </c>
      <c r="K68" s="810">
        <v>0.24569211207776034</v>
      </c>
      <c r="L68" s="810">
        <v>0.29594866301983141</v>
      </c>
      <c r="O68" s="752"/>
      <c r="P68" s="752"/>
      <c r="Q68" s="1376"/>
      <c r="R68" s="752"/>
      <c r="S68" s="752"/>
      <c r="T68" s="1376"/>
      <c r="U68" s="752"/>
      <c r="V68" s="752"/>
      <c r="W68" s="752"/>
    </row>
    <row r="69" spans="2:23">
      <c r="O69" s="752"/>
      <c r="P69" s="752"/>
      <c r="Q69" s="752"/>
      <c r="R69" s="752"/>
      <c r="S69" s="752"/>
      <c r="T69" s="752"/>
      <c r="U69" s="752"/>
      <c r="V69" s="752"/>
      <c r="W69" s="752"/>
    </row>
    <row r="70" spans="2:23">
      <c r="O70" s="752"/>
      <c r="P70" s="752"/>
      <c r="Q70" s="752"/>
      <c r="R70" s="752"/>
      <c r="S70" s="752"/>
      <c r="T70" s="752"/>
      <c r="U70" s="752"/>
      <c r="V70" s="752"/>
      <c r="W70" s="752"/>
    </row>
    <row r="73" spans="2:23" ht="15.75">
      <c r="B73" s="754"/>
      <c r="C73" s="755"/>
      <c r="D73" s="756"/>
      <c r="E73" s="757" t="s">
        <v>233</v>
      </c>
      <c r="F73" s="758" t="s">
        <v>534</v>
      </c>
      <c r="G73" s="759" t="s">
        <v>235</v>
      </c>
      <c r="H73" s="760"/>
      <c r="I73" s="760"/>
      <c r="J73" s="760" t="s">
        <v>449</v>
      </c>
      <c r="K73" s="760"/>
      <c r="L73" s="761"/>
      <c r="O73" s="752"/>
      <c r="P73" s="752"/>
      <c r="Q73" s="752"/>
      <c r="R73" s="752"/>
      <c r="S73" s="752"/>
      <c r="T73" s="752"/>
      <c r="U73" s="752"/>
      <c r="V73" s="752"/>
      <c r="W73" s="752"/>
    </row>
    <row r="74" spans="2:23" ht="15.75">
      <c r="B74" s="762" t="s">
        <v>3</v>
      </c>
      <c r="C74" s="763"/>
      <c r="D74" s="764"/>
      <c r="E74" s="765" t="s">
        <v>234</v>
      </c>
      <c r="F74" s="766" t="s">
        <v>537</v>
      </c>
      <c r="G74" s="767"/>
      <c r="H74" s="767"/>
      <c r="I74" s="767"/>
      <c r="J74" s="767"/>
      <c r="K74" s="1117"/>
      <c r="L74" s="1117"/>
      <c r="O74" s="752"/>
      <c r="P74" s="752"/>
      <c r="Q74" s="752"/>
      <c r="R74" s="752"/>
      <c r="S74" s="752"/>
      <c r="T74" s="752"/>
      <c r="U74" s="752"/>
      <c r="V74" s="752"/>
      <c r="W74" s="752"/>
    </row>
    <row r="75" spans="2:23" ht="15.75">
      <c r="B75" s="768"/>
      <c r="C75" s="752"/>
      <c r="D75" s="769"/>
      <c r="E75" s="770" t="s">
        <v>726</v>
      </c>
      <c r="F75" s="766"/>
      <c r="G75" s="771" t="s">
        <v>902</v>
      </c>
      <c r="H75" s="772" t="s">
        <v>903</v>
      </c>
      <c r="I75" s="772" t="s">
        <v>904</v>
      </c>
      <c r="J75" s="1118" t="s">
        <v>549</v>
      </c>
      <c r="K75" s="1119" t="s">
        <v>473</v>
      </c>
      <c r="L75" s="1119" t="s">
        <v>849</v>
      </c>
      <c r="O75" s="752"/>
      <c r="P75" s="752"/>
      <c r="Q75" s="752"/>
      <c r="R75" s="752"/>
      <c r="S75" s="752"/>
      <c r="T75" s="752"/>
      <c r="U75" s="752"/>
      <c r="V75" s="752"/>
      <c r="W75" s="752"/>
    </row>
    <row r="76" spans="2:23">
      <c r="B76" s="774"/>
      <c r="C76" s="775"/>
      <c r="D76" s="776"/>
      <c r="E76" s="1585" t="s">
        <v>670</v>
      </c>
      <c r="F76" s="1586"/>
      <c r="G76" s="1586"/>
      <c r="H76" s="1586"/>
      <c r="I76" s="1587"/>
      <c r="J76" s="1120"/>
      <c r="K76" s="1120"/>
      <c r="L76" s="1120"/>
      <c r="O76" s="752"/>
      <c r="P76" s="752"/>
      <c r="Q76" s="752"/>
      <c r="R76" s="752"/>
      <c r="S76" s="752"/>
      <c r="T76" s="752"/>
      <c r="U76" s="752"/>
      <c r="V76" s="752"/>
      <c r="W76" s="752"/>
    </row>
    <row r="77" spans="2:23">
      <c r="B77" s="1588">
        <v>1</v>
      </c>
      <c r="C77" s="1589"/>
      <c r="D77" s="1589"/>
      <c r="E77" s="1381">
        <v>2</v>
      </c>
      <c r="F77" s="778">
        <v>3</v>
      </c>
      <c r="G77" s="778">
        <v>4</v>
      </c>
      <c r="H77" s="779">
        <v>5</v>
      </c>
      <c r="I77" s="779">
        <v>6</v>
      </c>
      <c r="J77" s="778">
        <v>7</v>
      </c>
      <c r="K77" s="1374">
        <v>8</v>
      </c>
      <c r="L77" s="778">
        <v>9</v>
      </c>
      <c r="O77" s="752"/>
      <c r="P77" s="752"/>
      <c r="Q77" s="752"/>
      <c r="R77" s="752"/>
      <c r="S77" s="752"/>
      <c r="T77" s="752"/>
      <c r="U77" s="752"/>
      <c r="V77" s="752"/>
      <c r="W77" s="752"/>
    </row>
    <row r="78" spans="2:23" ht="23.25" customHeight="1">
      <c r="B78" s="781" t="s">
        <v>672</v>
      </c>
      <c r="C78" s="782"/>
      <c r="D78" s="783"/>
      <c r="E78" s="975">
        <v>416234520000</v>
      </c>
      <c r="F78" s="813">
        <v>416234519999.99988</v>
      </c>
      <c r="G78" s="818">
        <v>233548799492.33054</v>
      </c>
      <c r="H78" s="818"/>
      <c r="I78" s="818"/>
      <c r="J78" s="821">
        <v>0.56109906379780949</v>
      </c>
      <c r="K78" s="821"/>
      <c r="L78" s="821"/>
      <c r="O78" s="752"/>
      <c r="P78" s="752"/>
      <c r="Q78" s="1376"/>
      <c r="R78" s="752"/>
      <c r="S78" s="752"/>
      <c r="T78" s="1376"/>
      <c r="U78" s="752"/>
      <c r="V78" s="752"/>
      <c r="W78" s="752"/>
    </row>
    <row r="79" spans="2:23" ht="15.75">
      <c r="B79" s="785" t="s">
        <v>554</v>
      </c>
      <c r="C79" s="786"/>
      <c r="D79" s="783"/>
      <c r="E79" s="814"/>
      <c r="F79" s="814"/>
      <c r="G79" s="819"/>
      <c r="H79" s="819"/>
      <c r="I79" s="819"/>
      <c r="J79" s="784"/>
      <c r="K79" s="784"/>
      <c r="L79" s="784"/>
      <c r="O79" s="752"/>
      <c r="P79" s="752"/>
      <c r="Q79" s="1376"/>
      <c r="R79" s="752"/>
      <c r="S79" s="752"/>
      <c r="T79" s="1376"/>
      <c r="U79" s="752"/>
      <c r="V79" s="752"/>
      <c r="W79" s="752"/>
    </row>
    <row r="80" spans="2:23" ht="15.75" customHeight="1">
      <c r="B80" s="788" t="s">
        <v>646</v>
      </c>
      <c r="C80" s="789" t="s">
        <v>674</v>
      </c>
      <c r="D80" s="790"/>
      <c r="E80" s="814">
        <v>222579619000</v>
      </c>
      <c r="F80" s="814">
        <v>222395681634.60992</v>
      </c>
      <c r="G80" s="819">
        <v>131856680004.31012</v>
      </c>
      <c r="H80" s="819"/>
      <c r="I80" s="819"/>
      <c r="J80" s="784">
        <v>0.59289226766977909</v>
      </c>
      <c r="K80" s="784"/>
      <c r="L80" s="784"/>
      <c r="O80" s="752"/>
      <c r="P80" s="752"/>
      <c r="Q80" s="1376"/>
      <c r="R80" s="752"/>
      <c r="S80" s="752"/>
      <c r="T80" s="1376"/>
      <c r="U80" s="752"/>
      <c r="V80" s="752"/>
      <c r="W80" s="752"/>
    </row>
    <row r="81" spans="2:23" ht="15.75">
      <c r="B81" s="791"/>
      <c r="C81" s="792" t="s">
        <v>588</v>
      </c>
      <c r="D81" s="793"/>
      <c r="E81" s="815"/>
      <c r="F81" s="815"/>
      <c r="G81" s="820"/>
      <c r="H81" s="820"/>
      <c r="I81" s="820"/>
      <c r="J81" s="787"/>
      <c r="K81" s="787"/>
      <c r="L81" s="784"/>
      <c r="O81" s="752"/>
      <c r="P81" s="752"/>
      <c r="Q81" s="1377"/>
      <c r="R81" s="752"/>
      <c r="S81" s="752"/>
      <c r="T81" s="1377"/>
      <c r="U81" s="752"/>
      <c r="V81" s="752"/>
      <c r="W81" s="752"/>
    </row>
    <row r="82" spans="2:23">
      <c r="B82" s="791"/>
      <c r="C82" s="794" t="s">
        <v>676</v>
      </c>
      <c r="D82" s="793" t="s">
        <v>677</v>
      </c>
      <c r="E82" s="815">
        <v>60762707000</v>
      </c>
      <c r="F82" s="815">
        <v>60477844337</v>
      </c>
      <c r="G82" s="820">
        <v>39929672774</v>
      </c>
      <c r="H82" s="820"/>
      <c r="I82" s="820"/>
      <c r="J82" s="787">
        <v>0.66023637601069807</v>
      </c>
      <c r="K82" s="787"/>
      <c r="L82" s="787"/>
      <c r="O82" s="752"/>
      <c r="P82" s="752"/>
      <c r="Q82" s="1377"/>
      <c r="R82" s="752"/>
      <c r="S82" s="752"/>
      <c r="T82" s="1377"/>
      <c r="U82" s="752"/>
      <c r="V82" s="752"/>
      <c r="W82" s="752"/>
    </row>
    <row r="83" spans="2:23">
      <c r="B83" s="791"/>
      <c r="C83" s="794" t="s">
        <v>679</v>
      </c>
      <c r="D83" s="793" t="s">
        <v>680</v>
      </c>
      <c r="E83" s="815">
        <v>68327537000</v>
      </c>
      <c r="F83" s="815">
        <v>68327537000</v>
      </c>
      <c r="G83" s="820">
        <v>39572806832.809998</v>
      </c>
      <c r="H83" s="820"/>
      <c r="I83" s="820"/>
      <c r="J83" s="787">
        <v>0.57916337351381475</v>
      </c>
      <c r="K83" s="787"/>
      <c r="L83" s="787"/>
      <c r="O83" s="752"/>
      <c r="P83" s="752"/>
      <c r="Q83" s="1377"/>
      <c r="R83" s="752"/>
      <c r="S83" s="752"/>
      <c r="T83" s="1377"/>
      <c r="U83" s="752"/>
      <c r="V83" s="752"/>
      <c r="W83" s="752"/>
    </row>
    <row r="84" spans="2:23">
      <c r="B84" s="791"/>
      <c r="C84" s="794"/>
      <c r="D84" s="793" t="s">
        <v>588</v>
      </c>
      <c r="E84" s="815">
        <v>0</v>
      </c>
      <c r="F84" s="815"/>
      <c r="G84" s="820"/>
      <c r="H84" s="820"/>
      <c r="I84" s="820"/>
      <c r="J84" s="787"/>
      <c r="K84" s="787"/>
      <c r="L84" s="787"/>
      <c r="O84" s="752"/>
      <c r="P84" s="752"/>
      <c r="Q84" s="1377"/>
      <c r="R84" s="752"/>
      <c r="S84" s="752"/>
      <c r="T84" s="1377"/>
      <c r="U84" s="752"/>
      <c r="V84" s="752"/>
      <c r="W84" s="752"/>
    </row>
    <row r="85" spans="2:23">
      <c r="B85" s="795"/>
      <c r="C85" s="794"/>
      <c r="D85" s="793" t="s">
        <v>682</v>
      </c>
      <c r="E85" s="815">
        <v>49390438000</v>
      </c>
      <c r="F85" s="815">
        <v>49390438000</v>
      </c>
      <c r="G85" s="820">
        <v>27937739844.549999</v>
      </c>
      <c r="H85" s="820"/>
      <c r="I85" s="820"/>
      <c r="J85" s="787">
        <v>0.56565078132228752</v>
      </c>
      <c r="K85" s="787"/>
      <c r="L85" s="787"/>
      <c r="O85" s="752"/>
      <c r="P85" s="752"/>
      <c r="Q85" s="1377"/>
      <c r="R85" s="752"/>
      <c r="S85" s="752"/>
      <c r="T85" s="1377"/>
      <c r="U85" s="752"/>
      <c r="V85" s="752"/>
      <c r="W85" s="752"/>
    </row>
    <row r="86" spans="2:23">
      <c r="B86" s="791"/>
      <c r="C86" s="794"/>
      <c r="D86" s="796" t="s">
        <v>684</v>
      </c>
      <c r="E86" s="815">
        <v>17368778000</v>
      </c>
      <c r="F86" s="815">
        <v>17368778000</v>
      </c>
      <c r="G86" s="820">
        <v>11197576988.26</v>
      </c>
      <c r="H86" s="820"/>
      <c r="I86" s="820"/>
      <c r="J86" s="787">
        <v>0.64469572863790414</v>
      </c>
      <c r="K86" s="787"/>
      <c r="L86" s="787"/>
      <c r="O86" s="752"/>
      <c r="P86" s="752"/>
      <c r="Q86" s="1377"/>
      <c r="R86" s="752"/>
      <c r="S86" s="752"/>
      <c r="T86" s="1377"/>
      <c r="U86" s="752"/>
      <c r="V86" s="752"/>
      <c r="W86" s="752"/>
    </row>
    <row r="87" spans="2:23" ht="45">
      <c r="B87" s="791"/>
      <c r="C87" s="798" t="s">
        <v>686</v>
      </c>
      <c r="D87" s="799" t="s">
        <v>687</v>
      </c>
      <c r="E87" s="815">
        <v>39546629000</v>
      </c>
      <c r="F87" s="815">
        <v>41525585747.669998</v>
      </c>
      <c r="G87" s="820">
        <v>26630951103.470001</v>
      </c>
      <c r="H87" s="820"/>
      <c r="I87" s="820"/>
      <c r="J87" s="787">
        <v>0.6413142794732104</v>
      </c>
      <c r="K87" s="787"/>
      <c r="L87" s="787"/>
      <c r="O87" s="752"/>
      <c r="P87" s="752"/>
      <c r="Q87" s="1377"/>
      <c r="R87" s="752"/>
      <c r="S87" s="752"/>
      <c r="T87" s="1377"/>
      <c r="U87" s="752"/>
      <c r="V87" s="752"/>
      <c r="W87" s="752"/>
    </row>
    <row r="88" spans="2:23" ht="30">
      <c r="B88" s="791"/>
      <c r="C88" s="798" t="s">
        <v>689</v>
      </c>
      <c r="D88" s="799" t="s">
        <v>690</v>
      </c>
      <c r="E88" s="815">
        <v>3054780000</v>
      </c>
      <c r="F88" s="815">
        <v>5180663420.999999</v>
      </c>
      <c r="G88" s="820">
        <v>3216958331.9700003</v>
      </c>
      <c r="H88" s="820"/>
      <c r="I88" s="820"/>
      <c r="J88" s="787">
        <v>0.62095489912159663</v>
      </c>
      <c r="K88" s="787"/>
      <c r="L88" s="787"/>
      <c r="O88" s="752"/>
      <c r="P88" s="752"/>
      <c r="Q88" s="1377"/>
      <c r="R88" s="752"/>
      <c r="S88" s="752"/>
      <c r="T88" s="1377"/>
      <c r="U88" s="752"/>
      <c r="V88" s="752"/>
      <c r="W88" s="752"/>
    </row>
    <row r="89" spans="2:23">
      <c r="B89" s="791"/>
      <c r="C89" s="798" t="s">
        <v>692</v>
      </c>
      <c r="D89" s="799" t="s">
        <v>693</v>
      </c>
      <c r="E89" s="815">
        <v>16146947000</v>
      </c>
      <c r="F89" s="815">
        <v>19716068446</v>
      </c>
      <c r="G89" s="820">
        <v>11469665884.549999</v>
      </c>
      <c r="H89" s="820"/>
      <c r="I89" s="820"/>
      <c r="J89" s="787">
        <v>0.58174204030403265</v>
      </c>
      <c r="K89" s="787"/>
      <c r="L89" s="787"/>
      <c r="O89" s="752"/>
      <c r="P89" s="752"/>
      <c r="Q89" s="1377"/>
      <c r="R89" s="752"/>
      <c r="S89" s="752"/>
      <c r="T89" s="1377"/>
      <c r="U89" s="752"/>
      <c r="V89" s="752"/>
      <c r="W89" s="752"/>
    </row>
    <row r="90" spans="2:23" ht="19.5" customHeight="1">
      <c r="B90" s="781" t="s">
        <v>661</v>
      </c>
      <c r="C90" s="782" t="s">
        <v>695</v>
      </c>
      <c r="D90" s="800"/>
      <c r="E90" s="814">
        <v>28476092000</v>
      </c>
      <c r="F90" s="814">
        <v>28599466977.899998</v>
      </c>
      <c r="G90" s="819">
        <v>16846399923.159992</v>
      </c>
      <c r="H90" s="819"/>
      <c r="I90" s="819"/>
      <c r="J90" s="784">
        <v>0.5890459404777687</v>
      </c>
      <c r="K90" s="784"/>
      <c r="L90" s="784"/>
      <c r="O90" s="752"/>
      <c r="P90" s="752"/>
      <c r="Q90" s="1376"/>
      <c r="R90" s="752"/>
      <c r="S90" s="752"/>
      <c r="T90" s="1376"/>
      <c r="U90" s="752"/>
      <c r="V90" s="752"/>
      <c r="W90" s="752"/>
    </row>
    <row r="91" spans="2:23" ht="18" customHeight="1">
      <c r="B91" s="801" t="s">
        <v>697</v>
      </c>
      <c r="C91" s="782" t="s">
        <v>698</v>
      </c>
      <c r="D91" s="800"/>
      <c r="E91" s="814">
        <v>81440065000</v>
      </c>
      <c r="F91" s="814">
        <v>81282493366.929962</v>
      </c>
      <c r="G91" s="819">
        <v>41931480703.56044</v>
      </c>
      <c r="H91" s="819"/>
      <c r="I91" s="819"/>
      <c r="J91" s="784">
        <v>0.5158734552380303</v>
      </c>
      <c r="K91" s="784"/>
      <c r="L91" s="784"/>
      <c r="O91" s="752"/>
      <c r="P91" s="752"/>
      <c r="Q91" s="1376"/>
      <c r="R91" s="752"/>
      <c r="S91" s="752"/>
      <c r="T91" s="1376"/>
      <c r="U91" s="752"/>
      <c r="V91" s="752"/>
      <c r="W91" s="752"/>
    </row>
    <row r="92" spans="2:23" ht="15.75">
      <c r="B92" s="801"/>
      <c r="C92" s="792" t="s">
        <v>588</v>
      </c>
      <c r="D92" s="800"/>
      <c r="E92" s="815"/>
      <c r="F92" s="815"/>
      <c r="G92" s="820"/>
      <c r="H92" s="820"/>
      <c r="I92" s="820"/>
      <c r="J92" s="784"/>
      <c r="K92" s="784"/>
      <c r="L92" s="784"/>
      <c r="O92" s="752"/>
      <c r="P92" s="752"/>
      <c r="Q92" s="1377"/>
      <c r="R92" s="752"/>
      <c r="S92" s="752"/>
      <c r="T92" s="1377"/>
      <c r="U92" s="752"/>
      <c r="V92" s="752"/>
      <c r="W92" s="752"/>
    </row>
    <row r="93" spans="2:23" ht="15.75">
      <c r="B93" s="801"/>
      <c r="C93" s="794" t="s">
        <v>700</v>
      </c>
      <c r="D93" s="793" t="s">
        <v>701</v>
      </c>
      <c r="E93" s="815">
        <v>51110861000</v>
      </c>
      <c r="F93" s="815">
        <v>52270270755.860008</v>
      </c>
      <c r="G93" s="820">
        <v>29771442507.099998</v>
      </c>
      <c r="H93" s="820"/>
      <c r="I93" s="820"/>
      <c r="J93" s="787">
        <v>0.56956740565118136</v>
      </c>
      <c r="K93" s="787"/>
      <c r="L93" s="787"/>
      <c r="O93" s="752"/>
      <c r="P93" s="752"/>
      <c r="Q93" s="1377"/>
      <c r="R93" s="752"/>
      <c r="S93" s="752"/>
      <c r="T93" s="1377"/>
      <c r="U93" s="752"/>
      <c r="V93" s="752"/>
      <c r="W93" s="752"/>
    </row>
    <row r="94" spans="2:23" ht="15.75">
      <c r="B94" s="801"/>
      <c r="C94" s="794" t="s">
        <v>703</v>
      </c>
      <c r="D94" s="793" t="s">
        <v>704</v>
      </c>
      <c r="E94" s="815">
        <v>20361288000</v>
      </c>
      <c r="F94" s="815">
        <v>21333812862.240002</v>
      </c>
      <c r="G94" s="820">
        <v>8642359981.6600056</v>
      </c>
      <c r="H94" s="820"/>
      <c r="I94" s="820"/>
      <c r="J94" s="787">
        <v>0.40510151830180524</v>
      </c>
      <c r="K94" s="787"/>
      <c r="L94" s="787"/>
      <c r="O94" s="752"/>
      <c r="P94" s="752"/>
      <c r="Q94" s="1377"/>
      <c r="R94" s="752"/>
      <c r="S94" s="752"/>
      <c r="T94" s="1377"/>
      <c r="U94" s="752"/>
      <c r="V94" s="752"/>
      <c r="W94" s="752"/>
    </row>
    <row r="95" spans="2:23" ht="20.25" customHeight="1">
      <c r="B95" s="801" t="s">
        <v>706</v>
      </c>
      <c r="C95" s="782" t="s">
        <v>707</v>
      </c>
      <c r="D95" s="800"/>
      <c r="E95" s="814">
        <v>21783880000</v>
      </c>
      <c r="F95" s="814">
        <v>22011577465.349998</v>
      </c>
      <c r="G95" s="819">
        <v>5466922280.9199991</v>
      </c>
      <c r="H95" s="819"/>
      <c r="I95" s="819"/>
      <c r="J95" s="784">
        <v>0.24836576522177356</v>
      </c>
      <c r="K95" s="784"/>
      <c r="L95" s="784"/>
      <c r="O95" s="752"/>
      <c r="P95" s="752"/>
      <c r="Q95" s="1376"/>
      <c r="R95" s="752"/>
      <c r="S95" s="752"/>
      <c r="T95" s="1376"/>
      <c r="U95" s="752"/>
      <c r="V95" s="752"/>
      <c r="W95" s="752"/>
    </row>
    <row r="96" spans="2:23" ht="15.75">
      <c r="B96" s="801"/>
      <c r="C96" s="792" t="s">
        <v>588</v>
      </c>
      <c r="D96" s="800"/>
      <c r="E96" s="815"/>
      <c r="F96" s="815"/>
      <c r="G96" s="820"/>
      <c r="H96" s="820"/>
      <c r="I96" s="820"/>
      <c r="J96" s="784"/>
      <c r="K96" s="784"/>
      <c r="L96" s="784"/>
      <c r="O96" s="752"/>
      <c r="P96" s="752"/>
      <c r="Q96" s="1377"/>
      <c r="R96" s="752"/>
      <c r="S96" s="752"/>
      <c r="T96" s="1377"/>
      <c r="U96" s="752"/>
      <c r="V96" s="752"/>
      <c r="W96" s="752"/>
    </row>
    <row r="97" spans="2:23" ht="30">
      <c r="B97" s="801"/>
      <c r="C97" s="798" t="s">
        <v>709</v>
      </c>
      <c r="D97" s="802" t="s">
        <v>710</v>
      </c>
      <c r="E97" s="815">
        <v>14847721000</v>
      </c>
      <c r="F97" s="815">
        <v>15369041494.640001</v>
      </c>
      <c r="G97" s="838">
        <v>4243675866.5099978</v>
      </c>
      <c r="H97" s="838"/>
      <c r="I97" s="838"/>
      <c r="J97" s="787">
        <v>0.27611844681335479</v>
      </c>
      <c r="K97" s="787"/>
      <c r="L97" s="787"/>
      <c r="O97" s="752"/>
      <c r="P97" s="752"/>
      <c r="Q97" s="1377"/>
      <c r="R97" s="752"/>
      <c r="S97" s="752"/>
      <c r="T97" s="1377"/>
      <c r="U97" s="752"/>
      <c r="V97" s="752"/>
      <c r="W97" s="752"/>
    </row>
    <row r="98" spans="2:23" ht="45">
      <c r="B98" s="801"/>
      <c r="C98" s="798" t="s">
        <v>712</v>
      </c>
      <c r="D98" s="802" t="s">
        <v>713</v>
      </c>
      <c r="E98" s="815">
        <v>43339000</v>
      </c>
      <c r="F98" s="815">
        <v>159025914.63999999</v>
      </c>
      <c r="G98" s="838">
        <v>41293064.330000006</v>
      </c>
      <c r="H98" s="838"/>
      <c r="I98" s="838"/>
      <c r="J98" s="787">
        <v>0.25966248597581409</v>
      </c>
      <c r="K98" s="787"/>
      <c r="L98" s="787"/>
      <c r="O98" s="752"/>
      <c r="P98" s="752"/>
      <c r="Q98" s="1377"/>
      <c r="R98" s="752"/>
      <c r="S98" s="752"/>
      <c r="T98" s="1377"/>
      <c r="U98" s="752"/>
      <c r="V98" s="752"/>
      <c r="W98" s="752"/>
    </row>
    <row r="99" spans="2:23" ht="30">
      <c r="B99" s="801"/>
      <c r="C99" s="798" t="s">
        <v>715</v>
      </c>
      <c r="D99" s="802" t="s">
        <v>716</v>
      </c>
      <c r="E99" s="816">
        <v>35700000</v>
      </c>
      <c r="F99" s="816">
        <v>243616960.37</v>
      </c>
      <c r="G99" s="838">
        <v>95714867.439999998</v>
      </c>
      <c r="H99" s="838"/>
      <c r="I99" s="838"/>
      <c r="J99" s="787">
        <v>0.39289082046927437</v>
      </c>
      <c r="K99" s="787"/>
      <c r="L99" s="787"/>
      <c r="O99" s="752"/>
      <c r="P99" s="752"/>
      <c r="Q99" s="1377"/>
      <c r="R99" s="752"/>
      <c r="S99" s="752"/>
      <c r="T99" s="1377"/>
      <c r="U99" s="752"/>
      <c r="V99" s="752"/>
      <c r="W99" s="752"/>
    </row>
    <row r="100" spans="2:23" ht="15.75">
      <c r="B100" s="804" t="s">
        <v>718</v>
      </c>
      <c r="C100" s="805" t="s">
        <v>719</v>
      </c>
      <c r="D100" s="806"/>
      <c r="E100" s="814">
        <v>29199900000</v>
      </c>
      <c r="F100" s="814">
        <v>29199900000</v>
      </c>
      <c r="G100" s="826">
        <v>19596235857.109997</v>
      </c>
      <c r="H100" s="826"/>
      <c r="I100" s="826"/>
      <c r="J100" s="784">
        <v>0.67110626601837664</v>
      </c>
      <c r="K100" s="784"/>
      <c r="L100" s="784"/>
      <c r="O100" s="752"/>
      <c r="P100" s="752"/>
      <c r="Q100" s="1378"/>
      <c r="R100" s="752"/>
      <c r="S100" s="752"/>
      <c r="T100" s="1378"/>
      <c r="U100" s="752"/>
      <c r="V100" s="752"/>
      <c r="W100" s="752"/>
    </row>
    <row r="101" spans="2:23" ht="15.75">
      <c r="B101" s="804" t="s">
        <v>721</v>
      </c>
      <c r="C101" s="805" t="s">
        <v>722</v>
      </c>
      <c r="D101" s="806"/>
      <c r="E101" s="814">
        <v>22207223000</v>
      </c>
      <c r="F101" s="814">
        <v>22207223000</v>
      </c>
      <c r="G101" s="839">
        <v>14290829031.559999</v>
      </c>
      <c r="H101" s="839"/>
      <c r="I101" s="839"/>
      <c r="J101" s="784">
        <v>0.64352166101812913</v>
      </c>
      <c r="K101" s="784"/>
      <c r="L101" s="784"/>
      <c r="O101" s="752"/>
      <c r="P101" s="752"/>
      <c r="Q101" s="1376"/>
      <c r="R101" s="752"/>
      <c r="S101" s="752"/>
      <c r="T101" s="1376"/>
      <c r="U101" s="752"/>
      <c r="V101" s="752"/>
      <c r="W101" s="752"/>
    </row>
    <row r="102" spans="2:23" ht="15.75">
      <c r="B102" s="807" t="s">
        <v>724</v>
      </c>
      <c r="C102" s="808" t="s">
        <v>725</v>
      </c>
      <c r="D102" s="809"/>
      <c r="E102" s="817">
        <v>10547741000</v>
      </c>
      <c r="F102" s="817">
        <v>10538177555.210003</v>
      </c>
      <c r="G102" s="840">
        <v>3560251691.7100034</v>
      </c>
      <c r="H102" s="840"/>
      <c r="I102" s="840"/>
      <c r="J102" s="810">
        <v>0.33784320610064489</v>
      </c>
      <c r="K102" s="810"/>
      <c r="L102" s="810"/>
      <c r="O102" s="752"/>
      <c r="P102" s="752"/>
      <c r="Q102" s="1376"/>
      <c r="R102" s="752"/>
      <c r="S102" s="752"/>
      <c r="T102" s="1376"/>
      <c r="U102" s="752"/>
      <c r="V102" s="752"/>
      <c r="W102" s="752"/>
    </row>
  </sheetData>
  <mergeCells count="7">
    <mergeCell ref="E76:I76"/>
    <mergeCell ref="B77:D77"/>
    <mergeCell ref="B2:L2"/>
    <mergeCell ref="E8:I8"/>
    <mergeCell ref="B9:D9"/>
    <mergeCell ref="E42:I42"/>
    <mergeCell ref="B43:D43"/>
  </mergeCells>
  <conditionalFormatting sqref="J44:J68">
    <cfRule type="containsErrors" dxfId="5" priority="7">
      <formula>ISERROR(J44)</formula>
    </cfRule>
  </conditionalFormatting>
  <conditionalFormatting sqref="J10:J34">
    <cfRule type="containsErrors" dxfId="4" priority="5">
      <formula>ISERROR(J10)</formula>
    </cfRule>
  </conditionalFormatting>
  <conditionalFormatting sqref="K10:K34">
    <cfRule type="containsErrors" dxfId="3" priority="4">
      <formula>ISERROR(K10)</formula>
    </cfRule>
  </conditionalFormatting>
  <conditionalFormatting sqref="K44:K68">
    <cfRule type="containsErrors" dxfId="2" priority="3">
      <formula>ISERROR(K44)</formula>
    </cfRule>
  </conditionalFormatting>
  <conditionalFormatting sqref="J78:J102">
    <cfRule type="containsErrors" dxfId="1" priority="2">
      <formula>ISERROR(J78)</formula>
    </cfRule>
  </conditionalFormatting>
  <conditionalFormatting sqref="K78:K102">
    <cfRule type="containsErrors" dxfId="0" priority="1">
      <formula>ISERROR(K78)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2" fitToWidth="0" fitToHeight="4" orientation="landscape" useFirstPageNumber="1" r:id="rId1"/>
  <headerFooter alignWithMargins="0">
    <oddHeader>&amp;C&amp;"Helv,Standardowy"&amp;12- &amp;P -</oddHeader>
  </headerFooter>
  <rowBreaks count="2" manualBreakCount="2">
    <brk id="36" min="1" max="11" man="1"/>
    <brk id="70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0"/>
  <dimension ref="A1:L195"/>
  <sheetViews>
    <sheetView showGridLines="0" zoomScale="70" zoomScaleNormal="70" zoomScaleSheetLayoutView="55" workbookViewId="0">
      <selection activeCell="M23" sqref="M23"/>
    </sheetView>
  </sheetViews>
  <sheetFormatPr defaultColWidth="16.28515625" defaultRowHeight="15"/>
  <cols>
    <col min="1" max="1" width="5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6" width="14.7109375" style="33" customWidth="1"/>
    <col min="7" max="7" width="14.5703125" style="33" customWidth="1"/>
    <col min="8" max="9" width="14.7109375" style="33" customWidth="1"/>
    <col min="10" max="10" width="14.5703125" style="33" customWidth="1"/>
    <col min="11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6" t="s">
        <v>359</v>
      </c>
      <c r="B1" s="136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8" t="s">
        <v>360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</row>
    <row r="3" spans="1:12" ht="15" customHeight="1">
      <c r="A3" s="198"/>
      <c r="B3" s="198"/>
      <c r="C3" s="198"/>
      <c r="D3" s="198"/>
      <c r="E3" s="198"/>
      <c r="F3" s="198"/>
      <c r="G3" s="199"/>
      <c r="H3" s="199"/>
      <c r="I3" s="199"/>
      <c r="J3" s="199"/>
      <c r="K3" s="199"/>
      <c r="L3" s="199"/>
    </row>
    <row r="4" spans="1:12" ht="15.2" customHeight="1">
      <c r="A4" s="21"/>
      <c r="B4" s="200"/>
      <c r="C4" s="200"/>
      <c r="D4" s="21"/>
      <c r="E4" s="21"/>
      <c r="F4" s="21"/>
      <c r="G4" s="21"/>
      <c r="H4" s="21"/>
      <c r="I4" s="21"/>
      <c r="J4" s="136"/>
      <c r="K4" s="136"/>
      <c r="L4" s="201" t="s">
        <v>2</v>
      </c>
    </row>
    <row r="5" spans="1:12" ht="15.95" customHeight="1">
      <c r="A5" s="202" t="s">
        <v>4</v>
      </c>
      <c r="B5" s="203" t="s">
        <v>4</v>
      </c>
      <c r="C5" s="203" t="s">
        <v>3</v>
      </c>
      <c r="D5" s="204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5"/>
      <c r="B6" s="206"/>
      <c r="C6" s="24" t="s">
        <v>438</v>
      </c>
      <c r="D6" s="206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5" t="s">
        <v>4</v>
      </c>
      <c r="B7" s="206"/>
      <c r="C7" s="24" t="s">
        <v>11</v>
      </c>
      <c r="D7" s="21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7" t="s">
        <v>4</v>
      </c>
      <c r="B8" s="208"/>
      <c r="C8" s="24" t="s">
        <v>730</v>
      </c>
      <c r="D8" s="21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9" t="s">
        <v>4</v>
      </c>
      <c r="B9" s="210"/>
      <c r="C9" s="24" t="s">
        <v>26</v>
      </c>
      <c r="D9" s="21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5"/>
      <c r="B10" s="206"/>
      <c r="C10" s="24" t="s">
        <v>30</v>
      </c>
      <c r="D10" s="211"/>
      <c r="E10" s="44"/>
      <c r="F10" s="212"/>
      <c r="G10" s="213"/>
      <c r="H10" s="203"/>
      <c r="I10" s="214"/>
      <c r="J10" s="215"/>
      <c r="K10" s="203"/>
      <c r="L10" s="214"/>
    </row>
    <row r="11" spans="1:12" s="224" customFormat="1" ht="9.9499999999999993" customHeight="1">
      <c r="A11" s="216">
        <v>1</v>
      </c>
      <c r="B11" s="217"/>
      <c r="C11" s="217"/>
      <c r="D11" s="217"/>
      <c r="E11" s="218" t="s">
        <v>32</v>
      </c>
      <c r="F11" s="218">
        <v>3</v>
      </c>
      <c r="G11" s="219" t="s">
        <v>34</v>
      </c>
      <c r="H11" s="220" t="s">
        <v>35</v>
      </c>
      <c r="I11" s="221" t="s">
        <v>36</v>
      </c>
      <c r="J11" s="222">
        <v>7</v>
      </c>
      <c r="K11" s="259">
        <v>8</v>
      </c>
      <c r="L11" s="223">
        <v>9</v>
      </c>
    </row>
    <row r="12" spans="1:12" ht="18.95" customHeight="1">
      <c r="A12" s="225"/>
      <c r="B12" s="226"/>
      <c r="C12" s="227" t="s">
        <v>40</v>
      </c>
      <c r="D12" s="228" t="s">
        <v>41</v>
      </c>
      <c r="E12" s="844">
        <v>416234520000</v>
      </c>
      <c r="F12" s="844">
        <v>222579619000</v>
      </c>
      <c r="G12" s="844">
        <v>28476092000</v>
      </c>
      <c r="H12" s="844">
        <v>81440065000</v>
      </c>
      <c r="I12" s="844">
        <v>21783880000</v>
      </c>
      <c r="J12" s="844">
        <v>29199900000</v>
      </c>
      <c r="K12" s="844">
        <v>22207223000</v>
      </c>
      <c r="L12" s="845">
        <v>10547741000</v>
      </c>
    </row>
    <row r="13" spans="1:12" ht="18.95" customHeight="1">
      <c r="A13" s="229"/>
      <c r="B13" s="230"/>
      <c r="C13" s="231"/>
      <c r="D13" s="212" t="s">
        <v>42</v>
      </c>
      <c r="E13" s="846">
        <v>416234520000</v>
      </c>
      <c r="F13" s="844">
        <v>222395681634.61005</v>
      </c>
      <c r="G13" s="844">
        <v>28599466977.899998</v>
      </c>
      <c r="H13" s="844">
        <v>81282493366.929993</v>
      </c>
      <c r="I13" s="844">
        <v>22011577465.349998</v>
      </c>
      <c r="J13" s="844">
        <v>29199900000</v>
      </c>
      <c r="K13" s="844">
        <v>22207223000</v>
      </c>
      <c r="L13" s="847">
        <v>10538177555.209999</v>
      </c>
    </row>
    <row r="14" spans="1:12" ht="18.95" customHeight="1">
      <c r="A14" s="229"/>
      <c r="B14" s="230"/>
      <c r="C14" s="170" t="s">
        <v>4</v>
      </c>
      <c r="D14" s="212" t="s">
        <v>43</v>
      </c>
      <c r="E14" s="846">
        <v>233548799492.32999</v>
      </c>
      <c r="F14" s="844">
        <v>131856680004.30997</v>
      </c>
      <c r="G14" s="844">
        <v>16846399923.159996</v>
      </c>
      <c r="H14" s="844">
        <v>41931480703.56002</v>
      </c>
      <c r="I14" s="844">
        <v>5466922280.9199991</v>
      </c>
      <c r="J14" s="844">
        <v>19596235857.109997</v>
      </c>
      <c r="K14" s="844">
        <v>14290829031.559999</v>
      </c>
      <c r="L14" s="847">
        <v>3560251691.7099981</v>
      </c>
    </row>
    <row r="15" spans="1:12" ht="18.95" customHeight="1">
      <c r="A15" s="229"/>
      <c r="B15" s="230"/>
      <c r="C15" s="231"/>
      <c r="D15" s="212" t="s">
        <v>44</v>
      </c>
      <c r="E15" s="363">
        <v>0.56109906379780794</v>
      </c>
      <c r="F15" s="364">
        <v>0.59240230797730842</v>
      </c>
      <c r="G15" s="364">
        <v>0.59159802978442388</v>
      </c>
      <c r="H15" s="364">
        <v>0.51487533443839983</v>
      </c>
      <c r="I15" s="364">
        <v>0.25096182502474301</v>
      </c>
      <c r="J15" s="364">
        <v>0.67110626601837664</v>
      </c>
      <c r="K15" s="364">
        <v>0.64352166101812913</v>
      </c>
      <c r="L15" s="365">
        <v>0.33753688981460561</v>
      </c>
    </row>
    <row r="16" spans="1:12" ht="18.95" customHeight="1">
      <c r="A16" s="232"/>
      <c r="B16" s="233"/>
      <c r="C16" s="234"/>
      <c r="D16" s="212" t="s">
        <v>45</v>
      </c>
      <c r="E16" s="366">
        <v>0.56109906379780794</v>
      </c>
      <c r="F16" s="367">
        <v>0.59289226766977809</v>
      </c>
      <c r="G16" s="367">
        <v>0.58904594047776881</v>
      </c>
      <c r="H16" s="367">
        <v>0.51587345523802497</v>
      </c>
      <c r="I16" s="367">
        <v>0.24836576522177356</v>
      </c>
      <c r="J16" s="367">
        <v>0.67110626601837664</v>
      </c>
      <c r="K16" s="367">
        <v>0.64352166101812913</v>
      </c>
      <c r="L16" s="368">
        <v>0.33784320610064456</v>
      </c>
    </row>
    <row r="17" spans="1:12" ht="18.95" customHeight="1">
      <c r="A17" s="235" t="s">
        <v>361</v>
      </c>
      <c r="B17" s="236" t="s">
        <v>47</v>
      </c>
      <c r="C17" s="237" t="s">
        <v>362</v>
      </c>
      <c r="D17" s="238" t="s">
        <v>41</v>
      </c>
      <c r="E17" s="848">
        <v>4895636000</v>
      </c>
      <c r="F17" s="849">
        <v>2356235000</v>
      </c>
      <c r="G17" s="849">
        <v>1857000</v>
      </c>
      <c r="H17" s="849">
        <v>1020101000</v>
      </c>
      <c r="I17" s="849">
        <v>137448000</v>
      </c>
      <c r="J17" s="850">
        <v>0</v>
      </c>
      <c r="K17" s="850">
        <v>0</v>
      </c>
      <c r="L17" s="861">
        <v>1379995000</v>
      </c>
    </row>
    <row r="18" spans="1:12" ht="18.95" customHeight="1">
      <c r="A18" s="239"/>
      <c r="B18" s="236"/>
      <c r="C18" s="237"/>
      <c r="D18" s="240" t="s">
        <v>42</v>
      </c>
      <c r="E18" s="851">
        <v>6365173615.6799994</v>
      </c>
      <c r="F18" s="843">
        <v>3235140612.7400002</v>
      </c>
      <c r="G18" s="843">
        <v>2230374.56</v>
      </c>
      <c r="H18" s="843">
        <v>1288621901.8999989</v>
      </c>
      <c r="I18" s="843">
        <v>145242314.75999999</v>
      </c>
      <c r="J18" s="843">
        <v>0</v>
      </c>
      <c r="K18" s="843">
        <v>0</v>
      </c>
      <c r="L18" s="852">
        <v>1693938411.72</v>
      </c>
    </row>
    <row r="19" spans="1:12" ht="18.95" customHeight="1">
      <c r="A19" s="239"/>
      <c r="B19" s="236"/>
      <c r="C19" s="237"/>
      <c r="D19" s="240" t="s">
        <v>43</v>
      </c>
      <c r="E19" s="851">
        <v>4085064270.0099983</v>
      </c>
      <c r="F19" s="843">
        <v>2006059330.7900004</v>
      </c>
      <c r="G19" s="843">
        <v>1040592.0700000001</v>
      </c>
      <c r="H19" s="843">
        <v>668797299.82999885</v>
      </c>
      <c r="I19" s="843">
        <v>43880537.290000007</v>
      </c>
      <c r="J19" s="843">
        <v>0</v>
      </c>
      <c r="K19" s="843">
        <v>0</v>
      </c>
      <c r="L19" s="852">
        <v>1365286510.029999</v>
      </c>
    </row>
    <row r="20" spans="1:12" ht="18.95" customHeight="1">
      <c r="A20" s="239"/>
      <c r="B20" s="237"/>
      <c r="C20" s="237"/>
      <c r="D20" s="240" t="s">
        <v>44</v>
      </c>
      <c r="E20" s="369">
        <v>0.83442973905943951</v>
      </c>
      <c r="F20" s="196">
        <v>0.85138338526929636</v>
      </c>
      <c r="G20" s="196">
        <v>0.5603619116855143</v>
      </c>
      <c r="H20" s="196">
        <v>0.65561870817693424</v>
      </c>
      <c r="I20" s="196">
        <v>0.31925191556079396</v>
      </c>
      <c r="J20" s="196">
        <v>0</v>
      </c>
      <c r="K20" s="196">
        <v>0</v>
      </c>
      <c r="L20" s="370">
        <v>0.98934163531751851</v>
      </c>
    </row>
    <row r="21" spans="1:12" s="244" customFormat="1" ht="18.95" customHeight="1">
      <c r="A21" s="241"/>
      <c r="B21" s="242"/>
      <c r="C21" s="242"/>
      <c r="D21" s="243" t="s">
        <v>45</v>
      </c>
      <c r="E21" s="371">
        <v>0.64178363649764891</v>
      </c>
      <c r="F21" s="372">
        <v>0.62008412335776952</v>
      </c>
      <c r="G21" s="372">
        <v>0.4665548507691013</v>
      </c>
      <c r="H21" s="372">
        <v>0.51900196546705879</v>
      </c>
      <c r="I21" s="372">
        <v>0.30211951222692018</v>
      </c>
      <c r="J21" s="372">
        <v>0</v>
      </c>
      <c r="K21" s="372">
        <v>0</v>
      </c>
      <c r="L21" s="373">
        <v>0.80598355913288922</v>
      </c>
    </row>
    <row r="22" spans="1:12" ht="18.95" customHeight="1">
      <c r="A22" s="235" t="s">
        <v>363</v>
      </c>
      <c r="B22" s="236" t="s">
        <v>47</v>
      </c>
      <c r="C22" s="237" t="s">
        <v>364</v>
      </c>
      <c r="D22" s="240" t="s">
        <v>41</v>
      </c>
      <c r="E22" s="848">
        <v>9013000</v>
      </c>
      <c r="F22" s="849">
        <v>1490000</v>
      </c>
      <c r="G22" s="849">
        <v>8000</v>
      </c>
      <c r="H22" s="849">
        <v>1465000</v>
      </c>
      <c r="I22" s="849">
        <v>0</v>
      </c>
      <c r="J22" s="850">
        <v>0</v>
      </c>
      <c r="K22" s="850">
        <v>0</v>
      </c>
      <c r="L22" s="861">
        <v>6050000</v>
      </c>
    </row>
    <row r="23" spans="1:12" ht="18.95" customHeight="1">
      <c r="A23" s="235"/>
      <c r="B23" s="236"/>
      <c r="C23" s="237"/>
      <c r="D23" s="240" t="s">
        <v>42</v>
      </c>
      <c r="E23" s="851">
        <v>9856876.2100000009</v>
      </c>
      <c r="F23" s="843">
        <v>2033876.21</v>
      </c>
      <c r="G23" s="843">
        <v>8000</v>
      </c>
      <c r="H23" s="843">
        <v>1765000.0000000002</v>
      </c>
      <c r="I23" s="843">
        <v>0</v>
      </c>
      <c r="J23" s="843">
        <v>0</v>
      </c>
      <c r="K23" s="843">
        <v>0</v>
      </c>
      <c r="L23" s="852">
        <v>6050000</v>
      </c>
    </row>
    <row r="24" spans="1:12" ht="18.95" customHeight="1">
      <c r="A24" s="235"/>
      <c r="B24" s="236"/>
      <c r="C24" s="237"/>
      <c r="D24" s="240" t="s">
        <v>43</v>
      </c>
      <c r="E24" s="851">
        <v>3215223.35</v>
      </c>
      <c r="F24" s="843">
        <v>779980.25</v>
      </c>
      <c r="G24" s="843">
        <v>4737.79</v>
      </c>
      <c r="H24" s="843">
        <v>1086608.42</v>
      </c>
      <c r="I24" s="843">
        <v>0</v>
      </c>
      <c r="J24" s="843">
        <v>0</v>
      </c>
      <c r="K24" s="843">
        <v>0</v>
      </c>
      <c r="L24" s="852">
        <v>1343896.8900000001</v>
      </c>
    </row>
    <row r="25" spans="1:12" ht="18.95" customHeight="1">
      <c r="A25" s="235"/>
      <c r="B25" s="237"/>
      <c r="C25" s="237"/>
      <c r="D25" s="240" t="s">
        <v>44</v>
      </c>
      <c r="E25" s="369">
        <v>0.35673175968046156</v>
      </c>
      <c r="F25" s="196">
        <v>0.52347667785234897</v>
      </c>
      <c r="G25" s="196">
        <v>0.59222375000000005</v>
      </c>
      <c r="H25" s="196">
        <v>0.74171223208191117</v>
      </c>
      <c r="I25" s="196">
        <v>0</v>
      </c>
      <c r="J25" s="196">
        <v>0</v>
      </c>
      <c r="K25" s="196">
        <v>0</v>
      </c>
      <c r="L25" s="370">
        <v>0.22213171735537193</v>
      </c>
    </row>
    <row r="26" spans="1:12" ht="18.95" customHeight="1">
      <c r="A26" s="241"/>
      <c r="B26" s="242"/>
      <c r="C26" s="242"/>
      <c r="D26" s="240" t="s">
        <v>45</v>
      </c>
      <c r="E26" s="371">
        <v>0.32619090282762109</v>
      </c>
      <c r="F26" s="372">
        <v>0.38349445564339435</v>
      </c>
      <c r="G26" s="372">
        <v>0.59222375000000005</v>
      </c>
      <c r="H26" s="372">
        <v>0.61564216430594887</v>
      </c>
      <c r="I26" s="372">
        <v>0</v>
      </c>
      <c r="J26" s="372">
        <v>0</v>
      </c>
      <c r="K26" s="372">
        <v>0</v>
      </c>
      <c r="L26" s="373">
        <v>0.22213171735537193</v>
      </c>
    </row>
    <row r="27" spans="1:12" ht="18.95" customHeight="1">
      <c r="A27" s="235" t="s">
        <v>365</v>
      </c>
      <c r="B27" s="236" t="s">
        <v>47</v>
      </c>
      <c r="C27" s="237" t="s">
        <v>366</v>
      </c>
      <c r="D27" s="238" t="s">
        <v>41</v>
      </c>
      <c r="E27" s="848">
        <v>82741000</v>
      </c>
      <c r="F27" s="849">
        <v>5205000</v>
      </c>
      <c r="G27" s="849">
        <v>1123000</v>
      </c>
      <c r="H27" s="849">
        <v>35291000</v>
      </c>
      <c r="I27" s="849">
        <v>555000</v>
      </c>
      <c r="J27" s="850">
        <v>0</v>
      </c>
      <c r="K27" s="850">
        <v>0</v>
      </c>
      <c r="L27" s="861">
        <v>40567000</v>
      </c>
    </row>
    <row r="28" spans="1:12" ht="18.95" customHeight="1">
      <c r="A28" s="235"/>
      <c r="B28" s="236"/>
      <c r="C28" s="237"/>
      <c r="D28" s="240" t="s">
        <v>42</v>
      </c>
      <c r="E28" s="851">
        <v>120734776</v>
      </c>
      <c r="F28" s="843">
        <v>5205000</v>
      </c>
      <c r="G28" s="843">
        <v>1540990</v>
      </c>
      <c r="H28" s="843">
        <v>35012314.399999999</v>
      </c>
      <c r="I28" s="843">
        <v>632695.6</v>
      </c>
      <c r="J28" s="843">
        <v>0</v>
      </c>
      <c r="K28" s="843">
        <v>0</v>
      </c>
      <c r="L28" s="852">
        <v>78343776</v>
      </c>
    </row>
    <row r="29" spans="1:12" ht="18.95" customHeight="1">
      <c r="A29" s="235"/>
      <c r="B29" s="236"/>
      <c r="C29" s="237"/>
      <c r="D29" s="240" t="s">
        <v>43</v>
      </c>
      <c r="E29" s="851">
        <v>75049538.359999999</v>
      </c>
      <c r="F29" s="843">
        <v>5176095</v>
      </c>
      <c r="G29" s="843">
        <v>914239.19</v>
      </c>
      <c r="H29" s="843">
        <v>19059905.670000002</v>
      </c>
      <c r="I29" s="843">
        <v>373478.45999999996</v>
      </c>
      <c r="J29" s="843">
        <v>0</v>
      </c>
      <c r="K29" s="843">
        <v>0</v>
      </c>
      <c r="L29" s="852">
        <v>49525820.039999999</v>
      </c>
    </row>
    <row r="30" spans="1:12" ht="18.95" customHeight="1">
      <c r="A30" s="239"/>
      <c r="B30" s="237"/>
      <c r="C30" s="237"/>
      <c r="D30" s="240" t="s">
        <v>44</v>
      </c>
      <c r="E30" s="369">
        <v>0.90704171281468682</v>
      </c>
      <c r="F30" s="196">
        <v>0.99444668587896257</v>
      </c>
      <c r="G30" s="196">
        <v>0.81410435440783613</v>
      </c>
      <c r="H30" s="196">
        <v>0.54007836757246896</v>
      </c>
      <c r="I30" s="196">
        <v>0.67293416216216206</v>
      </c>
      <c r="J30" s="196">
        <v>0</v>
      </c>
      <c r="K30" s="196">
        <v>0</v>
      </c>
      <c r="L30" s="370">
        <v>1.2208400926861736</v>
      </c>
    </row>
    <row r="31" spans="1:12" ht="18.95" customHeight="1">
      <c r="A31" s="241"/>
      <c r="B31" s="242"/>
      <c r="C31" s="242"/>
      <c r="D31" s="245" t="s">
        <v>45</v>
      </c>
      <c r="E31" s="371">
        <v>0.62160663933314453</v>
      </c>
      <c r="F31" s="372">
        <v>0.99444668587896257</v>
      </c>
      <c r="G31" s="372">
        <v>0.59328041713443946</v>
      </c>
      <c r="H31" s="372">
        <v>0.54437719975460985</v>
      </c>
      <c r="I31" s="372">
        <v>0.59029722982110189</v>
      </c>
      <c r="J31" s="372">
        <v>0</v>
      </c>
      <c r="K31" s="372">
        <v>0</v>
      </c>
      <c r="L31" s="373">
        <v>0.63216023746417327</v>
      </c>
    </row>
    <row r="32" spans="1:12" ht="18.95" customHeight="1">
      <c r="A32" s="235" t="s">
        <v>367</v>
      </c>
      <c r="B32" s="236" t="s">
        <v>47</v>
      </c>
      <c r="C32" s="237" t="s">
        <v>368</v>
      </c>
      <c r="D32" s="240" t="s">
        <v>41</v>
      </c>
      <c r="E32" s="848">
        <v>575364000</v>
      </c>
      <c r="F32" s="849">
        <v>575364000</v>
      </c>
      <c r="G32" s="849">
        <v>0</v>
      </c>
      <c r="H32" s="849">
        <v>0</v>
      </c>
      <c r="I32" s="849">
        <v>0</v>
      </c>
      <c r="J32" s="850">
        <v>0</v>
      </c>
      <c r="K32" s="850">
        <v>0</v>
      </c>
      <c r="L32" s="861">
        <v>0</v>
      </c>
    </row>
    <row r="33" spans="1:12" ht="18.95" customHeight="1">
      <c r="A33" s="235"/>
      <c r="B33" s="236"/>
      <c r="C33" s="237"/>
      <c r="D33" s="240" t="s">
        <v>42</v>
      </c>
      <c r="E33" s="851">
        <v>786356200</v>
      </c>
      <c r="F33" s="843">
        <v>786356200</v>
      </c>
      <c r="G33" s="843">
        <v>0</v>
      </c>
      <c r="H33" s="843">
        <v>0</v>
      </c>
      <c r="I33" s="843">
        <v>0</v>
      </c>
      <c r="J33" s="843">
        <v>0</v>
      </c>
      <c r="K33" s="843">
        <v>0</v>
      </c>
      <c r="L33" s="852">
        <v>0</v>
      </c>
    </row>
    <row r="34" spans="1:12" ht="18.95" customHeight="1">
      <c r="A34" s="235"/>
      <c r="B34" s="236"/>
      <c r="C34" s="237"/>
      <c r="D34" s="240" t="s">
        <v>43</v>
      </c>
      <c r="E34" s="851">
        <v>398059381.28999996</v>
      </c>
      <c r="F34" s="843">
        <v>398059381.28999996</v>
      </c>
      <c r="G34" s="843">
        <v>0</v>
      </c>
      <c r="H34" s="843">
        <v>0</v>
      </c>
      <c r="I34" s="843">
        <v>0</v>
      </c>
      <c r="J34" s="843">
        <v>0</v>
      </c>
      <c r="K34" s="843">
        <v>0</v>
      </c>
      <c r="L34" s="852">
        <v>0</v>
      </c>
    </row>
    <row r="35" spans="1:12" ht="18.95" customHeight="1">
      <c r="A35" s="239"/>
      <c r="B35" s="237"/>
      <c r="C35" s="237"/>
      <c r="D35" s="240" t="s">
        <v>44</v>
      </c>
      <c r="E35" s="369">
        <v>0.69183922054560232</v>
      </c>
      <c r="F35" s="196">
        <v>0.69183922054560232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370">
        <v>0</v>
      </c>
    </row>
    <row r="36" spans="1:12" ht="18.95" customHeight="1">
      <c r="A36" s="241"/>
      <c r="B36" s="242"/>
      <c r="C36" s="242"/>
      <c r="D36" s="240" t="s">
        <v>45</v>
      </c>
      <c r="E36" s="371">
        <v>0.50620746843478814</v>
      </c>
      <c r="F36" s="372">
        <v>0.50620746843478814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3">
        <v>0</v>
      </c>
    </row>
    <row r="37" spans="1:12" ht="18.95" customHeight="1">
      <c r="A37" s="235" t="s">
        <v>369</v>
      </c>
      <c r="B37" s="236" t="s">
        <v>47</v>
      </c>
      <c r="C37" s="237" t="s">
        <v>370</v>
      </c>
      <c r="D37" s="238" t="s">
        <v>41</v>
      </c>
      <c r="E37" s="848">
        <v>833206000</v>
      </c>
      <c r="F37" s="849">
        <v>166282000</v>
      </c>
      <c r="G37" s="849">
        <v>165000</v>
      </c>
      <c r="H37" s="849">
        <v>441689000</v>
      </c>
      <c r="I37" s="849">
        <v>134780000</v>
      </c>
      <c r="J37" s="850">
        <v>0</v>
      </c>
      <c r="K37" s="850">
        <v>0</v>
      </c>
      <c r="L37" s="861">
        <v>90290000</v>
      </c>
    </row>
    <row r="38" spans="1:12" ht="18.95" customHeight="1">
      <c r="A38" s="235"/>
      <c r="B38" s="236"/>
      <c r="C38" s="237"/>
      <c r="D38" s="240" t="s">
        <v>42</v>
      </c>
      <c r="E38" s="851">
        <v>860946607</v>
      </c>
      <c r="F38" s="843">
        <v>129146948</v>
      </c>
      <c r="G38" s="843">
        <v>165000</v>
      </c>
      <c r="H38" s="843">
        <v>477265717</v>
      </c>
      <c r="I38" s="843">
        <v>164597700</v>
      </c>
      <c r="J38" s="843">
        <v>0</v>
      </c>
      <c r="K38" s="843">
        <v>0</v>
      </c>
      <c r="L38" s="852">
        <v>89771242</v>
      </c>
    </row>
    <row r="39" spans="1:12" ht="18.95" customHeight="1">
      <c r="A39" s="235"/>
      <c r="B39" s="236"/>
      <c r="C39" s="237"/>
      <c r="D39" s="240" t="s">
        <v>43</v>
      </c>
      <c r="E39" s="851">
        <v>455075050.27000004</v>
      </c>
      <c r="F39" s="843">
        <v>54745120.370000005</v>
      </c>
      <c r="G39" s="843">
        <v>138924.87</v>
      </c>
      <c r="H39" s="843">
        <v>325386953.77000004</v>
      </c>
      <c r="I39" s="843">
        <v>26587048</v>
      </c>
      <c r="J39" s="843">
        <v>0</v>
      </c>
      <c r="K39" s="843">
        <v>0</v>
      </c>
      <c r="L39" s="852">
        <v>48217003.260000005</v>
      </c>
    </row>
    <row r="40" spans="1:12" ht="18.95" customHeight="1">
      <c r="A40" s="239"/>
      <c r="B40" s="237"/>
      <c r="C40" s="237"/>
      <c r="D40" s="240" t="s">
        <v>44</v>
      </c>
      <c r="E40" s="369">
        <v>0.54617351563718941</v>
      </c>
      <c r="F40" s="196">
        <v>0.32923058641344227</v>
      </c>
      <c r="G40" s="196">
        <v>0.84196890909090905</v>
      </c>
      <c r="H40" s="196">
        <v>0.73668792695765584</v>
      </c>
      <c r="I40" s="196">
        <v>0.19726256121086214</v>
      </c>
      <c r="J40" s="196">
        <v>0</v>
      </c>
      <c r="K40" s="196">
        <v>0</v>
      </c>
      <c r="L40" s="370">
        <v>0.53402373751245991</v>
      </c>
    </row>
    <row r="41" spans="1:12" ht="18.95" customHeight="1">
      <c r="A41" s="241"/>
      <c r="B41" s="242"/>
      <c r="C41" s="242"/>
      <c r="D41" s="246" t="s">
        <v>45</v>
      </c>
      <c r="E41" s="371">
        <v>0.52857522936959556</v>
      </c>
      <c r="F41" s="372">
        <v>0.42389790248856679</v>
      </c>
      <c r="G41" s="372">
        <v>0.84196890909090905</v>
      </c>
      <c r="H41" s="372">
        <v>0.68177315524634685</v>
      </c>
      <c r="I41" s="372">
        <v>0.16152745755256603</v>
      </c>
      <c r="J41" s="372">
        <v>0</v>
      </c>
      <c r="K41" s="372">
        <v>0</v>
      </c>
      <c r="L41" s="373">
        <v>0.53710968218530386</v>
      </c>
    </row>
    <row r="42" spans="1:12" ht="18.75" hidden="1" customHeight="1">
      <c r="A42" s="247" t="s">
        <v>371</v>
      </c>
      <c r="B42" s="248" t="s">
        <v>47</v>
      </c>
      <c r="C42" s="249" t="s">
        <v>372</v>
      </c>
      <c r="D42" s="250" t="s">
        <v>41</v>
      </c>
      <c r="E42" s="848">
        <v>0</v>
      </c>
      <c r="F42" s="849">
        <v>0</v>
      </c>
      <c r="G42" s="849">
        <v>0</v>
      </c>
      <c r="H42" s="849">
        <v>0</v>
      </c>
      <c r="I42" s="849">
        <v>0</v>
      </c>
      <c r="J42" s="850">
        <v>0</v>
      </c>
      <c r="K42" s="850">
        <v>0</v>
      </c>
      <c r="L42" s="861">
        <v>0</v>
      </c>
    </row>
    <row r="43" spans="1:12" ht="18.95" hidden="1" customHeight="1">
      <c r="A43" s="239"/>
      <c r="B43" s="237"/>
      <c r="C43" s="237" t="s">
        <v>373</v>
      </c>
      <c r="D43" s="240" t="s">
        <v>42</v>
      </c>
      <c r="E43" s="851">
        <v>0</v>
      </c>
      <c r="F43" s="843">
        <v>0</v>
      </c>
      <c r="G43" s="843">
        <v>0</v>
      </c>
      <c r="H43" s="843">
        <v>0</v>
      </c>
      <c r="I43" s="843">
        <v>0</v>
      </c>
      <c r="J43" s="843">
        <v>0</v>
      </c>
      <c r="K43" s="843">
        <v>0</v>
      </c>
      <c r="L43" s="852">
        <v>0</v>
      </c>
    </row>
    <row r="44" spans="1:12" ht="18.95" hidden="1" customHeight="1">
      <c r="A44" s="239"/>
      <c r="B44" s="237"/>
      <c r="C44" s="237"/>
      <c r="D44" s="240" t="s">
        <v>43</v>
      </c>
      <c r="E44" s="851">
        <v>0</v>
      </c>
      <c r="F44" s="843">
        <v>0</v>
      </c>
      <c r="G44" s="843">
        <v>0</v>
      </c>
      <c r="H44" s="843">
        <v>0</v>
      </c>
      <c r="I44" s="843">
        <v>0</v>
      </c>
      <c r="J44" s="843">
        <v>0</v>
      </c>
      <c r="K44" s="843">
        <v>0</v>
      </c>
      <c r="L44" s="852">
        <v>0</v>
      </c>
    </row>
    <row r="45" spans="1:12" ht="18.95" hidden="1" customHeight="1">
      <c r="A45" s="239"/>
      <c r="B45" s="237"/>
      <c r="C45" s="237"/>
      <c r="D45" s="240" t="s">
        <v>44</v>
      </c>
      <c r="E45" s="369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370">
        <v>0</v>
      </c>
    </row>
    <row r="46" spans="1:12" ht="18.95" hidden="1" customHeight="1">
      <c r="A46" s="241"/>
      <c r="B46" s="242"/>
      <c r="C46" s="242"/>
      <c r="D46" s="243" t="s">
        <v>45</v>
      </c>
      <c r="E46" s="371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3">
        <v>0</v>
      </c>
    </row>
    <row r="47" spans="1:12" ht="18.95" customHeight="1">
      <c r="A47" s="235" t="s">
        <v>374</v>
      </c>
      <c r="B47" s="236" t="s">
        <v>47</v>
      </c>
      <c r="C47" s="237" t="s">
        <v>375</v>
      </c>
      <c r="D47" s="251" t="s">
        <v>41</v>
      </c>
      <c r="E47" s="848">
        <v>427089000</v>
      </c>
      <c r="F47" s="849">
        <v>334732000</v>
      </c>
      <c r="G47" s="849">
        <v>246000</v>
      </c>
      <c r="H47" s="849">
        <v>89497000</v>
      </c>
      <c r="I47" s="849">
        <v>886000</v>
      </c>
      <c r="J47" s="850">
        <v>0</v>
      </c>
      <c r="K47" s="850">
        <v>0</v>
      </c>
      <c r="L47" s="861">
        <v>1728000</v>
      </c>
    </row>
    <row r="48" spans="1:12" ht="18.95" customHeight="1">
      <c r="A48" s="235"/>
      <c r="B48" s="236"/>
      <c r="C48" s="237"/>
      <c r="D48" s="240" t="s">
        <v>42</v>
      </c>
      <c r="E48" s="851">
        <v>429334180</v>
      </c>
      <c r="F48" s="843">
        <v>334732000</v>
      </c>
      <c r="G48" s="843">
        <v>257500</v>
      </c>
      <c r="H48" s="843">
        <v>91717680</v>
      </c>
      <c r="I48" s="843">
        <v>899000</v>
      </c>
      <c r="J48" s="843">
        <v>0</v>
      </c>
      <c r="K48" s="843">
        <v>0</v>
      </c>
      <c r="L48" s="852">
        <v>1728000</v>
      </c>
    </row>
    <row r="49" spans="1:12" ht="18.95" customHeight="1">
      <c r="A49" s="235"/>
      <c r="B49" s="236"/>
      <c r="C49" s="237"/>
      <c r="D49" s="240" t="s">
        <v>43</v>
      </c>
      <c r="E49" s="851">
        <v>261160375.52000004</v>
      </c>
      <c r="F49" s="843">
        <v>208483500</v>
      </c>
      <c r="G49" s="843">
        <v>121351.55999999998</v>
      </c>
      <c r="H49" s="843">
        <v>50773275.890000008</v>
      </c>
      <c r="I49" s="843">
        <v>534814.77</v>
      </c>
      <c r="J49" s="843">
        <v>0</v>
      </c>
      <c r="K49" s="843">
        <v>0</v>
      </c>
      <c r="L49" s="852">
        <v>1247433.2999999998</v>
      </c>
    </row>
    <row r="50" spans="1:12" ht="18.95" customHeight="1">
      <c r="A50" s="235"/>
      <c r="B50" s="237"/>
      <c r="C50" s="237"/>
      <c r="D50" s="240" t="s">
        <v>44</v>
      </c>
      <c r="E50" s="369">
        <v>0.6114893512125108</v>
      </c>
      <c r="F50" s="196">
        <v>0.62283707563065382</v>
      </c>
      <c r="G50" s="196">
        <v>0.49329902439024381</v>
      </c>
      <c r="H50" s="196">
        <v>0.56731818820742608</v>
      </c>
      <c r="I50" s="196">
        <v>0.60362840857787814</v>
      </c>
      <c r="J50" s="196">
        <v>0</v>
      </c>
      <c r="K50" s="196">
        <v>0</v>
      </c>
      <c r="L50" s="370">
        <v>0.72189427083333324</v>
      </c>
    </row>
    <row r="51" spans="1:12" ht="18.95" customHeight="1">
      <c r="A51" s="241"/>
      <c r="B51" s="242"/>
      <c r="C51" s="242"/>
      <c r="D51" s="245" t="s">
        <v>45</v>
      </c>
      <c r="E51" s="371">
        <v>0.60829160054296172</v>
      </c>
      <c r="F51" s="372">
        <v>0.62283707563065382</v>
      </c>
      <c r="G51" s="372">
        <v>0.47126819417475724</v>
      </c>
      <c r="H51" s="372">
        <v>0.55358220890454279</v>
      </c>
      <c r="I51" s="372">
        <v>0.59489963292547277</v>
      </c>
      <c r="J51" s="372">
        <v>0</v>
      </c>
      <c r="K51" s="372">
        <v>0</v>
      </c>
      <c r="L51" s="373">
        <v>0.72189427083333324</v>
      </c>
    </row>
    <row r="52" spans="1:12" ht="18.95" customHeight="1">
      <c r="A52" s="235" t="s">
        <v>376</v>
      </c>
      <c r="B52" s="236" t="s">
        <v>47</v>
      </c>
      <c r="C52" s="237" t="s">
        <v>377</v>
      </c>
      <c r="D52" s="238" t="s">
        <v>41</v>
      </c>
      <c r="E52" s="848">
        <v>19500000</v>
      </c>
      <c r="F52" s="849">
        <v>19500000</v>
      </c>
      <c r="G52" s="849">
        <v>0</v>
      </c>
      <c r="H52" s="849">
        <v>0</v>
      </c>
      <c r="I52" s="849">
        <v>0</v>
      </c>
      <c r="J52" s="850">
        <v>0</v>
      </c>
      <c r="K52" s="850">
        <v>0</v>
      </c>
      <c r="L52" s="861">
        <v>0</v>
      </c>
    </row>
    <row r="53" spans="1:12" ht="18.95" customHeight="1">
      <c r="A53" s="235"/>
      <c r="B53" s="236"/>
      <c r="C53" s="237"/>
      <c r="D53" s="240" t="s">
        <v>42</v>
      </c>
      <c r="E53" s="851">
        <v>19500000</v>
      </c>
      <c r="F53" s="843">
        <v>19500000</v>
      </c>
      <c r="G53" s="843">
        <v>0</v>
      </c>
      <c r="H53" s="843">
        <v>0</v>
      </c>
      <c r="I53" s="843">
        <v>0</v>
      </c>
      <c r="J53" s="843">
        <v>0</v>
      </c>
      <c r="K53" s="843">
        <v>0</v>
      </c>
      <c r="L53" s="852">
        <v>0</v>
      </c>
    </row>
    <row r="54" spans="1:12" ht="18.95" customHeight="1">
      <c r="A54" s="235"/>
      <c r="B54" s="236"/>
      <c r="C54" s="237"/>
      <c r="D54" s="240" t="s">
        <v>43</v>
      </c>
      <c r="E54" s="851">
        <v>9309805.0800000001</v>
      </c>
      <c r="F54" s="843">
        <v>9309805.0800000001</v>
      </c>
      <c r="G54" s="843">
        <v>0</v>
      </c>
      <c r="H54" s="843">
        <v>0</v>
      </c>
      <c r="I54" s="843">
        <v>0</v>
      </c>
      <c r="J54" s="843">
        <v>0</v>
      </c>
      <c r="K54" s="843">
        <v>0</v>
      </c>
      <c r="L54" s="852">
        <v>0</v>
      </c>
    </row>
    <row r="55" spans="1:12" ht="18.95" customHeight="1">
      <c r="A55" s="239"/>
      <c r="B55" s="237"/>
      <c r="C55" s="237"/>
      <c r="D55" s="240" t="s">
        <v>44</v>
      </c>
      <c r="E55" s="369">
        <v>0.47742590153846154</v>
      </c>
      <c r="F55" s="196">
        <v>0.47742590153846154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370">
        <v>0</v>
      </c>
    </row>
    <row r="56" spans="1:12" ht="18.95" customHeight="1">
      <c r="A56" s="241"/>
      <c r="B56" s="242"/>
      <c r="C56" s="242"/>
      <c r="D56" s="245" t="s">
        <v>45</v>
      </c>
      <c r="E56" s="371">
        <v>0.47742590153846154</v>
      </c>
      <c r="F56" s="372">
        <v>0.47742590153846154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3">
        <v>0</v>
      </c>
    </row>
    <row r="57" spans="1:12" ht="18.95" customHeight="1">
      <c r="A57" s="235" t="s">
        <v>378</v>
      </c>
      <c r="B57" s="236" t="s">
        <v>47</v>
      </c>
      <c r="C57" s="237" t="s">
        <v>379</v>
      </c>
      <c r="D57" s="240" t="s">
        <v>41</v>
      </c>
      <c r="E57" s="848">
        <v>11510767000</v>
      </c>
      <c r="F57" s="849">
        <v>5432565000</v>
      </c>
      <c r="G57" s="849">
        <v>13736000</v>
      </c>
      <c r="H57" s="849">
        <v>3461945000</v>
      </c>
      <c r="I57" s="849">
        <v>1778339000</v>
      </c>
      <c r="J57" s="850">
        <v>0</v>
      </c>
      <c r="K57" s="850">
        <v>0</v>
      </c>
      <c r="L57" s="861">
        <v>824182000</v>
      </c>
    </row>
    <row r="58" spans="1:12" ht="18.95" customHeight="1">
      <c r="A58" s="235"/>
      <c r="B58" s="236"/>
      <c r="C58" s="237"/>
      <c r="D58" s="240" t="s">
        <v>42</v>
      </c>
      <c r="E58" s="851">
        <v>12095495878.58</v>
      </c>
      <c r="F58" s="843">
        <v>5713679386.0299997</v>
      </c>
      <c r="G58" s="843">
        <v>13868350</v>
      </c>
      <c r="H58" s="843">
        <v>3478268377.0000005</v>
      </c>
      <c r="I58" s="843">
        <v>1914171571.48</v>
      </c>
      <c r="J58" s="843">
        <v>0</v>
      </c>
      <c r="K58" s="843">
        <v>0</v>
      </c>
      <c r="L58" s="852">
        <v>975508194.06999993</v>
      </c>
    </row>
    <row r="59" spans="1:12" ht="18.95" customHeight="1">
      <c r="A59" s="235"/>
      <c r="B59" s="236"/>
      <c r="C59" s="237"/>
      <c r="D59" s="240" t="s">
        <v>43</v>
      </c>
      <c r="E59" s="851">
        <v>5334005064.3199987</v>
      </c>
      <c r="F59" s="843">
        <v>2861366696.6799998</v>
      </c>
      <c r="G59" s="843">
        <v>6572057.8999999985</v>
      </c>
      <c r="H59" s="843">
        <v>1603513100.8699985</v>
      </c>
      <c r="I59" s="843">
        <v>508625723.95000005</v>
      </c>
      <c r="J59" s="843">
        <v>0</v>
      </c>
      <c r="K59" s="843">
        <v>0</v>
      </c>
      <c r="L59" s="852">
        <v>353927484.91999996</v>
      </c>
    </row>
    <row r="60" spans="1:12" ht="18.95" customHeight="1">
      <c r="A60" s="239"/>
      <c r="B60" s="237"/>
      <c r="C60" s="237"/>
      <c r="D60" s="240" t="s">
        <v>44</v>
      </c>
      <c r="E60" s="369">
        <v>0.46339267090716013</v>
      </c>
      <c r="F60" s="196">
        <v>0.52670638946427695</v>
      </c>
      <c r="G60" s="196">
        <v>0.47845500145602787</v>
      </c>
      <c r="H60" s="196">
        <v>0.46318271979190845</v>
      </c>
      <c r="I60" s="196">
        <v>0.28601167940983135</v>
      </c>
      <c r="J60" s="196">
        <v>0</v>
      </c>
      <c r="K60" s="196">
        <v>0</v>
      </c>
      <c r="L60" s="370">
        <v>0.42942879718314642</v>
      </c>
    </row>
    <row r="61" spans="1:12" ht="18.95" customHeight="1">
      <c r="A61" s="241"/>
      <c r="B61" s="242"/>
      <c r="C61" s="242"/>
      <c r="D61" s="240" t="s">
        <v>45</v>
      </c>
      <c r="E61" s="371">
        <v>0.44099101995198281</v>
      </c>
      <c r="F61" s="372">
        <v>0.50079230971133393</v>
      </c>
      <c r="G61" s="372">
        <v>0.47388895578781892</v>
      </c>
      <c r="H61" s="372">
        <v>0.46100902146401518</v>
      </c>
      <c r="I61" s="372">
        <v>0.26571584884459476</v>
      </c>
      <c r="J61" s="372">
        <v>0</v>
      </c>
      <c r="K61" s="372">
        <v>0</v>
      </c>
      <c r="L61" s="373">
        <v>0.36281344131344428</v>
      </c>
    </row>
    <row r="62" spans="1:12" ht="18.95" customHeight="1">
      <c r="A62" s="235" t="s">
        <v>380</v>
      </c>
      <c r="B62" s="236" t="s">
        <v>47</v>
      </c>
      <c r="C62" s="237" t="s">
        <v>134</v>
      </c>
      <c r="D62" s="238" t="s">
        <v>41</v>
      </c>
      <c r="E62" s="848">
        <v>58251000</v>
      </c>
      <c r="F62" s="849">
        <v>54757000</v>
      </c>
      <c r="G62" s="849">
        <v>10000</v>
      </c>
      <c r="H62" s="849">
        <v>3484000</v>
      </c>
      <c r="I62" s="849">
        <v>0</v>
      </c>
      <c r="J62" s="850">
        <v>0</v>
      </c>
      <c r="K62" s="850">
        <v>0</v>
      </c>
      <c r="L62" s="861">
        <v>0</v>
      </c>
    </row>
    <row r="63" spans="1:12" ht="18.95" customHeight="1">
      <c r="A63" s="235"/>
      <c r="B63" s="236"/>
      <c r="C63" s="237"/>
      <c r="D63" s="240" t="s">
        <v>42</v>
      </c>
      <c r="E63" s="851">
        <v>58263273.189999998</v>
      </c>
      <c r="F63" s="843">
        <v>54757000</v>
      </c>
      <c r="G63" s="843">
        <v>10000</v>
      </c>
      <c r="H63" s="843">
        <v>3496273.19</v>
      </c>
      <c r="I63" s="843">
        <v>0</v>
      </c>
      <c r="J63" s="843">
        <v>0</v>
      </c>
      <c r="K63" s="843">
        <v>0</v>
      </c>
      <c r="L63" s="852">
        <v>0</v>
      </c>
    </row>
    <row r="64" spans="1:12" ht="18.95" customHeight="1">
      <c r="A64" s="235"/>
      <c r="B64" s="236"/>
      <c r="C64" s="237"/>
      <c r="D64" s="240" t="s">
        <v>43</v>
      </c>
      <c r="E64" s="851">
        <v>39522779.939999998</v>
      </c>
      <c r="F64" s="843">
        <v>37537348</v>
      </c>
      <c r="G64" s="843">
        <v>2241.3200000000002</v>
      </c>
      <c r="H64" s="843">
        <v>1983190.6200000003</v>
      </c>
      <c r="I64" s="843">
        <v>0</v>
      </c>
      <c r="J64" s="843">
        <v>0</v>
      </c>
      <c r="K64" s="843">
        <v>0</v>
      </c>
      <c r="L64" s="852">
        <v>0</v>
      </c>
    </row>
    <row r="65" spans="1:12" ht="18.95" customHeight="1">
      <c r="A65" s="239"/>
      <c r="B65" s="237"/>
      <c r="C65" s="237"/>
      <c r="D65" s="240" t="s">
        <v>44</v>
      </c>
      <c r="E65" s="369">
        <v>0.678491011999794</v>
      </c>
      <c r="F65" s="196">
        <v>0.68552601493872933</v>
      </c>
      <c r="G65" s="196">
        <v>0.22413200000000003</v>
      </c>
      <c r="H65" s="196">
        <v>0.56922807692307698</v>
      </c>
      <c r="I65" s="196">
        <v>0</v>
      </c>
      <c r="J65" s="196">
        <v>0</v>
      </c>
      <c r="K65" s="196">
        <v>0</v>
      </c>
      <c r="L65" s="370">
        <v>0</v>
      </c>
    </row>
    <row r="66" spans="1:12" ht="18.95" customHeight="1">
      <c r="A66" s="241"/>
      <c r="B66" s="242"/>
      <c r="C66" s="242"/>
      <c r="D66" s="245" t="s">
        <v>45</v>
      </c>
      <c r="E66" s="371">
        <v>0.67834808750126108</v>
      </c>
      <c r="F66" s="372">
        <v>0.68552601493872933</v>
      </c>
      <c r="G66" s="372">
        <v>0.22413200000000003</v>
      </c>
      <c r="H66" s="372">
        <v>0.56722987942483993</v>
      </c>
      <c r="I66" s="372">
        <v>0</v>
      </c>
      <c r="J66" s="372">
        <v>0</v>
      </c>
      <c r="K66" s="372">
        <v>0</v>
      </c>
      <c r="L66" s="373">
        <v>0</v>
      </c>
    </row>
    <row r="67" spans="1:12" ht="18.95" customHeight="1">
      <c r="A67" s="235" t="s">
        <v>381</v>
      </c>
      <c r="B67" s="236" t="s">
        <v>47</v>
      </c>
      <c r="C67" s="237" t="s">
        <v>382</v>
      </c>
      <c r="D67" s="238" t="s">
        <v>41</v>
      </c>
      <c r="E67" s="848">
        <v>747970000</v>
      </c>
      <c r="F67" s="849">
        <v>737186000</v>
      </c>
      <c r="G67" s="849">
        <v>361000</v>
      </c>
      <c r="H67" s="849">
        <v>10088000</v>
      </c>
      <c r="I67" s="849">
        <v>335000</v>
      </c>
      <c r="J67" s="850">
        <v>0</v>
      </c>
      <c r="K67" s="850">
        <v>0</v>
      </c>
      <c r="L67" s="861">
        <v>0</v>
      </c>
    </row>
    <row r="68" spans="1:12" ht="18.95" customHeight="1">
      <c r="A68" s="235"/>
      <c r="B68" s="236"/>
      <c r="C68" s="237"/>
      <c r="D68" s="240" t="s">
        <v>42</v>
      </c>
      <c r="E68" s="851">
        <v>822812048.8299998</v>
      </c>
      <c r="F68" s="843">
        <v>776258607.55999982</v>
      </c>
      <c r="G68" s="843">
        <v>361000</v>
      </c>
      <c r="H68" s="843">
        <v>43289709.269999996</v>
      </c>
      <c r="I68" s="843">
        <v>2902732</v>
      </c>
      <c r="J68" s="843">
        <v>0</v>
      </c>
      <c r="K68" s="843">
        <v>0</v>
      </c>
      <c r="L68" s="852">
        <v>0</v>
      </c>
    </row>
    <row r="69" spans="1:12" ht="18.95" customHeight="1">
      <c r="A69" s="235"/>
      <c r="B69" s="236"/>
      <c r="C69" s="237"/>
      <c r="D69" s="240" t="s">
        <v>43</v>
      </c>
      <c r="E69" s="851">
        <v>252940992.05000004</v>
      </c>
      <c r="F69" s="843">
        <v>218805787.48000005</v>
      </c>
      <c r="G69" s="843">
        <v>118263.23</v>
      </c>
      <c r="H69" s="843">
        <v>33901019.339999996</v>
      </c>
      <c r="I69" s="843">
        <v>115922</v>
      </c>
      <c r="J69" s="843">
        <v>0</v>
      </c>
      <c r="K69" s="843">
        <v>0</v>
      </c>
      <c r="L69" s="852">
        <v>0</v>
      </c>
    </row>
    <row r="70" spans="1:12" ht="18.95" customHeight="1">
      <c r="A70" s="239"/>
      <c r="B70" s="237"/>
      <c r="C70" s="237"/>
      <c r="D70" s="240" t="s">
        <v>44</v>
      </c>
      <c r="E70" s="369">
        <v>0.33816996945064648</v>
      </c>
      <c r="F70" s="196">
        <v>0.29681218509304308</v>
      </c>
      <c r="G70" s="196">
        <v>0.32759897506925206</v>
      </c>
      <c r="H70" s="196">
        <v>3.3605292763679615</v>
      </c>
      <c r="I70" s="196">
        <v>0.34603582089552237</v>
      </c>
      <c r="J70" s="196">
        <v>0</v>
      </c>
      <c r="K70" s="196">
        <v>0</v>
      </c>
      <c r="L70" s="370">
        <v>0</v>
      </c>
    </row>
    <row r="71" spans="1:12" ht="18.95" customHeight="1">
      <c r="A71" s="241"/>
      <c r="B71" s="242"/>
      <c r="C71" s="242"/>
      <c r="D71" s="243" t="s">
        <v>45</v>
      </c>
      <c r="E71" s="371">
        <v>0.30741041336192182</v>
      </c>
      <c r="F71" s="372">
        <v>0.28187228502079797</v>
      </c>
      <c r="G71" s="372">
        <v>0.32759897506925206</v>
      </c>
      <c r="H71" s="372">
        <v>0.78311958919746283</v>
      </c>
      <c r="I71" s="372">
        <v>3.9935481470559461E-2</v>
      </c>
      <c r="J71" s="372">
        <v>0</v>
      </c>
      <c r="K71" s="372">
        <v>0</v>
      </c>
      <c r="L71" s="373">
        <v>0</v>
      </c>
    </row>
    <row r="72" spans="1:12" ht="18.95" customHeight="1">
      <c r="A72" s="252" t="s">
        <v>383</v>
      </c>
      <c r="B72" s="248" t="s">
        <v>47</v>
      </c>
      <c r="C72" s="253" t="s">
        <v>384</v>
      </c>
      <c r="D72" s="250" t="s">
        <v>41</v>
      </c>
      <c r="E72" s="848">
        <v>467012000</v>
      </c>
      <c r="F72" s="849">
        <v>308162000</v>
      </c>
      <c r="G72" s="849">
        <v>212000</v>
      </c>
      <c r="H72" s="849">
        <v>131772000</v>
      </c>
      <c r="I72" s="849">
        <v>3872000</v>
      </c>
      <c r="J72" s="850">
        <v>0</v>
      </c>
      <c r="K72" s="850">
        <v>0</v>
      </c>
      <c r="L72" s="861">
        <v>22994000</v>
      </c>
    </row>
    <row r="73" spans="1:12" ht="18.95" customHeight="1">
      <c r="A73" s="235"/>
      <c r="B73" s="236"/>
      <c r="C73" s="237"/>
      <c r="D73" s="240" t="s">
        <v>42</v>
      </c>
      <c r="E73" s="851">
        <v>474964474.33000004</v>
      </c>
      <c r="F73" s="843">
        <v>310796854.73000002</v>
      </c>
      <c r="G73" s="843">
        <v>228714</v>
      </c>
      <c r="H73" s="843">
        <v>133714655.59999999</v>
      </c>
      <c r="I73" s="843">
        <v>6257636</v>
      </c>
      <c r="J73" s="843">
        <v>0</v>
      </c>
      <c r="K73" s="843">
        <v>0</v>
      </c>
      <c r="L73" s="852">
        <v>23966614</v>
      </c>
    </row>
    <row r="74" spans="1:12" ht="18.95" customHeight="1">
      <c r="A74" s="235"/>
      <c r="B74" s="236"/>
      <c r="C74" s="237"/>
      <c r="D74" s="240" t="s">
        <v>43</v>
      </c>
      <c r="E74" s="851">
        <v>222616826.69999993</v>
      </c>
      <c r="F74" s="843">
        <v>162389433.45000002</v>
      </c>
      <c r="G74" s="843">
        <v>101179.73</v>
      </c>
      <c r="H74" s="843">
        <v>52226691.55999992</v>
      </c>
      <c r="I74" s="843">
        <v>2313857.7799999998</v>
      </c>
      <c r="J74" s="843">
        <v>0</v>
      </c>
      <c r="K74" s="843">
        <v>0</v>
      </c>
      <c r="L74" s="852">
        <v>5585664.1800000006</v>
      </c>
    </row>
    <row r="75" spans="1:12" ht="18.95" customHeight="1">
      <c r="A75" s="239"/>
      <c r="B75" s="237"/>
      <c r="C75" s="237" t="s">
        <v>4</v>
      </c>
      <c r="D75" s="240" t="s">
        <v>44</v>
      </c>
      <c r="E75" s="369">
        <v>0.4766833115637284</v>
      </c>
      <c r="F75" s="196">
        <v>0.52696125236077129</v>
      </c>
      <c r="G75" s="196">
        <v>0.47726287735849054</v>
      </c>
      <c r="H75" s="196">
        <v>0.39634134383632275</v>
      </c>
      <c r="I75" s="196">
        <v>0.59758723657024793</v>
      </c>
      <c r="J75" s="196">
        <v>0</v>
      </c>
      <c r="K75" s="196">
        <v>0</v>
      </c>
      <c r="L75" s="370">
        <v>0.24291833434809085</v>
      </c>
    </row>
    <row r="76" spans="1:12" ht="18.95" customHeight="1">
      <c r="A76" s="241"/>
      <c r="B76" s="242"/>
      <c r="C76" s="242"/>
      <c r="D76" s="246" t="s">
        <v>45</v>
      </c>
      <c r="E76" s="371">
        <v>0.46870205822031275</v>
      </c>
      <c r="F76" s="372">
        <v>0.52249381220756996</v>
      </c>
      <c r="G76" s="372">
        <v>0.44238538086868312</v>
      </c>
      <c r="H76" s="372">
        <v>0.39058315130566679</v>
      </c>
      <c r="I76" s="372">
        <v>0.369765480127</v>
      </c>
      <c r="J76" s="372">
        <v>0</v>
      </c>
      <c r="K76" s="372">
        <v>0</v>
      </c>
      <c r="L76" s="373">
        <v>0.23306021367891186</v>
      </c>
    </row>
    <row r="77" spans="1:12" ht="18.95" customHeight="1">
      <c r="A77" s="235" t="s">
        <v>385</v>
      </c>
      <c r="B77" s="236" t="s">
        <v>47</v>
      </c>
      <c r="C77" s="237" t="s">
        <v>386</v>
      </c>
      <c r="D77" s="251" t="s">
        <v>41</v>
      </c>
      <c r="E77" s="848">
        <v>25265000</v>
      </c>
      <c r="F77" s="849">
        <v>0</v>
      </c>
      <c r="G77" s="849">
        <v>36000</v>
      </c>
      <c r="H77" s="849">
        <v>23205000</v>
      </c>
      <c r="I77" s="849">
        <v>900000</v>
      </c>
      <c r="J77" s="850">
        <v>0</v>
      </c>
      <c r="K77" s="850">
        <v>0</v>
      </c>
      <c r="L77" s="861">
        <v>1124000</v>
      </c>
    </row>
    <row r="78" spans="1:12" ht="18.95" customHeight="1">
      <c r="A78" s="235"/>
      <c r="B78" s="236"/>
      <c r="C78" s="237"/>
      <c r="D78" s="240" t="s">
        <v>42</v>
      </c>
      <c r="E78" s="851">
        <v>25265000</v>
      </c>
      <c r="F78" s="843">
        <v>0</v>
      </c>
      <c r="G78" s="843">
        <v>37500</v>
      </c>
      <c r="H78" s="843">
        <v>23202691</v>
      </c>
      <c r="I78" s="843">
        <v>900809</v>
      </c>
      <c r="J78" s="843">
        <v>0</v>
      </c>
      <c r="K78" s="843">
        <v>0</v>
      </c>
      <c r="L78" s="852">
        <v>1124000</v>
      </c>
    </row>
    <row r="79" spans="1:12" ht="18.95" customHeight="1">
      <c r="A79" s="235"/>
      <c r="B79" s="236"/>
      <c r="C79" s="237"/>
      <c r="D79" s="240" t="s">
        <v>43</v>
      </c>
      <c r="E79" s="851">
        <v>12203878.880000005</v>
      </c>
      <c r="F79" s="843">
        <v>0</v>
      </c>
      <c r="G79" s="843">
        <v>22535.3</v>
      </c>
      <c r="H79" s="843">
        <v>11945048.110000003</v>
      </c>
      <c r="I79" s="843">
        <v>0</v>
      </c>
      <c r="J79" s="843">
        <v>0</v>
      </c>
      <c r="K79" s="843">
        <v>0</v>
      </c>
      <c r="L79" s="852">
        <v>236295.47000000003</v>
      </c>
    </row>
    <row r="80" spans="1:12" ht="18.95" customHeight="1">
      <c r="A80" s="239"/>
      <c r="B80" s="237"/>
      <c r="C80" s="237"/>
      <c r="D80" s="240" t="s">
        <v>44</v>
      </c>
      <c r="E80" s="369">
        <v>0.48303498436572351</v>
      </c>
      <c r="F80" s="196">
        <v>0</v>
      </c>
      <c r="G80" s="196">
        <v>0.62598055555555554</v>
      </c>
      <c r="H80" s="196">
        <v>0.51476182331394105</v>
      </c>
      <c r="I80" s="196">
        <v>0</v>
      </c>
      <c r="J80" s="196">
        <v>0</v>
      </c>
      <c r="K80" s="196">
        <v>0</v>
      </c>
      <c r="L80" s="370">
        <v>0.21022728647686836</v>
      </c>
    </row>
    <row r="81" spans="1:12" ht="18.95" customHeight="1">
      <c r="A81" s="241"/>
      <c r="B81" s="242"/>
      <c r="C81" s="242"/>
      <c r="D81" s="240" t="s">
        <v>45</v>
      </c>
      <c r="E81" s="371">
        <v>0.48303498436572351</v>
      </c>
      <c r="F81" s="372">
        <v>0</v>
      </c>
      <c r="G81" s="372">
        <v>0.60094133333333333</v>
      </c>
      <c r="H81" s="372">
        <v>0.51481304948637219</v>
      </c>
      <c r="I81" s="372">
        <v>0</v>
      </c>
      <c r="J81" s="372">
        <v>0</v>
      </c>
      <c r="K81" s="372">
        <v>0</v>
      </c>
      <c r="L81" s="373">
        <v>0.21022728647686836</v>
      </c>
    </row>
    <row r="82" spans="1:12" ht="18.95" customHeight="1">
      <c r="A82" s="235" t="s">
        <v>387</v>
      </c>
      <c r="B82" s="236" t="s">
        <v>47</v>
      </c>
      <c r="C82" s="237" t="s">
        <v>743</v>
      </c>
      <c r="D82" s="238" t="s">
        <v>41</v>
      </c>
      <c r="E82" s="848">
        <v>23202541000</v>
      </c>
      <c r="F82" s="849">
        <v>21405984000</v>
      </c>
      <c r="G82" s="849">
        <v>70689000</v>
      </c>
      <c r="H82" s="849">
        <v>753708000</v>
      </c>
      <c r="I82" s="849">
        <v>740083000</v>
      </c>
      <c r="J82" s="850">
        <v>0</v>
      </c>
      <c r="K82" s="850">
        <v>0</v>
      </c>
      <c r="L82" s="861">
        <v>232077000</v>
      </c>
    </row>
    <row r="83" spans="1:12" ht="18.95" customHeight="1">
      <c r="A83" s="235"/>
      <c r="B83" s="236"/>
      <c r="C83" s="237"/>
      <c r="D83" s="240" t="s">
        <v>42</v>
      </c>
      <c r="E83" s="851">
        <v>24146589064</v>
      </c>
      <c r="F83" s="843">
        <v>22219852945</v>
      </c>
      <c r="G83" s="843">
        <v>69562750</v>
      </c>
      <c r="H83" s="843">
        <v>875606401</v>
      </c>
      <c r="I83" s="843">
        <v>747562000</v>
      </c>
      <c r="J83" s="843">
        <v>0</v>
      </c>
      <c r="K83" s="843">
        <v>0</v>
      </c>
      <c r="L83" s="852">
        <v>234004968</v>
      </c>
    </row>
    <row r="84" spans="1:12" ht="18.95" customHeight="1">
      <c r="A84" s="235"/>
      <c r="B84" s="236"/>
      <c r="C84" s="237"/>
      <c r="D84" s="240" t="s">
        <v>43</v>
      </c>
      <c r="E84" s="851">
        <v>13775555837.869999</v>
      </c>
      <c r="F84" s="843">
        <v>12869801611.24</v>
      </c>
      <c r="G84" s="843">
        <v>36939355.420000002</v>
      </c>
      <c r="H84" s="843">
        <v>540341154.6500001</v>
      </c>
      <c r="I84" s="843">
        <v>199727335.74000001</v>
      </c>
      <c r="J84" s="843">
        <v>0</v>
      </c>
      <c r="K84" s="843">
        <v>0</v>
      </c>
      <c r="L84" s="852">
        <v>128746380.82000002</v>
      </c>
    </row>
    <row r="85" spans="1:12" ht="18.95" customHeight="1">
      <c r="A85" s="239"/>
      <c r="B85" s="237"/>
      <c r="C85" s="237"/>
      <c r="D85" s="240" t="s">
        <v>44</v>
      </c>
      <c r="E85" s="369">
        <v>0.59370893204627884</v>
      </c>
      <c r="F85" s="196">
        <v>0.60122448055833355</v>
      </c>
      <c r="G85" s="196">
        <v>0.52256157846341023</v>
      </c>
      <c r="H85" s="196">
        <v>0.71691046751527132</v>
      </c>
      <c r="I85" s="196">
        <v>0.26987153567910627</v>
      </c>
      <c r="J85" s="196">
        <v>0</v>
      </c>
      <c r="K85" s="196">
        <v>0</v>
      </c>
      <c r="L85" s="370">
        <v>0.55475717464462238</v>
      </c>
    </row>
    <row r="86" spans="1:12" ht="18.95" customHeight="1">
      <c r="A86" s="241"/>
      <c r="B86" s="242"/>
      <c r="C86" s="242"/>
      <c r="D86" s="245" t="s">
        <v>45</v>
      </c>
      <c r="E86" s="371">
        <v>0.57049696755753754</v>
      </c>
      <c r="F86" s="372">
        <v>0.5792028256485835</v>
      </c>
      <c r="G86" s="372">
        <v>0.5310220688515046</v>
      </c>
      <c r="H86" s="372">
        <v>0.61710507601691245</v>
      </c>
      <c r="I86" s="372">
        <v>0.26717160013483832</v>
      </c>
      <c r="J86" s="372">
        <v>0</v>
      </c>
      <c r="K86" s="372">
        <v>0</v>
      </c>
      <c r="L86" s="373">
        <v>0.55018652774927423</v>
      </c>
    </row>
    <row r="87" spans="1:12" ht="18.95" customHeight="1">
      <c r="A87" s="235" t="s">
        <v>388</v>
      </c>
      <c r="B87" s="236" t="s">
        <v>47</v>
      </c>
      <c r="C87" s="237" t="s">
        <v>83</v>
      </c>
      <c r="D87" s="240" t="s">
        <v>41</v>
      </c>
      <c r="E87" s="848">
        <v>14511767000</v>
      </c>
      <c r="F87" s="849">
        <v>566988000</v>
      </c>
      <c r="G87" s="849">
        <v>407021000</v>
      </c>
      <c r="H87" s="849">
        <v>12244196000</v>
      </c>
      <c r="I87" s="849">
        <v>497441000</v>
      </c>
      <c r="J87" s="850">
        <v>0</v>
      </c>
      <c r="K87" s="850">
        <v>0</v>
      </c>
      <c r="L87" s="861">
        <v>796121000</v>
      </c>
    </row>
    <row r="88" spans="1:12" ht="18.95" customHeight="1">
      <c r="A88" s="235"/>
      <c r="B88" s="236"/>
      <c r="C88" s="237"/>
      <c r="D88" s="240" t="s">
        <v>42</v>
      </c>
      <c r="E88" s="851">
        <v>15496240252.630001</v>
      </c>
      <c r="F88" s="843">
        <v>854082817.51999998</v>
      </c>
      <c r="G88" s="843">
        <v>407001088.31999999</v>
      </c>
      <c r="H88" s="843">
        <v>12855011979.540001</v>
      </c>
      <c r="I88" s="843">
        <v>538700780.0999999</v>
      </c>
      <c r="J88" s="843">
        <v>0</v>
      </c>
      <c r="K88" s="843">
        <v>0</v>
      </c>
      <c r="L88" s="852">
        <v>841443587.14999974</v>
      </c>
    </row>
    <row r="89" spans="1:12" ht="18.95" customHeight="1">
      <c r="A89" s="235"/>
      <c r="B89" s="236"/>
      <c r="C89" s="237"/>
      <c r="D89" s="240" t="s">
        <v>43</v>
      </c>
      <c r="E89" s="851">
        <v>8465486629.2400017</v>
      </c>
      <c r="F89" s="843">
        <v>560761810.78999972</v>
      </c>
      <c r="G89" s="843">
        <v>183787808.73000008</v>
      </c>
      <c r="H89" s="843">
        <v>7231609977.670002</v>
      </c>
      <c r="I89" s="843">
        <v>84545470.210000038</v>
      </c>
      <c r="J89" s="843">
        <v>0</v>
      </c>
      <c r="K89" s="843">
        <v>0</v>
      </c>
      <c r="L89" s="852">
        <v>404781561.83999979</v>
      </c>
    </row>
    <row r="90" spans="1:12" ht="18.95" customHeight="1">
      <c r="A90" s="235"/>
      <c r="B90" s="237"/>
      <c r="C90" s="237"/>
      <c r="D90" s="240" t="s">
        <v>44</v>
      </c>
      <c r="E90" s="369">
        <v>0.58335326285489575</v>
      </c>
      <c r="F90" s="196">
        <v>0.98901883424340498</v>
      </c>
      <c r="G90" s="196">
        <v>0.45154379928799759</v>
      </c>
      <c r="H90" s="196">
        <v>0.59061533951841361</v>
      </c>
      <c r="I90" s="196">
        <v>0.16996079979334242</v>
      </c>
      <c r="J90" s="196">
        <v>0</v>
      </c>
      <c r="K90" s="196">
        <v>0</v>
      </c>
      <c r="L90" s="370">
        <v>0.50844226171649765</v>
      </c>
    </row>
    <row r="91" spans="1:12" ht="18.95" customHeight="1">
      <c r="A91" s="241"/>
      <c r="B91" s="242"/>
      <c r="C91" s="242"/>
      <c r="D91" s="243" t="s">
        <v>45</v>
      </c>
      <c r="E91" s="371">
        <v>0.54629293888259445</v>
      </c>
      <c r="F91" s="372">
        <v>0.65656608385856963</v>
      </c>
      <c r="G91" s="372">
        <v>0.45156589012729864</v>
      </c>
      <c r="H91" s="372">
        <v>0.56255178829703245</v>
      </c>
      <c r="I91" s="372">
        <v>0.15694328527667201</v>
      </c>
      <c r="J91" s="372">
        <v>0</v>
      </c>
      <c r="K91" s="372">
        <v>0</v>
      </c>
      <c r="L91" s="373">
        <v>0.48105608982179038</v>
      </c>
    </row>
    <row r="92" spans="1:12" ht="18.95" customHeight="1">
      <c r="A92" s="235" t="s">
        <v>389</v>
      </c>
      <c r="B92" s="236" t="s">
        <v>47</v>
      </c>
      <c r="C92" s="237" t="s">
        <v>390</v>
      </c>
      <c r="D92" s="238" t="s">
        <v>41</v>
      </c>
      <c r="E92" s="848">
        <v>2750003000</v>
      </c>
      <c r="F92" s="849">
        <v>108450000</v>
      </c>
      <c r="G92" s="849">
        <v>135714000</v>
      </c>
      <c r="H92" s="849">
        <v>2349167000</v>
      </c>
      <c r="I92" s="849">
        <v>156657000</v>
      </c>
      <c r="J92" s="850">
        <v>0</v>
      </c>
      <c r="K92" s="850">
        <v>0</v>
      </c>
      <c r="L92" s="861">
        <v>15000</v>
      </c>
    </row>
    <row r="93" spans="1:12" ht="18.95" customHeight="1">
      <c r="A93" s="235"/>
      <c r="B93" s="236"/>
      <c r="C93" s="237" t="s">
        <v>391</v>
      </c>
      <c r="D93" s="240" t="s">
        <v>42</v>
      </c>
      <c r="E93" s="851">
        <v>2961042120</v>
      </c>
      <c r="F93" s="843">
        <v>256380336</v>
      </c>
      <c r="G93" s="843">
        <v>135821268</v>
      </c>
      <c r="H93" s="843">
        <v>2413180009</v>
      </c>
      <c r="I93" s="843">
        <v>155645507</v>
      </c>
      <c r="J93" s="843">
        <v>0</v>
      </c>
      <c r="K93" s="843">
        <v>0</v>
      </c>
      <c r="L93" s="852">
        <v>15000</v>
      </c>
    </row>
    <row r="94" spans="1:12" ht="18.95" customHeight="1">
      <c r="A94" s="235"/>
      <c r="B94" s="236"/>
      <c r="C94" s="237" t="s">
        <v>392</v>
      </c>
      <c r="D94" s="240" t="s">
        <v>43</v>
      </c>
      <c r="E94" s="851">
        <v>1590489491.2499998</v>
      </c>
      <c r="F94" s="843">
        <v>233490656.65000004</v>
      </c>
      <c r="G94" s="843">
        <v>78742700.720000014</v>
      </c>
      <c r="H94" s="843">
        <v>1241222324.3999996</v>
      </c>
      <c r="I94" s="843">
        <v>37033809.480000012</v>
      </c>
      <c r="J94" s="843">
        <v>0</v>
      </c>
      <c r="K94" s="843">
        <v>0</v>
      </c>
      <c r="L94" s="852">
        <v>0</v>
      </c>
    </row>
    <row r="95" spans="1:12" ht="18.95" customHeight="1">
      <c r="A95" s="239"/>
      <c r="B95" s="237"/>
      <c r="C95" s="237" t="s">
        <v>393</v>
      </c>
      <c r="D95" s="240" t="s">
        <v>44</v>
      </c>
      <c r="E95" s="369">
        <v>0.57835918406270825</v>
      </c>
      <c r="F95" s="196">
        <v>2.1529797754725681</v>
      </c>
      <c r="G95" s="196">
        <v>0.58021059522230578</v>
      </c>
      <c r="H95" s="196">
        <v>0.52836700174998186</v>
      </c>
      <c r="I95" s="196">
        <v>0.23640060437771701</v>
      </c>
      <c r="J95" s="196">
        <v>0</v>
      </c>
      <c r="K95" s="196">
        <v>0</v>
      </c>
      <c r="L95" s="370">
        <v>0</v>
      </c>
    </row>
    <row r="96" spans="1:12" ht="18.95" customHeight="1">
      <c r="A96" s="241"/>
      <c r="B96" s="242"/>
      <c r="C96" s="242"/>
      <c r="D96" s="245" t="s">
        <v>45</v>
      </c>
      <c r="E96" s="371">
        <v>0.53713842181008886</v>
      </c>
      <c r="F96" s="372">
        <v>0.91071983246796284</v>
      </c>
      <c r="G96" s="372">
        <v>0.5797523604329774</v>
      </c>
      <c r="H96" s="372">
        <v>0.5143513205690573</v>
      </c>
      <c r="I96" s="372">
        <v>0.23793690029227771</v>
      </c>
      <c r="J96" s="372">
        <v>0</v>
      </c>
      <c r="K96" s="372">
        <v>0</v>
      </c>
      <c r="L96" s="373">
        <v>0</v>
      </c>
    </row>
    <row r="97" spans="1:12" ht="18.95" customHeight="1">
      <c r="A97" s="235" t="s">
        <v>394</v>
      </c>
      <c r="B97" s="236" t="s">
        <v>47</v>
      </c>
      <c r="C97" s="237" t="s">
        <v>113</v>
      </c>
      <c r="D97" s="240" t="s">
        <v>41</v>
      </c>
      <c r="E97" s="848">
        <v>36452900000</v>
      </c>
      <c r="F97" s="849">
        <v>1450433000</v>
      </c>
      <c r="G97" s="849">
        <v>1234758000</v>
      </c>
      <c r="H97" s="849">
        <v>21691759000</v>
      </c>
      <c r="I97" s="849">
        <v>12075950000</v>
      </c>
      <c r="J97" s="850">
        <v>0</v>
      </c>
      <c r="K97" s="850">
        <v>0</v>
      </c>
      <c r="L97" s="861">
        <v>0</v>
      </c>
    </row>
    <row r="98" spans="1:12" ht="18.95" customHeight="1">
      <c r="A98" s="235"/>
      <c r="B98" s="236"/>
      <c r="C98" s="237"/>
      <c r="D98" s="240" t="s">
        <v>42</v>
      </c>
      <c r="E98" s="851">
        <v>36285300999.999992</v>
      </c>
      <c r="F98" s="843">
        <v>1536513301</v>
      </c>
      <c r="G98" s="843">
        <v>1102256978.49</v>
      </c>
      <c r="H98" s="843">
        <v>21855453545.509995</v>
      </c>
      <c r="I98" s="843">
        <v>11791077175</v>
      </c>
      <c r="J98" s="843">
        <v>0</v>
      </c>
      <c r="K98" s="843">
        <v>0</v>
      </c>
      <c r="L98" s="852">
        <v>0</v>
      </c>
    </row>
    <row r="99" spans="1:12" ht="18.95" customHeight="1">
      <c r="A99" s="235"/>
      <c r="B99" s="236"/>
      <c r="C99" s="237"/>
      <c r="D99" s="240" t="s">
        <v>43</v>
      </c>
      <c r="E99" s="851">
        <v>15313101584.390005</v>
      </c>
      <c r="F99" s="843">
        <v>700661612.98000014</v>
      </c>
      <c r="G99" s="843">
        <v>727693230.14999998</v>
      </c>
      <c r="H99" s="843">
        <v>10567166816.430006</v>
      </c>
      <c r="I99" s="843">
        <v>3317579924.8300004</v>
      </c>
      <c r="J99" s="843">
        <v>0</v>
      </c>
      <c r="K99" s="843">
        <v>0</v>
      </c>
      <c r="L99" s="852">
        <v>0</v>
      </c>
    </row>
    <row r="100" spans="1:12" ht="18.95" customHeight="1">
      <c r="A100" s="239"/>
      <c r="B100" s="237"/>
      <c r="C100" s="237"/>
      <c r="D100" s="240" t="s">
        <v>44</v>
      </c>
      <c r="E100" s="369">
        <v>0.42007910438922569</v>
      </c>
      <c r="F100" s="196">
        <v>0.48307065061261029</v>
      </c>
      <c r="G100" s="196">
        <v>0.589340769729777</v>
      </c>
      <c r="H100" s="196">
        <v>0.48715121795470834</v>
      </c>
      <c r="I100" s="196">
        <v>0.27472620579167689</v>
      </c>
      <c r="J100" s="196">
        <v>0</v>
      </c>
      <c r="K100" s="196">
        <v>0</v>
      </c>
      <c r="L100" s="370">
        <v>0</v>
      </c>
    </row>
    <row r="101" spans="1:12" ht="18.95" customHeight="1">
      <c r="A101" s="241"/>
      <c r="B101" s="242"/>
      <c r="C101" s="242"/>
      <c r="D101" s="243" t="s">
        <v>45</v>
      </c>
      <c r="E101" s="371">
        <v>0.42201941729489878</v>
      </c>
      <c r="F101" s="372">
        <v>0.45600751553793423</v>
      </c>
      <c r="G101" s="372">
        <v>0.66018473400538491</v>
      </c>
      <c r="H101" s="372">
        <v>0.48350251777780812</v>
      </c>
      <c r="I101" s="372">
        <v>0.28136360025393525</v>
      </c>
      <c r="J101" s="372">
        <v>0</v>
      </c>
      <c r="K101" s="372">
        <v>0</v>
      </c>
      <c r="L101" s="373">
        <v>0</v>
      </c>
    </row>
    <row r="102" spans="1:12" ht="18.95" customHeight="1">
      <c r="A102" s="252" t="s">
        <v>395</v>
      </c>
      <c r="B102" s="248" t="s">
        <v>47</v>
      </c>
      <c r="C102" s="253" t="s">
        <v>396</v>
      </c>
      <c r="D102" s="250" t="s">
        <v>41</v>
      </c>
      <c r="E102" s="848">
        <v>88819232000</v>
      </c>
      <c r="F102" s="849">
        <v>67611095000</v>
      </c>
      <c r="G102" s="849">
        <v>21087135000</v>
      </c>
      <c r="H102" s="849">
        <v>118902000</v>
      </c>
      <c r="I102" s="849">
        <v>2100000</v>
      </c>
      <c r="J102" s="850">
        <v>0</v>
      </c>
      <c r="K102" s="850">
        <v>0</v>
      </c>
      <c r="L102" s="861">
        <v>0</v>
      </c>
    </row>
    <row r="103" spans="1:12" ht="18.95" customHeight="1">
      <c r="A103" s="235"/>
      <c r="B103" s="236"/>
      <c r="C103" s="237" t="s">
        <v>397</v>
      </c>
      <c r="D103" s="240" t="s">
        <v>42</v>
      </c>
      <c r="E103" s="851">
        <v>88998231000</v>
      </c>
      <c r="F103" s="843">
        <v>67611095000</v>
      </c>
      <c r="G103" s="843">
        <v>21262306159</v>
      </c>
      <c r="H103" s="843">
        <v>122729841</v>
      </c>
      <c r="I103" s="843">
        <v>2100000</v>
      </c>
      <c r="J103" s="843">
        <v>0</v>
      </c>
      <c r="K103" s="843">
        <v>0</v>
      </c>
      <c r="L103" s="852">
        <v>0</v>
      </c>
    </row>
    <row r="104" spans="1:12" ht="18.95" customHeight="1">
      <c r="A104" s="235"/>
      <c r="B104" s="236"/>
      <c r="C104" s="237"/>
      <c r="D104" s="240" t="s">
        <v>43</v>
      </c>
      <c r="E104" s="851">
        <v>52121135828.999992</v>
      </c>
      <c r="F104" s="843">
        <v>39159875375.629997</v>
      </c>
      <c r="G104" s="843">
        <v>12874463719.629997</v>
      </c>
      <c r="H104" s="843">
        <v>86719874.400000006</v>
      </c>
      <c r="I104" s="843">
        <v>76859.34</v>
      </c>
      <c r="J104" s="843">
        <v>0</v>
      </c>
      <c r="K104" s="843">
        <v>0</v>
      </c>
      <c r="L104" s="852">
        <v>0</v>
      </c>
    </row>
    <row r="105" spans="1:12" ht="18.95" customHeight="1">
      <c r="A105" s="239"/>
      <c r="B105" s="237"/>
      <c r="C105" s="237"/>
      <c r="D105" s="240" t="s">
        <v>44</v>
      </c>
      <c r="E105" s="369">
        <v>0.58682263576654203</v>
      </c>
      <c r="F105" s="196">
        <v>0.57919303593041938</v>
      </c>
      <c r="G105" s="196">
        <v>0.61053641092685174</v>
      </c>
      <c r="H105" s="196">
        <v>0.72933907251349861</v>
      </c>
      <c r="I105" s="196">
        <v>3.6599685714285714E-2</v>
      </c>
      <c r="J105" s="196">
        <v>0</v>
      </c>
      <c r="K105" s="196">
        <v>0</v>
      </c>
      <c r="L105" s="370">
        <v>0</v>
      </c>
    </row>
    <row r="106" spans="1:12" ht="18.95" customHeight="1">
      <c r="A106" s="241"/>
      <c r="B106" s="242"/>
      <c r="C106" s="242"/>
      <c r="D106" s="246" t="s">
        <v>45</v>
      </c>
      <c r="E106" s="371">
        <v>0.58564238011652159</v>
      </c>
      <c r="F106" s="372">
        <v>0.57919303593041938</v>
      </c>
      <c r="G106" s="372">
        <v>0.60550645933486569</v>
      </c>
      <c r="H106" s="372">
        <v>0.7065915973931719</v>
      </c>
      <c r="I106" s="372">
        <v>3.6599685714285714E-2</v>
      </c>
      <c r="J106" s="372">
        <v>0</v>
      </c>
      <c r="K106" s="372">
        <v>0</v>
      </c>
      <c r="L106" s="373">
        <v>0</v>
      </c>
    </row>
    <row r="107" spans="1:12" ht="18.95" customHeight="1">
      <c r="A107" s="235" t="s">
        <v>398</v>
      </c>
      <c r="B107" s="236" t="s">
        <v>47</v>
      </c>
      <c r="C107" s="237" t="s">
        <v>399</v>
      </c>
      <c r="D107" s="251" t="s">
        <v>41</v>
      </c>
      <c r="E107" s="848">
        <v>15905755000</v>
      </c>
      <c r="F107" s="849">
        <v>2461185000</v>
      </c>
      <c r="G107" s="849">
        <v>253907000</v>
      </c>
      <c r="H107" s="849">
        <v>12541097000</v>
      </c>
      <c r="I107" s="849">
        <v>586459000</v>
      </c>
      <c r="J107" s="850">
        <v>0</v>
      </c>
      <c r="K107" s="850">
        <v>0</v>
      </c>
      <c r="L107" s="861">
        <v>63107000</v>
      </c>
    </row>
    <row r="108" spans="1:12" ht="18.95" customHeight="1">
      <c r="A108" s="235"/>
      <c r="B108" s="236"/>
      <c r="C108" s="237" t="s">
        <v>400</v>
      </c>
      <c r="D108" s="240" t="s">
        <v>42</v>
      </c>
      <c r="E108" s="851">
        <v>17092963961.049999</v>
      </c>
      <c r="F108" s="843">
        <v>2633236125.1599998</v>
      </c>
      <c r="G108" s="843">
        <v>332813944.99000001</v>
      </c>
      <c r="H108" s="843">
        <v>13060925182.809999</v>
      </c>
      <c r="I108" s="843">
        <v>939756975</v>
      </c>
      <c r="J108" s="843">
        <v>0</v>
      </c>
      <c r="K108" s="843">
        <v>0</v>
      </c>
      <c r="L108" s="852">
        <v>126231733.09</v>
      </c>
    </row>
    <row r="109" spans="1:12" ht="18.95" customHeight="1">
      <c r="A109" s="235"/>
      <c r="B109" s="236"/>
      <c r="C109" s="237"/>
      <c r="D109" s="240" t="s">
        <v>43</v>
      </c>
      <c r="E109" s="851">
        <v>10117606146.810011</v>
      </c>
      <c r="F109" s="843">
        <v>1761442575.52</v>
      </c>
      <c r="G109" s="843">
        <v>245538066.51000008</v>
      </c>
      <c r="H109" s="843">
        <v>7694951539.3400097</v>
      </c>
      <c r="I109" s="843">
        <v>352639371.89999986</v>
      </c>
      <c r="J109" s="843">
        <v>0</v>
      </c>
      <c r="K109" s="843">
        <v>0</v>
      </c>
      <c r="L109" s="852">
        <v>63034593.539999969</v>
      </c>
    </row>
    <row r="110" spans="1:12" ht="18.95" customHeight="1">
      <c r="A110" s="235"/>
      <c r="B110" s="237"/>
      <c r="C110" s="237"/>
      <c r="D110" s="240" t="s">
        <v>44</v>
      </c>
      <c r="E110" s="369">
        <v>0.63609719543712395</v>
      </c>
      <c r="F110" s="196">
        <v>0.71568881474574242</v>
      </c>
      <c r="G110" s="196">
        <v>0.96703937469230894</v>
      </c>
      <c r="H110" s="196">
        <v>0.61357882323532065</v>
      </c>
      <c r="I110" s="196">
        <v>0.6013026859507653</v>
      </c>
      <c r="J110" s="196">
        <v>0</v>
      </c>
      <c r="K110" s="196">
        <v>0</v>
      </c>
      <c r="L110" s="370">
        <v>0.99885263980224015</v>
      </c>
    </row>
    <row r="111" spans="1:12" ht="18.95" customHeight="1">
      <c r="A111" s="241"/>
      <c r="B111" s="242"/>
      <c r="C111" s="242"/>
      <c r="D111" s="240" t="s">
        <v>45</v>
      </c>
      <c r="E111" s="371">
        <v>0.59191642654048504</v>
      </c>
      <c r="F111" s="372">
        <v>0.668926936969229</v>
      </c>
      <c r="G111" s="372">
        <v>0.73776375721689702</v>
      </c>
      <c r="H111" s="372">
        <v>0.58915822819869146</v>
      </c>
      <c r="I111" s="372">
        <v>0.37524528285624043</v>
      </c>
      <c r="J111" s="372">
        <v>0</v>
      </c>
      <c r="K111" s="372">
        <v>0</v>
      </c>
      <c r="L111" s="373">
        <v>0.49935616026960444</v>
      </c>
    </row>
    <row r="112" spans="1:12" ht="18.95" customHeight="1">
      <c r="A112" s="235" t="s">
        <v>401</v>
      </c>
      <c r="B112" s="236" t="s">
        <v>47</v>
      </c>
      <c r="C112" s="237" t="s">
        <v>402</v>
      </c>
      <c r="D112" s="238" t="s">
        <v>41</v>
      </c>
      <c r="E112" s="848">
        <v>13396411000</v>
      </c>
      <c r="F112" s="849">
        <v>178258000</v>
      </c>
      <c r="G112" s="849">
        <v>315122000</v>
      </c>
      <c r="H112" s="849">
        <v>12403797000</v>
      </c>
      <c r="I112" s="849">
        <v>483635000</v>
      </c>
      <c r="J112" s="850">
        <v>0</v>
      </c>
      <c r="K112" s="850">
        <v>0</v>
      </c>
      <c r="L112" s="861">
        <v>15599000</v>
      </c>
    </row>
    <row r="113" spans="1:12" ht="18.95" customHeight="1">
      <c r="A113" s="235"/>
      <c r="B113" s="236"/>
      <c r="C113" s="237"/>
      <c r="D113" s="240" t="s">
        <v>42</v>
      </c>
      <c r="E113" s="851">
        <v>13626358055.999998</v>
      </c>
      <c r="F113" s="843">
        <v>178258000</v>
      </c>
      <c r="G113" s="843">
        <v>305417920.27999997</v>
      </c>
      <c r="H113" s="843">
        <v>12541989466.719997</v>
      </c>
      <c r="I113" s="843">
        <v>584701307</v>
      </c>
      <c r="J113" s="843">
        <v>0</v>
      </c>
      <c r="K113" s="843">
        <v>0</v>
      </c>
      <c r="L113" s="852">
        <v>15991362</v>
      </c>
    </row>
    <row r="114" spans="1:12" ht="18.95" customHeight="1">
      <c r="A114" s="235"/>
      <c r="B114" s="236"/>
      <c r="C114" s="237"/>
      <c r="D114" s="240" t="s">
        <v>43</v>
      </c>
      <c r="E114" s="851">
        <v>7471500592.2600031</v>
      </c>
      <c r="F114" s="843">
        <v>97945961.770000011</v>
      </c>
      <c r="G114" s="843">
        <v>189976234.80000001</v>
      </c>
      <c r="H114" s="843">
        <v>7022133573.9100027</v>
      </c>
      <c r="I114" s="843">
        <v>154813896.14000002</v>
      </c>
      <c r="J114" s="843">
        <v>0</v>
      </c>
      <c r="K114" s="843">
        <v>0</v>
      </c>
      <c r="L114" s="852">
        <v>6630925.6400000025</v>
      </c>
    </row>
    <row r="115" spans="1:12" ht="18.95" customHeight="1">
      <c r="A115" s="239"/>
      <c r="B115" s="237"/>
      <c r="C115" s="237"/>
      <c r="D115" s="240" t="s">
        <v>44</v>
      </c>
      <c r="E115" s="369">
        <v>0.55772404954282184</v>
      </c>
      <c r="F115" s="196">
        <v>0.54946180126558142</v>
      </c>
      <c r="G115" s="196">
        <v>0.6028656672653766</v>
      </c>
      <c r="H115" s="196">
        <v>0.56612774087724937</v>
      </c>
      <c r="I115" s="196">
        <v>0.32010482314141864</v>
      </c>
      <c r="J115" s="196">
        <v>0</v>
      </c>
      <c r="K115" s="196">
        <v>0</v>
      </c>
      <c r="L115" s="370">
        <v>0.42508658503750257</v>
      </c>
    </row>
    <row r="116" spans="1:12" ht="18.95" customHeight="1">
      <c r="A116" s="241"/>
      <c r="B116" s="242"/>
      <c r="C116" s="242"/>
      <c r="D116" s="245" t="s">
        <v>45</v>
      </c>
      <c r="E116" s="371">
        <v>0.54831236354971091</v>
      </c>
      <c r="F116" s="372">
        <v>0.54946180126558142</v>
      </c>
      <c r="G116" s="372">
        <v>0.6220205894462062</v>
      </c>
      <c r="H116" s="372">
        <v>0.55988992755440758</v>
      </c>
      <c r="I116" s="372">
        <v>0.26477432885232122</v>
      </c>
      <c r="J116" s="372">
        <v>0</v>
      </c>
      <c r="K116" s="372">
        <v>0</v>
      </c>
      <c r="L116" s="373">
        <v>0.41465671529416959</v>
      </c>
    </row>
    <row r="117" spans="1:12" ht="18.95" customHeight="1">
      <c r="A117" s="235" t="s">
        <v>403</v>
      </c>
      <c r="B117" s="236" t="s">
        <v>47</v>
      </c>
      <c r="C117" s="237" t="s">
        <v>404</v>
      </c>
      <c r="D117" s="238" t="s">
        <v>41</v>
      </c>
      <c r="E117" s="848">
        <v>0</v>
      </c>
      <c r="F117" s="849">
        <v>0</v>
      </c>
      <c r="G117" s="849">
        <v>0</v>
      </c>
      <c r="H117" s="849">
        <v>0</v>
      </c>
      <c r="I117" s="849">
        <v>0</v>
      </c>
      <c r="J117" s="850">
        <v>0</v>
      </c>
      <c r="K117" s="850">
        <v>0</v>
      </c>
      <c r="L117" s="861">
        <v>0</v>
      </c>
    </row>
    <row r="118" spans="1:12" ht="18.95" customHeight="1">
      <c r="A118" s="235"/>
      <c r="B118" s="236"/>
      <c r="C118" s="237" t="s">
        <v>405</v>
      </c>
      <c r="D118" s="240" t="s">
        <v>42</v>
      </c>
      <c r="E118" s="851">
        <v>3960347</v>
      </c>
      <c r="F118" s="843">
        <v>3960347</v>
      </c>
      <c r="G118" s="843">
        <v>0</v>
      </c>
      <c r="H118" s="843">
        <v>0</v>
      </c>
      <c r="I118" s="843">
        <v>0</v>
      </c>
      <c r="J118" s="843">
        <v>0</v>
      </c>
      <c r="K118" s="843">
        <v>0</v>
      </c>
      <c r="L118" s="852">
        <v>0</v>
      </c>
    </row>
    <row r="119" spans="1:12" ht="18.95" customHeight="1">
      <c r="A119" s="235"/>
      <c r="B119" s="236"/>
      <c r="C119" s="237" t="s">
        <v>406</v>
      </c>
      <c r="D119" s="240" t="s">
        <v>43</v>
      </c>
      <c r="E119" s="851">
        <v>2233059</v>
      </c>
      <c r="F119" s="843">
        <v>2233059</v>
      </c>
      <c r="G119" s="843">
        <v>0</v>
      </c>
      <c r="H119" s="843">
        <v>0</v>
      </c>
      <c r="I119" s="843">
        <v>0</v>
      </c>
      <c r="J119" s="843">
        <v>0</v>
      </c>
      <c r="K119" s="843">
        <v>0</v>
      </c>
      <c r="L119" s="852">
        <v>0</v>
      </c>
    </row>
    <row r="120" spans="1:12" ht="18.95" customHeight="1">
      <c r="A120" s="239"/>
      <c r="B120" s="237"/>
      <c r="C120" s="237" t="s">
        <v>407</v>
      </c>
      <c r="D120" s="240" t="s">
        <v>44</v>
      </c>
      <c r="E120" s="369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370">
        <v>0</v>
      </c>
    </row>
    <row r="121" spans="1:12" ht="18.95" customHeight="1">
      <c r="A121" s="241"/>
      <c r="B121" s="242"/>
      <c r="C121" s="242" t="s">
        <v>408</v>
      </c>
      <c r="D121" s="245" t="s">
        <v>45</v>
      </c>
      <c r="E121" s="371">
        <v>0.56385437942685324</v>
      </c>
      <c r="F121" s="372">
        <v>0.56385437942685324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3">
        <v>0</v>
      </c>
    </row>
    <row r="122" spans="1:12" ht="18.95" customHeight="1">
      <c r="A122" s="235" t="s">
        <v>409</v>
      </c>
      <c r="B122" s="236" t="s">
        <v>47</v>
      </c>
      <c r="C122" s="237" t="s">
        <v>410</v>
      </c>
      <c r="D122" s="238" t="s">
        <v>41</v>
      </c>
      <c r="E122" s="848">
        <v>29200000000</v>
      </c>
      <c r="F122" s="849">
        <v>0</v>
      </c>
      <c r="G122" s="849">
        <v>0</v>
      </c>
      <c r="H122" s="849">
        <v>100000</v>
      </c>
      <c r="I122" s="849">
        <v>0</v>
      </c>
      <c r="J122" s="850">
        <v>29199900000</v>
      </c>
      <c r="K122" s="850">
        <v>0</v>
      </c>
      <c r="L122" s="861">
        <v>0</v>
      </c>
    </row>
    <row r="123" spans="1:12" ht="18.95" customHeight="1">
      <c r="A123" s="235"/>
      <c r="B123" s="236"/>
      <c r="C123" s="237"/>
      <c r="D123" s="240" t="s">
        <v>42</v>
      </c>
      <c r="E123" s="851">
        <v>29200000000</v>
      </c>
      <c r="F123" s="843">
        <v>0</v>
      </c>
      <c r="G123" s="843">
        <v>0</v>
      </c>
      <c r="H123" s="843">
        <v>100000</v>
      </c>
      <c r="I123" s="843">
        <v>0</v>
      </c>
      <c r="J123" s="843">
        <v>29199900000</v>
      </c>
      <c r="K123" s="843">
        <v>0</v>
      </c>
      <c r="L123" s="852">
        <v>0</v>
      </c>
    </row>
    <row r="124" spans="1:12" ht="18.95" customHeight="1">
      <c r="A124" s="235"/>
      <c r="B124" s="236"/>
      <c r="C124" s="237"/>
      <c r="D124" s="240" t="s">
        <v>43</v>
      </c>
      <c r="E124" s="851">
        <v>19596235857.109997</v>
      </c>
      <c r="F124" s="843">
        <v>0</v>
      </c>
      <c r="G124" s="843">
        <v>0</v>
      </c>
      <c r="H124" s="843">
        <v>0</v>
      </c>
      <c r="I124" s="843">
        <v>0</v>
      </c>
      <c r="J124" s="843">
        <v>19596235857.109997</v>
      </c>
      <c r="K124" s="843">
        <v>0</v>
      </c>
      <c r="L124" s="852">
        <v>0</v>
      </c>
    </row>
    <row r="125" spans="1:12" ht="18.95" customHeight="1">
      <c r="A125" s="239"/>
      <c r="B125" s="237"/>
      <c r="C125" s="237"/>
      <c r="D125" s="240" t="s">
        <v>44</v>
      </c>
      <c r="E125" s="369">
        <v>0.67110396770924652</v>
      </c>
      <c r="F125" s="196">
        <v>0</v>
      </c>
      <c r="G125" s="196">
        <v>0</v>
      </c>
      <c r="H125" s="196">
        <v>0</v>
      </c>
      <c r="I125" s="196">
        <v>0</v>
      </c>
      <c r="J125" s="196">
        <v>0.67110626601837664</v>
      </c>
      <c r="K125" s="196">
        <v>0</v>
      </c>
      <c r="L125" s="370">
        <v>0</v>
      </c>
    </row>
    <row r="126" spans="1:12" ht="18.95" customHeight="1">
      <c r="A126" s="241"/>
      <c r="B126" s="242"/>
      <c r="C126" s="242"/>
      <c r="D126" s="245" t="s">
        <v>45</v>
      </c>
      <c r="E126" s="371">
        <v>0.67110396770924652</v>
      </c>
      <c r="F126" s="372">
        <v>0</v>
      </c>
      <c r="G126" s="372">
        <v>0</v>
      </c>
      <c r="H126" s="372">
        <v>0</v>
      </c>
      <c r="I126" s="372">
        <v>0</v>
      </c>
      <c r="J126" s="372">
        <v>0.67110626601837664</v>
      </c>
      <c r="K126" s="372">
        <v>0</v>
      </c>
      <c r="L126" s="373">
        <v>0</v>
      </c>
    </row>
    <row r="127" spans="1:12" ht="18.95" customHeight="1">
      <c r="A127" s="235" t="s">
        <v>411</v>
      </c>
      <c r="B127" s="236" t="s">
        <v>47</v>
      </c>
      <c r="C127" s="237" t="s">
        <v>412</v>
      </c>
      <c r="D127" s="238" t="s">
        <v>41</v>
      </c>
      <c r="E127" s="848">
        <v>110806380000</v>
      </c>
      <c r="F127" s="849">
        <v>72654657000</v>
      </c>
      <c r="G127" s="849">
        <v>1192933000</v>
      </c>
      <c r="H127" s="849">
        <v>4786249000</v>
      </c>
      <c r="I127" s="849">
        <v>3362972000</v>
      </c>
      <c r="J127" s="850">
        <v>0</v>
      </c>
      <c r="K127" s="850">
        <v>22207223000</v>
      </c>
      <c r="L127" s="861">
        <v>6602346000</v>
      </c>
    </row>
    <row r="128" spans="1:12" ht="18.95" customHeight="1">
      <c r="A128" s="239"/>
      <c r="B128" s="237"/>
      <c r="C128" s="237"/>
      <c r="D128" s="240" t="s">
        <v>42</v>
      </c>
      <c r="E128" s="851">
        <v>100831170032.26001</v>
      </c>
      <c r="F128" s="843">
        <v>66426003163.210007</v>
      </c>
      <c r="G128" s="843">
        <v>1146775472</v>
      </c>
      <c r="H128" s="843">
        <v>2440343588.2999997</v>
      </c>
      <c r="I128" s="843">
        <v>2677635942.6900001</v>
      </c>
      <c r="J128" s="843">
        <v>0</v>
      </c>
      <c r="K128" s="843">
        <v>22207223000</v>
      </c>
      <c r="L128" s="852">
        <v>5933188866.0600004</v>
      </c>
    </row>
    <row r="129" spans="1:12" ht="18.95" customHeight="1">
      <c r="A129" s="239"/>
      <c r="B129" s="237"/>
      <c r="C129" s="237"/>
      <c r="D129" s="240" t="s">
        <v>43</v>
      </c>
      <c r="E129" s="851">
        <v>55289701160.129997</v>
      </c>
      <c r="F129" s="843">
        <v>40064482556.32</v>
      </c>
      <c r="G129" s="843">
        <v>0</v>
      </c>
      <c r="H129" s="843">
        <v>587289.2699999999</v>
      </c>
      <c r="I129" s="843">
        <v>79499000</v>
      </c>
      <c r="J129" s="843">
        <v>0</v>
      </c>
      <c r="K129" s="843">
        <v>14290829031.559999</v>
      </c>
      <c r="L129" s="852">
        <v>854303282.98000002</v>
      </c>
    </row>
    <row r="130" spans="1:12" ht="18.95" customHeight="1">
      <c r="A130" s="239"/>
      <c r="B130" s="237"/>
      <c r="C130" s="237"/>
      <c r="D130" s="240" t="s">
        <v>44</v>
      </c>
      <c r="E130" s="369">
        <v>0.49897579146733245</v>
      </c>
      <c r="F130" s="196">
        <v>0.55143722660916283</v>
      </c>
      <c r="G130" s="196">
        <v>0</v>
      </c>
      <c r="H130" s="196">
        <v>1.2270345107410832E-4</v>
      </c>
      <c r="I130" s="196">
        <v>2.3639506959915218E-2</v>
      </c>
      <c r="J130" s="196">
        <v>0</v>
      </c>
      <c r="K130" s="196">
        <v>0.64352166101812913</v>
      </c>
      <c r="L130" s="370">
        <v>0.12939389771151041</v>
      </c>
    </row>
    <row r="131" spans="1:12" ht="18.95" customHeight="1">
      <c r="A131" s="241"/>
      <c r="B131" s="242"/>
      <c r="C131" s="242"/>
      <c r="D131" s="243" t="s">
        <v>45</v>
      </c>
      <c r="E131" s="371">
        <v>0.54833937900790564</v>
      </c>
      <c r="F131" s="372">
        <v>0.60314456159406082</v>
      </c>
      <c r="G131" s="372">
        <v>0</v>
      </c>
      <c r="H131" s="372">
        <v>2.4065843548248849E-4</v>
      </c>
      <c r="I131" s="372">
        <v>2.9689995840186514E-2</v>
      </c>
      <c r="J131" s="372">
        <v>0</v>
      </c>
      <c r="K131" s="372">
        <v>0.64352166101812913</v>
      </c>
      <c r="L131" s="373">
        <v>0.14398720523914649</v>
      </c>
    </row>
    <row r="132" spans="1:12" ht="18.95" customHeight="1">
      <c r="A132" s="252" t="s">
        <v>413</v>
      </c>
      <c r="B132" s="248" t="s">
        <v>47</v>
      </c>
      <c r="C132" s="253" t="s">
        <v>115</v>
      </c>
      <c r="D132" s="250" t="s">
        <v>41</v>
      </c>
      <c r="E132" s="848">
        <v>2085616000</v>
      </c>
      <c r="F132" s="849">
        <v>148184000</v>
      </c>
      <c r="G132" s="849">
        <v>30173000</v>
      </c>
      <c r="H132" s="849">
        <v>1764693000</v>
      </c>
      <c r="I132" s="849">
        <v>90312000</v>
      </c>
      <c r="J132" s="850">
        <v>0</v>
      </c>
      <c r="K132" s="850">
        <v>0</v>
      </c>
      <c r="L132" s="861">
        <v>52254000</v>
      </c>
    </row>
    <row r="133" spans="1:12" ht="18.95" customHeight="1">
      <c r="A133" s="235"/>
      <c r="B133" s="237"/>
      <c r="C133" s="237"/>
      <c r="D133" s="240" t="s">
        <v>42</v>
      </c>
      <c r="E133" s="851">
        <v>3972521231.8999996</v>
      </c>
      <c r="F133" s="843">
        <v>1936537175.9399998</v>
      </c>
      <c r="G133" s="843">
        <v>30801215.509999998</v>
      </c>
      <c r="H133" s="843">
        <v>1834075813.4499998</v>
      </c>
      <c r="I133" s="843">
        <v>101623198</v>
      </c>
      <c r="J133" s="843">
        <v>0</v>
      </c>
      <c r="K133" s="843">
        <v>0</v>
      </c>
      <c r="L133" s="852">
        <v>69483829</v>
      </c>
    </row>
    <row r="134" spans="1:12" ht="18.95" customHeight="1">
      <c r="A134" s="235"/>
      <c r="B134" s="237"/>
      <c r="C134" s="237"/>
      <c r="D134" s="240" t="s">
        <v>43</v>
      </c>
      <c r="E134" s="851">
        <v>2327921450.8899984</v>
      </c>
      <c r="F134" s="843">
        <v>1220065650</v>
      </c>
      <c r="G134" s="843">
        <v>9991904.0700000022</v>
      </c>
      <c r="H134" s="843">
        <v>1034593570.1599985</v>
      </c>
      <c r="I134" s="843">
        <v>30135712.920000002</v>
      </c>
      <c r="J134" s="843">
        <v>0</v>
      </c>
      <c r="K134" s="843">
        <v>0</v>
      </c>
      <c r="L134" s="852">
        <v>33134613.739999998</v>
      </c>
    </row>
    <row r="135" spans="1:12" ht="18.95" customHeight="1">
      <c r="A135" s="235"/>
      <c r="B135" s="237"/>
      <c r="C135" s="237"/>
      <c r="D135" s="240" t="s">
        <v>44</v>
      </c>
      <c r="E135" s="369">
        <v>1.1161793210686908</v>
      </c>
      <c r="F135" s="196">
        <v>8.2334506424445291</v>
      </c>
      <c r="G135" s="196">
        <v>0.33115381533158794</v>
      </c>
      <c r="H135" s="196">
        <v>0.58627396955731026</v>
      </c>
      <c r="I135" s="196">
        <v>0.33368448179643906</v>
      </c>
      <c r="J135" s="196">
        <v>0</v>
      </c>
      <c r="K135" s="196">
        <v>0</v>
      </c>
      <c r="L135" s="370">
        <v>0.63410674283308455</v>
      </c>
    </row>
    <row r="136" spans="1:12" ht="18.95" customHeight="1">
      <c r="A136" s="254"/>
      <c r="B136" s="242"/>
      <c r="C136" s="242"/>
      <c r="D136" s="243" t="s">
        <v>45</v>
      </c>
      <c r="E136" s="371">
        <v>0.58600604376797427</v>
      </c>
      <c r="F136" s="372">
        <v>0.63002438845914599</v>
      </c>
      <c r="G136" s="372">
        <v>0.32439966749870652</v>
      </c>
      <c r="H136" s="372">
        <v>0.56409531305789906</v>
      </c>
      <c r="I136" s="372">
        <v>0.29654363878609685</v>
      </c>
      <c r="J136" s="372">
        <v>0</v>
      </c>
      <c r="K136" s="372">
        <v>0</v>
      </c>
      <c r="L136" s="373">
        <v>0.47686798808971792</v>
      </c>
    </row>
    <row r="137" spans="1:12" ht="18.95" hidden="1" customHeight="1">
      <c r="A137" s="235" t="s">
        <v>414</v>
      </c>
      <c r="B137" s="236" t="s">
        <v>47</v>
      </c>
      <c r="C137" s="237" t="s">
        <v>846</v>
      </c>
      <c r="D137" s="238" t="s">
        <v>41</v>
      </c>
      <c r="E137" s="848">
        <v>0</v>
      </c>
      <c r="F137" s="849">
        <v>0</v>
      </c>
      <c r="G137" s="849">
        <v>0</v>
      </c>
      <c r="H137" s="849">
        <v>0</v>
      </c>
      <c r="I137" s="849">
        <v>0</v>
      </c>
      <c r="J137" s="850">
        <v>0</v>
      </c>
      <c r="K137" s="850">
        <v>0</v>
      </c>
      <c r="L137" s="861">
        <v>0</v>
      </c>
    </row>
    <row r="138" spans="1:12" ht="18.95" hidden="1" customHeight="1">
      <c r="A138" s="235"/>
      <c r="B138" s="236"/>
      <c r="C138" s="237"/>
      <c r="D138" s="240" t="s">
        <v>42</v>
      </c>
      <c r="E138" s="851">
        <v>0</v>
      </c>
      <c r="F138" s="843">
        <v>0</v>
      </c>
      <c r="G138" s="843">
        <v>0</v>
      </c>
      <c r="H138" s="843">
        <v>0</v>
      </c>
      <c r="I138" s="843">
        <v>0</v>
      </c>
      <c r="J138" s="843">
        <v>0</v>
      </c>
      <c r="K138" s="843">
        <v>0</v>
      </c>
      <c r="L138" s="852">
        <v>0</v>
      </c>
    </row>
    <row r="139" spans="1:12" ht="18.95" hidden="1" customHeight="1">
      <c r="A139" s="235"/>
      <c r="B139" s="236"/>
      <c r="C139" s="237"/>
      <c r="D139" s="240" t="s">
        <v>43</v>
      </c>
      <c r="E139" s="851"/>
      <c r="F139" s="843"/>
      <c r="G139" s="843"/>
      <c r="H139" s="843">
        <v>0</v>
      </c>
      <c r="I139" s="843">
        <v>0</v>
      </c>
      <c r="J139" s="843">
        <v>0</v>
      </c>
      <c r="K139" s="843">
        <v>0</v>
      </c>
      <c r="L139" s="852"/>
    </row>
    <row r="140" spans="1:12" ht="18.95" hidden="1" customHeight="1">
      <c r="A140" s="239"/>
      <c r="B140" s="237"/>
      <c r="C140" s="237"/>
      <c r="D140" s="240" t="s">
        <v>44</v>
      </c>
      <c r="E140" s="369">
        <v>0</v>
      </c>
      <c r="F140" s="196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370">
        <v>0</v>
      </c>
    </row>
    <row r="141" spans="1:12" ht="18.95" hidden="1" customHeight="1">
      <c r="A141" s="241"/>
      <c r="B141" s="242"/>
      <c r="C141" s="242"/>
      <c r="D141" s="246" t="s">
        <v>45</v>
      </c>
      <c r="E141" s="371">
        <v>0</v>
      </c>
      <c r="F141" s="372">
        <v>0</v>
      </c>
      <c r="G141" s="372">
        <v>0</v>
      </c>
      <c r="H141" s="372">
        <v>0</v>
      </c>
      <c r="I141" s="372">
        <v>0</v>
      </c>
      <c r="J141" s="372">
        <v>0</v>
      </c>
      <c r="K141" s="372">
        <v>0</v>
      </c>
      <c r="L141" s="373">
        <v>0</v>
      </c>
    </row>
    <row r="142" spans="1:12" ht="18.95" customHeight="1">
      <c r="A142" s="235" t="s">
        <v>415</v>
      </c>
      <c r="B142" s="236" t="s">
        <v>47</v>
      </c>
      <c r="C142" s="237" t="s">
        <v>416</v>
      </c>
      <c r="D142" s="251" t="s">
        <v>41</v>
      </c>
      <c r="E142" s="848">
        <v>8248570000</v>
      </c>
      <c r="F142" s="849">
        <v>4326004000</v>
      </c>
      <c r="G142" s="849">
        <v>11516000</v>
      </c>
      <c r="H142" s="849">
        <v>2791181000</v>
      </c>
      <c r="I142" s="849">
        <v>1034187000</v>
      </c>
      <c r="J142" s="850">
        <v>0</v>
      </c>
      <c r="K142" s="850">
        <v>0</v>
      </c>
      <c r="L142" s="861">
        <v>85682000</v>
      </c>
    </row>
    <row r="143" spans="1:12" ht="18.95" customHeight="1">
      <c r="A143" s="235"/>
      <c r="B143" s="236"/>
      <c r="C143" s="237"/>
      <c r="D143" s="240" t="s">
        <v>42</v>
      </c>
      <c r="E143" s="851">
        <v>8422709223.1299992</v>
      </c>
      <c r="F143" s="843">
        <v>4381002890.5100002</v>
      </c>
      <c r="G143" s="843">
        <v>12783426.26</v>
      </c>
      <c r="H143" s="843">
        <v>2756946089.6899991</v>
      </c>
      <c r="I143" s="843">
        <v>1183755012.6699998</v>
      </c>
      <c r="J143" s="843">
        <v>0</v>
      </c>
      <c r="K143" s="843">
        <v>0</v>
      </c>
      <c r="L143" s="852">
        <v>88221804</v>
      </c>
    </row>
    <row r="144" spans="1:12" ht="18.95" customHeight="1">
      <c r="A144" s="235"/>
      <c r="B144" s="236"/>
      <c r="C144" s="237"/>
      <c r="D144" s="240" t="s">
        <v>43</v>
      </c>
      <c r="E144" s="851">
        <v>3733673592.3399997</v>
      </c>
      <c r="F144" s="843">
        <v>2144382975.79</v>
      </c>
      <c r="G144" s="843">
        <v>7313887.8400000008</v>
      </c>
      <c r="H144" s="843">
        <v>1202190123.3199999</v>
      </c>
      <c r="I144" s="843">
        <v>334364501.43999994</v>
      </c>
      <c r="J144" s="843">
        <v>0</v>
      </c>
      <c r="K144" s="843">
        <v>0</v>
      </c>
      <c r="L144" s="852">
        <v>45422103.950000003</v>
      </c>
    </row>
    <row r="145" spans="1:12" ht="18.95" customHeight="1">
      <c r="A145" s="235"/>
      <c r="B145" s="237"/>
      <c r="C145" s="237"/>
      <c r="D145" s="240" t="s">
        <v>44</v>
      </c>
      <c r="E145" s="369">
        <v>0.45264495449999209</v>
      </c>
      <c r="F145" s="196">
        <v>0.49569602242392746</v>
      </c>
      <c r="G145" s="196">
        <v>0.63510662035428977</v>
      </c>
      <c r="H145" s="196">
        <v>0.43071019877249089</v>
      </c>
      <c r="I145" s="196">
        <v>0.32331145280302298</v>
      </c>
      <c r="J145" s="196">
        <v>0</v>
      </c>
      <c r="K145" s="196">
        <v>0</v>
      </c>
      <c r="L145" s="370">
        <v>0.53012422620853861</v>
      </c>
    </row>
    <row r="146" spans="1:12" ht="18.95" customHeight="1">
      <c r="A146" s="241"/>
      <c r="B146" s="242"/>
      <c r="C146" s="242"/>
      <c r="D146" s="243" t="s">
        <v>45</v>
      </c>
      <c r="E146" s="371">
        <v>0.44328653565372794</v>
      </c>
      <c r="F146" s="372">
        <v>0.48947307942551221</v>
      </c>
      <c r="G146" s="372">
        <v>0.5721383055875664</v>
      </c>
      <c r="H146" s="372">
        <v>0.43605862581635702</v>
      </c>
      <c r="I146" s="372">
        <v>0.28246089592966489</v>
      </c>
      <c r="J146" s="372">
        <v>0</v>
      </c>
      <c r="K146" s="372">
        <v>0</v>
      </c>
      <c r="L146" s="373">
        <v>0.51486256107390416</v>
      </c>
    </row>
    <row r="147" spans="1:12" ht="18.95" customHeight="1">
      <c r="A147" s="235" t="s">
        <v>417</v>
      </c>
      <c r="B147" s="236" t="s">
        <v>47</v>
      </c>
      <c r="C147" s="237" t="s">
        <v>418</v>
      </c>
      <c r="D147" s="250" t="s">
        <v>41</v>
      </c>
      <c r="E147" s="848">
        <v>3903045000</v>
      </c>
      <c r="F147" s="849">
        <v>3825830000</v>
      </c>
      <c r="G147" s="849">
        <v>17010000</v>
      </c>
      <c r="H147" s="849">
        <v>59100000</v>
      </c>
      <c r="I147" s="849">
        <v>793000</v>
      </c>
      <c r="J147" s="850">
        <v>0</v>
      </c>
      <c r="K147" s="850">
        <v>0</v>
      </c>
      <c r="L147" s="861">
        <v>312000</v>
      </c>
    </row>
    <row r="148" spans="1:12" ht="18.95" customHeight="1">
      <c r="A148" s="235"/>
      <c r="B148" s="236"/>
      <c r="C148" s="237"/>
      <c r="D148" s="240" t="s">
        <v>42</v>
      </c>
      <c r="E148" s="851">
        <v>4272601146.4699998</v>
      </c>
      <c r="F148" s="843">
        <v>4107389071.75</v>
      </c>
      <c r="G148" s="843">
        <v>16854000</v>
      </c>
      <c r="H148" s="843">
        <v>63783664</v>
      </c>
      <c r="I148" s="843">
        <v>77474152</v>
      </c>
      <c r="J148" s="843">
        <v>0</v>
      </c>
      <c r="K148" s="843">
        <v>0</v>
      </c>
      <c r="L148" s="852">
        <v>7100258.7200000007</v>
      </c>
    </row>
    <row r="149" spans="1:12" ht="18.95" customHeight="1">
      <c r="A149" s="235"/>
      <c r="B149" s="236"/>
      <c r="C149" s="237"/>
      <c r="D149" s="240" t="s">
        <v>43</v>
      </c>
      <c r="E149" s="851">
        <v>2595067551.5800004</v>
      </c>
      <c r="F149" s="843">
        <v>2537912709.2900004</v>
      </c>
      <c r="G149" s="843">
        <v>7980833.2599999998</v>
      </c>
      <c r="H149" s="843">
        <v>30342528.410000011</v>
      </c>
      <c r="I149" s="843">
        <v>14711911.5</v>
      </c>
      <c r="J149" s="843">
        <v>0</v>
      </c>
      <c r="K149" s="843">
        <v>0</v>
      </c>
      <c r="L149" s="852">
        <v>4119569.1200000006</v>
      </c>
    </row>
    <row r="150" spans="1:12" ht="18.95" customHeight="1">
      <c r="A150" s="235"/>
      <c r="B150" s="237"/>
      <c r="C150" s="237"/>
      <c r="D150" s="240" t="s">
        <v>44</v>
      </c>
      <c r="E150" s="369">
        <v>0.66488281625756307</v>
      </c>
      <c r="F150" s="196">
        <v>0.66336264530572464</v>
      </c>
      <c r="G150" s="196">
        <v>0.46918478894767784</v>
      </c>
      <c r="H150" s="196">
        <v>0.51340995617597307</v>
      </c>
      <c r="I150" s="196" t="s">
        <v>866</v>
      </c>
      <c r="J150" s="196">
        <v>0</v>
      </c>
      <c r="K150" s="196">
        <v>0</v>
      </c>
      <c r="L150" s="842" t="s">
        <v>866</v>
      </c>
    </row>
    <row r="151" spans="1:12" ht="18.95" customHeight="1">
      <c r="A151" s="241"/>
      <c r="B151" s="242"/>
      <c r="C151" s="242"/>
      <c r="D151" s="240" t="s">
        <v>45</v>
      </c>
      <c r="E151" s="371">
        <v>0.60737416450024395</v>
      </c>
      <c r="F151" s="372">
        <v>0.61788953151416304</v>
      </c>
      <c r="G151" s="372">
        <v>0.47352754598314939</v>
      </c>
      <c r="H151" s="372">
        <v>0.47571002521899669</v>
      </c>
      <c r="I151" s="372">
        <v>0.18989445021611853</v>
      </c>
      <c r="J151" s="372">
        <v>0</v>
      </c>
      <c r="K151" s="372">
        <v>0</v>
      </c>
      <c r="L151" s="373">
        <v>0.58019986066085216</v>
      </c>
    </row>
    <row r="152" spans="1:12" ht="18.75" customHeight="1">
      <c r="A152" s="235" t="s">
        <v>419</v>
      </c>
      <c r="B152" s="236" t="s">
        <v>47</v>
      </c>
      <c r="C152" s="237" t="s">
        <v>420</v>
      </c>
      <c r="D152" s="238" t="s">
        <v>41</v>
      </c>
      <c r="E152" s="848">
        <v>5003094000</v>
      </c>
      <c r="F152" s="849">
        <v>963696000</v>
      </c>
      <c r="G152" s="849">
        <v>3663871000</v>
      </c>
      <c r="H152" s="849">
        <v>267534000</v>
      </c>
      <c r="I152" s="849">
        <v>4387000</v>
      </c>
      <c r="J152" s="850">
        <v>0</v>
      </c>
      <c r="K152" s="850">
        <v>0</v>
      </c>
      <c r="L152" s="861">
        <v>103606000</v>
      </c>
    </row>
    <row r="153" spans="1:12" ht="18.95" customHeight="1">
      <c r="A153" s="235"/>
      <c r="B153" s="236"/>
      <c r="C153" s="237" t="s">
        <v>421</v>
      </c>
      <c r="D153" s="240" t="s">
        <v>42</v>
      </c>
      <c r="E153" s="851">
        <v>5177386741.7600002</v>
      </c>
      <c r="F153" s="843">
        <v>1072260957.7599999</v>
      </c>
      <c r="G153" s="843">
        <v>3713584332</v>
      </c>
      <c r="H153" s="843">
        <v>284398434</v>
      </c>
      <c r="I153" s="843">
        <v>5770617</v>
      </c>
      <c r="J153" s="843">
        <v>0</v>
      </c>
      <c r="K153" s="843">
        <v>0</v>
      </c>
      <c r="L153" s="852">
        <v>101372401</v>
      </c>
    </row>
    <row r="154" spans="1:12" ht="18.95" customHeight="1">
      <c r="A154" s="235"/>
      <c r="B154" s="236"/>
      <c r="C154" s="237"/>
      <c r="D154" s="240" t="s">
        <v>43</v>
      </c>
      <c r="E154" s="851">
        <v>3290137268.5599999</v>
      </c>
      <c r="F154" s="843">
        <v>618152858.58999956</v>
      </c>
      <c r="G154" s="843">
        <v>2451442345.6100006</v>
      </c>
      <c r="H154" s="843">
        <v>153247790.59999996</v>
      </c>
      <c r="I154" s="843">
        <v>4028686.91</v>
      </c>
      <c r="J154" s="843">
        <v>0</v>
      </c>
      <c r="K154" s="843">
        <v>0</v>
      </c>
      <c r="L154" s="852">
        <v>63265586.849999994</v>
      </c>
    </row>
    <row r="155" spans="1:12" ht="18.95" customHeight="1">
      <c r="A155" s="235"/>
      <c r="B155" s="237"/>
      <c r="C155" s="237"/>
      <c r="D155" s="240" t="s">
        <v>44</v>
      </c>
      <c r="E155" s="369">
        <v>0.65762051813537781</v>
      </c>
      <c r="F155" s="196">
        <v>0.64143968491100878</v>
      </c>
      <c r="G155" s="196">
        <v>0.66908533231928757</v>
      </c>
      <c r="H155" s="196">
        <v>0.5728161302862439</v>
      </c>
      <c r="I155" s="196">
        <v>0.91832389104171419</v>
      </c>
      <c r="J155" s="196">
        <v>0</v>
      </c>
      <c r="K155" s="196">
        <v>0</v>
      </c>
      <c r="L155" s="370">
        <v>0.61063632270331825</v>
      </c>
    </row>
    <row r="156" spans="1:12" ht="18.95" customHeight="1">
      <c r="A156" s="241"/>
      <c r="B156" s="242"/>
      <c r="C156" s="242"/>
      <c r="D156" s="245" t="s">
        <v>45</v>
      </c>
      <c r="E156" s="371">
        <v>0.63548222929190545</v>
      </c>
      <c r="F156" s="372">
        <v>0.5764947927241032</v>
      </c>
      <c r="G156" s="372">
        <v>0.66012836290962695</v>
      </c>
      <c r="H156" s="372">
        <v>0.53884892558866893</v>
      </c>
      <c r="I156" s="372">
        <v>0.69813798247223824</v>
      </c>
      <c r="J156" s="372">
        <v>0</v>
      </c>
      <c r="K156" s="372">
        <v>0</v>
      </c>
      <c r="L156" s="373">
        <v>0.62409083957674039</v>
      </c>
    </row>
    <row r="157" spans="1:12" ht="18.95" customHeight="1">
      <c r="A157" s="235" t="s">
        <v>422</v>
      </c>
      <c r="B157" s="236" t="s">
        <v>47</v>
      </c>
      <c r="C157" s="237" t="s">
        <v>423</v>
      </c>
      <c r="D157" s="238" t="s">
        <v>41</v>
      </c>
      <c r="E157" s="848">
        <v>125019000</v>
      </c>
      <c r="F157" s="849">
        <v>19220000</v>
      </c>
      <c r="G157" s="849">
        <v>3383000</v>
      </c>
      <c r="H157" s="849">
        <v>96095000</v>
      </c>
      <c r="I157" s="849">
        <v>6321000</v>
      </c>
      <c r="J157" s="850">
        <v>0</v>
      </c>
      <c r="K157" s="850">
        <v>0</v>
      </c>
      <c r="L157" s="861">
        <v>0</v>
      </c>
    </row>
    <row r="158" spans="1:12" ht="18.95" customHeight="1">
      <c r="A158" s="235"/>
      <c r="B158" s="236"/>
      <c r="C158" s="237" t="s">
        <v>424</v>
      </c>
      <c r="D158" s="240" t="s">
        <v>42</v>
      </c>
      <c r="E158" s="851">
        <v>304150015.04000002</v>
      </c>
      <c r="F158" s="843">
        <v>191748910</v>
      </c>
      <c r="G158" s="843">
        <v>9289758.4900000002</v>
      </c>
      <c r="H158" s="843">
        <v>96444514.550000012</v>
      </c>
      <c r="I158" s="843">
        <v>6666832</v>
      </c>
      <c r="J158" s="843">
        <v>0</v>
      </c>
      <c r="K158" s="843">
        <v>0</v>
      </c>
      <c r="L158" s="852">
        <v>0</v>
      </c>
    </row>
    <row r="159" spans="1:12" ht="18.95" customHeight="1">
      <c r="A159" s="235"/>
      <c r="B159" s="236"/>
      <c r="C159" s="237"/>
      <c r="D159" s="240" t="s">
        <v>43</v>
      </c>
      <c r="E159" s="851">
        <v>241982163.06</v>
      </c>
      <c r="F159" s="843">
        <v>186924243.13</v>
      </c>
      <c r="G159" s="843">
        <v>6907598.5999999996</v>
      </c>
      <c r="H159" s="843">
        <v>47111647.969999991</v>
      </c>
      <c r="I159" s="843">
        <v>1038673.36</v>
      </c>
      <c r="J159" s="843">
        <v>0</v>
      </c>
      <c r="K159" s="843">
        <v>0</v>
      </c>
      <c r="L159" s="852">
        <v>0</v>
      </c>
    </row>
    <row r="160" spans="1:12" ht="18.95" customHeight="1">
      <c r="A160" s="235"/>
      <c r="B160" s="237"/>
      <c r="C160" s="237"/>
      <c r="D160" s="240" t="s">
        <v>44</v>
      </c>
      <c r="E160" s="369">
        <v>1.9355630988889689</v>
      </c>
      <c r="F160" s="196">
        <v>9.7255069266389178</v>
      </c>
      <c r="G160" s="196">
        <v>2.0418559266922847</v>
      </c>
      <c r="H160" s="196">
        <v>0.4902611787293823</v>
      </c>
      <c r="I160" s="196">
        <v>0.16432105046669832</v>
      </c>
      <c r="J160" s="196">
        <v>0</v>
      </c>
      <c r="K160" s="196">
        <v>0</v>
      </c>
      <c r="L160" s="370">
        <v>0</v>
      </c>
    </row>
    <row r="161" spans="1:12" ht="18.95" customHeight="1">
      <c r="A161" s="241"/>
      <c r="B161" s="242"/>
      <c r="C161" s="242"/>
      <c r="D161" s="245" t="s">
        <v>45</v>
      </c>
      <c r="E161" s="371">
        <v>0.7956013516164907</v>
      </c>
      <c r="F161" s="372">
        <v>0.9748386216641336</v>
      </c>
      <c r="G161" s="372">
        <v>0.74357138642901355</v>
      </c>
      <c r="H161" s="372">
        <v>0.48848447410221307</v>
      </c>
      <c r="I161" s="372">
        <v>0.15579714023092228</v>
      </c>
      <c r="J161" s="372">
        <v>0</v>
      </c>
      <c r="K161" s="372">
        <v>0</v>
      </c>
      <c r="L161" s="373">
        <v>0</v>
      </c>
    </row>
    <row r="162" spans="1:12" ht="18.95" customHeight="1">
      <c r="A162" s="235" t="s">
        <v>441</v>
      </c>
      <c r="B162" s="236" t="s">
        <v>47</v>
      </c>
      <c r="C162" s="237" t="s">
        <v>180</v>
      </c>
      <c r="D162" s="240" t="s">
        <v>41</v>
      </c>
      <c r="E162" s="848">
        <v>37794820000</v>
      </c>
      <c r="F162" s="849">
        <v>34080768000</v>
      </c>
      <c r="G162" s="849">
        <v>24000</v>
      </c>
      <c r="H162" s="849">
        <v>3714028000</v>
      </c>
      <c r="I162" s="849">
        <v>0</v>
      </c>
      <c r="J162" s="850">
        <v>0</v>
      </c>
      <c r="K162" s="850">
        <v>0</v>
      </c>
      <c r="L162" s="861">
        <v>0</v>
      </c>
    </row>
    <row r="163" spans="1:12" ht="18.95" customHeight="1">
      <c r="A163" s="235"/>
      <c r="B163" s="236"/>
      <c r="C163" s="237"/>
      <c r="D163" s="240" t="s">
        <v>42</v>
      </c>
      <c r="E163" s="851">
        <v>38470569669</v>
      </c>
      <c r="F163" s="843">
        <v>34700257402.360001</v>
      </c>
      <c r="G163" s="843">
        <v>21500</v>
      </c>
      <c r="H163" s="843">
        <v>3725677948</v>
      </c>
      <c r="I163" s="843">
        <v>44590818.640000001</v>
      </c>
      <c r="J163" s="843">
        <v>0</v>
      </c>
      <c r="K163" s="843">
        <v>0</v>
      </c>
      <c r="L163" s="852">
        <v>22000</v>
      </c>
    </row>
    <row r="164" spans="1:12" ht="18.95" customHeight="1">
      <c r="A164" s="235"/>
      <c r="B164" s="236"/>
      <c r="C164" s="237"/>
      <c r="D164" s="240" t="s">
        <v>43</v>
      </c>
      <c r="E164" s="851">
        <v>24055970465.829994</v>
      </c>
      <c r="F164" s="843">
        <v>22108570343.729996</v>
      </c>
      <c r="G164" s="843">
        <v>4317.41</v>
      </c>
      <c r="H164" s="843">
        <v>1938086059.4599993</v>
      </c>
      <c r="I164" s="843">
        <v>9294345.2300000004</v>
      </c>
      <c r="J164" s="843">
        <v>0</v>
      </c>
      <c r="K164" s="843">
        <v>0</v>
      </c>
      <c r="L164" s="852">
        <v>15400</v>
      </c>
    </row>
    <row r="165" spans="1:12" ht="18.95" customHeight="1">
      <c r="A165" s="239"/>
      <c r="B165" s="237"/>
      <c r="C165" s="237"/>
      <c r="D165" s="240" t="s">
        <v>44</v>
      </c>
      <c r="E165" s="369">
        <v>0.63648855758090639</v>
      </c>
      <c r="F165" s="196">
        <v>0.64871103678561459</v>
      </c>
      <c r="G165" s="196">
        <v>0.17989208333333331</v>
      </c>
      <c r="H165" s="196">
        <v>0.52182860750107407</v>
      </c>
      <c r="I165" s="196">
        <v>0</v>
      </c>
      <c r="J165" s="196">
        <v>0</v>
      </c>
      <c r="K165" s="196">
        <v>0</v>
      </c>
      <c r="L165" s="370">
        <v>0</v>
      </c>
    </row>
    <row r="166" spans="1:12" ht="18.75" customHeight="1">
      <c r="A166" s="241"/>
      <c r="B166" s="242"/>
      <c r="C166" s="242"/>
      <c r="D166" s="246" t="s">
        <v>45</v>
      </c>
      <c r="E166" s="371">
        <v>0.62530840257389153</v>
      </c>
      <c r="F166" s="372">
        <v>0.63712986585011233</v>
      </c>
      <c r="G166" s="372">
        <v>0.20080976744186047</v>
      </c>
      <c r="H166" s="372">
        <v>0.52019688403298336</v>
      </c>
      <c r="I166" s="372">
        <v>0.20843629952248843</v>
      </c>
      <c r="J166" s="372">
        <v>0</v>
      </c>
      <c r="K166" s="372">
        <v>0</v>
      </c>
      <c r="L166" s="373">
        <v>0.7</v>
      </c>
    </row>
    <row r="167" spans="1:12" ht="18.95" customHeight="1">
      <c r="A167" s="252" t="s">
        <v>425</v>
      </c>
      <c r="B167" s="248" t="s">
        <v>47</v>
      </c>
      <c r="C167" s="253" t="s">
        <v>426</v>
      </c>
      <c r="D167" s="250" t="s">
        <v>41</v>
      </c>
      <c r="E167" s="848">
        <v>1505117000</v>
      </c>
      <c r="F167" s="849">
        <v>908499000</v>
      </c>
      <c r="G167" s="849">
        <v>596000</v>
      </c>
      <c r="H167" s="849">
        <v>306213000</v>
      </c>
      <c r="I167" s="849">
        <v>84545000</v>
      </c>
      <c r="J167" s="850">
        <v>0</v>
      </c>
      <c r="K167" s="850">
        <v>0</v>
      </c>
      <c r="L167" s="861">
        <v>205264000</v>
      </c>
    </row>
    <row r="168" spans="1:12" ht="18.95" customHeight="1">
      <c r="A168" s="235"/>
      <c r="B168" s="236"/>
      <c r="C168" s="237" t="s">
        <v>427</v>
      </c>
      <c r="D168" s="240" t="s">
        <v>42</v>
      </c>
      <c r="E168" s="851">
        <v>1821988331.5800002</v>
      </c>
      <c r="F168" s="843">
        <v>908918838</v>
      </c>
      <c r="G168" s="843">
        <v>988598</v>
      </c>
      <c r="H168" s="843">
        <v>442043281</v>
      </c>
      <c r="I168" s="843">
        <v>258587362.16</v>
      </c>
      <c r="J168" s="843">
        <v>0</v>
      </c>
      <c r="K168" s="843">
        <v>0</v>
      </c>
      <c r="L168" s="852">
        <v>211450252.42000002</v>
      </c>
    </row>
    <row r="169" spans="1:12" ht="18.95" customHeight="1">
      <c r="A169" s="235"/>
      <c r="B169" s="236"/>
      <c r="C169" s="237"/>
      <c r="D169" s="240" t="s">
        <v>43</v>
      </c>
      <c r="E169" s="851">
        <v>887937275.55999982</v>
      </c>
      <c r="F169" s="843">
        <v>464792220.04000002</v>
      </c>
      <c r="G169" s="843">
        <v>377830.45999999996</v>
      </c>
      <c r="H169" s="843">
        <v>220732883.18999988</v>
      </c>
      <c r="I169" s="843">
        <v>89299762.329999998</v>
      </c>
      <c r="J169" s="843">
        <v>0</v>
      </c>
      <c r="K169" s="843">
        <v>0</v>
      </c>
      <c r="L169" s="852">
        <v>112734579.53999999</v>
      </c>
    </row>
    <row r="170" spans="1:12" ht="18.95" customHeight="1">
      <c r="A170" s="235"/>
      <c r="B170" s="237"/>
      <c r="C170" s="237"/>
      <c r="D170" s="240" t="s">
        <v>44</v>
      </c>
      <c r="E170" s="369">
        <v>0.58994568233565881</v>
      </c>
      <c r="F170" s="196">
        <v>0.51160454776504982</v>
      </c>
      <c r="G170" s="196">
        <v>0.63394372483221473</v>
      </c>
      <c r="H170" s="196">
        <v>0.72084752505608796</v>
      </c>
      <c r="I170" s="196">
        <v>1.0562394266958424</v>
      </c>
      <c r="J170" s="196">
        <v>0</v>
      </c>
      <c r="K170" s="196">
        <v>0</v>
      </c>
      <c r="L170" s="370">
        <v>0.54921749327695057</v>
      </c>
    </row>
    <row r="171" spans="1:12" ht="18.95" customHeight="1">
      <c r="A171" s="241"/>
      <c r="B171" s="242"/>
      <c r="C171" s="242"/>
      <c r="D171" s="245" t="s">
        <v>45</v>
      </c>
      <c r="E171" s="371">
        <v>0.48734520423080552</v>
      </c>
      <c r="F171" s="372">
        <v>0.51136823290266098</v>
      </c>
      <c r="G171" s="372">
        <v>0.38218816950873857</v>
      </c>
      <c r="H171" s="372">
        <v>0.49934676688367058</v>
      </c>
      <c r="I171" s="372">
        <v>0.34533691663843219</v>
      </c>
      <c r="J171" s="372">
        <v>0</v>
      </c>
      <c r="K171" s="372">
        <v>0</v>
      </c>
      <c r="L171" s="373">
        <v>0.53314942048911451</v>
      </c>
    </row>
    <row r="172" spans="1:12" ht="18.95" customHeight="1">
      <c r="A172" s="235" t="s">
        <v>428</v>
      </c>
      <c r="B172" s="236" t="s">
        <v>47</v>
      </c>
      <c r="C172" s="237" t="s">
        <v>429</v>
      </c>
      <c r="D172" s="240" t="s">
        <v>41</v>
      </c>
      <c r="E172" s="848">
        <v>2501951000</v>
      </c>
      <c r="F172" s="849">
        <v>1559510000</v>
      </c>
      <c r="G172" s="849">
        <v>8302000</v>
      </c>
      <c r="H172" s="849">
        <v>314445000</v>
      </c>
      <c r="I172" s="849">
        <v>600278000</v>
      </c>
      <c r="J172" s="850">
        <v>0</v>
      </c>
      <c r="K172" s="850">
        <v>0</v>
      </c>
      <c r="L172" s="861">
        <v>19416000</v>
      </c>
    </row>
    <row r="173" spans="1:12" ht="18.95" customHeight="1">
      <c r="A173" s="235"/>
      <c r="B173" s="236"/>
      <c r="C173" s="237" t="s">
        <v>430</v>
      </c>
      <c r="D173" s="240" t="s">
        <v>42</v>
      </c>
      <c r="E173" s="851">
        <v>2701555845.25</v>
      </c>
      <c r="F173" s="843">
        <v>1680753737</v>
      </c>
      <c r="G173" s="843">
        <v>8316860</v>
      </c>
      <c r="H173" s="843">
        <v>319474664</v>
      </c>
      <c r="I173" s="843">
        <v>659735527.25</v>
      </c>
      <c r="J173" s="843">
        <v>0</v>
      </c>
      <c r="K173" s="843">
        <v>0</v>
      </c>
      <c r="L173" s="852">
        <v>33275057</v>
      </c>
    </row>
    <row r="174" spans="1:12" ht="18.95" customHeight="1">
      <c r="A174" s="235"/>
      <c r="B174" s="236"/>
      <c r="C174" s="237"/>
      <c r="D174" s="240" t="s">
        <v>43</v>
      </c>
      <c r="E174" s="851">
        <v>1273036390.0799999</v>
      </c>
      <c r="F174" s="843">
        <v>933417838.17999995</v>
      </c>
      <c r="G174" s="843">
        <v>4069982.6000000006</v>
      </c>
      <c r="H174" s="843">
        <v>144255905.58000001</v>
      </c>
      <c r="I174" s="843">
        <v>175481837.34</v>
      </c>
      <c r="J174" s="843">
        <v>0</v>
      </c>
      <c r="K174" s="843">
        <v>0</v>
      </c>
      <c r="L174" s="852">
        <v>15810826.380000001</v>
      </c>
    </row>
    <row r="175" spans="1:12" ht="18.95" customHeight="1">
      <c r="A175" s="239"/>
      <c r="B175" s="237"/>
      <c r="C175" s="237"/>
      <c r="D175" s="240" t="s">
        <v>44</v>
      </c>
      <c r="E175" s="369">
        <v>0.50881747487460782</v>
      </c>
      <c r="F175" s="196">
        <v>0.59853276874146366</v>
      </c>
      <c r="G175" s="196">
        <v>0.49024121898337758</v>
      </c>
      <c r="H175" s="196">
        <v>0.45876355349902215</v>
      </c>
      <c r="I175" s="196">
        <v>0.29233428068328343</v>
      </c>
      <c r="J175" s="196">
        <v>0</v>
      </c>
      <c r="K175" s="196">
        <v>0</v>
      </c>
      <c r="L175" s="370">
        <v>0.81431944684796054</v>
      </c>
    </row>
    <row r="176" spans="1:12" ht="18.95" customHeight="1">
      <c r="A176" s="241"/>
      <c r="B176" s="242"/>
      <c r="C176" s="242"/>
      <c r="D176" s="246" t="s">
        <v>45</v>
      </c>
      <c r="E176" s="371">
        <v>0.47122342198415451</v>
      </c>
      <c r="F176" s="372">
        <v>0.55535669362608109</v>
      </c>
      <c r="G176" s="372">
        <v>0.489365289303896</v>
      </c>
      <c r="H176" s="372">
        <v>0.45154098848977897</v>
      </c>
      <c r="I176" s="372">
        <v>0.2659881575143716</v>
      </c>
      <c r="J176" s="372">
        <v>0</v>
      </c>
      <c r="K176" s="372">
        <v>0</v>
      </c>
      <c r="L176" s="373">
        <v>0.47515550101086229</v>
      </c>
    </row>
    <row r="177" spans="1:12" ht="18.95" customHeight="1">
      <c r="A177" s="235" t="s">
        <v>431</v>
      </c>
      <c r="B177" s="236" t="s">
        <v>47</v>
      </c>
      <c r="C177" s="237" t="s">
        <v>432</v>
      </c>
      <c r="D177" s="251" t="s">
        <v>41</v>
      </c>
      <c r="E177" s="848">
        <v>112172000</v>
      </c>
      <c r="F177" s="849">
        <v>106443000</v>
      </c>
      <c r="G177" s="849">
        <v>56000</v>
      </c>
      <c r="H177" s="849">
        <v>16000</v>
      </c>
      <c r="I177" s="849">
        <v>645000</v>
      </c>
      <c r="J177" s="850">
        <v>0</v>
      </c>
      <c r="K177" s="850">
        <v>0</v>
      </c>
      <c r="L177" s="861">
        <v>5012000</v>
      </c>
    </row>
    <row r="178" spans="1:12" ht="18.95" customHeight="1">
      <c r="A178" s="239"/>
      <c r="B178" s="237"/>
      <c r="C178" s="237" t="s">
        <v>433</v>
      </c>
      <c r="D178" s="240" t="s">
        <v>42</v>
      </c>
      <c r="E178" s="851">
        <v>112314801.13</v>
      </c>
      <c r="F178" s="843">
        <v>106512001.13</v>
      </c>
      <c r="G178" s="843">
        <v>36000</v>
      </c>
      <c r="H178" s="843">
        <v>165000</v>
      </c>
      <c r="I178" s="843">
        <v>589800</v>
      </c>
      <c r="J178" s="843">
        <v>0</v>
      </c>
      <c r="K178" s="843">
        <v>0</v>
      </c>
      <c r="L178" s="852">
        <v>5012000</v>
      </c>
    </row>
    <row r="179" spans="1:12" ht="18.95" customHeight="1">
      <c r="A179" s="239"/>
      <c r="B179" s="237"/>
      <c r="C179" s="237" t="s">
        <v>434</v>
      </c>
      <c r="D179" s="240" t="s">
        <v>43</v>
      </c>
      <c r="E179" s="851">
        <v>76358258.289999992</v>
      </c>
      <c r="F179" s="843">
        <v>73228316</v>
      </c>
      <c r="G179" s="843">
        <v>11649.470000000001</v>
      </c>
      <c r="H179" s="843">
        <v>19948.82</v>
      </c>
      <c r="I179" s="843">
        <v>219800</v>
      </c>
      <c r="J179" s="843">
        <v>0</v>
      </c>
      <c r="K179" s="843">
        <v>0</v>
      </c>
      <c r="L179" s="852">
        <v>2878544</v>
      </c>
    </row>
    <row r="180" spans="1:12" ht="18.95" customHeight="1">
      <c r="A180" s="239"/>
      <c r="B180" s="237"/>
      <c r="C180" s="237" t="s">
        <v>435</v>
      </c>
      <c r="D180" s="240" t="s">
        <v>44</v>
      </c>
      <c r="E180" s="369">
        <v>0.68072476455800013</v>
      </c>
      <c r="F180" s="196">
        <v>0.68795802448258692</v>
      </c>
      <c r="G180" s="196">
        <v>0.20802625000000002</v>
      </c>
      <c r="H180" s="841">
        <v>1.2468012500000001</v>
      </c>
      <c r="I180" s="196">
        <v>0.34077519379844962</v>
      </c>
      <c r="J180" s="196">
        <v>0</v>
      </c>
      <c r="K180" s="196">
        <v>0</v>
      </c>
      <c r="L180" s="370">
        <v>0.57433040702314442</v>
      </c>
    </row>
    <row r="181" spans="1:12" ht="18.95" customHeight="1">
      <c r="A181" s="241"/>
      <c r="B181" s="242"/>
      <c r="C181" s="242"/>
      <c r="D181" s="245" t="s">
        <v>45</v>
      </c>
      <c r="E181" s="371">
        <v>0.67985926629223414</v>
      </c>
      <c r="F181" s="372">
        <v>0.68751234812144213</v>
      </c>
      <c r="G181" s="372">
        <v>0.32359638888888892</v>
      </c>
      <c r="H181" s="372">
        <v>0.12090193939393939</v>
      </c>
      <c r="I181" s="372">
        <v>0.37266870125466262</v>
      </c>
      <c r="J181" s="372">
        <v>0</v>
      </c>
      <c r="K181" s="372">
        <v>0</v>
      </c>
      <c r="L181" s="373">
        <v>0.57433040702314442</v>
      </c>
    </row>
    <row r="182" spans="1:12" ht="18.95" customHeight="1">
      <c r="A182" s="235" t="s">
        <v>436</v>
      </c>
      <c r="B182" s="236" t="s">
        <v>47</v>
      </c>
      <c r="C182" s="237" t="s">
        <v>437</v>
      </c>
      <c r="D182" s="238" t="s">
        <v>41</v>
      </c>
      <c r="E182" s="848">
        <v>258313000</v>
      </c>
      <c r="F182" s="849">
        <v>212937000</v>
      </c>
      <c r="G182" s="849">
        <v>26128000</v>
      </c>
      <c r="H182" s="849">
        <v>19248000</v>
      </c>
      <c r="I182" s="849">
        <v>0</v>
      </c>
      <c r="J182" s="850">
        <v>0</v>
      </c>
      <c r="K182" s="850">
        <v>0</v>
      </c>
      <c r="L182" s="861">
        <v>0</v>
      </c>
    </row>
    <row r="183" spans="1:12" ht="18.95" customHeight="1">
      <c r="A183" s="239"/>
      <c r="B183" s="237"/>
      <c r="C183" s="237"/>
      <c r="D183" s="240" t="s">
        <v>42</v>
      </c>
      <c r="E183" s="851">
        <v>268164231.97999999</v>
      </c>
      <c r="F183" s="843">
        <v>223312130</v>
      </c>
      <c r="G183" s="843">
        <v>26128278</v>
      </c>
      <c r="H183" s="843">
        <v>17789625</v>
      </c>
      <c r="I183" s="843">
        <v>0</v>
      </c>
      <c r="J183" s="843">
        <v>0</v>
      </c>
      <c r="K183" s="843">
        <v>0</v>
      </c>
      <c r="L183" s="852">
        <v>934198.98</v>
      </c>
    </row>
    <row r="184" spans="1:12" ht="18.95" customHeight="1">
      <c r="A184" s="239"/>
      <c r="B184" s="237"/>
      <c r="C184" s="237"/>
      <c r="D184" s="240" t="s">
        <v>43</v>
      </c>
      <c r="E184" s="851">
        <v>175445703.31</v>
      </c>
      <c r="F184" s="843">
        <v>155825151.27000001</v>
      </c>
      <c r="G184" s="843">
        <v>12122334.92</v>
      </c>
      <c r="H184" s="843">
        <v>7494601.9000000004</v>
      </c>
      <c r="I184" s="843">
        <v>0</v>
      </c>
      <c r="J184" s="843">
        <v>0</v>
      </c>
      <c r="K184" s="843">
        <v>0</v>
      </c>
      <c r="L184" s="852">
        <v>3615.22</v>
      </c>
    </row>
    <row r="185" spans="1:12" ht="19.5" customHeight="1">
      <c r="A185" s="239"/>
      <c r="B185" s="237"/>
      <c r="C185" s="237"/>
      <c r="D185" s="240" t="s">
        <v>44</v>
      </c>
      <c r="E185" s="369">
        <v>0.679198117438921</v>
      </c>
      <c r="F185" s="196">
        <v>0.7317899250482538</v>
      </c>
      <c r="G185" s="196">
        <v>0.46395954225352115</v>
      </c>
      <c r="H185" s="196">
        <v>0.38937042290108065</v>
      </c>
      <c r="I185" s="196">
        <v>0</v>
      </c>
      <c r="J185" s="196">
        <v>0</v>
      </c>
      <c r="K185" s="196">
        <v>0</v>
      </c>
      <c r="L185" s="370">
        <v>0</v>
      </c>
    </row>
    <row r="186" spans="1:12" ht="18.75" customHeight="1">
      <c r="A186" s="241"/>
      <c r="B186" s="242"/>
      <c r="C186" s="242"/>
      <c r="D186" s="245" t="s">
        <v>45</v>
      </c>
      <c r="E186" s="371">
        <v>0.65424722012548253</v>
      </c>
      <c r="F186" s="372">
        <v>0.69779080639282787</v>
      </c>
      <c r="G186" s="372">
        <v>0.46395460581060871</v>
      </c>
      <c r="H186" s="372">
        <v>0.42129060618197406</v>
      </c>
      <c r="I186" s="372">
        <v>0</v>
      </c>
      <c r="J186" s="372">
        <v>0</v>
      </c>
      <c r="K186" s="372">
        <v>0</v>
      </c>
      <c r="L186" s="373">
        <v>3.8698607870456033E-3</v>
      </c>
    </row>
    <row r="187" spans="1:12" s="94" customFormat="1" ht="8.25" customHeight="1">
      <c r="A187" s="1591"/>
      <c r="B187" s="1592"/>
      <c r="C187" s="1592"/>
      <c r="D187" s="1593"/>
      <c r="E187" s="1593"/>
      <c r="F187" s="1593"/>
      <c r="G187" s="1594"/>
      <c r="H187" s="1594"/>
      <c r="I187" s="1594"/>
      <c r="J187" s="1594"/>
      <c r="K187" s="1594"/>
      <c r="L187" s="1594"/>
    </row>
    <row r="188" spans="1:12" s="94" customFormat="1" ht="15.75" customHeight="1">
      <c r="A188" s="1591" t="s">
        <v>900</v>
      </c>
      <c r="B188" s="1592"/>
      <c r="C188" s="1592"/>
      <c r="D188" s="1593"/>
      <c r="E188" s="1593"/>
      <c r="F188" s="1593"/>
      <c r="G188" s="1594"/>
      <c r="H188" s="1594"/>
      <c r="I188" s="1594"/>
      <c r="J188" s="1594"/>
      <c r="K188" s="1594"/>
      <c r="L188" s="1594"/>
    </row>
    <row r="189" spans="1:12" s="94" customFormat="1" ht="18.75" customHeight="1">
      <c r="A189" s="1591"/>
      <c r="B189" s="1592"/>
      <c r="C189" s="1592"/>
      <c r="D189" s="1593"/>
      <c r="E189" s="1593"/>
      <c r="F189" s="1593"/>
      <c r="G189" s="1594"/>
      <c r="H189" s="1594"/>
      <c r="I189" s="1594"/>
      <c r="J189" s="1594"/>
      <c r="K189" s="1594"/>
      <c r="L189" s="1594"/>
    </row>
    <row r="190" spans="1:12">
      <c r="E190" s="255"/>
      <c r="F190" s="255"/>
      <c r="G190" s="255"/>
      <c r="H190" s="255"/>
      <c r="I190" s="255"/>
      <c r="J190" s="255"/>
      <c r="K190" s="255"/>
      <c r="L190" s="255"/>
    </row>
    <row r="194" spans="8:10">
      <c r="H194" s="244"/>
      <c r="I194" s="244"/>
      <c r="J194" s="244"/>
    </row>
    <row r="195" spans="8:10">
      <c r="H195" s="374"/>
      <c r="I195" s="375"/>
      <c r="J195" s="244"/>
    </row>
  </sheetData>
  <mergeCells count="3">
    <mergeCell ref="A187:L187"/>
    <mergeCell ref="A188:L188"/>
    <mergeCell ref="A189:L189"/>
  </mergeCells>
  <phoneticPr fontId="47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5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6" max="11" man="1"/>
    <brk id="106" max="11" man="1"/>
    <brk id="141" max="11" man="1"/>
    <brk id="17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446"/>
  <sheetViews>
    <sheetView showGridLines="0" zoomScale="75" zoomScaleNormal="75" workbookViewId="0">
      <selection activeCell="N21" sqref="N21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20" ht="15.75" customHeight="1">
      <c r="A1" s="1" t="s">
        <v>0</v>
      </c>
    </row>
    <row r="2" spans="1:20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0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0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20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20" ht="15.95" customHeight="1">
      <c r="A6" s="22"/>
      <c r="B6" s="23"/>
      <c r="C6" s="24" t="s">
        <v>439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20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20" ht="15.95" customHeight="1">
      <c r="A8" s="22"/>
      <c r="B8" s="23"/>
      <c r="C8" s="34" t="s">
        <v>731</v>
      </c>
      <c r="D8" s="35"/>
      <c r="E8" s="36" t="s">
        <v>4</v>
      </c>
      <c r="F8" s="27" t="s">
        <v>20</v>
      </c>
      <c r="G8" s="28"/>
      <c r="H8" s="37" t="s">
        <v>21</v>
      </c>
      <c r="I8" s="30" t="s">
        <v>22</v>
      </c>
      <c r="J8" s="31" t="s">
        <v>4</v>
      </c>
      <c r="K8" s="30" t="s">
        <v>23</v>
      </c>
      <c r="L8" s="31" t="s">
        <v>24</v>
      </c>
      <c r="M8" s="31" t="s">
        <v>25</v>
      </c>
    </row>
    <row r="9" spans="1:20" ht="15.95" customHeight="1">
      <c r="A9" s="22"/>
      <c r="B9" s="23"/>
      <c r="C9" s="34" t="s">
        <v>26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27</v>
      </c>
      <c r="J9" s="31"/>
      <c r="K9" s="30" t="s">
        <v>28</v>
      </c>
      <c r="L9" s="31" t="s">
        <v>4</v>
      </c>
      <c r="M9" s="31" t="s">
        <v>29</v>
      </c>
    </row>
    <row r="10" spans="1:20" ht="15.95" customHeight="1">
      <c r="A10" s="22"/>
      <c r="B10" s="23"/>
      <c r="C10" s="34" t="s">
        <v>30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20" ht="9.9499999999999993" customHeight="1">
      <c r="A11" s="49"/>
      <c r="B11" s="50"/>
      <c r="C11" s="51" t="s">
        <v>31</v>
      </c>
      <c r="D11" s="52"/>
      <c r="E11" s="53" t="s">
        <v>32</v>
      </c>
      <c r="F11" s="1601" t="s">
        <v>33</v>
      </c>
      <c r="G11" s="1602"/>
      <c r="H11" s="54" t="s">
        <v>34</v>
      </c>
      <c r="I11" s="55" t="s">
        <v>35</v>
      </c>
      <c r="J11" s="56" t="s">
        <v>36</v>
      </c>
      <c r="K11" s="57" t="s">
        <v>37</v>
      </c>
      <c r="L11" s="58" t="s">
        <v>38</v>
      </c>
      <c r="M11" s="58" t="s">
        <v>39</v>
      </c>
    </row>
    <row r="12" spans="1:20" ht="18.399999999999999" customHeight="1">
      <c r="A12" s="22"/>
      <c r="B12" s="23"/>
      <c r="C12" s="59" t="s">
        <v>40</v>
      </c>
      <c r="D12" s="60" t="s">
        <v>41</v>
      </c>
      <c r="E12" s="853">
        <v>416234520000</v>
      </c>
      <c r="F12" s="854">
        <v>222579619000</v>
      </c>
      <c r="G12" s="855" t="s">
        <v>4</v>
      </c>
      <c r="H12" s="854">
        <v>28476092000</v>
      </c>
      <c r="I12" s="854">
        <v>81440065000</v>
      </c>
      <c r="J12" s="854">
        <v>21783880000</v>
      </c>
      <c r="K12" s="854">
        <v>29199900000</v>
      </c>
      <c r="L12" s="854">
        <v>22207223000</v>
      </c>
      <c r="M12" s="856">
        <v>10547741000</v>
      </c>
      <c r="N12" s="62"/>
      <c r="O12" s="62"/>
      <c r="P12" s="62"/>
      <c r="Q12" s="62"/>
      <c r="R12" s="62"/>
      <c r="S12" s="62"/>
      <c r="T12" s="62"/>
    </row>
    <row r="13" spans="1:20" ht="18.399999999999999" customHeight="1">
      <c r="A13" s="22"/>
      <c r="B13" s="23"/>
      <c r="C13" s="63"/>
      <c r="D13" s="64" t="s">
        <v>42</v>
      </c>
      <c r="E13" s="857">
        <v>416234520000</v>
      </c>
      <c r="F13" s="854">
        <v>222395681634.61005</v>
      </c>
      <c r="G13" s="855" t="s">
        <v>4</v>
      </c>
      <c r="H13" s="854">
        <v>28599466977.899998</v>
      </c>
      <c r="I13" s="854">
        <v>81282493366.929977</v>
      </c>
      <c r="J13" s="854">
        <v>22011577465.349995</v>
      </c>
      <c r="K13" s="854">
        <v>29199900000</v>
      </c>
      <c r="L13" s="854">
        <v>22207223000</v>
      </c>
      <c r="M13" s="858">
        <v>10538177555.210001</v>
      </c>
      <c r="N13" s="62"/>
      <c r="O13" s="62"/>
      <c r="P13" s="62"/>
      <c r="Q13" s="62"/>
      <c r="R13" s="62"/>
      <c r="S13" s="62"/>
      <c r="T13" s="62"/>
    </row>
    <row r="14" spans="1:20" ht="18.399999999999999" customHeight="1">
      <c r="A14" s="22"/>
      <c r="B14" s="23"/>
      <c r="C14" s="65" t="s">
        <v>4</v>
      </c>
      <c r="D14" s="64" t="s">
        <v>43</v>
      </c>
      <c r="E14" s="857">
        <v>233548799492.32999</v>
      </c>
      <c r="F14" s="854">
        <v>131856680004.31</v>
      </c>
      <c r="G14" s="855" t="s">
        <v>4</v>
      </c>
      <c r="H14" s="854">
        <v>16846399923.16</v>
      </c>
      <c r="I14" s="854">
        <v>41931480703.560005</v>
      </c>
      <c r="J14" s="854">
        <v>5466922280.9199991</v>
      </c>
      <c r="K14" s="854">
        <v>19596235857.109997</v>
      </c>
      <c r="L14" s="854">
        <v>14290829031.559999</v>
      </c>
      <c r="M14" s="858">
        <v>3560251691.7099996</v>
      </c>
      <c r="N14" s="62"/>
      <c r="O14" s="62"/>
      <c r="P14" s="62"/>
      <c r="Q14" s="62"/>
      <c r="R14" s="62"/>
      <c r="S14" s="62"/>
      <c r="T14" s="62"/>
    </row>
    <row r="15" spans="1:20" ht="18.399999999999999" customHeight="1">
      <c r="A15" s="22"/>
      <c r="B15" s="23"/>
      <c r="C15" s="63"/>
      <c r="D15" s="64" t="s">
        <v>44</v>
      </c>
      <c r="E15" s="356">
        <v>0.56109906379780794</v>
      </c>
      <c r="F15" s="356">
        <v>0.59240230797730853</v>
      </c>
      <c r="G15" s="260"/>
      <c r="H15" s="356">
        <v>0.59159802978442411</v>
      </c>
      <c r="I15" s="356">
        <v>0.51487533443839961</v>
      </c>
      <c r="J15" s="356">
        <v>0.25096182502474301</v>
      </c>
      <c r="K15" s="356">
        <v>0.67110626601837664</v>
      </c>
      <c r="L15" s="356">
        <v>0.64352166101812913</v>
      </c>
      <c r="M15" s="357">
        <v>0.33753688981460578</v>
      </c>
      <c r="N15" s="62"/>
      <c r="O15" s="62"/>
      <c r="P15" s="62"/>
      <c r="Q15" s="62"/>
      <c r="R15" s="62"/>
      <c r="S15" s="62"/>
      <c r="T15" s="62"/>
    </row>
    <row r="16" spans="1:20" ht="18.399999999999999" customHeight="1">
      <c r="A16" s="66"/>
      <c r="B16" s="67"/>
      <c r="C16" s="68"/>
      <c r="D16" s="64" t="s">
        <v>45</v>
      </c>
      <c r="E16" s="358">
        <v>0.56109906379780794</v>
      </c>
      <c r="F16" s="358">
        <v>0.59289226766977821</v>
      </c>
      <c r="G16" s="260"/>
      <c r="H16" s="358">
        <v>0.58904594047776893</v>
      </c>
      <c r="I16" s="358">
        <v>0.51587345523802486</v>
      </c>
      <c r="J16" s="358">
        <v>0.24836576522177359</v>
      </c>
      <c r="K16" s="358">
        <v>0.67110626601837664</v>
      </c>
      <c r="L16" s="358">
        <v>0.64352166101812913</v>
      </c>
      <c r="M16" s="359">
        <v>0.33784320610064461</v>
      </c>
      <c r="N16" s="62"/>
      <c r="O16" s="62"/>
      <c r="P16" s="62"/>
      <c r="Q16" s="62"/>
      <c r="R16" s="62"/>
      <c r="S16" s="62"/>
      <c r="T16" s="62"/>
    </row>
    <row r="17" spans="1:20" ht="18.399999999999999" customHeight="1">
      <c r="A17" s="69" t="s">
        <v>46</v>
      </c>
      <c r="B17" s="70" t="s">
        <v>47</v>
      </c>
      <c r="C17" s="71" t="s">
        <v>48</v>
      </c>
      <c r="D17" s="72" t="s">
        <v>41</v>
      </c>
      <c r="E17" s="859">
        <v>199882000</v>
      </c>
      <c r="F17" s="849">
        <v>30000000</v>
      </c>
      <c r="G17" s="860"/>
      <c r="H17" s="849">
        <v>857000</v>
      </c>
      <c r="I17" s="849">
        <v>155004000</v>
      </c>
      <c r="J17" s="849">
        <v>14021000</v>
      </c>
      <c r="K17" s="849">
        <v>0</v>
      </c>
      <c r="L17" s="849">
        <v>0</v>
      </c>
      <c r="M17" s="861">
        <v>0</v>
      </c>
      <c r="N17" s="62"/>
      <c r="O17" s="62"/>
      <c r="P17" s="62"/>
      <c r="Q17" s="62"/>
      <c r="R17" s="62"/>
      <c r="S17" s="62"/>
      <c r="T17" s="62"/>
    </row>
    <row r="18" spans="1:20" ht="18.399999999999999" customHeight="1">
      <c r="A18" s="74"/>
      <c r="B18" s="70"/>
      <c r="C18" s="71" t="s">
        <v>4</v>
      </c>
      <c r="D18" s="75" t="s">
        <v>42</v>
      </c>
      <c r="E18" s="859">
        <v>199882000</v>
      </c>
      <c r="F18" s="859">
        <v>30000000</v>
      </c>
      <c r="G18" s="859"/>
      <c r="H18" s="859">
        <v>857000</v>
      </c>
      <c r="I18" s="859">
        <v>160465000</v>
      </c>
      <c r="J18" s="859">
        <v>8560000</v>
      </c>
      <c r="K18" s="859">
        <v>0</v>
      </c>
      <c r="L18" s="859">
        <v>0</v>
      </c>
      <c r="M18" s="862">
        <v>0</v>
      </c>
      <c r="N18" s="62"/>
      <c r="O18" s="62"/>
      <c r="P18" s="62"/>
      <c r="Q18" s="62"/>
      <c r="R18" s="62"/>
      <c r="S18" s="62"/>
      <c r="T18" s="62"/>
    </row>
    <row r="19" spans="1:20" ht="18.399999999999999" customHeight="1">
      <c r="A19" s="74"/>
      <c r="B19" s="70"/>
      <c r="C19" s="71" t="s">
        <v>4</v>
      </c>
      <c r="D19" s="75" t="s">
        <v>43</v>
      </c>
      <c r="E19" s="859">
        <v>94782384.679999992</v>
      </c>
      <c r="F19" s="859">
        <v>9700000</v>
      </c>
      <c r="G19" s="859"/>
      <c r="H19" s="859">
        <v>397355.76</v>
      </c>
      <c r="I19" s="859">
        <v>83714227.649999991</v>
      </c>
      <c r="J19" s="859">
        <v>970801.27</v>
      </c>
      <c r="K19" s="859">
        <v>0</v>
      </c>
      <c r="L19" s="859">
        <v>0</v>
      </c>
      <c r="M19" s="862">
        <v>0</v>
      </c>
      <c r="N19" s="62"/>
      <c r="O19" s="62"/>
      <c r="P19" s="62"/>
      <c r="Q19" s="62"/>
      <c r="R19" s="62"/>
      <c r="S19" s="62"/>
      <c r="T19" s="62"/>
    </row>
    <row r="20" spans="1:20" ht="18.399999999999999" customHeight="1">
      <c r="A20" s="74"/>
      <c r="B20" s="70"/>
      <c r="C20" s="71" t="s">
        <v>4</v>
      </c>
      <c r="D20" s="75" t="s">
        <v>44</v>
      </c>
      <c r="E20" s="260">
        <v>0.47419169650093551</v>
      </c>
      <c r="F20" s="260">
        <v>0.32333333333333331</v>
      </c>
      <c r="G20" s="260"/>
      <c r="H20" s="260">
        <v>0.46365899649941655</v>
      </c>
      <c r="I20" s="260">
        <v>0.54007785379732132</v>
      </c>
      <c r="J20" s="260">
        <v>6.923908922330789E-2</v>
      </c>
      <c r="K20" s="260">
        <v>0</v>
      </c>
      <c r="L20" s="260">
        <v>0</v>
      </c>
      <c r="M20" s="360">
        <v>0</v>
      </c>
      <c r="N20" s="62"/>
      <c r="O20" s="62"/>
      <c r="P20" s="62"/>
      <c r="Q20" s="62"/>
      <c r="R20" s="62"/>
      <c r="S20" s="62"/>
      <c r="T20" s="62"/>
    </row>
    <row r="21" spans="1:20" s="23" customFormat="1" ht="18.399999999999999" customHeight="1">
      <c r="A21" s="76"/>
      <c r="B21" s="77"/>
      <c r="C21" s="78" t="s">
        <v>4</v>
      </c>
      <c r="D21" s="79" t="s">
        <v>45</v>
      </c>
      <c r="E21" s="261">
        <v>0.47419169650093551</v>
      </c>
      <c r="F21" s="261">
        <v>0.32333333333333331</v>
      </c>
      <c r="G21" s="261"/>
      <c r="H21" s="261">
        <v>0.46365899649941655</v>
      </c>
      <c r="I21" s="261">
        <v>0.52169773875923098</v>
      </c>
      <c r="J21" s="261">
        <v>0.11341136331775702</v>
      </c>
      <c r="K21" s="261">
        <v>0</v>
      </c>
      <c r="L21" s="261">
        <v>0</v>
      </c>
      <c r="M21" s="361">
        <v>0</v>
      </c>
      <c r="N21" s="62"/>
      <c r="O21" s="62"/>
      <c r="P21" s="62"/>
      <c r="Q21" s="62"/>
      <c r="R21" s="62"/>
      <c r="S21" s="62"/>
      <c r="T21" s="62"/>
    </row>
    <row r="22" spans="1:20" ht="18.399999999999999" customHeight="1">
      <c r="A22" s="69" t="s">
        <v>49</v>
      </c>
      <c r="B22" s="70" t="s">
        <v>47</v>
      </c>
      <c r="C22" s="71" t="s">
        <v>50</v>
      </c>
      <c r="D22" s="80" t="s">
        <v>41</v>
      </c>
      <c r="E22" s="859">
        <v>575563000</v>
      </c>
      <c r="F22" s="849">
        <v>0</v>
      </c>
      <c r="G22" s="860"/>
      <c r="H22" s="849">
        <v>101951000</v>
      </c>
      <c r="I22" s="849">
        <v>399320000</v>
      </c>
      <c r="J22" s="849">
        <v>74292000</v>
      </c>
      <c r="K22" s="849">
        <v>0</v>
      </c>
      <c r="L22" s="849">
        <v>0</v>
      </c>
      <c r="M22" s="861">
        <v>0</v>
      </c>
      <c r="N22" s="62"/>
      <c r="O22" s="62"/>
      <c r="P22" s="62"/>
      <c r="Q22" s="62"/>
      <c r="R22" s="62"/>
      <c r="S22" s="62"/>
      <c r="T22" s="62"/>
    </row>
    <row r="23" spans="1:20" ht="18.399999999999999" customHeight="1">
      <c r="A23" s="74"/>
      <c r="B23" s="70"/>
      <c r="C23" s="71" t="s">
        <v>4</v>
      </c>
      <c r="D23" s="80" t="s">
        <v>42</v>
      </c>
      <c r="E23" s="859">
        <v>575563000</v>
      </c>
      <c r="F23" s="859">
        <v>0</v>
      </c>
      <c r="G23" s="859"/>
      <c r="H23" s="859">
        <v>101951000</v>
      </c>
      <c r="I23" s="859">
        <v>399320000</v>
      </c>
      <c r="J23" s="859">
        <v>74292000</v>
      </c>
      <c r="K23" s="859">
        <v>0</v>
      </c>
      <c r="L23" s="859">
        <v>0</v>
      </c>
      <c r="M23" s="862">
        <v>0</v>
      </c>
      <c r="N23" s="62"/>
      <c r="O23" s="62"/>
      <c r="P23" s="62"/>
      <c r="Q23" s="62"/>
      <c r="R23" s="62"/>
      <c r="S23" s="62"/>
      <c r="T23" s="62"/>
    </row>
    <row r="24" spans="1:20" ht="18.399999999999999" customHeight="1">
      <c r="A24" s="74"/>
      <c r="B24" s="70"/>
      <c r="C24" s="71" t="s">
        <v>4</v>
      </c>
      <c r="D24" s="80" t="s">
        <v>43</v>
      </c>
      <c r="E24" s="859">
        <v>261944306.72</v>
      </c>
      <c r="F24" s="859">
        <v>0</v>
      </c>
      <c r="G24" s="859"/>
      <c r="H24" s="859">
        <v>59889013.719999999</v>
      </c>
      <c r="I24" s="859">
        <v>183228433.06</v>
      </c>
      <c r="J24" s="859">
        <v>18826859.940000001</v>
      </c>
      <c r="K24" s="859">
        <v>0</v>
      </c>
      <c r="L24" s="859">
        <v>0</v>
      </c>
      <c r="M24" s="862">
        <v>0</v>
      </c>
      <c r="N24" s="62"/>
      <c r="O24" s="62"/>
      <c r="P24" s="62"/>
      <c r="Q24" s="62"/>
      <c r="R24" s="62"/>
      <c r="S24" s="62"/>
      <c r="T24" s="62"/>
    </row>
    <row r="25" spans="1:20" ht="18.399999999999999" customHeight="1">
      <c r="A25" s="74"/>
      <c r="B25" s="70"/>
      <c r="C25" s="71" t="s">
        <v>4</v>
      </c>
      <c r="D25" s="80" t="s">
        <v>44</v>
      </c>
      <c r="E25" s="260">
        <v>0.45510970427216479</v>
      </c>
      <c r="F25" s="260">
        <v>0</v>
      </c>
      <c r="G25" s="260"/>
      <c r="H25" s="260">
        <v>0.58742938980490622</v>
      </c>
      <c r="I25" s="260">
        <v>0.45885112957026947</v>
      </c>
      <c r="J25" s="260">
        <v>0.25341705621062832</v>
      </c>
      <c r="K25" s="260">
        <v>0</v>
      </c>
      <c r="L25" s="260">
        <v>0</v>
      </c>
      <c r="M25" s="360">
        <v>0</v>
      </c>
      <c r="N25" s="62"/>
      <c r="O25" s="62"/>
      <c r="P25" s="62"/>
      <c r="Q25" s="62"/>
      <c r="R25" s="62"/>
      <c r="S25" s="62"/>
      <c r="T25" s="62"/>
    </row>
    <row r="26" spans="1:20" ht="18.399999999999999" customHeight="1">
      <c r="A26" s="76"/>
      <c r="B26" s="77"/>
      <c r="C26" s="78" t="s">
        <v>4</v>
      </c>
      <c r="D26" s="80" t="s">
        <v>45</v>
      </c>
      <c r="E26" s="261">
        <v>0.45510970427216479</v>
      </c>
      <c r="F26" s="261">
        <v>0</v>
      </c>
      <c r="G26" s="261"/>
      <c r="H26" s="261">
        <v>0.58742938980490622</v>
      </c>
      <c r="I26" s="261">
        <v>0.45885112957026947</v>
      </c>
      <c r="J26" s="261">
        <v>0.25341705621062832</v>
      </c>
      <c r="K26" s="261">
        <v>0</v>
      </c>
      <c r="L26" s="261">
        <v>0</v>
      </c>
      <c r="M26" s="361">
        <v>0</v>
      </c>
      <c r="N26" s="62"/>
      <c r="O26" s="62"/>
      <c r="P26" s="62"/>
      <c r="Q26" s="62"/>
      <c r="R26" s="62"/>
      <c r="S26" s="62"/>
      <c r="T26" s="62"/>
    </row>
    <row r="27" spans="1:20" ht="18.399999999999999" customHeight="1">
      <c r="A27" s="69" t="s">
        <v>51</v>
      </c>
      <c r="B27" s="70" t="s">
        <v>47</v>
      </c>
      <c r="C27" s="71" t="s">
        <v>52</v>
      </c>
      <c r="D27" s="81" t="s">
        <v>41</v>
      </c>
      <c r="E27" s="859">
        <v>220232000</v>
      </c>
      <c r="F27" s="849">
        <v>100500000</v>
      </c>
      <c r="G27" s="860"/>
      <c r="H27" s="849">
        <v>23251000</v>
      </c>
      <c r="I27" s="849">
        <v>94381000</v>
      </c>
      <c r="J27" s="849">
        <v>2100000</v>
      </c>
      <c r="K27" s="849">
        <v>0</v>
      </c>
      <c r="L27" s="849">
        <v>0</v>
      </c>
      <c r="M27" s="861">
        <v>0</v>
      </c>
      <c r="N27" s="62"/>
      <c r="O27" s="62"/>
      <c r="P27" s="62"/>
      <c r="Q27" s="62"/>
      <c r="R27" s="62"/>
      <c r="S27" s="62"/>
      <c r="T27" s="62"/>
    </row>
    <row r="28" spans="1:20" ht="18.399999999999999" customHeight="1">
      <c r="A28" s="74"/>
      <c r="B28" s="70"/>
      <c r="C28" s="71" t="s">
        <v>4</v>
      </c>
      <c r="D28" s="80" t="s">
        <v>42</v>
      </c>
      <c r="E28" s="859">
        <v>220232000</v>
      </c>
      <c r="F28" s="859">
        <v>100500000</v>
      </c>
      <c r="G28" s="859"/>
      <c r="H28" s="859">
        <v>22894647</v>
      </c>
      <c r="I28" s="859">
        <v>93779000</v>
      </c>
      <c r="J28" s="859">
        <v>3058353</v>
      </c>
      <c r="K28" s="859">
        <v>0</v>
      </c>
      <c r="L28" s="859">
        <v>0</v>
      </c>
      <c r="M28" s="862">
        <v>0</v>
      </c>
      <c r="N28" s="62"/>
      <c r="O28" s="62"/>
      <c r="P28" s="62"/>
      <c r="Q28" s="62"/>
      <c r="R28" s="62"/>
      <c r="S28" s="62"/>
      <c r="T28" s="62"/>
    </row>
    <row r="29" spans="1:20" ht="18.399999999999999" customHeight="1">
      <c r="A29" s="74"/>
      <c r="B29" s="70"/>
      <c r="C29" s="71" t="s">
        <v>4</v>
      </c>
      <c r="D29" s="80" t="s">
        <v>43</v>
      </c>
      <c r="E29" s="859">
        <v>143445743.56000003</v>
      </c>
      <c r="F29" s="859">
        <v>88164844.370000005</v>
      </c>
      <c r="G29" s="859"/>
      <c r="H29" s="859">
        <v>12640090.449999999</v>
      </c>
      <c r="I29" s="859">
        <v>42044316.910000004</v>
      </c>
      <c r="J29" s="859">
        <v>596491.83000000007</v>
      </c>
      <c r="K29" s="859">
        <v>0</v>
      </c>
      <c r="L29" s="859">
        <v>0</v>
      </c>
      <c r="M29" s="862">
        <v>0</v>
      </c>
      <c r="N29" s="62"/>
      <c r="O29" s="62"/>
      <c r="P29" s="62"/>
      <c r="Q29" s="62"/>
      <c r="R29" s="62"/>
      <c r="S29" s="62"/>
      <c r="T29" s="62"/>
    </row>
    <row r="30" spans="1:20" ht="18.399999999999999" customHeight="1">
      <c r="A30" s="74"/>
      <c r="B30" s="70"/>
      <c r="C30" s="71" t="s">
        <v>4</v>
      </c>
      <c r="D30" s="80" t="s">
        <v>44</v>
      </c>
      <c r="E30" s="260">
        <v>0.65133924025573042</v>
      </c>
      <c r="F30" s="260">
        <v>0.87726213303482592</v>
      </c>
      <c r="G30" s="260"/>
      <c r="H30" s="260">
        <v>0.54363642208937246</v>
      </c>
      <c r="I30" s="260">
        <v>0.4454743741854823</v>
      </c>
      <c r="J30" s="260">
        <v>0.28404372857142862</v>
      </c>
      <c r="K30" s="260">
        <v>0</v>
      </c>
      <c r="L30" s="260">
        <v>0</v>
      </c>
      <c r="M30" s="360">
        <v>0</v>
      </c>
      <c r="N30" s="62"/>
      <c r="O30" s="62"/>
      <c r="P30" s="62"/>
      <c r="Q30" s="62"/>
      <c r="R30" s="62"/>
      <c r="S30" s="62"/>
      <c r="T30" s="62"/>
    </row>
    <row r="31" spans="1:20" ht="18.399999999999999" customHeight="1">
      <c r="A31" s="76"/>
      <c r="B31" s="77"/>
      <c r="C31" s="78" t="s">
        <v>4</v>
      </c>
      <c r="D31" s="82" t="s">
        <v>45</v>
      </c>
      <c r="E31" s="261">
        <v>0.65133924025573042</v>
      </c>
      <c r="F31" s="261">
        <v>0.87726213303482592</v>
      </c>
      <c r="G31" s="261"/>
      <c r="H31" s="261">
        <v>0.55209807122162657</v>
      </c>
      <c r="I31" s="261">
        <v>0.4483340290470148</v>
      </c>
      <c r="J31" s="261">
        <v>0.19503694635642127</v>
      </c>
      <c r="K31" s="261">
        <v>0</v>
      </c>
      <c r="L31" s="261">
        <v>0</v>
      </c>
      <c r="M31" s="361">
        <v>0</v>
      </c>
      <c r="N31" s="62"/>
      <c r="O31" s="62"/>
      <c r="P31" s="62"/>
      <c r="Q31" s="62"/>
      <c r="R31" s="62"/>
      <c r="S31" s="62"/>
      <c r="T31" s="62"/>
    </row>
    <row r="32" spans="1:20" ht="18.399999999999999" customHeight="1">
      <c r="A32" s="69" t="s">
        <v>53</v>
      </c>
      <c r="B32" s="70" t="s">
        <v>47</v>
      </c>
      <c r="C32" s="71" t="s">
        <v>54</v>
      </c>
      <c r="D32" s="80" t="s">
        <v>41</v>
      </c>
      <c r="E32" s="859">
        <v>158171000</v>
      </c>
      <c r="F32" s="849">
        <v>0</v>
      </c>
      <c r="G32" s="860"/>
      <c r="H32" s="849">
        <v>32980000</v>
      </c>
      <c r="I32" s="849">
        <v>119737000</v>
      </c>
      <c r="J32" s="849">
        <v>5454000</v>
      </c>
      <c r="K32" s="849">
        <v>0</v>
      </c>
      <c r="L32" s="849">
        <v>0</v>
      </c>
      <c r="M32" s="861">
        <v>0</v>
      </c>
      <c r="N32" s="62"/>
      <c r="O32" s="62"/>
      <c r="P32" s="62"/>
      <c r="Q32" s="62"/>
      <c r="R32" s="62"/>
      <c r="S32" s="62"/>
      <c r="T32" s="62"/>
    </row>
    <row r="33" spans="1:20" ht="18.399999999999999" customHeight="1">
      <c r="A33" s="74"/>
      <c r="B33" s="70"/>
      <c r="C33" s="71" t="s">
        <v>4</v>
      </c>
      <c r="D33" s="80" t="s">
        <v>42</v>
      </c>
      <c r="E33" s="859">
        <v>158171000</v>
      </c>
      <c r="F33" s="859">
        <v>0</v>
      </c>
      <c r="G33" s="859"/>
      <c r="H33" s="859">
        <v>32839000</v>
      </c>
      <c r="I33" s="859">
        <v>119063000</v>
      </c>
      <c r="J33" s="859">
        <v>6269000</v>
      </c>
      <c r="K33" s="859">
        <v>0</v>
      </c>
      <c r="L33" s="859">
        <v>0</v>
      </c>
      <c r="M33" s="862">
        <v>0</v>
      </c>
      <c r="N33" s="62"/>
      <c r="O33" s="62"/>
      <c r="P33" s="62"/>
      <c r="Q33" s="62"/>
      <c r="R33" s="62"/>
      <c r="S33" s="62"/>
      <c r="T33" s="62"/>
    </row>
    <row r="34" spans="1:20" ht="18.399999999999999" customHeight="1">
      <c r="A34" s="74"/>
      <c r="B34" s="70"/>
      <c r="C34" s="71" t="s">
        <v>4</v>
      </c>
      <c r="D34" s="80" t="s">
        <v>43</v>
      </c>
      <c r="E34" s="859">
        <v>74597595.599999994</v>
      </c>
      <c r="F34" s="859">
        <v>0</v>
      </c>
      <c r="G34" s="859"/>
      <c r="H34" s="859">
        <v>16230647.439999999</v>
      </c>
      <c r="I34" s="859">
        <v>57927612.579999991</v>
      </c>
      <c r="J34" s="859">
        <v>439335.58</v>
      </c>
      <c r="K34" s="859">
        <v>0</v>
      </c>
      <c r="L34" s="859">
        <v>0</v>
      </c>
      <c r="M34" s="862">
        <v>0</v>
      </c>
      <c r="N34" s="62"/>
      <c r="O34" s="62"/>
      <c r="P34" s="62"/>
      <c r="Q34" s="62"/>
      <c r="R34" s="62"/>
      <c r="S34" s="62"/>
      <c r="T34" s="62"/>
    </row>
    <row r="35" spans="1:20" ht="18.399999999999999" customHeight="1">
      <c r="A35" s="74"/>
      <c r="B35" s="70"/>
      <c r="C35" s="71" t="s">
        <v>4</v>
      </c>
      <c r="D35" s="80" t="s">
        <v>44</v>
      </c>
      <c r="E35" s="260">
        <v>0.47162625007112552</v>
      </c>
      <c r="F35" s="260">
        <v>0</v>
      </c>
      <c r="G35" s="260"/>
      <c r="H35" s="260">
        <v>0.49213606549423894</v>
      </c>
      <c r="I35" s="260">
        <v>0.4837904121533026</v>
      </c>
      <c r="J35" s="260">
        <v>8.0552911624495779E-2</v>
      </c>
      <c r="K35" s="260">
        <v>0</v>
      </c>
      <c r="L35" s="260">
        <v>0</v>
      </c>
      <c r="M35" s="360">
        <v>0</v>
      </c>
      <c r="N35" s="62"/>
      <c r="O35" s="62"/>
      <c r="P35" s="62"/>
      <c r="Q35" s="62"/>
      <c r="R35" s="62"/>
      <c r="S35" s="62"/>
      <c r="T35" s="62"/>
    </row>
    <row r="36" spans="1:20" ht="18.399999999999999" customHeight="1">
      <c r="A36" s="76"/>
      <c r="B36" s="77"/>
      <c r="C36" s="78" t="s">
        <v>4</v>
      </c>
      <c r="D36" s="80" t="s">
        <v>45</v>
      </c>
      <c r="E36" s="261">
        <v>0.47162625007112552</v>
      </c>
      <c r="F36" s="261">
        <v>0</v>
      </c>
      <c r="G36" s="261"/>
      <c r="H36" s="261">
        <v>0.49424913791528363</v>
      </c>
      <c r="I36" s="261">
        <v>0.48652908611407397</v>
      </c>
      <c r="J36" s="261">
        <v>7.0080647631201157E-2</v>
      </c>
      <c r="K36" s="261">
        <v>0</v>
      </c>
      <c r="L36" s="261">
        <v>0</v>
      </c>
      <c r="M36" s="361">
        <v>0</v>
      </c>
      <c r="N36" s="62"/>
      <c r="O36" s="62"/>
      <c r="P36" s="62"/>
      <c r="Q36" s="62"/>
      <c r="R36" s="62"/>
      <c r="S36" s="62"/>
      <c r="T36" s="62"/>
    </row>
    <row r="37" spans="1:20" ht="18.399999999999999" customHeight="1">
      <c r="A37" s="69" t="s">
        <v>55</v>
      </c>
      <c r="B37" s="70" t="s">
        <v>47</v>
      </c>
      <c r="C37" s="71" t="s">
        <v>56</v>
      </c>
      <c r="D37" s="81" t="s">
        <v>41</v>
      </c>
      <c r="E37" s="859">
        <v>524788000</v>
      </c>
      <c r="F37" s="849">
        <v>0</v>
      </c>
      <c r="G37" s="860"/>
      <c r="H37" s="849">
        <v>69059000</v>
      </c>
      <c r="I37" s="849">
        <v>442221000</v>
      </c>
      <c r="J37" s="849">
        <v>13508000</v>
      </c>
      <c r="K37" s="849">
        <v>0</v>
      </c>
      <c r="L37" s="849">
        <v>0</v>
      </c>
      <c r="M37" s="861">
        <v>0</v>
      </c>
      <c r="N37" s="62"/>
      <c r="O37" s="62"/>
      <c r="P37" s="62"/>
      <c r="Q37" s="62"/>
      <c r="R37" s="62"/>
      <c r="S37" s="62"/>
      <c r="T37" s="62"/>
    </row>
    <row r="38" spans="1:20" ht="18.399999999999999" customHeight="1">
      <c r="A38" s="74"/>
      <c r="B38" s="70"/>
      <c r="C38" s="71" t="s">
        <v>4</v>
      </c>
      <c r="D38" s="80" t="s">
        <v>42</v>
      </c>
      <c r="E38" s="859">
        <v>524788000</v>
      </c>
      <c r="F38" s="859">
        <v>0</v>
      </c>
      <c r="G38" s="859"/>
      <c r="H38" s="859">
        <v>69208000</v>
      </c>
      <c r="I38" s="859">
        <v>442072000</v>
      </c>
      <c r="J38" s="859">
        <v>13508000</v>
      </c>
      <c r="K38" s="859">
        <v>0</v>
      </c>
      <c r="L38" s="859">
        <v>0</v>
      </c>
      <c r="M38" s="862">
        <v>0</v>
      </c>
      <c r="N38" s="62"/>
      <c r="O38" s="62"/>
      <c r="P38" s="62"/>
      <c r="Q38" s="62"/>
      <c r="R38" s="62"/>
      <c r="S38" s="62"/>
      <c r="T38" s="62"/>
    </row>
    <row r="39" spans="1:20" ht="18.399999999999999" customHeight="1">
      <c r="A39" s="74"/>
      <c r="B39" s="70"/>
      <c r="C39" s="71" t="s">
        <v>4</v>
      </c>
      <c r="D39" s="80" t="s">
        <v>43</v>
      </c>
      <c r="E39" s="859">
        <v>270023337.53000003</v>
      </c>
      <c r="F39" s="859">
        <v>0</v>
      </c>
      <c r="G39" s="859"/>
      <c r="H39" s="859">
        <v>32995637.529999997</v>
      </c>
      <c r="I39" s="859">
        <v>232437636.11000001</v>
      </c>
      <c r="J39" s="859">
        <v>4590063.8899999997</v>
      </c>
      <c r="K39" s="859">
        <v>0</v>
      </c>
      <c r="L39" s="859">
        <v>0</v>
      </c>
      <c r="M39" s="862">
        <v>0</v>
      </c>
      <c r="N39" s="62"/>
      <c r="O39" s="62"/>
      <c r="P39" s="62"/>
      <c r="Q39" s="62"/>
      <c r="R39" s="62"/>
      <c r="S39" s="62"/>
      <c r="T39" s="62"/>
    </row>
    <row r="40" spans="1:20" ht="18.399999999999999" customHeight="1">
      <c r="A40" s="74"/>
      <c r="B40" s="70"/>
      <c r="C40" s="71" t="s">
        <v>4</v>
      </c>
      <c r="D40" s="80" t="s">
        <v>44</v>
      </c>
      <c r="E40" s="260">
        <v>0.51453794204516878</v>
      </c>
      <c r="F40" s="260">
        <v>0</v>
      </c>
      <c r="G40" s="260"/>
      <c r="H40" s="260">
        <v>0.47778910105851513</v>
      </c>
      <c r="I40" s="260">
        <v>0.52561419767491824</v>
      </c>
      <c r="J40" s="260">
        <v>0.33980336763399466</v>
      </c>
      <c r="K40" s="260">
        <v>0</v>
      </c>
      <c r="L40" s="260">
        <v>0</v>
      </c>
      <c r="M40" s="360">
        <v>0</v>
      </c>
      <c r="N40" s="62"/>
      <c r="O40" s="62"/>
      <c r="P40" s="62"/>
      <c r="Q40" s="62"/>
      <c r="R40" s="62"/>
      <c r="S40" s="62"/>
      <c r="T40" s="62"/>
    </row>
    <row r="41" spans="1:20" ht="18.399999999999999" customHeight="1">
      <c r="A41" s="76"/>
      <c r="B41" s="77"/>
      <c r="C41" s="78" t="s">
        <v>4</v>
      </c>
      <c r="D41" s="79" t="s">
        <v>45</v>
      </c>
      <c r="E41" s="362">
        <v>0.51453794204516878</v>
      </c>
      <c r="F41" s="261">
        <v>0</v>
      </c>
      <c r="G41" s="261"/>
      <c r="H41" s="261">
        <v>0.4767604544272338</v>
      </c>
      <c r="I41" s="261">
        <v>0.52579135550317602</v>
      </c>
      <c r="J41" s="261">
        <v>0.33980336763399466</v>
      </c>
      <c r="K41" s="261">
        <v>0</v>
      </c>
      <c r="L41" s="261">
        <v>0</v>
      </c>
      <c r="M41" s="361">
        <v>0</v>
      </c>
      <c r="N41" s="62"/>
      <c r="O41" s="62"/>
      <c r="P41" s="62"/>
      <c r="Q41" s="62"/>
      <c r="R41" s="62"/>
      <c r="S41" s="62"/>
      <c r="T41" s="62"/>
    </row>
    <row r="42" spans="1:20" ht="18.399999999999999" customHeight="1">
      <c r="A42" s="69" t="s">
        <v>57</v>
      </c>
      <c r="B42" s="70" t="s">
        <v>47</v>
      </c>
      <c r="C42" s="71" t="s">
        <v>58</v>
      </c>
      <c r="D42" s="72" t="s">
        <v>41</v>
      </c>
      <c r="E42" s="859">
        <v>37100000</v>
      </c>
      <c r="F42" s="849">
        <v>0</v>
      </c>
      <c r="G42" s="860"/>
      <c r="H42" s="849">
        <v>8841000</v>
      </c>
      <c r="I42" s="849">
        <v>27729000</v>
      </c>
      <c r="J42" s="849">
        <v>530000</v>
      </c>
      <c r="K42" s="849">
        <v>0</v>
      </c>
      <c r="L42" s="849">
        <v>0</v>
      </c>
      <c r="M42" s="861">
        <v>0</v>
      </c>
      <c r="N42" s="62"/>
      <c r="O42" s="62"/>
      <c r="P42" s="62"/>
      <c r="Q42" s="62"/>
      <c r="R42" s="62"/>
      <c r="S42" s="62"/>
      <c r="T42" s="62"/>
    </row>
    <row r="43" spans="1:20" ht="18.399999999999999" customHeight="1">
      <c r="A43" s="74"/>
      <c r="B43" s="70"/>
      <c r="C43" s="71" t="s">
        <v>4</v>
      </c>
      <c r="D43" s="80" t="s">
        <v>42</v>
      </c>
      <c r="E43" s="859">
        <v>37100000</v>
      </c>
      <c r="F43" s="859">
        <v>0</v>
      </c>
      <c r="G43" s="859"/>
      <c r="H43" s="859">
        <v>8867000</v>
      </c>
      <c r="I43" s="859">
        <v>27703000</v>
      </c>
      <c r="J43" s="859">
        <v>530000</v>
      </c>
      <c r="K43" s="859">
        <v>0</v>
      </c>
      <c r="L43" s="859">
        <v>0</v>
      </c>
      <c r="M43" s="862">
        <v>0</v>
      </c>
      <c r="N43" s="62"/>
      <c r="O43" s="62"/>
      <c r="P43" s="62"/>
      <c r="Q43" s="62"/>
      <c r="R43" s="62"/>
      <c r="S43" s="62"/>
      <c r="T43" s="62"/>
    </row>
    <row r="44" spans="1:20" ht="18.399999999999999" customHeight="1">
      <c r="A44" s="74"/>
      <c r="B44" s="70"/>
      <c r="C44" s="71" t="s">
        <v>4</v>
      </c>
      <c r="D44" s="80" t="s">
        <v>43</v>
      </c>
      <c r="E44" s="859">
        <v>19877799.609999999</v>
      </c>
      <c r="F44" s="859">
        <v>0</v>
      </c>
      <c r="G44" s="859"/>
      <c r="H44" s="859">
        <v>5054017.93</v>
      </c>
      <c r="I44" s="859">
        <v>14711991.039999999</v>
      </c>
      <c r="J44" s="859">
        <v>111790.64</v>
      </c>
      <c r="K44" s="859">
        <v>0</v>
      </c>
      <c r="L44" s="859">
        <v>0</v>
      </c>
      <c r="M44" s="862">
        <v>0</v>
      </c>
      <c r="N44" s="62"/>
      <c r="O44" s="62"/>
      <c r="P44" s="62"/>
      <c r="Q44" s="62"/>
      <c r="R44" s="62"/>
      <c r="S44" s="62"/>
      <c r="T44" s="62"/>
    </row>
    <row r="45" spans="1:20" ht="18.399999999999999" customHeight="1">
      <c r="A45" s="74"/>
      <c r="B45" s="70"/>
      <c r="C45" s="71" t="s">
        <v>4</v>
      </c>
      <c r="D45" s="80" t="s">
        <v>44</v>
      </c>
      <c r="E45" s="260">
        <v>0.53578974690026948</v>
      </c>
      <c r="F45" s="260">
        <v>0</v>
      </c>
      <c r="G45" s="260"/>
      <c r="H45" s="260">
        <v>0.57165681823323156</v>
      </c>
      <c r="I45" s="260">
        <v>0.53056334667676441</v>
      </c>
      <c r="J45" s="260">
        <v>0.21092573584905661</v>
      </c>
      <c r="K45" s="260">
        <v>0</v>
      </c>
      <c r="L45" s="260">
        <v>0</v>
      </c>
      <c r="M45" s="360">
        <v>0</v>
      </c>
      <c r="N45" s="62"/>
      <c r="O45" s="62"/>
      <c r="P45" s="62"/>
      <c r="Q45" s="62"/>
      <c r="R45" s="62"/>
      <c r="S45" s="62"/>
      <c r="T45" s="62"/>
    </row>
    <row r="46" spans="1:20" ht="18.399999999999999" customHeight="1">
      <c r="A46" s="76"/>
      <c r="B46" s="77"/>
      <c r="C46" s="78" t="s">
        <v>4</v>
      </c>
      <c r="D46" s="82" t="s">
        <v>45</v>
      </c>
      <c r="E46" s="261">
        <v>0.53578974690026948</v>
      </c>
      <c r="F46" s="261">
        <v>0</v>
      </c>
      <c r="G46" s="261"/>
      <c r="H46" s="261">
        <v>0.56998059433855863</v>
      </c>
      <c r="I46" s="261">
        <v>0.531061294444645</v>
      </c>
      <c r="J46" s="261">
        <v>0.21092573584905661</v>
      </c>
      <c r="K46" s="261">
        <v>0</v>
      </c>
      <c r="L46" s="261">
        <v>0</v>
      </c>
      <c r="M46" s="361">
        <v>0</v>
      </c>
      <c r="N46" s="62"/>
      <c r="O46" s="62"/>
      <c r="P46" s="62"/>
      <c r="Q46" s="62"/>
      <c r="R46" s="62"/>
      <c r="S46" s="62"/>
      <c r="T46" s="62"/>
    </row>
    <row r="47" spans="1:20" ht="18.399999999999999" customHeight="1">
      <c r="A47" s="69" t="s">
        <v>59</v>
      </c>
      <c r="B47" s="70" t="s">
        <v>47</v>
      </c>
      <c r="C47" s="71" t="s">
        <v>60</v>
      </c>
      <c r="D47" s="81" t="s">
        <v>41</v>
      </c>
      <c r="E47" s="859">
        <v>288676000</v>
      </c>
      <c r="F47" s="849">
        <v>0</v>
      </c>
      <c r="G47" s="860"/>
      <c r="H47" s="849">
        <v>357000</v>
      </c>
      <c r="I47" s="849">
        <v>277308000</v>
      </c>
      <c r="J47" s="849">
        <v>11011000</v>
      </c>
      <c r="K47" s="849">
        <v>0</v>
      </c>
      <c r="L47" s="849">
        <v>0</v>
      </c>
      <c r="M47" s="861">
        <v>0</v>
      </c>
      <c r="N47" s="62"/>
      <c r="O47" s="62"/>
      <c r="P47" s="62"/>
      <c r="Q47" s="62"/>
      <c r="R47" s="62"/>
      <c r="S47" s="62"/>
      <c r="T47" s="62"/>
    </row>
    <row r="48" spans="1:20" ht="18.399999999999999" customHeight="1">
      <c r="A48" s="74"/>
      <c r="B48" s="70"/>
      <c r="C48" s="71" t="s">
        <v>4</v>
      </c>
      <c r="D48" s="80" t="s">
        <v>42</v>
      </c>
      <c r="E48" s="859">
        <v>288676000</v>
      </c>
      <c r="F48" s="859">
        <v>0</v>
      </c>
      <c r="G48" s="859"/>
      <c r="H48" s="859">
        <v>380186</v>
      </c>
      <c r="I48" s="859">
        <v>276775660</v>
      </c>
      <c r="J48" s="859">
        <v>11520154</v>
      </c>
      <c r="K48" s="859">
        <v>0</v>
      </c>
      <c r="L48" s="859">
        <v>0</v>
      </c>
      <c r="M48" s="862">
        <v>0</v>
      </c>
      <c r="N48" s="62"/>
      <c r="O48" s="62"/>
      <c r="P48" s="62"/>
      <c r="Q48" s="62"/>
      <c r="R48" s="62"/>
      <c r="S48" s="62"/>
      <c r="T48" s="62"/>
    </row>
    <row r="49" spans="1:20" ht="18.399999999999999" customHeight="1">
      <c r="A49" s="74"/>
      <c r="B49" s="70"/>
      <c r="C49" s="71" t="s">
        <v>4</v>
      </c>
      <c r="D49" s="80" t="s">
        <v>43</v>
      </c>
      <c r="E49" s="859">
        <v>160642441.17999992</v>
      </c>
      <c r="F49" s="859">
        <v>0</v>
      </c>
      <c r="G49" s="859"/>
      <c r="H49" s="859">
        <v>188198.66</v>
      </c>
      <c r="I49" s="859">
        <v>160000499.84999993</v>
      </c>
      <c r="J49" s="859">
        <v>453742.67</v>
      </c>
      <c r="K49" s="859">
        <v>0</v>
      </c>
      <c r="L49" s="859">
        <v>0</v>
      </c>
      <c r="M49" s="862">
        <v>0</v>
      </c>
      <c r="N49" s="62"/>
      <c r="O49" s="62"/>
      <c r="P49" s="62"/>
      <c r="Q49" s="62"/>
      <c r="R49" s="62"/>
      <c r="S49" s="62"/>
      <c r="T49" s="62"/>
    </row>
    <row r="50" spans="1:20" ht="18.399999999999999" customHeight="1">
      <c r="A50" s="74"/>
      <c r="B50" s="70"/>
      <c r="C50" s="71" t="s">
        <v>4</v>
      </c>
      <c r="D50" s="80" t="s">
        <v>44</v>
      </c>
      <c r="E50" s="260">
        <v>0.55648007170668823</v>
      </c>
      <c r="F50" s="260">
        <v>0</v>
      </c>
      <c r="G50" s="260"/>
      <c r="H50" s="260">
        <v>0.52716711484593837</v>
      </c>
      <c r="I50" s="260">
        <v>0.576977583949976</v>
      </c>
      <c r="J50" s="260">
        <v>4.1208125510852782E-2</v>
      </c>
      <c r="K50" s="260">
        <v>0</v>
      </c>
      <c r="L50" s="260">
        <v>0</v>
      </c>
      <c r="M50" s="360">
        <v>0</v>
      </c>
      <c r="N50" s="62"/>
      <c r="O50" s="62"/>
      <c r="P50" s="62"/>
      <c r="Q50" s="62"/>
      <c r="R50" s="62"/>
      <c r="S50" s="62"/>
      <c r="T50" s="62"/>
    </row>
    <row r="51" spans="1:20" ht="18.399999999999999" customHeight="1">
      <c r="A51" s="76"/>
      <c r="B51" s="77"/>
      <c r="C51" s="78" t="s">
        <v>4</v>
      </c>
      <c r="D51" s="82" t="s">
        <v>45</v>
      </c>
      <c r="E51" s="261">
        <v>0.55648007170668823</v>
      </c>
      <c r="F51" s="261">
        <v>0</v>
      </c>
      <c r="G51" s="261"/>
      <c r="H51" s="261">
        <v>0.49501733362091188</v>
      </c>
      <c r="I51" s="261">
        <v>0.57808732115389028</v>
      </c>
      <c r="J51" s="261">
        <v>3.9386858022904904E-2</v>
      </c>
      <c r="K51" s="261">
        <v>0</v>
      </c>
      <c r="L51" s="261">
        <v>0</v>
      </c>
      <c r="M51" s="361">
        <v>0</v>
      </c>
      <c r="N51" s="62"/>
      <c r="O51" s="62"/>
      <c r="P51" s="62"/>
      <c r="Q51" s="62"/>
      <c r="R51" s="62"/>
      <c r="S51" s="62"/>
      <c r="T51" s="62"/>
    </row>
    <row r="52" spans="1:20" ht="18.399999999999999" customHeight="1">
      <c r="A52" s="69" t="s">
        <v>61</v>
      </c>
      <c r="B52" s="70" t="s">
        <v>47</v>
      </c>
      <c r="C52" s="71" t="s">
        <v>62</v>
      </c>
      <c r="D52" s="80" t="s">
        <v>41</v>
      </c>
      <c r="E52" s="859">
        <v>40883000</v>
      </c>
      <c r="F52" s="849">
        <v>0</v>
      </c>
      <c r="G52" s="860"/>
      <c r="H52" s="849">
        <v>105000</v>
      </c>
      <c r="I52" s="849">
        <v>35258000</v>
      </c>
      <c r="J52" s="849">
        <v>5520000</v>
      </c>
      <c r="K52" s="849">
        <v>0</v>
      </c>
      <c r="L52" s="849">
        <v>0</v>
      </c>
      <c r="M52" s="861">
        <v>0</v>
      </c>
      <c r="N52" s="62"/>
      <c r="O52" s="62"/>
      <c r="P52" s="62"/>
      <c r="Q52" s="62"/>
      <c r="R52" s="62"/>
      <c r="S52" s="62"/>
      <c r="T52" s="62"/>
    </row>
    <row r="53" spans="1:20" ht="18.399999999999999" customHeight="1">
      <c r="A53" s="74"/>
      <c r="B53" s="70"/>
      <c r="C53" s="71" t="s">
        <v>4</v>
      </c>
      <c r="D53" s="80" t="s">
        <v>42</v>
      </c>
      <c r="E53" s="859">
        <v>40883000</v>
      </c>
      <c r="F53" s="859">
        <v>0</v>
      </c>
      <c r="G53" s="859"/>
      <c r="H53" s="859">
        <v>105000</v>
      </c>
      <c r="I53" s="859">
        <v>35438000</v>
      </c>
      <c r="J53" s="859">
        <v>5340000</v>
      </c>
      <c r="K53" s="859">
        <v>0</v>
      </c>
      <c r="L53" s="859">
        <v>0</v>
      </c>
      <c r="M53" s="862">
        <v>0</v>
      </c>
      <c r="N53" s="62"/>
      <c r="O53" s="62"/>
      <c r="P53" s="62"/>
      <c r="Q53" s="62"/>
      <c r="R53" s="62"/>
      <c r="S53" s="62"/>
      <c r="T53" s="62"/>
    </row>
    <row r="54" spans="1:20" ht="18.399999999999999" customHeight="1">
      <c r="A54" s="74"/>
      <c r="B54" s="70"/>
      <c r="C54" s="71" t="s">
        <v>4</v>
      </c>
      <c r="D54" s="80" t="s">
        <v>43</v>
      </c>
      <c r="E54" s="859">
        <v>19794636.580000002</v>
      </c>
      <c r="F54" s="859">
        <v>0</v>
      </c>
      <c r="G54" s="859"/>
      <c r="H54" s="859">
        <v>40840.939999999995</v>
      </c>
      <c r="I54" s="859">
        <v>19750843.640000001</v>
      </c>
      <c r="J54" s="859">
        <v>2952</v>
      </c>
      <c r="K54" s="859">
        <v>0</v>
      </c>
      <c r="L54" s="859">
        <v>0</v>
      </c>
      <c r="M54" s="862">
        <v>0</v>
      </c>
      <c r="N54" s="62"/>
      <c r="O54" s="62"/>
      <c r="P54" s="62"/>
      <c r="Q54" s="62"/>
      <c r="R54" s="62"/>
      <c r="S54" s="62"/>
      <c r="T54" s="62"/>
    </row>
    <row r="55" spans="1:20" ht="18.399999999999999" customHeight="1">
      <c r="A55" s="74"/>
      <c r="B55" s="70"/>
      <c r="C55" s="71" t="s">
        <v>4</v>
      </c>
      <c r="D55" s="80" t="s">
        <v>44</v>
      </c>
      <c r="E55" s="260">
        <v>0.48417769195019938</v>
      </c>
      <c r="F55" s="260">
        <v>0</v>
      </c>
      <c r="G55" s="260"/>
      <c r="H55" s="260">
        <v>0.38896133333333327</v>
      </c>
      <c r="I55" s="260">
        <v>0.5601804878325487</v>
      </c>
      <c r="J55" s="260">
        <v>5.3478260869565218E-4</v>
      </c>
      <c r="K55" s="260">
        <v>0</v>
      </c>
      <c r="L55" s="260">
        <v>0</v>
      </c>
      <c r="M55" s="360">
        <v>0</v>
      </c>
      <c r="N55" s="62"/>
      <c r="O55" s="62"/>
      <c r="P55" s="62"/>
      <c r="Q55" s="62"/>
      <c r="R55" s="62"/>
      <c r="S55" s="62"/>
      <c r="T55" s="62"/>
    </row>
    <row r="56" spans="1:20" ht="18.399999999999999" customHeight="1">
      <c r="A56" s="76"/>
      <c r="B56" s="77"/>
      <c r="C56" s="78" t="s">
        <v>4</v>
      </c>
      <c r="D56" s="80" t="s">
        <v>45</v>
      </c>
      <c r="E56" s="261">
        <v>0.48417769195019938</v>
      </c>
      <c r="F56" s="261">
        <v>0</v>
      </c>
      <c r="G56" s="261"/>
      <c r="H56" s="261">
        <v>0.38896133333333327</v>
      </c>
      <c r="I56" s="261">
        <v>0.55733516677013373</v>
      </c>
      <c r="J56" s="261">
        <v>5.5280898876404493E-4</v>
      </c>
      <c r="K56" s="261">
        <v>0</v>
      </c>
      <c r="L56" s="261">
        <v>0</v>
      </c>
      <c r="M56" s="361">
        <v>0</v>
      </c>
      <c r="N56" s="62"/>
      <c r="O56" s="62"/>
      <c r="P56" s="62"/>
      <c r="Q56" s="62"/>
      <c r="R56" s="62"/>
      <c r="S56" s="62"/>
      <c r="T56" s="62"/>
    </row>
    <row r="57" spans="1:20" ht="18.399999999999999" customHeight="1">
      <c r="A57" s="69" t="s">
        <v>63</v>
      </c>
      <c r="B57" s="70" t="s">
        <v>47</v>
      </c>
      <c r="C57" s="71" t="s">
        <v>64</v>
      </c>
      <c r="D57" s="81" t="s">
        <v>41</v>
      </c>
      <c r="E57" s="859">
        <v>48069000</v>
      </c>
      <c r="F57" s="849">
        <v>0</v>
      </c>
      <c r="G57" s="860"/>
      <c r="H57" s="849">
        <v>15000</v>
      </c>
      <c r="I57" s="849">
        <v>47729000</v>
      </c>
      <c r="J57" s="849">
        <v>325000</v>
      </c>
      <c r="K57" s="849">
        <v>0</v>
      </c>
      <c r="L57" s="849">
        <v>0</v>
      </c>
      <c r="M57" s="861">
        <v>0</v>
      </c>
      <c r="N57" s="62"/>
      <c r="O57" s="62"/>
      <c r="P57" s="62"/>
      <c r="Q57" s="62"/>
      <c r="R57" s="62"/>
      <c r="S57" s="62"/>
      <c r="T57" s="62"/>
    </row>
    <row r="58" spans="1:20" ht="18.399999999999999" customHeight="1">
      <c r="A58" s="74"/>
      <c r="B58" s="70"/>
      <c r="C58" s="71" t="s">
        <v>65</v>
      </c>
      <c r="D58" s="80" t="s">
        <v>42</v>
      </c>
      <c r="E58" s="859">
        <v>48069000</v>
      </c>
      <c r="F58" s="859">
        <v>0</v>
      </c>
      <c r="G58" s="859"/>
      <c r="H58" s="859">
        <v>15000</v>
      </c>
      <c r="I58" s="859">
        <v>47729000</v>
      </c>
      <c r="J58" s="859">
        <v>325000</v>
      </c>
      <c r="K58" s="859">
        <v>0</v>
      </c>
      <c r="L58" s="859">
        <v>0</v>
      </c>
      <c r="M58" s="862">
        <v>0</v>
      </c>
      <c r="N58" s="62"/>
      <c r="O58" s="62"/>
      <c r="P58" s="62"/>
      <c r="Q58" s="62"/>
      <c r="R58" s="62"/>
      <c r="S58" s="62"/>
      <c r="T58" s="62"/>
    </row>
    <row r="59" spans="1:20" ht="18.399999999999999" customHeight="1">
      <c r="A59" s="74"/>
      <c r="B59" s="70"/>
      <c r="C59" s="71" t="s">
        <v>4</v>
      </c>
      <c r="D59" s="80" t="s">
        <v>43</v>
      </c>
      <c r="E59" s="859">
        <v>14901065.869999995</v>
      </c>
      <c r="F59" s="859">
        <v>0</v>
      </c>
      <c r="G59" s="859"/>
      <c r="H59" s="859">
        <v>9359.5</v>
      </c>
      <c r="I59" s="859">
        <v>14858471.769999996</v>
      </c>
      <c r="J59" s="859">
        <v>33234.6</v>
      </c>
      <c r="K59" s="859">
        <v>0</v>
      </c>
      <c r="L59" s="859">
        <v>0</v>
      </c>
      <c r="M59" s="862">
        <v>0</v>
      </c>
      <c r="N59" s="62"/>
      <c r="O59" s="62"/>
      <c r="P59" s="62"/>
      <c r="Q59" s="62"/>
      <c r="R59" s="62"/>
      <c r="S59" s="62"/>
      <c r="T59" s="62"/>
    </row>
    <row r="60" spans="1:20" ht="18.399999999999999" customHeight="1">
      <c r="A60" s="74"/>
      <c r="B60" s="70"/>
      <c r="C60" s="71" t="s">
        <v>4</v>
      </c>
      <c r="D60" s="80" t="s">
        <v>44</v>
      </c>
      <c r="E60" s="260">
        <v>0.309993256984751</v>
      </c>
      <c r="F60" s="260">
        <v>0</v>
      </c>
      <c r="G60" s="260"/>
      <c r="H60" s="260">
        <v>0.62396666666666667</v>
      </c>
      <c r="I60" s="260">
        <v>0.31130909447086669</v>
      </c>
      <c r="J60" s="260">
        <v>0.10226030769230769</v>
      </c>
      <c r="K60" s="260">
        <v>0</v>
      </c>
      <c r="L60" s="260">
        <v>0</v>
      </c>
      <c r="M60" s="360">
        <v>0</v>
      </c>
      <c r="N60" s="62"/>
      <c r="O60" s="62"/>
      <c r="P60" s="62"/>
      <c r="Q60" s="62"/>
      <c r="R60" s="62"/>
      <c r="S60" s="62"/>
      <c r="T60" s="62"/>
    </row>
    <row r="61" spans="1:20" ht="18.399999999999999" customHeight="1">
      <c r="A61" s="76"/>
      <c r="B61" s="77"/>
      <c r="C61" s="78" t="s">
        <v>4</v>
      </c>
      <c r="D61" s="82" t="s">
        <v>45</v>
      </c>
      <c r="E61" s="261">
        <v>0.309993256984751</v>
      </c>
      <c r="F61" s="261">
        <v>0</v>
      </c>
      <c r="G61" s="261"/>
      <c r="H61" s="261">
        <v>0.62396666666666667</v>
      </c>
      <c r="I61" s="261">
        <v>0.31130909447086669</v>
      </c>
      <c r="J61" s="261">
        <v>0.10226030769230769</v>
      </c>
      <c r="K61" s="261">
        <v>0</v>
      </c>
      <c r="L61" s="261">
        <v>0</v>
      </c>
      <c r="M61" s="361">
        <v>0</v>
      </c>
      <c r="N61" s="62"/>
      <c r="O61" s="62"/>
      <c r="P61" s="62"/>
      <c r="Q61" s="62"/>
      <c r="R61" s="62"/>
      <c r="S61" s="62"/>
      <c r="T61" s="62"/>
    </row>
    <row r="62" spans="1:20" ht="18.399999999999999" customHeight="1">
      <c r="A62" s="69" t="s">
        <v>66</v>
      </c>
      <c r="B62" s="70" t="s">
        <v>47</v>
      </c>
      <c r="C62" s="71" t="s">
        <v>746</v>
      </c>
      <c r="D62" s="80" t="s">
        <v>41</v>
      </c>
      <c r="E62" s="859">
        <v>31985000</v>
      </c>
      <c r="F62" s="849">
        <v>0</v>
      </c>
      <c r="G62" s="860"/>
      <c r="H62" s="849">
        <v>30000</v>
      </c>
      <c r="I62" s="849">
        <v>30995000</v>
      </c>
      <c r="J62" s="849">
        <v>960000</v>
      </c>
      <c r="K62" s="849">
        <v>0</v>
      </c>
      <c r="L62" s="849">
        <v>0</v>
      </c>
      <c r="M62" s="861">
        <v>0</v>
      </c>
      <c r="N62" s="62"/>
      <c r="O62" s="62"/>
      <c r="P62" s="62"/>
      <c r="Q62" s="62"/>
      <c r="R62" s="62"/>
      <c r="S62" s="62"/>
      <c r="T62" s="62"/>
    </row>
    <row r="63" spans="1:20" ht="18.399999999999999" customHeight="1">
      <c r="A63" s="74"/>
      <c r="B63" s="70"/>
      <c r="C63" s="71" t="s">
        <v>747</v>
      </c>
      <c r="D63" s="80" t="s">
        <v>42</v>
      </c>
      <c r="E63" s="859">
        <v>31985000</v>
      </c>
      <c r="F63" s="859">
        <v>0</v>
      </c>
      <c r="G63" s="859"/>
      <c r="H63" s="859">
        <v>30000</v>
      </c>
      <c r="I63" s="859">
        <v>30995000</v>
      </c>
      <c r="J63" s="859">
        <v>960000</v>
      </c>
      <c r="K63" s="859">
        <v>0</v>
      </c>
      <c r="L63" s="859">
        <v>0</v>
      </c>
      <c r="M63" s="862">
        <v>0</v>
      </c>
      <c r="N63" s="62"/>
      <c r="O63" s="62"/>
      <c r="P63" s="62"/>
      <c r="Q63" s="62"/>
      <c r="R63" s="62"/>
      <c r="S63" s="62"/>
      <c r="T63" s="62"/>
    </row>
    <row r="64" spans="1:20" ht="18.399999999999999" customHeight="1">
      <c r="A64" s="74"/>
      <c r="B64" s="70"/>
      <c r="C64" s="71" t="s">
        <v>4</v>
      </c>
      <c r="D64" s="80" t="s">
        <v>43</v>
      </c>
      <c r="E64" s="859">
        <v>17923880.090000004</v>
      </c>
      <c r="F64" s="859">
        <v>0</v>
      </c>
      <c r="G64" s="859"/>
      <c r="H64" s="859">
        <v>24220.28</v>
      </c>
      <c r="I64" s="859">
        <v>17871000.810000002</v>
      </c>
      <c r="J64" s="859">
        <v>28659</v>
      </c>
      <c r="K64" s="859">
        <v>0</v>
      </c>
      <c r="L64" s="859">
        <v>0</v>
      </c>
      <c r="M64" s="862">
        <v>0</v>
      </c>
      <c r="N64" s="62"/>
      <c r="O64" s="62"/>
      <c r="P64" s="62"/>
      <c r="Q64" s="62"/>
      <c r="R64" s="62"/>
      <c r="S64" s="62"/>
      <c r="T64" s="62"/>
    </row>
    <row r="65" spans="1:20" ht="18.399999999999999" customHeight="1">
      <c r="A65" s="74"/>
      <c r="B65" s="70"/>
      <c r="C65" s="71" t="s">
        <v>4</v>
      </c>
      <c r="D65" s="80" t="s">
        <v>44</v>
      </c>
      <c r="E65" s="260">
        <v>0.56038393278099119</v>
      </c>
      <c r="F65" s="260">
        <v>0</v>
      </c>
      <c r="G65" s="260"/>
      <c r="H65" s="260">
        <v>0.80734266666666665</v>
      </c>
      <c r="I65" s="260">
        <v>0.57657689336989848</v>
      </c>
      <c r="J65" s="260">
        <v>2.9853125000000001E-2</v>
      </c>
      <c r="K65" s="260">
        <v>0</v>
      </c>
      <c r="L65" s="260">
        <v>0</v>
      </c>
      <c r="M65" s="360">
        <v>0</v>
      </c>
      <c r="N65" s="62"/>
      <c r="O65" s="62"/>
      <c r="P65" s="62"/>
      <c r="Q65" s="62"/>
      <c r="R65" s="62"/>
      <c r="S65" s="62"/>
      <c r="T65" s="62"/>
    </row>
    <row r="66" spans="1:20" ht="18.399999999999999" customHeight="1">
      <c r="A66" s="76"/>
      <c r="B66" s="77"/>
      <c r="C66" s="78" t="s">
        <v>4</v>
      </c>
      <c r="D66" s="82" t="s">
        <v>45</v>
      </c>
      <c r="E66" s="261">
        <v>0.56038393278099119</v>
      </c>
      <c r="F66" s="261">
        <v>0</v>
      </c>
      <c r="G66" s="261"/>
      <c r="H66" s="261">
        <v>0.80734266666666665</v>
      </c>
      <c r="I66" s="261">
        <v>0.57657689336989848</v>
      </c>
      <c r="J66" s="261">
        <v>2.9853125000000001E-2</v>
      </c>
      <c r="K66" s="261">
        <v>0</v>
      </c>
      <c r="L66" s="261">
        <v>0</v>
      </c>
      <c r="M66" s="361">
        <v>0</v>
      </c>
      <c r="N66" s="62"/>
      <c r="O66" s="62"/>
      <c r="P66" s="62"/>
      <c r="Q66" s="62"/>
      <c r="R66" s="62"/>
      <c r="S66" s="62"/>
      <c r="T66" s="62"/>
    </row>
    <row r="67" spans="1:20" ht="18.399999999999999" customHeight="1">
      <c r="A67" s="69" t="s">
        <v>67</v>
      </c>
      <c r="B67" s="70" t="s">
        <v>47</v>
      </c>
      <c r="C67" s="71" t="s">
        <v>68</v>
      </c>
      <c r="D67" s="81" t="s">
        <v>41</v>
      </c>
      <c r="E67" s="859">
        <v>76579000</v>
      </c>
      <c r="F67" s="849">
        <v>7650000</v>
      </c>
      <c r="G67" s="860"/>
      <c r="H67" s="849">
        <v>77000</v>
      </c>
      <c r="I67" s="849">
        <v>64814000</v>
      </c>
      <c r="J67" s="849">
        <v>4038000</v>
      </c>
      <c r="K67" s="849">
        <v>0</v>
      </c>
      <c r="L67" s="849">
        <v>0</v>
      </c>
      <c r="M67" s="861">
        <v>0</v>
      </c>
      <c r="N67" s="62"/>
      <c r="O67" s="62"/>
      <c r="P67" s="62"/>
      <c r="Q67" s="62"/>
      <c r="R67" s="62"/>
      <c r="S67" s="62"/>
      <c r="T67" s="62"/>
    </row>
    <row r="68" spans="1:20" ht="18.399999999999999" customHeight="1">
      <c r="A68" s="74"/>
      <c r="B68" s="70"/>
      <c r="C68" s="71" t="s">
        <v>4</v>
      </c>
      <c r="D68" s="80" t="s">
        <v>42</v>
      </c>
      <c r="E68" s="859">
        <v>287618120</v>
      </c>
      <c r="F68" s="859">
        <v>155580336</v>
      </c>
      <c r="G68" s="859"/>
      <c r="H68" s="859">
        <v>394400</v>
      </c>
      <c r="I68" s="859">
        <v>125310384</v>
      </c>
      <c r="J68" s="859">
        <v>6333000</v>
      </c>
      <c r="K68" s="859">
        <v>0</v>
      </c>
      <c r="L68" s="859">
        <v>0</v>
      </c>
      <c r="M68" s="862">
        <v>0</v>
      </c>
      <c r="N68" s="62"/>
      <c r="O68" s="62"/>
      <c r="P68" s="62"/>
      <c r="Q68" s="62"/>
      <c r="R68" s="62"/>
      <c r="S68" s="62"/>
      <c r="T68" s="62"/>
    </row>
    <row r="69" spans="1:20" ht="18.399999999999999" customHeight="1">
      <c r="A69" s="74"/>
      <c r="B69" s="70"/>
      <c r="C69" s="71" t="s">
        <v>4</v>
      </c>
      <c r="D69" s="80" t="s">
        <v>43</v>
      </c>
      <c r="E69" s="859">
        <v>206144007.91999999</v>
      </c>
      <c r="F69" s="859">
        <v>145325812.28</v>
      </c>
      <c r="G69" s="859"/>
      <c r="H69" s="859">
        <v>198695.69</v>
      </c>
      <c r="I69" s="859">
        <v>57816284.919999994</v>
      </c>
      <c r="J69" s="859">
        <v>2803215.03</v>
      </c>
      <c r="K69" s="859">
        <v>0</v>
      </c>
      <c r="L69" s="859">
        <v>0</v>
      </c>
      <c r="M69" s="862">
        <v>0</v>
      </c>
      <c r="N69" s="62"/>
      <c r="O69" s="62"/>
      <c r="P69" s="62"/>
      <c r="Q69" s="62"/>
      <c r="R69" s="62"/>
      <c r="S69" s="62"/>
      <c r="T69" s="62"/>
    </row>
    <row r="70" spans="1:20" ht="18.399999999999999" customHeight="1">
      <c r="A70" s="74"/>
      <c r="B70" s="70"/>
      <c r="C70" s="71" t="s">
        <v>4</v>
      </c>
      <c r="D70" s="80" t="s">
        <v>44</v>
      </c>
      <c r="E70" s="260">
        <v>2.6919130299429344</v>
      </c>
      <c r="F70" s="260" t="s">
        <v>866</v>
      </c>
      <c r="G70" s="260"/>
      <c r="H70" s="260">
        <v>2.5804635064935066</v>
      </c>
      <c r="I70" s="260">
        <v>0.89203389576326098</v>
      </c>
      <c r="J70" s="260">
        <v>0.69420877414561655</v>
      </c>
      <c r="K70" s="260">
        <v>0</v>
      </c>
      <c r="L70" s="260">
        <v>0</v>
      </c>
      <c r="M70" s="360">
        <v>0</v>
      </c>
      <c r="N70" s="62"/>
      <c r="O70" s="62"/>
      <c r="P70" s="62"/>
      <c r="Q70" s="62"/>
      <c r="R70" s="62"/>
      <c r="S70" s="62"/>
      <c r="T70" s="62"/>
    </row>
    <row r="71" spans="1:20" ht="18" customHeight="1">
      <c r="A71" s="76"/>
      <c r="B71" s="77"/>
      <c r="C71" s="78" t="s">
        <v>4</v>
      </c>
      <c r="D71" s="79" t="s">
        <v>45</v>
      </c>
      <c r="E71" s="362">
        <v>0.71672816691799524</v>
      </c>
      <c r="F71" s="261">
        <v>0.93408856168044274</v>
      </c>
      <c r="G71" s="261"/>
      <c r="H71" s="261">
        <v>0.50379231744421904</v>
      </c>
      <c r="I71" s="261">
        <v>0.46138462810871278</v>
      </c>
      <c r="J71" s="261">
        <v>0.44263619611558502</v>
      </c>
      <c r="K71" s="261">
        <v>0</v>
      </c>
      <c r="L71" s="261">
        <v>0</v>
      </c>
      <c r="M71" s="361">
        <v>0</v>
      </c>
      <c r="N71" s="62"/>
      <c r="O71" s="62"/>
      <c r="P71" s="62"/>
      <c r="Q71" s="62"/>
      <c r="R71" s="62"/>
      <c r="S71" s="62"/>
      <c r="T71" s="62"/>
    </row>
    <row r="72" spans="1:20" ht="18.399999999999999" customHeight="1">
      <c r="A72" s="69" t="s">
        <v>69</v>
      </c>
      <c r="B72" s="70" t="s">
        <v>47</v>
      </c>
      <c r="C72" s="71" t="s">
        <v>70</v>
      </c>
      <c r="D72" s="72" t="s">
        <v>41</v>
      </c>
      <c r="E72" s="859">
        <v>338863000</v>
      </c>
      <c r="F72" s="849">
        <v>0</v>
      </c>
      <c r="G72" s="860"/>
      <c r="H72" s="849">
        <v>2513000</v>
      </c>
      <c r="I72" s="849">
        <v>331822000</v>
      </c>
      <c r="J72" s="849">
        <v>4513000</v>
      </c>
      <c r="K72" s="849">
        <v>0</v>
      </c>
      <c r="L72" s="849">
        <v>0</v>
      </c>
      <c r="M72" s="861">
        <v>15000</v>
      </c>
      <c r="N72" s="62"/>
      <c r="O72" s="62"/>
      <c r="P72" s="62"/>
      <c r="Q72" s="62"/>
      <c r="R72" s="62"/>
      <c r="S72" s="62"/>
      <c r="T72" s="62"/>
    </row>
    <row r="73" spans="1:20" ht="18.399999999999999" customHeight="1">
      <c r="A73" s="74"/>
      <c r="B73" s="70"/>
      <c r="C73" s="71" t="s">
        <v>4</v>
      </c>
      <c r="D73" s="80" t="s">
        <v>42</v>
      </c>
      <c r="E73" s="859">
        <v>338863000</v>
      </c>
      <c r="F73" s="859">
        <v>0</v>
      </c>
      <c r="G73" s="859"/>
      <c r="H73" s="859">
        <v>2616992</v>
      </c>
      <c r="I73" s="859">
        <v>331666008</v>
      </c>
      <c r="J73" s="859">
        <v>4565000</v>
      </c>
      <c r="K73" s="859">
        <v>0</v>
      </c>
      <c r="L73" s="859">
        <v>0</v>
      </c>
      <c r="M73" s="862">
        <v>15000</v>
      </c>
      <c r="N73" s="62"/>
      <c r="O73" s="62"/>
      <c r="P73" s="62"/>
      <c r="Q73" s="62"/>
      <c r="R73" s="62"/>
      <c r="S73" s="62"/>
      <c r="T73" s="62"/>
    </row>
    <row r="74" spans="1:20" ht="18.399999999999999" customHeight="1">
      <c r="A74" s="74"/>
      <c r="B74" s="70"/>
      <c r="C74" s="71" t="s">
        <v>4</v>
      </c>
      <c r="D74" s="80" t="s">
        <v>43</v>
      </c>
      <c r="E74" s="859">
        <v>187954738.50999993</v>
      </c>
      <c r="F74" s="859">
        <v>0</v>
      </c>
      <c r="G74" s="859"/>
      <c r="H74" s="859">
        <v>2247155.2799999998</v>
      </c>
      <c r="I74" s="859">
        <v>185069649.03999993</v>
      </c>
      <c r="J74" s="859">
        <v>637934.18999999994</v>
      </c>
      <c r="K74" s="859">
        <v>0</v>
      </c>
      <c r="L74" s="859">
        <v>0</v>
      </c>
      <c r="M74" s="862">
        <v>0</v>
      </c>
      <c r="N74" s="62"/>
      <c r="O74" s="62"/>
      <c r="P74" s="62"/>
      <c r="Q74" s="62"/>
      <c r="R74" s="62"/>
      <c r="S74" s="62"/>
      <c r="T74" s="62"/>
    </row>
    <row r="75" spans="1:20" ht="18.399999999999999" customHeight="1">
      <c r="A75" s="74"/>
      <c r="B75" s="70"/>
      <c r="C75" s="71" t="s">
        <v>4</v>
      </c>
      <c r="D75" s="80" t="s">
        <v>44</v>
      </c>
      <c r="E75" s="260">
        <v>0.55466291247495281</v>
      </c>
      <c r="F75" s="260">
        <v>0</v>
      </c>
      <c r="G75" s="260"/>
      <c r="H75" s="260">
        <v>0.89421220851571814</v>
      </c>
      <c r="I75" s="260">
        <v>0.55773772998776427</v>
      </c>
      <c r="J75" s="260">
        <v>0.14135479503656104</v>
      </c>
      <c r="K75" s="260">
        <v>0</v>
      </c>
      <c r="L75" s="260">
        <v>0</v>
      </c>
      <c r="M75" s="360">
        <v>0</v>
      </c>
      <c r="N75" s="62"/>
      <c r="O75" s="62"/>
      <c r="P75" s="62"/>
      <c r="Q75" s="62"/>
      <c r="R75" s="62"/>
      <c r="S75" s="62"/>
      <c r="T75" s="62"/>
    </row>
    <row r="76" spans="1:20" ht="18.399999999999999" customHeight="1">
      <c r="A76" s="76"/>
      <c r="B76" s="77"/>
      <c r="C76" s="78" t="s">
        <v>4</v>
      </c>
      <c r="D76" s="83" t="s">
        <v>45</v>
      </c>
      <c r="E76" s="261">
        <v>0.55466291247495281</v>
      </c>
      <c r="F76" s="261">
        <v>0</v>
      </c>
      <c r="G76" s="261"/>
      <c r="H76" s="261">
        <v>0.85867869676330677</v>
      </c>
      <c r="I76" s="261">
        <v>0.55800004997798847</v>
      </c>
      <c r="J76" s="261">
        <v>0.13974461993428258</v>
      </c>
      <c r="K76" s="261">
        <v>0</v>
      </c>
      <c r="L76" s="261">
        <v>0</v>
      </c>
      <c r="M76" s="361">
        <v>0</v>
      </c>
      <c r="N76" s="62"/>
      <c r="O76" s="62"/>
      <c r="P76" s="62"/>
      <c r="Q76" s="62"/>
      <c r="R76" s="62"/>
      <c r="S76" s="62"/>
      <c r="T76" s="62"/>
    </row>
    <row r="77" spans="1:20" ht="18.399999999999999" customHeight="1">
      <c r="A77" s="69" t="s">
        <v>71</v>
      </c>
      <c r="B77" s="70" t="s">
        <v>47</v>
      </c>
      <c r="C77" s="71" t="s">
        <v>72</v>
      </c>
      <c r="D77" s="81" t="s">
        <v>41</v>
      </c>
      <c r="E77" s="859">
        <v>342143000</v>
      </c>
      <c r="F77" s="849">
        <v>1970000</v>
      </c>
      <c r="G77" s="860"/>
      <c r="H77" s="849">
        <v>9539000</v>
      </c>
      <c r="I77" s="849">
        <v>309923000</v>
      </c>
      <c r="J77" s="849">
        <v>20711000</v>
      </c>
      <c r="K77" s="849">
        <v>0</v>
      </c>
      <c r="L77" s="849">
        <v>0</v>
      </c>
      <c r="M77" s="861">
        <v>0</v>
      </c>
      <c r="N77" s="62"/>
      <c r="O77" s="62"/>
      <c r="P77" s="62"/>
      <c r="Q77" s="62"/>
      <c r="R77" s="62"/>
      <c r="S77" s="62"/>
      <c r="T77" s="62"/>
    </row>
    <row r="78" spans="1:20" ht="18.399999999999999" customHeight="1">
      <c r="A78" s="74"/>
      <c r="B78" s="70"/>
      <c r="C78" s="71" t="s">
        <v>73</v>
      </c>
      <c r="D78" s="80" t="s">
        <v>42</v>
      </c>
      <c r="E78" s="859">
        <v>344123000</v>
      </c>
      <c r="F78" s="859">
        <v>1370000</v>
      </c>
      <c r="G78" s="859"/>
      <c r="H78" s="859">
        <v>9530913</v>
      </c>
      <c r="I78" s="859">
        <v>312511087</v>
      </c>
      <c r="J78" s="859">
        <v>20711000</v>
      </c>
      <c r="K78" s="859">
        <v>0</v>
      </c>
      <c r="L78" s="859">
        <v>0</v>
      </c>
      <c r="M78" s="862">
        <v>0</v>
      </c>
      <c r="N78" s="62"/>
      <c r="O78" s="62"/>
      <c r="P78" s="62"/>
      <c r="Q78" s="62"/>
      <c r="R78" s="62"/>
      <c r="S78" s="62"/>
      <c r="T78" s="62"/>
    </row>
    <row r="79" spans="1:20" ht="18.399999999999999" customHeight="1">
      <c r="A79" s="74"/>
      <c r="B79" s="70"/>
      <c r="C79" s="71" t="s">
        <v>74</v>
      </c>
      <c r="D79" s="80" t="s">
        <v>43</v>
      </c>
      <c r="E79" s="859">
        <v>178107274.57999998</v>
      </c>
      <c r="F79" s="859">
        <v>0</v>
      </c>
      <c r="G79" s="859"/>
      <c r="H79" s="859">
        <v>4764010.22</v>
      </c>
      <c r="I79" s="859">
        <v>165351590.61999997</v>
      </c>
      <c r="J79" s="859">
        <v>7991673.7400000012</v>
      </c>
      <c r="K79" s="859">
        <v>0</v>
      </c>
      <c r="L79" s="859">
        <v>0</v>
      </c>
      <c r="M79" s="862">
        <v>0</v>
      </c>
      <c r="N79" s="62"/>
      <c r="O79" s="62"/>
      <c r="P79" s="62"/>
      <c r="Q79" s="62"/>
      <c r="R79" s="62"/>
      <c r="S79" s="62"/>
      <c r="T79" s="62"/>
    </row>
    <row r="80" spans="1:20" ht="18.399999999999999" customHeight="1">
      <c r="A80" s="74"/>
      <c r="B80" s="70"/>
      <c r="C80" s="71" t="s">
        <v>4</v>
      </c>
      <c r="D80" s="80" t="s">
        <v>44</v>
      </c>
      <c r="E80" s="260">
        <v>0.52056384196081751</v>
      </c>
      <c r="F80" s="260">
        <v>0</v>
      </c>
      <c r="G80" s="260"/>
      <c r="H80" s="260">
        <v>0.49942449103679626</v>
      </c>
      <c r="I80" s="260">
        <v>0.53352474846978115</v>
      </c>
      <c r="J80" s="260">
        <v>0.38586614552653187</v>
      </c>
      <c r="K80" s="260">
        <v>0</v>
      </c>
      <c r="L80" s="260">
        <v>0</v>
      </c>
      <c r="M80" s="360">
        <v>0</v>
      </c>
      <c r="N80" s="62"/>
      <c r="O80" s="62"/>
      <c r="P80" s="62"/>
      <c r="Q80" s="62"/>
      <c r="R80" s="62"/>
      <c r="S80" s="62"/>
      <c r="T80" s="62"/>
    </row>
    <row r="81" spans="1:20" ht="18.399999999999999" customHeight="1">
      <c r="A81" s="76"/>
      <c r="B81" s="77"/>
      <c r="C81" s="78" t="s">
        <v>4</v>
      </c>
      <c r="D81" s="82" t="s">
        <v>45</v>
      </c>
      <c r="E81" s="261">
        <v>0.51756864429288363</v>
      </c>
      <c r="F81" s="261">
        <v>0</v>
      </c>
      <c r="G81" s="261"/>
      <c r="H81" s="261">
        <v>0.49984825378219272</v>
      </c>
      <c r="I81" s="261">
        <v>0.52910631813840248</v>
      </c>
      <c r="J81" s="261">
        <v>0.38586614552653187</v>
      </c>
      <c r="K81" s="261">
        <v>0</v>
      </c>
      <c r="L81" s="261">
        <v>0</v>
      </c>
      <c r="M81" s="361">
        <v>0</v>
      </c>
      <c r="N81" s="62"/>
      <c r="O81" s="62"/>
      <c r="P81" s="62"/>
      <c r="Q81" s="62"/>
      <c r="R81" s="62"/>
      <c r="S81" s="62"/>
      <c r="T81" s="62"/>
    </row>
    <row r="82" spans="1:20" ht="18.399999999999999" customHeight="1">
      <c r="A82" s="69" t="s">
        <v>75</v>
      </c>
      <c r="B82" s="84" t="s">
        <v>47</v>
      </c>
      <c r="C82" s="71" t="s">
        <v>76</v>
      </c>
      <c r="D82" s="81" t="s">
        <v>41</v>
      </c>
      <c r="E82" s="859">
        <v>11585000</v>
      </c>
      <c r="F82" s="849">
        <v>0</v>
      </c>
      <c r="G82" s="860"/>
      <c r="H82" s="849">
        <v>11000</v>
      </c>
      <c r="I82" s="849">
        <v>11424000</v>
      </c>
      <c r="J82" s="849">
        <v>150000</v>
      </c>
      <c r="K82" s="849">
        <v>0</v>
      </c>
      <c r="L82" s="849">
        <v>0</v>
      </c>
      <c r="M82" s="861">
        <v>0</v>
      </c>
      <c r="N82" s="62"/>
      <c r="O82" s="62"/>
      <c r="P82" s="62"/>
      <c r="Q82" s="62"/>
      <c r="R82" s="62"/>
      <c r="S82" s="62"/>
      <c r="T82" s="62"/>
    </row>
    <row r="83" spans="1:20" ht="18.399999999999999" customHeight="1">
      <c r="A83" s="74"/>
      <c r="B83" s="70"/>
      <c r="C83" s="71"/>
      <c r="D83" s="80" t="s">
        <v>42</v>
      </c>
      <c r="E83" s="859">
        <v>11585000</v>
      </c>
      <c r="F83" s="859">
        <v>0</v>
      </c>
      <c r="G83" s="859"/>
      <c r="H83" s="859">
        <v>11000</v>
      </c>
      <c r="I83" s="859">
        <v>11424000</v>
      </c>
      <c r="J83" s="859">
        <v>150000</v>
      </c>
      <c r="K83" s="859">
        <v>0</v>
      </c>
      <c r="L83" s="859">
        <v>0</v>
      </c>
      <c r="M83" s="862">
        <v>0</v>
      </c>
      <c r="N83" s="62"/>
      <c r="O83" s="62"/>
      <c r="P83" s="62"/>
      <c r="Q83" s="62"/>
      <c r="R83" s="62"/>
      <c r="S83" s="62"/>
      <c r="T83" s="62"/>
    </row>
    <row r="84" spans="1:20" ht="18.399999999999999" customHeight="1">
      <c r="A84" s="74"/>
      <c r="B84" s="70"/>
      <c r="C84" s="71"/>
      <c r="D84" s="80" t="s">
        <v>43</v>
      </c>
      <c r="E84" s="859">
        <v>5766876.7899999982</v>
      </c>
      <c r="F84" s="859">
        <v>0</v>
      </c>
      <c r="G84" s="859"/>
      <c r="H84" s="859">
        <v>2750.3</v>
      </c>
      <c r="I84" s="859">
        <v>5722136.4899999984</v>
      </c>
      <c r="J84" s="859">
        <v>41990</v>
      </c>
      <c r="K84" s="859">
        <v>0</v>
      </c>
      <c r="L84" s="859">
        <v>0</v>
      </c>
      <c r="M84" s="862">
        <v>0</v>
      </c>
      <c r="N84" s="62"/>
      <c r="O84" s="62"/>
      <c r="P84" s="62"/>
      <c r="Q84" s="62"/>
      <c r="R84" s="62"/>
      <c r="S84" s="62"/>
      <c r="T84" s="62"/>
    </row>
    <row r="85" spans="1:20" ht="18.399999999999999" customHeight="1">
      <c r="A85" s="74"/>
      <c r="B85" s="70"/>
      <c r="C85" s="71"/>
      <c r="D85" s="80" t="s">
        <v>44</v>
      </c>
      <c r="E85" s="260">
        <v>0.4977882425550279</v>
      </c>
      <c r="F85" s="260">
        <v>0</v>
      </c>
      <c r="G85" s="260"/>
      <c r="H85" s="260">
        <v>0.25002727272727276</v>
      </c>
      <c r="I85" s="260">
        <v>0.50088729779411756</v>
      </c>
      <c r="J85" s="260">
        <v>0.27993333333333331</v>
      </c>
      <c r="K85" s="260">
        <v>0</v>
      </c>
      <c r="L85" s="260">
        <v>0</v>
      </c>
      <c r="M85" s="360">
        <v>0</v>
      </c>
      <c r="N85" s="62"/>
      <c r="O85" s="62"/>
      <c r="P85" s="62"/>
      <c r="Q85" s="62"/>
      <c r="R85" s="62"/>
      <c r="S85" s="62"/>
      <c r="T85" s="62"/>
    </row>
    <row r="86" spans="1:20" ht="18.399999999999999" customHeight="1">
      <c r="A86" s="76"/>
      <c r="B86" s="77"/>
      <c r="C86" s="78"/>
      <c r="D86" s="82" t="s">
        <v>45</v>
      </c>
      <c r="E86" s="261">
        <v>0.4977882425550279</v>
      </c>
      <c r="F86" s="261">
        <v>0</v>
      </c>
      <c r="G86" s="261"/>
      <c r="H86" s="261">
        <v>0.25002727272727276</v>
      </c>
      <c r="I86" s="261">
        <v>0.50088729779411756</v>
      </c>
      <c r="J86" s="261">
        <v>0.27993333333333331</v>
      </c>
      <c r="K86" s="261">
        <v>0</v>
      </c>
      <c r="L86" s="261">
        <v>0</v>
      </c>
      <c r="M86" s="361">
        <v>0</v>
      </c>
      <c r="N86" s="62"/>
      <c r="O86" s="62"/>
      <c r="P86" s="62"/>
      <c r="Q86" s="62"/>
      <c r="R86" s="62"/>
      <c r="S86" s="62"/>
      <c r="T86" s="62"/>
    </row>
    <row r="87" spans="1:20" ht="18.399999999999999" customHeight="1">
      <c r="A87" s="69" t="s">
        <v>77</v>
      </c>
      <c r="B87" s="70" t="s">
        <v>47</v>
      </c>
      <c r="C87" s="71" t="s">
        <v>78</v>
      </c>
      <c r="D87" s="80" t="s">
        <v>41</v>
      </c>
      <c r="E87" s="859">
        <v>8128345000</v>
      </c>
      <c r="F87" s="849">
        <v>0</v>
      </c>
      <c r="G87" s="860"/>
      <c r="H87" s="849">
        <v>641208000</v>
      </c>
      <c r="I87" s="849">
        <v>7174609000</v>
      </c>
      <c r="J87" s="849">
        <v>312528000</v>
      </c>
      <c r="K87" s="849">
        <v>0</v>
      </c>
      <c r="L87" s="849">
        <v>0</v>
      </c>
      <c r="M87" s="861">
        <v>0</v>
      </c>
      <c r="N87" s="62"/>
      <c r="O87" s="62"/>
      <c r="P87" s="62"/>
      <c r="Q87" s="62"/>
      <c r="R87" s="62"/>
      <c r="S87" s="62"/>
      <c r="T87" s="62"/>
    </row>
    <row r="88" spans="1:20" ht="18.399999999999999" customHeight="1">
      <c r="A88" s="74"/>
      <c r="B88" s="70"/>
      <c r="C88" s="71" t="s">
        <v>4</v>
      </c>
      <c r="D88" s="80" t="s">
        <v>42</v>
      </c>
      <c r="E88" s="859">
        <v>8128985650</v>
      </c>
      <c r="F88" s="859">
        <v>0</v>
      </c>
      <c r="G88" s="859"/>
      <c r="H88" s="859">
        <v>630497696</v>
      </c>
      <c r="I88" s="859">
        <v>7185692637</v>
      </c>
      <c r="J88" s="859">
        <v>312528000</v>
      </c>
      <c r="K88" s="859">
        <v>0</v>
      </c>
      <c r="L88" s="859">
        <v>0</v>
      </c>
      <c r="M88" s="862">
        <v>267317</v>
      </c>
      <c r="N88" s="62"/>
      <c r="O88" s="62"/>
      <c r="P88" s="62"/>
      <c r="Q88" s="62"/>
      <c r="R88" s="62"/>
      <c r="S88" s="62"/>
      <c r="T88" s="62"/>
    </row>
    <row r="89" spans="1:20" ht="18.399999999999999" customHeight="1">
      <c r="A89" s="74"/>
      <c r="B89" s="70"/>
      <c r="C89" s="71" t="s">
        <v>4</v>
      </c>
      <c r="D89" s="80" t="s">
        <v>43</v>
      </c>
      <c r="E89" s="859">
        <v>4344194060.3600006</v>
      </c>
      <c r="F89" s="859">
        <v>0</v>
      </c>
      <c r="G89" s="859"/>
      <c r="H89" s="859">
        <v>333171626.74999994</v>
      </c>
      <c r="I89" s="859">
        <v>3928781805.7700005</v>
      </c>
      <c r="J89" s="859">
        <v>82232051.800000012</v>
      </c>
      <c r="K89" s="859">
        <v>0</v>
      </c>
      <c r="L89" s="859">
        <v>0</v>
      </c>
      <c r="M89" s="862">
        <v>8576.0399999999991</v>
      </c>
      <c r="N89" s="62"/>
      <c r="O89" s="62"/>
      <c r="P89" s="62"/>
      <c r="Q89" s="62"/>
      <c r="R89" s="62"/>
      <c r="S89" s="62"/>
      <c r="T89" s="62"/>
    </row>
    <row r="90" spans="1:20" ht="18.399999999999999" customHeight="1">
      <c r="A90" s="74"/>
      <c r="B90" s="70"/>
      <c r="C90" s="71" t="s">
        <v>4</v>
      </c>
      <c r="D90" s="80" t="s">
        <v>44</v>
      </c>
      <c r="E90" s="260">
        <v>0.53445000924050357</v>
      </c>
      <c r="F90" s="260">
        <v>0</v>
      </c>
      <c r="G90" s="260"/>
      <c r="H90" s="260">
        <v>0.51959992194420523</v>
      </c>
      <c r="I90" s="260">
        <v>0.5475952495487908</v>
      </c>
      <c r="J90" s="260">
        <v>0.2631189902984693</v>
      </c>
      <c r="K90" s="260">
        <v>0</v>
      </c>
      <c r="L90" s="260">
        <v>0</v>
      </c>
      <c r="M90" s="360">
        <v>0</v>
      </c>
      <c r="N90" s="62"/>
      <c r="O90" s="62"/>
      <c r="P90" s="62"/>
      <c r="Q90" s="62"/>
      <c r="R90" s="62"/>
      <c r="S90" s="62"/>
      <c r="T90" s="62"/>
    </row>
    <row r="91" spans="1:20" ht="18.399999999999999" customHeight="1">
      <c r="A91" s="76"/>
      <c r="B91" s="77"/>
      <c r="C91" s="78" t="s">
        <v>4</v>
      </c>
      <c r="D91" s="80" t="s">
        <v>45</v>
      </c>
      <c r="E91" s="261">
        <v>0.53440788893015212</v>
      </c>
      <c r="F91" s="261">
        <v>0</v>
      </c>
      <c r="G91" s="261"/>
      <c r="H91" s="261">
        <v>0.52842639848441242</v>
      </c>
      <c r="I91" s="261">
        <v>0.54675060627283556</v>
      </c>
      <c r="J91" s="261">
        <v>0.2631189902984693</v>
      </c>
      <c r="K91" s="261">
        <v>0</v>
      </c>
      <c r="L91" s="261">
        <v>0</v>
      </c>
      <c r="M91" s="361">
        <v>3.2081910241398788E-2</v>
      </c>
      <c r="N91" s="62"/>
      <c r="O91" s="62"/>
      <c r="P91" s="62"/>
      <c r="Q91" s="62"/>
      <c r="R91" s="62"/>
      <c r="S91" s="62"/>
      <c r="T91" s="62"/>
    </row>
    <row r="92" spans="1:20" ht="18.399999999999999" customHeight="1">
      <c r="A92" s="69" t="s">
        <v>79</v>
      </c>
      <c r="B92" s="70" t="s">
        <v>47</v>
      </c>
      <c r="C92" s="71" t="s">
        <v>80</v>
      </c>
      <c r="D92" s="81" t="s">
        <v>41</v>
      </c>
      <c r="E92" s="859">
        <v>256555000</v>
      </c>
      <c r="F92" s="849">
        <v>81131000</v>
      </c>
      <c r="G92" s="860"/>
      <c r="H92" s="849">
        <v>2435000</v>
      </c>
      <c r="I92" s="849">
        <v>165301000</v>
      </c>
      <c r="J92" s="849">
        <v>4655000</v>
      </c>
      <c r="K92" s="849">
        <v>0</v>
      </c>
      <c r="L92" s="849">
        <v>0</v>
      </c>
      <c r="M92" s="861">
        <v>3033000</v>
      </c>
      <c r="N92" s="62"/>
      <c r="O92" s="62"/>
      <c r="P92" s="62"/>
      <c r="Q92" s="62"/>
      <c r="R92" s="62"/>
      <c r="S92" s="62"/>
      <c r="T92" s="62"/>
    </row>
    <row r="93" spans="1:20" ht="18.399999999999999" customHeight="1">
      <c r="A93" s="74"/>
      <c r="B93" s="70"/>
      <c r="C93" s="71" t="s">
        <v>81</v>
      </c>
      <c r="D93" s="80" t="s">
        <v>42</v>
      </c>
      <c r="E93" s="859">
        <v>336615073.49999994</v>
      </c>
      <c r="F93" s="859">
        <v>142645000</v>
      </c>
      <c r="G93" s="859"/>
      <c r="H93" s="859">
        <v>7504999.9199999999</v>
      </c>
      <c r="I93" s="859">
        <v>172096814</v>
      </c>
      <c r="J93" s="859">
        <v>10793420.58</v>
      </c>
      <c r="K93" s="859">
        <v>0</v>
      </c>
      <c r="L93" s="859">
        <v>0</v>
      </c>
      <c r="M93" s="862">
        <v>3574839</v>
      </c>
      <c r="N93" s="62"/>
      <c r="O93" s="62"/>
      <c r="P93" s="62"/>
      <c r="Q93" s="62"/>
      <c r="R93" s="62"/>
      <c r="S93" s="62"/>
      <c r="T93" s="62"/>
    </row>
    <row r="94" spans="1:20" ht="18.399999999999999" customHeight="1">
      <c r="A94" s="74"/>
      <c r="B94" s="70"/>
      <c r="C94" s="71" t="s">
        <v>4</v>
      </c>
      <c r="D94" s="80" t="s">
        <v>43</v>
      </c>
      <c r="E94" s="859">
        <v>214674089.65999997</v>
      </c>
      <c r="F94" s="859">
        <v>116578515.94</v>
      </c>
      <c r="G94" s="859"/>
      <c r="H94" s="859">
        <v>5137945.82</v>
      </c>
      <c r="I94" s="859">
        <v>85694103.539999992</v>
      </c>
      <c r="J94" s="859">
        <v>5096064.9800000004</v>
      </c>
      <c r="K94" s="859">
        <v>0</v>
      </c>
      <c r="L94" s="859">
        <v>0</v>
      </c>
      <c r="M94" s="862">
        <v>2167459.3800000004</v>
      </c>
      <c r="N94" s="62"/>
      <c r="O94" s="62"/>
      <c r="P94" s="62"/>
      <c r="Q94" s="62"/>
      <c r="R94" s="62"/>
      <c r="S94" s="62"/>
      <c r="T94" s="62"/>
    </row>
    <row r="95" spans="1:20" ht="18.399999999999999" customHeight="1">
      <c r="A95" s="74"/>
      <c r="B95" s="70"/>
      <c r="C95" s="71" t="s">
        <v>4</v>
      </c>
      <c r="D95" s="80" t="s">
        <v>44</v>
      </c>
      <c r="E95" s="260">
        <v>0.83675660057297641</v>
      </c>
      <c r="F95" s="260">
        <v>1.4369170346723201</v>
      </c>
      <c r="G95" s="260"/>
      <c r="H95" s="260">
        <v>2.1100393511293634</v>
      </c>
      <c r="I95" s="260">
        <v>0.51841249320935745</v>
      </c>
      <c r="J95" s="260">
        <v>1.0947508012889366</v>
      </c>
      <c r="K95" s="260">
        <v>0</v>
      </c>
      <c r="L95" s="260">
        <v>0</v>
      </c>
      <c r="M95" s="360">
        <v>0.71462557863501497</v>
      </c>
      <c r="N95" s="62"/>
      <c r="O95" s="62"/>
      <c r="P95" s="62"/>
      <c r="Q95" s="62"/>
      <c r="R95" s="62"/>
      <c r="S95" s="62"/>
      <c r="T95" s="62"/>
    </row>
    <row r="96" spans="1:20" ht="18.399999999999999" customHeight="1">
      <c r="A96" s="76"/>
      <c r="B96" s="77"/>
      <c r="C96" s="78" t="s">
        <v>4</v>
      </c>
      <c r="D96" s="82" t="s">
        <v>45</v>
      </c>
      <c r="E96" s="261">
        <v>0.63774354317499093</v>
      </c>
      <c r="F96" s="261">
        <v>0.81726324750254131</v>
      </c>
      <c r="G96" s="261"/>
      <c r="H96" s="261">
        <v>0.68460304793714111</v>
      </c>
      <c r="I96" s="261">
        <v>0.49794125497291303</v>
      </c>
      <c r="J96" s="261">
        <v>0.47214550218147811</v>
      </c>
      <c r="K96" s="261">
        <v>0</v>
      </c>
      <c r="L96" s="261">
        <v>0</v>
      </c>
      <c r="M96" s="361">
        <v>0.6063096491897958</v>
      </c>
      <c r="N96" s="62"/>
      <c r="O96" s="62"/>
      <c r="P96" s="62"/>
      <c r="Q96" s="62"/>
      <c r="R96" s="62"/>
      <c r="S96" s="62"/>
      <c r="T96" s="62"/>
    </row>
    <row r="97" spans="1:20" ht="18.399999999999999" customHeight="1">
      <c r="A97" s="69" t="s">
        <v>82</v>
      </c>
      <c r="B97" s="70" t="s">
        <v>47</v>
      </c>
      <c r="C97" s="71" t="s">
        <v>83</v>
      </c>
      <c r="D97" s="80" t="s">
        <v>41</v>
      </c>
      <c r="E97" s="859">
        <v>35335000</v>
      </c>
      <c r="F97" s="849">
        <v>2385000</v>
      </c>
      <c r="G97" s="860"/>
      <c r="H97" s="849">
        <v>73000</v>
      </c>
      <c r="I97" s="849">
        <v>28395000</v>
      </c>
      <c r="J97" s="849">
        <v>1330000</v>
      </c>
      <c r="K97" s="849">
        <v>0</v>
      </c>
      <c r="L97" s="849">
        <v>0</v>
      </c>
      <c r="M97" s="861">
        <v>3152000</v>
      </c>
      <c r="N97" s="62"/>
      <c r="O97" s="62"/>
      <c r="P97" s="62"/>
      <c r="Q97" s="62"/>
      <c r="R97" s="62"/>
      <c r="S97" s="62"/>
      <c r="T97" s="62"/>
    </row>
    <row r="98" spans="1:20" ht="18.399999999999999" customHeight="1">
      <c r="A98" s="74"/>
      <c r="B98" s="70"/>
      <c r="C98" s="71" t="s">
        <v>4</v>
      </c>
      <c r="D98" s="80" t="s">
        <v>42</v>
      </c>
      <c r="E98" s="859">
        <v>41747649</v>
      </c>
      <c r="F98" s="859">
        <v>2461000</v>
      </c>
      <c r="G98" s="859"/>
      <c r="H98" s="859">
        <v>77500</v>
      </c>
      <c r="I98" s="859">
        <v>34004103</v>
      </c>
      <c r="J98" s="859">
        <v>2053046</v>
      </c>
      <c r="K98" s="859">
        <v>0</v>
      </c>
      <c r="L98" s="859">
        <v>0</v>
      </c>
      <c r="M98" s="862">
        <v>3152000</v>
      </c>
      <c r="N98" s="62"/>
      <c r="O98" s="62"/>
      <c r="P98" s="62"/>
      <c r="Q98" s="62"/>
      <c r="R98" s="62"/>
      <c r="S98" s="62"/>
      <c r="T98" s="62"/>
    </row>
    <row r="99" spans="1:20" ht="18.399999999999999" customHeight="1">
      <c r="A99" s="74"/>
      <c r="B99" s="70"/>
      <c r="C99" s="71" t="s">
        <v>4</v>
      </c>
      <c r="D99" s="80" t="s">
        <v>43</v>
      </c>
      <c r="E99" s="859">
        <v>20947547.620000012</v>
      </c>
      <c r="F99" s="859">
        <v>1852250</v>
      </c>
      <c r="G99" s="859"/>
      <c r="H99" s="859">
        <v>39657.689999999995</v>
      </c>
      <c r="I99" s="859">
        <v>17786926.680000011</v>
      </c>
      <c r="J99" s="859">
        <v>107650.5</v>
      </c>
      <c r="K99" s="859">
        <v>0</v>
      </c>
      <c r="L99" s="859">
        <v>0</v>
      </c>
      <c r="M99" s="862">
        <v>1161062.7500000002</v>
      </c>
      <c r="N99" s="62"/>
      <c r="O99" s="62"/>
      <c r="P99" s="62"/>
      <c r="Q99" s="62"/>
      <c r="R99" s="62"/>
      <c r="S99" s="62"/>
      <c r="T99" s="62"/>
    </row>
    <row r="100" spans="1:20" ht="18.399999999999999" customHeight="1">
      <c r="A100" s="74"/>
      <c r="B100" s="70"/>
      <c r="C100" s="71" t="s">
        <v>4</v>
      </c>
      <c r="D100" s="80" t="s">
        <v>44</v>
      </c>
      <c r="E100" s="260">
        <v>0.59282715777557693</v>
      </c>
      <c r="F100" s="260">
        <v>0.77662473794549269</v>
      </c>
      <c r="G100" s="260"/>
      <c r="H100" s="260">
        <v>0.5432560273972602</v>
      </c>
      <c r="I100" s="260">
        <v>0.626410518753302</v>
      </c>
      <c r="J100" s="260">
        <v>8.0940225563909771E-2</v>
      </c>
      <c r="K100" s="260">
        <v>0</v>
      </c>
      <c r="L100" s="260">
        <v>0</v>
      </c>
      <c r="M100" s="360">
        <v>0.36835747144670056</v>
      </c>
      <c r="N100" s="62"/>
      <c r="O100" s="62"/>
      <c r="P100" s="62"/>
      <c r="Q100" s="62"/>
      <c r="R100" s="62"/>
      <c r="S100" s="62"/>
      <c r="T100" s="62"/>
    </row>
    <row r="101" spans="1:20" ht="18.399999999999999" customHeight="1">
      <c r="A101" s="76"/>
      <c r="B101" s="77"/>
      <c r="C101" s="78" t="s">
        <v>4</v>
      </c>
      <c r="D101" s="79" t="s">
        <v>45</v>
      </c>
      <c r="E101" s="362">
        <v>0.50176592267507114</v>
      </c>
      <c r="F101" s="261">
        <v>0.75264120276310442</v>
      </c>
      <c r="G101" s="261"/>
      <c r="H101" s="261">
        <v>0.51171212903225805</v>
      </c>
      <c r="I101" s="261">
        <v>0.52308177869006012</v>
      </c>
      <c r="J101" s="261">
        <v>5.2434528987660288E-2</v>
      </c>
      <c r="K101" s="261">
        <v>0</v>
      </c>
      <c r="L101" s="261">
        <v>0</v>
      </c>
      <c r="M101" s="361">
        <v>0.36835747144670056</v>
      </c>
      <c r="N101" s="62"/>
      <c r="O101" s="62"/>
      <c r="P101" s="62"/>
      <c r="Q101" s="62"/>
      <c r="R101" s="62"/>
      <c r="S101" s="62"/>
      <c r="T101" s="62"/>
    </row>
    <row r="102" spans="1:20" ht="18.399999999999999" customHeight="1">
      <c r="A102" s="256" t="s">
        <v>84</v>
      </c>
      <c r="B102" s="70" t="s">
        <v>47</v>
      </c>
      <c r="C102" s="71" t="s">
        <v>85</v>
      </c>
      <c r="D102" s="72" t="s">
        <v>41</v>
      </c>
      <c r="E102" s="859">
        <v>772416000</v>
      </c>
      <c r="F102" s="849">
        <v>650977000</v>
      </c>
      <c r="G102" s="860"/>
      <c r="H102" s="849">
        <v>490000</v>
      </c>
      <c r="I102" s="849">
        <v>116801000</v>
      </c>
      <c r="J102" s="849">
        <v>2481000</v>
      </c>
      <c r="K102" s="849">
        <v>0</v>
      </c>
      <c r="L102" s="849">
        <v>0</v>
      </c>
      <c r="M102" s="861">
        <v>1667000</v>
      </c>
      <c r="N102" s="62"/>
      <c r="O102" s="62"/>
      <c r="P102" s="62"/>
      <c r="Q102" s="62"/>
      <c r="R102" s="62"/>
      <c r="S102" s="62"/>
      <c r="T102" s="62"/>
    </row>
    <row r="103" spans="1:20" ht="18.399999999999999" customHeight="1">
      <c r="A103" s="86"/>
      <c r="B103" s="85"/>
      <c r="C103" s="71" t="s">
        <v>86</v>
      </c>
      <c r="D103" s="80" t="s">
        <v>42</v>
      </c>
      <c r="E103" s="859">
        <v>786885756</v>
      </c>
      <c r="F103" s="859">
        <v>660331522</v>
      </c>
      <c r="G103" s="859"/>
      <c r="H103" s="859">
        <v>530000</v>
      </c>
      <c r="I103" s="859">
        <v>119655704</v>
      </c>
      <c r="J103" s="859">
        <v>4654370</v>
      </c>
      <c r="K103" s="859">
        <v>0</v>
      </c>
      <c r="L103" s="859">
        <v>0</v>
      </c>
      <c r="M103" s="862">
        <v>1714160</v>
      </c>
      <c r="N103" s="62"/>
      <c r="O103" s="62"/>
      <c r="P103" s="62"/>
      <c r="Q103" s="62"/>
      <c r="R103" s="62"/>
      <c r="S103" s="62"/>
      <c r="T103" s="62"/>
    </row>
    <row r="104" spans="1:20" ht="18.399999999999999" customHeight="1">
      <c r="A104" s="86"/>
      <c r="B104" s="85"/>
      <c r="C104" s="71" t="s">
        <v>87</v>
      </c>
      <c r="D104" s="80" t="s">
        <v>43</v>
      </c>
      <c r="E104" s="859">
        <v>199709974.37</v>
      </c>
      <c r="F104" s="859">
        <v>152260669.78</v>
      </c>
      <c r="G104" s="859"/>
      <c r="H104" s="859">
        <v>201099.88999999998</v>
      </c>
      <c r="I104" s="859">
        <v>46337694.339999996</v>
      </c>
      <c r="J104" s="859">
        <v>457320.53</v>
      </c>
      <c r="K104" s="859">
        <v>0</v>
      </c>
      <c r="L104" s="859">
        <v>0</v>
      </c>
      <c r="M104" s="862">
        <v>453189.83</v>
      </c>
      <c r="N104" s="62"/>
      <c r="O104" s="62"/>
      <c r="P104" s="62"/>
      <c r="Q104" s="62"/>
      <c r="R104" s="62"/>
      <c r="S104" s="62"/>
      <c r="T104" s="62"/>
    </row>
    <row r="105" spans="1:20" ht="18.399999999999999" customHeight="1">
      <c r="A105" s="74"/>
      <c r="B105" s="70"/>
      <c r="C105" s="71" t="s">
        <v>4</v>
      </c>
      <c r="D105" s="80" t="s">
        <v>44</v>
      </c>
      <c r="E105" s="260">
        <v>0.25855235309729474</v>
      </c>
      <c r="F105" s="260">
        <v>0.23389562116633922</v>
      </c>
      <c r="G105" s="260"/>
      <c r="H105" s="260">
        <v>0.41040793877551018</v>
      </c>
      <c r="I105" s="260">
        <v>0.39672343849795805</v>
      </c>
      <c r="J105" s="260">
        <v>0.18432911326078194</v>
      </c>
      <c r="K105" s="260">
        <v>0</v>
      </c>
      <c r="L105" s="260">
        <v>0</v>
      </c>
      <c r="M105" s="360">
        <v>0.27185952609478103</v>
      </c>
      <c r="N105" s="62"/>
      <c r="O105" s="62"/>
      <c r="P105" s="62"/>
      <c r="Q105" s="62"/>
      <c r="R105" s="62"/>
      <c r="S105" s="62"/>
      <c r="T105" s="62"/>
    </row>
    <row r="106" spans="1:20" ht="18.399999999999999" customHeight="1">
      <c r="A106" s="76"/>
      <c r="B106" s="77"/>
      <c r="C106" s="78" t="s">
        <v>4</v>
      </c>
      <c r="D106" s="82" t="s">
        <v>45</v>
      </c>
      <c r="E106" s="261">
        <v>0.25379792790403488</v>
      </c>
      <c r="F106" s="261">
        <v>0.23058216169786303</v>
      </c>
      <c r="G106" s="261"/>
      <c r="H106" s="261">
        <v>0.3794337547169811</v>
      </c>
      <c r="I106" s="261">
        <v>0.38725854924559217</v>
      </c>
      <c r="J106" s="261">
        <v>9.825616141389705E-2</v>
      </c>
      <c r="K106" s="261">
        <v>0</v>
      </c>
      <c r="L106" s="261">
        <v>0</v>
      </c>
      <c r="M106" s="361">
        <v>0.26438012204228312</v>
      </c>
      <c r="N106" s="62"/>
      <c r="O106" s="62"/>
      <c r="P106" s="62"/>
      <c r="Q106" s="62"/>
      <c r="R106" s="62"/>
      <c r="S106" s="62"/>
      <c r="T106" s="62"/>
    </row>
    <row r="107" spans="1:20" ht="18.399999999999999" customHeight="1">
      <c r="A107" s="69" t="s">
        <v>88</v>
      </c>
      <c r="B107" s="70" t="s">
        <v>47</v>
      </c>
      <c r="C107" s="71" t="s">
        <v>89</v>
      </c>
      <c r="D107" s="80" t="s">
        <v>41</v>
      </c>
      <c r="E107" s="859">
        <v>7178032000</v>
      </c>
      <c r="F107" s="849">
        <v>73147000</v>
      </c>
      <c r="G107" s="860"/>
      <c r="H107" s="849">
        <v>78861000</v>
      </c>
      <c r="I107" s="849">
        <v>6737252000</v>
      </c>
      <c r="J107" s="849">
        <v>222795000</v>
      </c>
      <c r="K107" s="849">
        <v>0</v>
      </c>
      <c r="L107" s="849">
        <v>0</v>
      </c>
      <c r="M107" s="861">
        <v>65977000</v>
      </c>
      <c r="N107" s="62"/>
      <c r="O107" s="62"/>
      <c r="P107" s="62"/>
      <c r="Q107" s="62"/>
      <c r="R107" s="62"/>
      <c r="S107" s="62"/>
      <c r="T107" s="62"/>
    </row>
    <row r="108" spans="1:20" ht="18.399999999999999" customHeight="1">
      <c r="A108" s="74"/>
      <c r="B108" s="70"/>
      <c r="C108" s="71" t="s">
        <v>90</v>
      </c>
      <c r="D108" s="80" t="s">
        <v>42</v>
      </c>
      <c r="E108" s="859">
        <v>7775581149</v>
      </c>
      <c r="F108" s="859">
        <v>167941039</v>
      </c>
      <c r="G108" s="859"/>
      <c r="H108" s="859">
        <v>70856173</v>
      </c>
      <c r="I108" s="859">
        <v>7192888682</v>
      </c>
      <c r="J108" s="859">
        <v>269121954</v>
      </c>
      <c r="K108" s="859">
        <v>0</v>
      </c>
      <c r="L108" s="859">
        <v>0</v>
      </c>
      <c r="M108" s="862">
        <v>74773301</v>
      </c>
      <c r="N108" s="62"/>
      <c r="O108" s="62"/>
      <c r="P108" s="62"/>
      <c r="Q108" s="62"/>
      <c r="R108" s="62"/>
      <c r="S108" s="62"/>
      <c r="T108" s="62"/>
    </row>
    <row r="109" spans="1:20" ht="18.399999999999999" customHeight="1">
      <c r="A109" s="74"/>
      <c r="B109" s="70"/>
      <c r="C109" s="71" t="s">
        <v>4</v>
      </c>
      <c r="D109" s="80" t="s">
        <v>43</v>
      </c>
      <c r="E109" s="859">
        <v>4203963765.7400026</v>
      </c>
      <c r="F109" s="859">
        <v>127560835.62</v>
      </c>
      <c r="G109" s="859"/>
      <c r="H109" s="859">
        <v>28871010.619999994</v>
      </c>
      <c r="I109" s="859">
        <v>3966738523.7200027</v>
      </c>
      <c r="J109" s="859">
        <v>44364245.719999999</v>
      </c>
      <c r="K109" s="859">
        <v>0</v>
      </c>
      <c r="L109" s="859">
        <v>0</v>
      </c>
      <c r="M109" s="862">
        <v>36429150.059999995</v>
      </c>
      <c r="N109" s="62"/>
      <c r="O109" s="62"/>
      <c r="P109" s="62"/>
      <c r="Q109" s="62"/>
      <c r="R109" s="62"/>
      <c r="S109" s="62"/>
      <c r="T109" s="62"/>
    </row>
    <row r="110" spans="1:20" ht="18.399999999999999" customHeight="1">
      <c r="A110" s="74"/>
      <c r="B110" s="70"/>
      <c r="C110" s="71" t="s">
        <v>4</v>
      </c>
      <c r="D110" s="80" t="s">
        <v>44</v>
      </c>
      <c r="E110" s="260">
        <v>0.58567080304740948</v>
      </c>
      <c r="F110" s="893">
        <v>1.7438970240748084</v>
      </c>
      <c r="G110" s="260"/>
      <c r="H110" s="260">
        <v>0.36609998123280196</v>
      </c>
      <c r="I110" s="260">
        <v>0.58877692621858324</v>
      </c>
      <c r="J110" s="260">
        <v>0.19912585883884287</v>
      </c>
      <c r="K110" s="260">
        <v>0</v>
      </c>
      <c r="L110" s="260">
        <v>0</v>
      </c>
      <c r="M110" s="360">
        <v>0.55214923473331612</v>
      </c>
      <c r="N110" s="62"/>
      <c r="O110" s="62"/>
      <c r="P110" s="62"/>
      <c r="Q110" s="62"/>
      <c r="R110" s="62"/>
      <c r="S110" s="62"/>
      <c r="T110" s="62"/>
    </row>
    <row r="111" spans="1:20" ht="18.399999999999999" customHeight="1">
      <c r="A111" s="76"/>
      <c r="B111" s="77"/>
      <c r="C111" s="78" t="s">
        <v>4</v>
      </c>
      <c r="D111" s="80" t="s">
        <v>45</v>
      </c>
      <c r="E111" s="261">
        <v>0.54066232287739224</v>
      </c>
      <c r="F111" s="261">
        <v>0.75955726116473532</v>
      </c>
      <c r="G111" s="261"/>
      <c r="H111" s="261">
        <v>0.40745935601122563</v>
      </c>
      <c r="I111" s="261">
        <v>0.55148059411049322</v>
      </c>
      <c r="J111" s="261">
        <v>0.16484811090514004</v>
      </c>
      <c r="K111" s="261">
        <v>0</v>
      </c>
      <c r="L111" s="261">
        <v>0</v>
      </c>
      <c r="M111" s="361">
        <v>0.48719462124589091</v>
      </c>
      <c r="N111" s="62"/>
      <c r="O111" s="62"/>
      <c r="P111" s="62"/>
      <c r="Q111" s="62"/>
      <c r="R111" s="62"/>
      <c r="S111" s="62"/>
      <c r="T111" s="62"/>
    </row>
    <row r="112" spans="1:20" ht="18.399999999999999" customHeight="1">
      <c r="A112" s="69" t="s">
        <v>91</v>
      </c>
      <c r="B112" s="70" t="s">
        <v>47</v>
      </c>
      <c r="C112" s="71" t="s">
        <v>92</v>
      </c>
      <c r="D112" s="81" t="s">
        <v>93</v>
      </c>
      <c r="E112" s="859">
        <v>602952000</v>
      </c>
      <c r="F112" s="849">
        <v>256379000</v>
      </c>
      <c r="G112" s="860"/>
      <c r="H112" s="849">
        <v>5120000</v>
      </c>
      <c r="I112" s="849">
        <v>192709000</v>
      </c>
      <c r="J112" s="849">
        <v>139180000</v>
      </c>
      <c r="K112" s="849">
        <v>0</v>
      </c>
      <c r="L112" s="849">
        <v>0</v>
      </c>
      <c r="M112" s="861">
        <v>9564000</v>
      </c>
      <c r="N112" s="62"/>
      <c r="O112" s="62"/>
      <c r="P112" s="62"/>
      <c r="Q112" s="62"/>
      <c r="R112" s="62"/>
      <c r="S112" s="62"/>
      <c r="T112" s="62"/>
    </row>
    <row r="113" spans="1:20" ht="18.399999999999999" customHeight="1">
      <c r="A113" s="74"/>
      <c r="B113" s="70"/>
      <c r="C113" s="71" t="s">
        <v>4</v>
      </c>
      <c r="D113" s="80" t="s">
        <v>42</v>
      </c>
      <c r="E113" s="859">
        <v>617756544</v>
      </c>
      <c r="F113" s="859">
        <v>218112957</v>
      </c>
      <c r="G113" s="859"/>
      <c r="H113" s="859">
        <v>5159045</v>
      </c>
      <c r="I113" s="859">
        <v>216034149</v>
      </c>
      <c r="J113" s="859">
        <v>168518244</v>
      </c>
      <c r="K113" s="859">
        <v>0</v>
      </c>
      <c r="L113" s="859">
        <v>0</v>
      </c>
      <c r="M113" s="862">
        <v>9932149</v>
      </c>
      <c r="N113" s="62"/>
      <c r="O113" s="62"/>
      <c r="P113" s="62"/>
      <c r="Q113" s="62"/>
      <c r="R113" s="62"/>
      <c r="S113" s="62"/>
      <c r="T113" s="62"/>
    </row>
    <row r="114" spans="1:20" ht="18.399999999999999" customHeight="1">
      <c r="A114" s="74"/>
      <c r="B114" s="70"/>
      <c r="C114" s="71" t="s">
        <v>4</v>
      </c>
      <c r="D114" s="80" t="s">
        <v>43</v>
      </c>
      <c r="E114" s="859">
        <v>254253316.28999999</v>
      </c>
      <c r="F114" s="859">
        <v>80846750.170000002</v>
      </c>
      <c r="G114" s="859"/>
      <c r="H114" s="859">
        <v>2124272.4300000002</v>
      </c>
      <c r="I114" s="859">
        <v>137352770.91999996</v>
      </c>
      <c r="J114" s="859">
        <v>27648429.800000001</v>
      </c>
      <c r="K114" s="859">
        <v>0</v>
      </c>
      <c r="L114" s="859">
        <v>0</v>
      </c>
      <c r="M114" s="862">
        <v>6281092.9699999997</v>
      </c>
      <c r="N114" s="62"/>
      <c r="O114" s="62"/>
      <c r="P114" s="62"/>
      <c r="Q114" s="62"/>
      <c r="R114" s="62"/>
      <c r="S114" s="62"/>
      <c r="T114" s="62"/>
    </row>
    <row r="115" spans="1:20" ht="18.399999999999999" customHeight="1">
      <c r="A115" s="74"/>
      <c r="B115" s="70"/>
      <c r="C115" s="71" t="s">
        <v>4</v>
      </c>
      <c r="D115" s="80" t="s">
        <v>44</v>
      </c>
      <c r="E115" s="260">
        <v>0.42168085733192689</v>
      </c>
      <c r="F115" s="260">
        <v>0.3153407657023391</v>
      </c>
      <c r="G115" s="260"/>
      <c r="H115" s="260">
        <v>0.41489695898437501</v>
      </c>
      <c r="I115" s="260">
        <v>0.71274704824372481</v>
      </c>
      <c r="J115" s="260">
        <v>0.19865231929874982</v>
      </c>
      <c r="K115" s="260">
        <v>0</v>
      </c>
      <c r="L115" s="260">
        <v>0</v>
      </c>
      <c r="M115" s="360">
        <v>0.65674330510246759</v>
      </c>
      <c r="N115" s="62"/>
      <c r="O115" s="62"/>
      <c r="P115" s="62"/>
      <c r="Q115" s="62"/>
      <c r="R115" s="62"/>
      <c r="S115" s="62"/>
      <c r="T115" s="62"/>
    </row>
    <row r="116" spans="1:20" ht="18.399999999999999" customHeight="1">
      <c r="A116" s="76"/>
      <c r="B116" s="77"/>
      <c r="C116" s="78" t="s">
        <v>4</v>
      </c>
      <c r="D116" s="82" t="s">
        <v>45</v>
      </c>
      <c r="E116" s="261">
        <v>0.41157526983639692</v>
      </c>
      <c r="F116" s="261">
        <v>0.37066459178763966</v>
      </c>
      <c r="G116" s="261"/>
      <c r="H116" s="261">
        <v>0.41175691043594315</v>
      </c>
      <c r="I116" s="261">
        <v>0.63579194102317571</v>
      </c>
      <c r="J116" s="261">
        <v>0.16406787267496095</v>
      </c>
      <c r="K116" s="261">
        <v>0</v>
      </c>
      <c r="L116" s="261">
        <v>0</v>
      </c>
      <c r="M116" s="361">
        <v>0.63240019556694127</v>
      </c>
      <c r="N116" s="62"/>
      <c r="O116" s="62"/>
      <c r="P116" s="62"/>
      <c r="Q116" s="62"/>
      <c r="R116" s="62"/>
      <c r="S116" s="62"/>
      <c r="T116" s="62"/>
    </row>
    <row r="117" spans="1:20" ht="18.399999999999999" customHeight="1">
      <c r="A117" s="69" t="s">
        <v>94</v>
      </c>
      <c r="B117" s="70" t="s">
        <v>47</v>
      </c>
      <c r="C117" s="71" t="s">
        <v>95</v>
      </c>
      <c r="D117" s="80" t="s">
        <v>41</v>
      </c>
      <c r="E117" s="859">
        <v>571659000</v>
      </c>
      <c r="F117" s="849">
        <v>140561000</v>
      </c>
      <c r="G117" s="860"/>
      <c r="H117" s="849">
        <v>5849000</v>
      </c>
      <c r="I117" s="849">
        <v>307560000</v>
      </c>
      <c r="J117" s="849">
        <v>69415000</v>
      </c>
      <c r="K117" s="849">
        <v>0</v>
      </c>
      <c r="L117" s="849">
        <v>0</v>
      </c>
      <c r="M117" s="861">
        <v>48274000</v>
      </c>
      <c r="N117" s="62"/>
      <c r="O117" s="62"/>
      <c r="P117" s="62"/>
      <c r="Q117" s="62"/>
      <c r="R117" s="62"/>
      <c r="S117" s="62"/>
      <c r="T117" s="62"/>
    </row>
    <row r="118" spans="1:20" ht="18.399999999999999" customHeight="1">
      <c r="A118" s="74"/>
      <c r="B118" s="70"/>
      <c r="C118" s="71" t="s">
        <v>4</v>
      </c>
      <c r="D118" s="80" t="s">
        <v>42</v>
      </c>
      <c r="E118" s="859">
        <v>630335789</v>
      </c>
      <c r="F118" s="859">
        <v>148581000</v>
      </c>
      <c r="G118" s="859"/>
      <c r="H118" s="859">
        <v>5828600</v>
      </c>
      <c r="I118" s="859">
        <v>325725230</v>
      </c>
      <c r="J118" s="859">
        <v>67897000</v>
      </c>
      <c r="K118" s="859">
        <v>0</v>
      </c>
      <c r="L118" s="859">
        <v>0</v>
      </c>
      <c r="M118" s="862">
        <v>82303959</v>
      </c>
      <c r="N118" s="62"/>
      <c r="O118" s="62"/>
      <c r="P118" s="62"/>
      <c r="Q118" s="62"/>
      <c r="R118" s="62"/>
      <c r="S118" s="62"/>
      <c r="T118" s="62"/>
    </row>
    <row r="119" spans="1:20" ht="18.399999999999999" customHeight="1">
      <c r="A119" s="74"/>
      <c r="B119" s="70"/>
      <c r="C119" s="71" t="s">
        <v>4</v>
      </c>
      <c r="D119" s="80" t="s">
        <v>43</v>
      </c>
      <c r="E119" s="859">
        <v>307107078.39999998</v>
      </c>
      <c r="F119" s="859">
        <v>89694714</v>
      </c>
      <c r="G119" s="859"/>
      <c r="H119" s="859">
        <v>2762608.0900000003</v>
      </c>
      <c r="I119" s="859">
        <v>166242030.58999997</v>
      </c>
      <c r="J119" s="859">
        <v>12561980.16</v>
      </c>
      <c r="K119" s="859">
        <v>0</v>
      </c>
      <c r="L119" s="859">
        <v>0</v>
      </c>
      <c r="M119" s="862">
        <v>35845745.560000017</v>
      </c>
      <c r="N119" s="62"/>
      <c r="O119" s="62"/>
      <c r="P119" s="62"/>
      <c r="Q119" s="62"/>
      <c r="R119" s="62"/>
      <c r="S119" s="62"/>
      <c r="T119" s="62"/>
    </row>
    <row r="120" spans="1:20" ht="18.399999999999999" customHeight="1">
      <c r="A120" s="74"/>
      <c r="B120" s="70"/>
      <c r="C120" s="71" t="s">
        <v>4</v>
      </c>
      <c r="D120" s="80" t="s">
        <v>44</v>
      </c>
      <c r="E120" s="260">
        <v>0.53722075293138039</v>
      </c>
      <c r="F120" s="260">
        <v>0.6381194926046343</v>
      </c>
      <c r="G120" s="260"/>
      <c r="H120" s="260">
        <v>0.47232143785262443</v>
      </c>
      <c r="I120" s="260">
        <v>0.54051902259721674</v>
      </c>
      <c r="J120" s="260">
        <v>0.18096924526399194</v>
      </c>
      <c r="K120" s="260">
        <v>0</v>
      </c>
      <c r="L120" s="260">
        <v>0</v>
      </c>
      <c r="M120" s="360">
        <v>0.74254765629531461</v>
      </c>
      <c r="N120" s="62"/>
      <c r="O120" s="62"/>
      <c r="P120" s="62"/>
      <c r="Q120" s="62"/>
      <c r="R120" s="62"/>
      <c r="S120" s="62"/>
      <c r="T120" s="62"/>
    </row>
    <row r="121" spans="1:20" ht="18.399999999999999" customHeight="1">
      <c r="A121" s="76"/>
      <c r="B121" s="77"/>
      <c r="C121" s="78" t="s">
        <v>4</v>
      </c>
      <c r="D121" s="82" t="s">
        <v>45</v>
      </c>
      <c r="E121" s="261">
        <v>0.48721186986258841</v>
      </c>
      <c r="F121" s="261">
        <v>0.60367553051870693</v>
      </c>
      <c r="G121" s="261"/>
      <c r="H121" s="261">
        <v>0.47397455478159428</v>
      </c>
      <c r="I121" s="261">
        <v>0.51037505013044271</v>
      </c>
      <c r="J121" s="261">
        <v>0.18501524603443451</v>
      </c>
      <c r="K121" s="261">
        <v>0</v>
      </c>
      <c r="L121" s="261">
        <v>0</v>
      </c>
      <c r="M121" s="361">
        <v>0.4355288128970809</v>
      </c>
      <c r="N121" s="62"/>
      <c r="O121" s="62"/>
      <c r="P121" s="62"/>
      <c r="Q121" s="62"/>
      <c r="R121" s="62"/>
      <c r="S121" s="62"/>
      <c r="T121" s="62"/>
    </row>
    <row r="122" spans="1:20" ht="18.399999999999999" customHeight="1">
      <c r="A122" s="69" t="s">
        <v>96</v>
      </c>
      <c r="B122" s="70" t="s">
        <v>47</v>
      </c>
      <c r="C122" s="71" t="s">
        <v>97</v>
      </c>
      <c r="D122" s="81" t="s">
        <v>41</v>
      </c>
      <c r="E122" s="859">
        <v>1155296000</v>
      </c>
      <c r="F122" s="849">
        <v>906805000</v>
      </c>
      <c r="G122" s="860"/>
      <c r="H122" s="849">
        <v>20000</v>
      </c>
      <c r="I122" s="849">
        <v>34379000</v>
      </c>
      <c r="J122" s="849">
        <v>67123000</v>
      </c>
      <c r="K122" s="849">
        <v>0</v>
      </c>
      <c r="L122" s="849">
        <v>0</v>
      </c>
      <c r="M122" s="861">
        <v>146969000</v>
      </c>
      <c r="N122" s="62"/>
      <c r="O122" s="62"/>
      <c r="P122" s="62"/>
      <c r="Q122" s="62"/>
      <c r="R122" s="62"/>
      <c r="S122" s="62"/>
      <c r="T122" s="62"/>
    </row>
    <row r="123" spans="1:20" ht="18.399999999999999" customHeight="1">
      <c r="A123" s="74"/>
      <c r="B123" s="70"/>
      <c r="C123" s="71" t="s">
        <v>4</v>
      </c>
      <c r="D123" s="80" t="s">
        <v>42</v>
      </c>
      <c r="E123" s="859">
        <v>1360225128</v>
      </c>
      <c r="F123" s="859">
        <v>907037672</v>
      </c>
      <c r="G123" s="859"/>
      <c r="H123" s="859">
        <v>25000</v>
      </c>
      <c r="I123" s="859">
        <v>71152552</v>
      </c>
      <c r="J123" s="859">
        <v>234040904</v>
      </c>
      <c r="K123" s="859">
        <v>0</v>
      </c>
      <c r="L123" s="859">
        <v>0</v>
      </c>
      <c r="M123" s="862">
        <v>147969000</v>
      </c>
      <c r="N123" s="62"/>
      <c r="O123" s="62"/>
      <c r="P123" s="62"/>
      <c r="Q123" s="62"/>
      <c r="R123" s="62"/>
      <c r="S123" s="62"/>
      <c r="T123" s="62"/>
    </row>
    <row r="124" spans="1:20" ht="18.399999999999999" customHeight="1">
      <c r="A124" s="74"/>
      <c r="B124" s="70"/>
      <c r="C124" s="71" t="s">
        <v>4</v>
      </c>
      <c r="D124" s="80" t="s">
        <v>43</v>
      </c>
      <c r="E124" s="859">
        <v>696770062.36000001</v>
      </c>
      <c r="F124" s="859">
        <v>464117988</v>
      </c>
      <c r="G124" s="859"/>
      <c r="H124" s="859">
        <v>8545.2999999999993</v>
      </c>
      <c r="I124" s="859">
        <v>54387032.00999999</v>
      </c>
      <c r="J124" s="859">
        <v>81594497.049999997</v>
      </c>
      <c r="K124" s="859">
        <v>0</v>
      </c>
      <c r="L124" s="859">
        <v>0</v>
      </c>
      <c r="M124" s="862">
        <v>96662000</v>
      </c>
      <c r="N124" s="62"/>
      <c r="O124" s="62"/>
      <c r="P124" s="62"/>
      <c r="Q124" s="62"/>
      <c r="R124" s="62"/>
      <c r="S124" s="62"/>
      <c r="T124" s="62"/>
    </row>
    <row r="125" spans="1:20" ht="18.399999999999999" customHeight="1">
      <c r="A125" s="74"/>
      <c r="B125" s="70"/>
      <c r="C125" s="71" t="s">
        <v>4</v>
      </c>
      <c r="D125" s="80" t="s">
        <v>44</v>
      </c>
      <c r="E125" s="260">
        <v>0.60310956011273298</v>
      </c>
      <c r="F125" s="260">
        <v>0.51181675001792004</v>
      </c>
      <c r="G125" s="260"/>
      <c r="H125" s="260">
        <v>0.42726499999999995</v>
      </c>
      <c r="I125" s="260">
        <v>1.581984118502574</v>
      </c>
      <c r="J125" s="260">
        <v>1.2155966963633926</v>
      </c>
      <c r="K125" s="260">
        <v>0</v>
      </c>
      <c r="L125" s="260">
        <v>0</v>
      </c>
      <c r="M125" s="360">
        <v>0.6577033251910267</v>
      </c>
      <c r="N125" s="62"/>
      <c r="O125" s="62"/>
      <c r="P125" s="62"/>
      <c r="Q125" s="62"/>
      <c r="R125" s="62"/>
      <c r="S125" s="62"/>
      <c r="T125" s="62"/>
    </row>
    <row r="126" spans="1:20" ht="18.399999999999999" customHeight="1">
      <c r="A126" s="76"/>
      <c r="B126" s="77"/>
      <c r="C126" s="78" t="s">
        <v>4</v>
      </c>
      <c r="D126" s="82" t="s">
        <v>45</v>
      </c>
      <c r="E126" s="261">
        <v>0.5122461333915308</v>
      </c>
      <c r="F126" s="261">
        <v>0.51168545952080369</v>
      </c>
      <c r="G126" s="261"/>
      <c r="H126" s="261">
        <v>0.34181199999999995</v>
      </c>
      <c r="I126" s="261">
        <v>0.76437219019213798</v>
      </c>
      <c r="J126" s="261">
        <v>0.34863348951173079</v>
      </c>
      <c r="K126" s="261">
        <v>0</v>
      </c>
      <c r="L126" s="261">
        <v>0</v>
      </c>
      <c r="M126" s="361">
        <v>0.65325845278402905</v>
      </c>
      <c r="N126" s="62"/>
      <c r="O126" s="62"/>
      <c r="P126" s="62"/>
      <c r="Q126" s="62"/>
      <c r="R126" s="62"/>
      <c r="S126" s="62"/>
      <c r="T126" s="62"/>
    </row>
    <row r="127" spans="1:20" ht="18.399999999999999" customHeight="1">
      <c r="A127" s="69" t="s">
        <v>98</v>
      </c>
      <c r="B127" s="70" t="s">
        <v>47</v>
      </c>
      <c r="C127" s="71" t="s">
        <v>99</v>
      </c>
      <c r="D127" s="81" t="s">
        <v>41</v>
      </c>
      <c r="E127" s="859">
        <v>22421000</v>
      </c>
      <c r="F127" s="849">
        <v>0</v>
      </c>
      <c r="G127" s="860"/>
      <c r="H127" s="849">
        <v>22000</v>
      </c>
      <c r="I127" s="849">
        <v>21399000</v>
      </c>
      <c r="J127" s="849">
        <v>1000000</v>
      </c>
      <c r="K127" s="849">
        <v>0</v>
      </c>
      <c r="L127" s="849">
        <v>0</v>
      </c>
      <c r="M127" s="861">
        <v>0</v>
      </c>
      <c r="N127" s="62"/>
      <c r="O127" s="62"/>
      <c r="P127" s="62"/>
      <c r="Q127" s="62"/>
      <c r="R127" s="62"/>
      <c r="S127" s="62"/>
      <c r="T127" s="62"/>
    </row>
    <row r="128" spans="1:20" ht="18.399999999999999" customHeight="1">
      <c r="A128" s="69"/>
      <c r="B128" s="70"/>
      <c r="C128" s="71" t="s">
        <v>100</v>
      </c>
      <c r="D128" s="80" t="s">
        <v>42</v>
      </c>
      <c r="E128" s="859">
        <v>22516384</v>
      </c>
      <c r="F128" s="859">
        <v>0</v>
      </c>
      <c r="G128" s="859" t="s">
        <v>4</v>
      </c>
      <c r="H128" s="859">
        <v>22000</v>
      </c>
      <c r="I128" s="859">
        <v>21494384</v>
      </c>
      <c r="J128" s="859">
        <v>1000000</v>
      </c>
      <c r="K128" s="859">
        <v>0</v>
      </c>
      <c r="L128" s="859">
        <v>0</v>
      </c>
      <c r="M128" s="862">
        <v>0</v>
      </c>
      <c r="N128" s="62"/>
      <c r="O128" s="62"/>
      <c r="P128" s="62"/>
      <c r="Q128" s="62"/>
      <c r="R128" s="62"/>
      <c r="S128" s="62"/>
      <c r="T128" s="62"/>
    </row>
    <row r="129" spans="1:20" ht="18.399999999999999" customHeight="1">
      <c r="A129" s="74"/>
      <c r="B129" s="70"/>
      <c r="C129" s="71" t="s">
        <v>4</v>
      </c>
      <c r="D129" s="80" t="s">
        <v>43</v>
      </c>
      <c r="E129" s="859">
        <v>10795652.779999999</v>
      </c>
      <c r="F129" s="859">
        <v>0</v>
      </c>
      <c r="G129" s="859" t="s">
        <v>4</v>
      </c>
      <c r="H129" s="859">
        <v>7642</v>
      </c>
      <c r="I129" s="859">
        <v>10788010.779999999</v>
      </c>
      <c r="J129" s="859">
        <v>0</v>
      </c>
      <c r="K129" s="859">
        <v>0</v>
      </c>
      <c r="L129" s="859">
        <v>0</v>
      </c>
      <c r="M129" s="862">
        <v>0</v>
      </c>
      <c r="N129" s="62"/>
      <c r="O129" s="62"/>
      <c r="P129" s="62"/>
      <c r="Q129" s="62"/>
      <c r="R129" s="62"/>
      <c r="S129" s="62"/>
      <c r="T129" s="62"/>
    </row>
    <row r="130" spans="1:20" ht="18.399999999999999" customHeight="1">
      <c r="A130" s="74"/>
      <c r="B130" s="70"/>
      <c r="C130" s="71" t="s">
        <v>4</v>
      </c>
      <c r="D130" s="80" t="s">
        <v>44</v>
      </c>
      <c r="E130" s="260">
        <v>0.48149738102671602</v>
      </c>
      <c r="F130" s="260">
        <v>0</v>
      </c>
      <c r="G130" s="260"/>
      <c r="H130" s="260">
        <v>0.34736363636363637</v>
      </c>
      <c r="I130" s="260">
        <v>0.50413621103789896</v>
      </c>
      <c r="J130" s="260">
        <v>0</v>
      </c>
      <c r="K130" s="260">
        <v>0</v>
      </c>
      <c r="L130" s="260">
        <v>0</v>
      </c>
      <c r="M130" s="360">
        <v>0</v>
      </c>
      <c r="N130" s="62"/>
      <c r="O130" s="62"/>
      <c r="P130" s="62"/>
      <c r="Q130" s="62"/>
      <c r="R130" s="62"/>
      <c r="S130" s="62"/>
      <c r="T130" s="62"/>
    </row>
    <row r="131" spans="1:20" ht="18.399999999999999" customHeight="1">
      <c r="A131" s="76"/>
      <c r="B131" s="77"/>
      <c r="C131" s="78" t="s">
        <v>4</v>
      </c>
      <c r="D131" s="82" t="s">
        <v>45</v>
      </c>
      <c r="E131" s="261">
        <v>0.47945765980896399</v>
      </c>
      <c r="F131" s="261">
        <v>0</v>
      </c>
      <c r="G131" s="261"/>
      <c r="H131" s="261">
        <v>0.34736363636363637</v>
      </c>
      <c r="I131" s="261">
        <v>0.50189904395492324</v>
      </c>
      <c r="J131" s="261">
        <v>0</v>
      </c>
      <c r="K131" s="261">
        <v>0</v>
      </c>
      <c r="L131" s="261">
        <v>0</v>
      </c>
      <c r="M131" s="361">
        <v>0</v>
      </c>
      <c r="N131" s="62"/>
      <c r="O131" s="62"/>
      <c r="P131" s="62"/>
      <c r="Q131" s="62"/>
      <c r="R131" s="62"/>
      <c r="S131" s="62"/>
      <c r="T131" s="62"/>
    </row>
    <row r="132" spans="1:20" ht="18.399999999999999" customHeight="1">
      <c r="A132" s="69" t="s">
        <v>101</v>
      </c>
      <c r="B132" s="70" t="s">
        <v>47</v>
      </c>
      <c r="C132" s="71" t="s">
        <v>102</v>
      </c>
      <c r="D132" s="80" t="s">
        <v>41</v>
      </c>
      <c r="E132" s="859">
        <v>3876219000</v>
      </c>
      <c r="F132" s="849">
        <v>2081789000</v>
      </c>
      <c r="G132" s="860"/>
      <c r="H132" s="849">
        <v>17622000</v>
      </c>
      <c r="I132" s="849">
        <v>1173668000</v>
      </c>
      <c r="J132" s="849">
        <v>555981000</v>
      </c>
      <c r="K132" s="849">
        <v>0</v>
      </c>
      <c r="L132" s="849">
        <v>0</v>
      </c>
      <c r="M132" s="861">
        <v>47159000</v>
      </c>
      <c r="N132" s="62"/>
      <c r="O132" s="62"/>
      <c r="P132" s="62"/>
      <c r="Q132" s="62"/>
      <c r="R132" s="62"/>
      <c r="S132" s="62"/>
      <c r="T132" s="62"/>
    </row>
    <row r="133" spans="1:20" ht="18.399999999999999" customHeight="1">
      <c r="A133" s="74"/>
      <c r="B133" s="70"/>
      <c r="C133" s="71" t="s">
        <v>103</v>
      </c>
      <c r="D133" s="80" t="s">
        <v>42</v>
      </c>
      <c r="E133" s="859">
        <v>4145036355</v>
      </c>
      <c r="F133" s="859">
        <v>2236486483</v>
      </c>
      <c r="G133" s="859"/>
      <c r="H133" s="859">
        <v>17727207</v>
      </c>
      <c r="I133" s="859">
        <v>1199849283</v>
      </c>
      <c r="J133" s="859">
        <v>617409062</v>
      </c>
      <c r="K133" s="859">
        <v>0</v>
      </c>
      <c r="L133" s="859">
        <v>0</v>
      </c>
      <c r="M133" s="862">
        <v>73564320</v>
      </c>
      <c r="N133" s="62"/>
      <c r="O133" s="62"/>
      <c r="P133" s="62"/>
      <c r="Q133" s="62"/>
      <c r="R133" s="62"/>
      <c r="S133" s="62"/>
      <c r="T133" s="62"/>
    </row>
    <row r="134" spans="1:20" ht="18.399999999999999" customHeight="1">
      <c r="A134" s="74"/>
      <c r="B134" s="70"/>
      <c r="C134" s="71" t="s">
        <v>4</v>
      </c>
      <c r="D134" s="80" t="s">
        <v>43</v>
      </c>
      <c r="E134" s="859">
        <v>2114387754.8999999</v>
      </c>
      <c r="F134" s="859">
        <v>1281798928.74</v>
      </c>
      <c r="G134" s="859"/>
      <c r="H134" s="859">
        <v>5744204.6599999992</v>
      </c>
      <c r="I134" s="859">
        <v>634336878.54999959</v>
      </c>
      <c r="J134" s="859">
        <v>159238647.73000002</v>
      </c>
      <c r="K134" s="859">
        <v>0</v>
      </c>
      <c r="L134" s="859">
        <v>0</v>
      </c>
      <c r="M134" s="862">
        <v>33269095.220000003</v>
      </c>
      <c r="N134" s="62"/>
      <c r="O134" s="62"/>
      <c r="P134" s="62"/>
      <c r="Q134" s="62"/>
      <c r="R134" s="62"/>
      <c r="S134" s="62"/>
      <c r="T134" s="62"/>
    </row>
    <row r="135" spans="1:20" ht="18.399999999999999" customHeight="1">
      <c r="A135" s="74"/>
      <c r="B135" s="70"/>
      <c r="C135" s="71" t="s">
        <v>4</v>
      </c>
      <c r="D135" s="80" t="s">
        <v>44</v>
      </c>
      <c r="E135" s="260">
        <v>0.54547685641600741</v>
      </c>
      <c r="F135" s="260">
        <v>0.61571990664759979</v>
      </c>
      <c r="G135" s="260"/>
      <c r="H135" s="260">
        <v>0.32596780501645667</v>
      </c>
      <c r="I135" s="260">
        <v>0.54047386360538041</v>
      </c>
      <c r="J135" s="260">
        <v>0.2864102329576011</v>
      </c>
      <c r="K135" s="260">
        <v>0</v>
      </c>
      <c r="L135" s="260">
        <v>0</v>
      </c>
      <c r="M135" s="360">
        <v>0.70546651158845608</v>
      </c>
      <c r="N135" s="62"/>
      <c r="O135" s="62"/>
      <c r="P135" s="62"/>
      <c r="Q135" s="62"/>
      <c r="R135" s="62"/>
      <c r="S135" s="62"/>
      <c r="T135" s="62"/>
    </row>
    <row r="136" spans="1:20" ht="18.399999999999999" customHeight="1">
      <c r="A136" s="76"/>
      <c r="B136" s="77"/>
      <c r="C136" s="78" t="s">
        <v>4</v>
      </c>
      <c r="D136" s="79" t="s">
        <v>45</v>
      </c>
      <c r="E136" s="362">
        <v>0.51010113635058818</v>
      </c>
      <c r="F136" s="261">
        <v>0.57313063972584721</v>
      </c>
      <c r="G136" s="261"/>
      <c r="H136" s="261">
        <v>0.32403325915921211</v>
      </c>
      <c r="I136" s="261">
        <v>0.52868046640321209</v>
      </c>
      <c r="J136" s="261">
        <v>0.25791433513167322</v>
      </c>
      <c r="K136" s="261">
        <v>0</v>
      </c>
      <c r="L136" s="261">
        <v>0</v>
      </c>
      <c r="M136" s="361">
        <v>0.45224499077813812</v>
      </c>
      <c r="N136" s="62"/>
      <c r="O136" s="62"/>
      <c r="P136" s="62"/>
      <c r="Q136" s="62"/>
      <c r="R136" s="62"/>
      <c r="S136" s="62"/>
      <c r="T136" s="62"/>
    </row>
    <row r="137" spans="1:20" ht="18.399999999999999" customHeight="1">
      <c r="A137" s="87" t="s">
        <v>104</v>
      </c>
      <c r="B137" s="70" t="s">
        <v>47</v>
      </c>
      <c r="C137" s="71" t="s">
        <v>105</v>
      </c>
      <c r="D137" s="72" t="s">
        <v>41</v>
      </c>
      <c r="E137" s="859">
        <v>287214000</v>
      </c>
      <c r="F137" s="849">
        <v>212937000</v>
      </c>
      <c r="G137" s="860"/>
      <c r="H137" s="849">
        <v>26148000</v>
      </c>
      <c r="I137" s="849">
        <v>47421000</v>
      </c>
      <c r="J137" s="849">
        <v>708000</v>
      </c>
      <c r="K137" s="849">
        <v>0</v>
      </c>
      <c r="L137" s="849">
        <v>0</v>
      </c>
      <c r="M137" s="861">
        <v>0</v>
      </c>
      <c r="N137" s="62"/>
      <c r="O137" s="62"/>
      <c r="P137" s="62"/>
      <c r="Q137" s="62"/>
      <c r="R137" s="62"/>
      <c r="S137" s="62"/>
      <c r="T137" s="62"/>
    </row>
    <row r="138" spans="1:20" ht="18.399999999999999" customHeight="1">
      <c r="A138" s="74"/>
      <c r="B138" s="70"/>
      <c r="C138" s="71" t="s">
        <v>4</v>
      </c>
      <c r="D138" s="80" t="s">
        <v>42</v>
      </c>
      <c r="E138" s="859">
        <v>297078284.73000002</v>
      </c>
      <c r="F138" s="859">
        <v>223312130</v>
      </c>
      <c r="G138" s="859"/>
      <c r="H138" s="859">
        <v>26148278</v>
      </c>
      <c r="I138" s="859">
        <v>45921357.75</v>
      </c>
      <c r="J138" s="859">
        <v>762320</v>
      </c>
      <c r="K138" s="859">
        <v>0</v>
      </c>
      <c r="L138" s="859">
        <v>0</v>
      </c>
      <c r="M138" s="862">
        <v>934198.98</v>
      </c>
      <c r="N138" s="62"/>
      <c r="O138" s="62"/>
      <c r="P138" s="62"/>
      <c r="Q138" s="62"/>
      <c r="R138" s="62"/>
      <c r="S138" s="62"/>
      <c r="T138" s="62"/>
    </row>
    <row r="139" spans="1:20" ht="18.399999999999999" customHeight="1">
      <c r="A139" s="74"/>
      <c r="B139" s="70"/>
      <c r="C139" s="71" t="s">
        <v>4</v>
      </c>
      <c r="D139" s="80" t="s">
        <v>43</v>
      </c>
      <c r="E139" s="859">
        <v>191476544.61000001</v>
      </c>
      <c r="F139" s="859">
        <v>155825151.27000001</v>
      </c>
      <c r="G139" s="859"/>
      <c r="H139" s="859">
        <v>12135037</v>
      </c>
      <c r="I139" s="859">
        <v>23207244.309999995</v>
      </c>
      <c r="J139" s="859">
        <v>305496.81</v>
      </c>
      <c r="K139" s="859">
        <v>0</v>
      </c>
      <c r="L139" s="859">
        <v>0</v>
      </c>
      <c r="M139" s="862">
        <v>3615.22</v>
      </c>
      <c r="N139" s="62"/>
      <c r="O139" s="62"/>
      <c r="P139" s="62"/>
      <c r="Q139" s="62"/>
      <c r="R139" s="62"/>
      <c r="S139" s="62"/>
      <c r="T139" s="62"/>
    </row>
    <row r="140" spans="1:20" ht="18.399999999999999" customHeight="1">
      <c r="A140" s="74"/>
      <c r="B140" s="70"/>
      <c r="C140" s="71" t="s">
        <v>4</v>
      </c>
      <c r="D140" s="80" t="s">
        <v>44</v>
      </c>
      <c r="E140" s="260">
        <v>0.66666856284860776</v>
      </c>
      <c r="F140" s="260">
        <v>0.7317899250482538</v>
      </c>
      <c r="G140" s="260"/>
      <c r="H140" s="260">
        <v>0.46409044668808319</v>
      </c>
      <c r="I140" s="260">
        <v>0.48938749309377694</v>
      </c>
      <c r="J140" s="260">
        <v>0.43149266949152543</v>
      </c>
      <c r="K140" s="260">
        <v>0</v>
      </c>
      <c r="L140" s="260">
        <v>0</v>
      </c>
      <c r="M140" s="360">
        <v>0</v>
      </c>
      <c r="N140" s="62"/>
      <c r="O140" s="62"/>
      <c r="P140" s="62"/>
      <c r="Q140" s="62"/>
      <c r="R140" s="62"/>
      <c r="S140" s="62"/>
      <c r="T140" s="62"/>
    </row>
    <row r="141" spans="1:20" ht="18.399999999999999" customHeight="1">
      <c r="A141" s="76"/>
      <c r="B141" s="77"/>
      <c r="C141" s="78" t="s">
        <v>4</v>
      </c>
      <c r="D141" s="82" t="s">
        <v>45</v>
      </c>
      <c r="E141" s="261">
        <v>0.64453228139520102</v>
      </c>
      <c r="F141" s="261">
        <v>0.69779080639282787</v>
      </c>
      <c r="G141" s="261"/>
      <c r="H141" s="261">
        <v>0.46408551262916814</v>
      </c>
      <c r="I141" s="261">
        <v>0.50536929757918569</v>
      </c>
      <c r="J141" s="261">
        <v>0.400746156469724</v>
      </c>
      <c r="K141" s="261">
        <v>0</v>
      </c>
      <c r="L141" s="261">
        <v>0</v>
      </c>
      <c r="M141" s="361">
        <v>3.8698607870456033E-3</v>
      </c>
      <c r="N141" s="62"/>
      <c r="O141" s="62"/>
      <c r="P141" s="62"/>
      <c r="Q141" s="62"/>
      <c r="R141" s="62"/>
      <c r="S141" s="62"/>
      <c r="T141" s="62"/>
    </row>
    <row r="142" spans="1:20" ht="18.399999999999999" customHeight="1">
      <c r="A142" s="69" t="s">
        <v>106</v>
      </c>
      <c r="B142" s="70" t="s">
        <v>47</v>
      </c>
      <c r="C142" s="71" t="s">
        <v>107</v>
      </c>
      <c r="D142" s="81" t="s">
        <v>41</v>
      </c>
      <c r="E142" s="859">
        <v>6780000</v>
      </c>
      <c r="F142" s="849">
        <v>3014000</v>
      </c>
      <c r="G142" s="860"/>
      <c r="H142" s="849">
        <v>2000</v>
      </c>
      <c r="I142" s="849">
        <v>3255000</v>
      </c>
      <c r="J142" s="849">
        <v>509000</v>
      </c>
      <c r="K142" s="849">
        <v>0</v>
      </c>
      <c r="L142" s="849">
        <v>0</v>
      </c>
      <c r="M142" s="861">
        <v>0</v>
      </c>
      <c r="N142" s="62"/>
      <c r="O142" s="62"/>
      <c r="P142" s="62"/>
      <c r="Q142" s="62"/>
      <c r="R142" s="62"/>
      <c r="S142" s="62"/>
      <c r="T142" s="62"/>
    </row>
    <row r="143" spans="1:20" ht="18.399999999999999" customHeight="1">
      <c r="A143" s="74"/>
      <c r="B143" s="70"/>
      <c r="C143" s="71" t="s">
        <v>4</v>
      </c>
      <c r="D143" s="80" t="s">
        <v>42</v>
      </c>
      <c r="E143" s="859">
        <v>6780000</v>
      </c>
      <c r="F143" s="859">
        <v>3014000</v>
      </c>
      <c r="G143" s="859"/>
      <c r="H143" s="859">
        <v>2000</v>
      </c>
      <c r="I143" s="859">
        <v>3255000</v>
      </c>
      <c r="J143" s="859">
        <v>509000</v>
      </c>
      <c r="K143" s="859">
        <v>0</v>
      </c>
      <c r="L143" s="859">
        <v>0</v>
      </c>
      <c r="M143" s="862">
        <v>0</v>
      </c>
      <c r="N143" s="62"/>
      <c r="O143" s="62"/>
      <c r="P143" s="62"/>
      <c r="Q143" s="62"/>
      <c r="R143" s="62"/>
      <c r="S143" s="62"/>
      <c r="T143" s="62"/>
    </row>
    <row r="144" spans="1:20" ht="18.399999999999999" customHeight="1">
      <c r="A144" s="74"/>
      <c r="B144" s="70"/>
      <c r="C144" s="71" t="s">
        <v>4</v>
      </c>
      <c r="D144" s="80" t="s">
        <v>43</v>
      </c>
      <c r="E144" s="859">
        <v>2698155.71</v>
      </c>
      <c r="F144" s="859">
        <v>1412730</v>
      </c>
      <c r="G144" s="859"/>
      <c r="H144" s="859">
        <v>400</v>
      </c>
      <c r="I144" s="859">
        <v>1285025.7100000002</v>
      </c>
      <c r="J144" s="859">
        <v>0</v>
      </c>
      <c r="K144" s="859">
        <v>0</v>
      </c>
      <c r="L144" s="859">
        <v>0</v>
      </c>
      <c r="M144" s="862">
        <v>0</v>
      </c>
      <c r="N144" s="62"/>
      <c r="O144" s="62"/>
      <c r="P144" s="62"/>
      <c r="Q144" s="62"/>
      <c r="R144" s="62"/>
      <c r="S144" s="62"/>
      <c r="T144" s="62"/>
    </row>
    <row r="145" spans="1:20" ht="18.399999999999999" customHeight="1">
      <c r="A145" s="74"/>
      <c r="B145" s="70"/>
      <c r="C145" s="71" t="s">
        <v>4</v>
      </c>
      <c r="D145" s="80" t="s">
        <v>44</v>
      </c>
      <c r="E145" s="260">
        <v>0.39795806932153394</v>
      </c>
      <c r="F145" s="260">
        <v>0.46872262773722628</v>
      </c>
      <c r="G145" s="260"/>
      <c r="H145" s="260">
        <v>0.2</v>
      </c>
      <c r="I145" s="260">
        <v>0.39478516436251926</v>
      </c>
      <c r="J145" s="260">
        <v>0</v>
      </c>
      <c r="K145" s="260">
        <v>0</v>
      </c>
      <c r="L145" s="260">
        <v>0</v>
      </c>
      <c r="M145" s="360">
        <v>0</v>
      </c>
      <c r="N145" s="62"/>
      <c r="O145" s="62"/>
      <c r="P145" s="62"/>
      <c r="Q145" s="62"/>
      <c r="R145" s="62"/>
      <c r="S145" s="62"/>
      <c r="T145" s="62"/>
    </row>
    <row r="146" spans="1:20" ht="18.399999999999999" customHeight="1">
      <c r="A146" s="76"/>
      <c r="B146" s="77"/>
      <c r="C146" s="78" t="s">
        <v>4</v>
      </c>
      <c r="D146" s="82" t="s">
        <v>45</v>
      </c>
      <c r="E146" s="261">
        <v>0.39795806932153394</v>
      </c>
      <c r="F146" s="261">
        <v>0.46872262773722628</v>
      </c>
      <c r="G146" s="261"/>
      <c r="H146" s="261">
        <v>0.2</v>
      </c>
      <c r="I146" s="261">
        <v>0.39478516436251926</v>
      </c>
      <c r="J146" s="261">
        <v>0</v>
      </c>
      <c r="K146" s="261">
        <v>0</v>
      </c>
      <c r="L146" s="261">
        <v>0</v>
      </c>
      <c r="M146" s="361">
        <v>0</v>
      </c>
      <c r="N146" s="62"/>
      <c r="O146" s="62"/>
      <c r="P146" s="62"/>
      <c r="Q146" s="62"/>
      <c r="R146" s="62"/>
      <c r="S146" s="62"/>
      <c r="T146" s="62"/>
    </row>
    <row r="147" spans="1:20" ht="18.399999999999999" customHeight="1">
      <c r="A147" s="69" t="s">
        <v>108</v>
      </c>
      <c r="B147" s="70" t="s">
        <v>47</v>
      </c>
      <c r="C147" s="71" t="s">
        <v>109</v>
      </c>
      <c r="D147" s="80" t="s">
        <v>41</v>
      </c>
      <c r="E147" s="859">
        <v>253625000</v>
      </c>
      <c r="F147" s="849">
        <v>45245000</v>
      </c>
      <c r="G147" s="860"/>
      <c r="H147" s="849">
        <v>194000</v>
      </c>
      <c r="I147" s="849">
        <v>105663000</v>
      </c>
      <c r="J147" s="849">
        <v>14556000</v>
      </c>
      <c r="K147" s="849">
        <v>0</v>
      </c>
      <c r="L147" s="849">
        <v>0</v>
      </c>
      <c r="M147" s="861">
        <v>87967000</v>
      </c>
      <c r="N147" s="62"/>
      <c r="O147" s="62"/>
      <c r="P147" s="62"/>
      <c r="Q147" s="62"/>
      <c r="R147" s="62"/>
      <c r="S147" s="62"/>
      <c r="T147" s="62"/>
    </row>
    <row r="148" spans="1:20" ht="18.399999999999999" customHeight="1">
      <c r="A148" s="74"/>
      <c r="B148" s="70"/>
      <c r="C148" s="71"/>
      <c r="D148" s="80" t="s">
        <v>42</v>
      </c>
      <c r="E148" s="859">
        <v>254338024.47</v>
      </c>
      <c r="F148" s="859">
        <v>88140064.819999993</v>
      </c>
      <c r="G148" s="859"/>
      <c r="H148" s="859">
        <v>344000</v>
      </c>
      <c r="I148" s="859">
        <v>73124959.650000006</v>
      </c>
      <c r="J148" s="859">
        <v>4762000</v>
      </c>
      <c r="K148" s="859">
        <v>0</v>
      </c>
      <c r="L148" s="859">
        <v>0</v>
      </c>
      <c r="M148" s="862">
        <v>87967000</v>
      </c>
      <c r="N148" s="62"/>
      <c r="O148" s="62"/>
      <c r="P148" s="62"/>
      <c r="Q148" s="62"/>
      <c r="R148" s="62"/>
      <c r="S148" s="62"/>
      <c r="T148" s="62"/>
    </row>
    <row r="149" spans="1:20" ht="18.399999999999999" customHeight="1">
      <c r="A149" s="74"/>
      <c r="B149" s="70"/>
      <c r="C149" s="71"/>
      <c r="D149" s="80" t="s">
        <v>43</v>
      </c>
      <c r="E149" s="859">
        <v>105788692.46999997</v>
      </c>
      <c r="F149" s="859">
        <v>25107368.98</v>
      </c>
      <c r="G149" s="859"/>
      <c r="H149" s="859">
        <v>112467.15000000001</v>
      </c>
      <c r="I149" s="859">
        <v>34194233.379999988</v>
      </c>
      <c r="J149" s="859">
        <v>745946.99</v>
      </c>
      <c r="K149" s="859">
        <v>0</v>
      </c>
      <c r="L149" s="859">
        <v>0</v>
      </c>
      <c r="M149" s="862">
        <v>45628675.969999984</v>
      </c>
      <c r="N149" s="62"/>
      <c r="O149" s="62"/>
      <c r="P149" s="62"/>
      <c r="Q149" s="62"/>
      <c r="R149" s="62"/>
      <c r="S149" s="62"/>
      <c r="T149" s="62"/>
    </row>
    <row r="150" spans="1:20" ht="18.399999999999999" customHeight="1">
      <c r="A150" s="74"/>
      <c r="B150" s="70"/>
      <c r="C150" s="71"/>
      <c r="D150" s="80" t="s">
        <v>44</v>
      </c>
      <c r="E150" s="260">
        <v>0.41710672240512553</v>
      </c>
      <c r="F150" s="260">
        <v>0.55492030014366234</v>
      </c>
      <c r="G150" s="260"/>
      <c r="H150" s="260">
        <v>0.57972757731958768</v>
      </c>
      <c r="I150" s="260">
        <v>0.32361596187880326</v>
      </c>
      <c r="J150" s="260">
        <v>5.1246701703764767E-2</v>
      </c>
      <c r="K150" s="260">
        <v>0</v>
      </c>
      <c r="L150" s="260">
        <v>0</v>
      </c>
      <c r="M150" s="360">
        <v>0.51870219480032265</v>
      </c>
      <c r="N150" s="62"/>
      <c r="O150" s="62"/>
      <c r="P150" s="62"/>
      <c r="Q150" s="62"/>
      <c r="R150" s="62"/>
      <c r="S150" s="62"/>
      <c r="T150" s="62"/>
    </row>
    <row r="151" spans="1:20" ht="18.399999999999999" customHeight="1">
      <c r="A151" s="76"/>
      <c r="B151" s="77"/>
      <c r="C151" s="78"/>
      <c r="D151" s="82" t="s">
        <v>45</v>
      </c>
      <c r="E151" s="261">
        <v>0.41593738368632366</v>
      </c>
      <c r="F151" s="261">
        <v>0.28485761873756699</v>
      </c>
      <c r="G151" s="261"/>
      <c r="H151" s="261">
        <v>0.32693938953488377</v>
      </c>
      <c r="I151" s="261">
        <v>0.46761370595846863</v>
      </c>
      <c r="J151" s="261">
        <v>0.15664573498530029</v>
      </c>
      <c r="K151" s="261">
        <v>0</v>
      </c>
      <c r="L151" s="261">
        <v>0</v>
      </c>
      <c r="M151" s="361">
        <v>0.51870219480032265</v>
      </c>
      <c r="N151" s="62"/>
      <c r="O151" s="62"/>
      <c r="P151" s="62"/>
      <c r="Q151" s="62"/>
      <c r="R151" s="62"/>
      <c r="S151" s="62"/>
      <c r="T151" s="62"/>
    </row>
    <row r="152" spans="1:20" ht="18.399999999999999" customHeight="1">
      <c r="A152" s="69" t="s">
        <v>110</v>
      </c>
      <c r="B152" s="70" t="s">
        <v>47</v>
      </c>
      <c r="C152" s="71" t="s">
        <v>743</v>
      </c>
      <c r="D152" s="80" t="s">
        <v>41</v>
      </c>
      <c r="E152" s="859">
        <v>20092957000</v>
      </c>
      <c r="F152" s="849">
        <v>18421689000</v>
      </c>
      <c r="G152" s="860"/>
      <c r="H152" s="849">
        <v>61385000</v>
      </c>
      <c r="I152" s="849">
        <v>828246000</v>
      </c>
      <c r="J152" s="849">
        <v>555863000</v>
      </c>
      <c r="K152" s="849">
        <v>0</v>
      </c>
      <c r="L152" s="849">
        <v>0</v>
      </c>
      <c r="M152" s="861">
        <v>225774000</v>
      </c>
      <c r="N152" s="62"/>
      <c r="O152" s="62"/>
      <c r="P152" s="62"/>
      <c r="Q152" s="62"/>
      <c r="R152" s="62"/>
      <c r="S152" s="62"/>
      <c r="T152" s="62"/>
    </row>
    <row r="153" spans="1:20" ht="18.399999999999999" customHeight="1">
      <c r="A153" s="74"/>
      <c r="B153" s="70"/>
      <c r="C153" s="71" t="s">
        <v>4</v>
      </c>
      <c r="D153" s="80" t="s">
        <v>42</v>
      </c>
      <c r="E153" s="859">
        <v>20853100247.860001</v>
      </c>
      <c r="F153" s="859">
        <v>19052340749</v>
      </c>
      <c r="G153" s="859"/>
      <c r="H153" s="859">
        <v>61617000</v>
      </c>
      <c r="I153" s="859">
        <v>950826498.86000013</v>
      </c>
      <c r="J153" s="859">
        <v>562542000</v>
      </c>
      <c r="K153" s="859">
        <v>0</v>
      </c>
      <c r="L153" s="859">
        <v>0</v>
      </c>
      <c r="M153" s="862">
        <v>225774000</v>
      </c>
      <c r="N153" s="62"/>
      <c r="O153" s="62"/>
      <c r="P153" s="62"/>
      <c r="Q153" s="62"/>
      <c r="R153" s="62"/>
      <c r="S153" s="62"/>
      <c r="T153" s="62"/>
    </row>
    <row r="154" spans="1:20" ht="18.399999999999999" customHeight="1">
      <c r="A154" s="74"/>
      <c r="B154" s="70"/>
      <c r="C154" s="71" t="s">
        <v>4</v>
      </c>
      <c r="D154" s="80" t="s">
        <v>43</v>
      </c>
      <c r="E154" s="859">
        <v>11825665790.35</v>
      </c>
      <c r="F154" s="859">
        <v>10920118556.24</v>
      </c>
      <c r="G154" s="859"/>
      <c r="H154" s="859">
        <v>35677404.519999996</v>
      </c>
      <c r="I154" s="859">
        <v>574851859.16000009</v>
      </c>
      <c r="J154" s="859">
        <v>169259282</v>
      </c>
      <c r="K154" s="859">
        <v>0</v>
      </c>
      <c r="L154" s="859">
        <v>0</v>
      </c>
      <c r="M154" s="862">
        <v>125758688.43000001</v>
      </c>
      <c r="N154" s="62"/>
      <c r="O154" s="62"/>
      <c r="P154" s="62"/>
      <c r="Q154" s="62"/>
      <c r="R154" s="62"/>
      <c r="S154" s="62"/>
      <c r="T154" s="62"/>
    </row>
    <row r="155" spans="1:20" ht="18.399999999999999" customHeight="1">
      <c r="A155" s="74"/>
      <c r="B155" s="70"/>
      <c r="C155" s="71" t="s">
        <v>4</v>
      </c>
      <c r="D155" s="80" t="s">
        <v>44</v>
      </c>
      <c r="E155" s="260">
        <v>0.58854780758999292</v>
      </c>
      <c r="F155" s="260">
        <v>0.5927859576958443</v>
      </c>
      <c r="G155" s="260"/>
      <c r="H155" s="260">
        <v>0.5812072089272623</v>
      </c>
      <c r="I155" s="260">
        <v>0.69405932435532447</v>
      </c>
      <c r="J155" s="260">
        <v>0.30449819829706243</v>
      </c>
      <c r="K155" s="260">
        <v>0</v>
      </c>
      <c r="L155" s="260">
        <v>0</v>
      </c>
      <c r="M155" s="360">
        <v>0.5570113849690399</v>
      </c>
      <c r="N155" s="62"/>
      <c r="O155" s="62"/>
      <c r="P155" s="62"/>
      <c r="Q155" s="62"/>
      <c r="R155" s="62"/>
      <c r="S155" s="62"/>
      <c r="T155" s="62"/>
    </row>
    <row r="156" spans="1:20" ht="18.399999999999999" customHeight="1">
      <c r="A156" s="76"/>
      <c r="B156" s="77"/>
      <c r="C156" s="78" t="s">
        <v>4</v>
      </c>
      <c r="D156" s="82" t="s">
        <v>45</v>
      </c>
      <c r="E156" s="261">
        <v>0.56709389250471665</v>
      </c>
      <c r="F156" s="261">
        <v>0.5731641429315274</v>
      </c>
      <c r="G156" s="261"/>
      <c r="H156" s="261">
        <v>0.5790188506418682</v>
      </c>
      <c r="I156" s="261">
        <v>0.60458123521927776</v>
      </c>
      <c r="J156" s="261">
        <v>0.30088292429720803</v>
      </c>
      <c r="K156" s="261">
        <v>0</v>
      </c>
      <c r="L156" s="261">
        <v>0</v>
      </c>
      <c r="M156" s="361">
        <v>0.5570113849690399</v>
      </c>
      <c r="N156" s="62"/>
      <c r="O156" s="62"/>
      <c r="P156" s="62"/>
      <c r="Q156" s="62"/>
      <c r="R156" s="62"/>
      <c r="S156" s="62"/>
      <c r="T156" s="62"/>
    </row>
    <row r="157" spans="1:20" ht="18.399999999999999" customHeight="1">
      <c r="A157" s="69" t="s">
        <v>112</v>
      </c>
      <c r="B157" s="70" t="s">
        <v>47</v>
      </c>
      <c r="C157" s="71" t="s">
        <v>113</v>
      </c>
      <c r="D157" s="81" t="s">
        <v>41</v>
      </c>
      <c r="E157" s="859">
        <v>44042902000</v>
      </c>
      <c r="F157" s="849">
        <v>1775277000</v>
      </c>
      <c r="G157" s="860"/>
      <c r="H157" s="849">
        <v>8319610000</v>
      </c>
      <c r="I157" s="849">
        <v>21946224000</v>
      </c>
      <c r="J157" s="849">
        <v>12001791000</v>
      </c>
      <c r="K157" s="849">
        <v>0</v>
      </c>
      <c r="L157" s="849">
        <v>0</v>
      </c>
      <c r="M157" s="861">
        <v>0</v>
      </c>
      <c r="N157" s="62"/>
      <c r="O157" s="62"/>
      <c r="P157" s="62"/>
      <c r="Q157" s="62"/>
      <c r="R157" s="62"/>
      <c r="S157" s="62"/>
      <c r="T157" s="62"/>
    </row>
    <row r="158" spans="1:20" ht="18.399999999999999" customHeight="1">
      <c r="A158" s="74"/>
      <c r="B158" s="70"/>
      <c r="C158" s="71" t="s">
        <v>4</v>
      </c>
      <c r="D158" s="80" t="s">
        <v>42</v>
      </c>
      <c r="E158" s="859">
        <v>44067403000</v>
      </c>
      <c r="F158" s="859">
        <v>1843879266</v>
      </c>
      <c r="G158" s="859"/>
      <c r="H158" s="859">
        <v>8362244503.7699995</v>
      </c>
      <c r="I158" s="859">
        <v>22112119290.229996</v>
      </c>
      <c r="J158" s="859">
        <v>11749159940</v>
      </c>
      <c r="K158" s="859">
        <v>0</v>
      </c>
      <c r="L158" s="859">
        <v>0</v>
      </c>
      <c r="M158" s="862">
        <v>0</v>
      </c>
      <c r="N158" s="62"/>
      <c r="O158" s="62"/>
      <c r="P158" s="62"/>
      <c r="Q158" s="62"/>
      <c r="R158" s="62"/>
      <c r="S158" s="62"/>
      <c r="T158" s="62"/>
    </row>
    <row r="159" spans="1:20" ht="18.399999999999999" customHeight="1">
      <c r="A159" s="74"/>
      <c r="B159" s="70"/>
      <c r="C159" s="71" t="s">
        <v>4</v>
      </c>
      <c r="D159" s="80" t="s">
        <v>43</v>
      </c>
      <c r="E159" s="859">
        <v>20039768297.190002</v>
      </c>
      <c r="F159" s="859">
        <v>943359436.32000005</v>
      </c>
      <c r="G159" s="859"/>
      <c r="H159" s="859">
        <v>5010823664.5199995</v>
      </c>
      <c r="I159" s="859">
        <v>10740223422.420002</v>
      </c>
      <c r="J159" s="859">
        <v>3345361773.9300003</v>
      </c>
      <c r="K159" s="859">
        <v>0</v>
      </c>
      <c r="L159" s="859">
        <v>0</v>
      </c>
      <c r="M159" s="862">
        <v>0</v>
      </c>
      <c r="N159" s="62"/>
      <c r="O159" s="62"/>
      <c r="P159" s="62"/>
      <c r="Q159" s="62"/>
      <c r="R159" s="62"/>
      <c r="S159" s="62"/>
      <c r="T159" s="62"/>
    </row>
    <row r="160" spans="1:20" ht="18.399999999999999" customHeight="1">
      <c r="A160" s="74"/>
      <c r="B160" s="70"/>
      <c r="C160" s="71" t="s">
        <v>4</v>
      </c>
      <c r="D160" s="80" t="s">
        <v>44</v>
      </c>
      <c r="E160" s="260">
        <v>0.45500562831191282</v>
      </c>
      <c r="F160" s="260">
        <v>0.53138717863184171</v>
      </c>
      <c r="G160" s="260"/>
      <c r="H160" s="260">
        <v>0.60229069205407459</v>
      </c>
      <c r="I160" s="260">
        <v>0.48938821650685793</v>
      </c>
      <c r="J160" s="260">
        <v>0.27873854609949467</v>
      </c>
      <c r="K160" s="260">
        <v>0</v>
      </c>
      <c r="L160" s="260">
        <v>0</v>
      </c>
      <c r="M160" s="828">
        <v>0</v>
      </c>
      <c r="N160" s="62"/>
      <c r="O160" s="62"/>
      <c r="P160" s="62"/>
      <c r="Q160" s="62"/>
      <c r="R160" s="62"/>
      <c r="S160" s="62"/>
      <c r="T160" s="62"/>
    </row>
    <row r="161" spans="1:20" ht="18.399999999999999" customHeight="1">
      <c r="A161" s="76"/>
      <c r="B161" s="77"/>
      <c r="C161" s="78" t="s">
        <v>4</v>
      </c>
      <c r="D161" s="82" t="s">
        <v>45</v>
      </c>
      <c r="E161" s="261">
        <v>0.45475265009807819</v>
      </c>
      <c r="F161" s="261">
        <v>0.51161670599315701</v>
      </c>
      <c r="G161" s="261"/>
      <c r="H161" s="261">
        <v>0.59921994175857218</v>
      </c>
      <c r="I161" s="261">
        <v>0.48571660099380232</v>
      </c>
      <c r="J161" s="261">
        <v>0.28473199709714736</v>
      </c>
      <c r="K161" s="261">
        <v>0</v>
      </c>
      <c r="L161" s="261">
        <v>0</v>
      </c>
      <c r="M161" s="829">
        <v>0</v>
      </c>
      <c r="N161" s="62"/>
      <c r="O161" s="62"/>
      <c r="P161" s="62"/>
      <c r="Q161" s="62"/>
      <c r="R161" s="62"/>
      <c r="S161" s="62"/>
      <c r="T161" s="62"/>
    </row>
    <row r="162" spans="1:20" ht="18.399999999999999" customHeight="1">
      <c r="A162" s="69" t="s">
        <v>114</v>
      </c>
      <c r="B162" s="70" t="s">
        <v>47</v>
      </c>
      <c r="C162" s="71" t="s">
        <v>115</v>
      </c>
      <c r="D162" s="80" t="s">
        <v>41</v>
      </c>
      <c r="E162" s="859">
        <v>456298000</v>
      </c>
      <c r="F162" s="849">
        <v>41343000</v>
      </c>
      <c r="G162" s="860"/>
      <c r="H162" s="849">
        <v>15096000</v>
      </c>
      <c r="I162" s="849">
        <v>370598000</v>
      </c>
      <c r="J162" s="849">
        <v>2162000</v>
      </c>
      <c r="K162" s="849">
        <v>0</v>
      </c>
      <c r="L162" s="849">
        <v>0</v>
      </c>
      <c r="M162" s="861">
        <v>27099000</v>
      </c>
      <c r="N162" s="62"/>
      <c r="O162" s="62"/>
      <c r="P162" s="62"/>
      <c r="Q162" s="62"/>
      <c r="R162" s="62"/>
      <c r="S162" s="62"/>
      <c r="T162" s="62"/>
    </row>
    <row r="163" spans="1:20" ht="18.399999999999999" customHeight="1">
      <c r="A163" s="74"/>
      <c r="B163" s="70"/>
      <c r="C163" s="71" t="s">
        <v>4</v>
      </c>
      <c r="D163" s="80" t="s">
        <v>42</v>
      </c>
      <c r="E163" s="859">
        <v>551276524</v>
      </c>
      <c r="F163" s="859">
        <v>106970138</v>
      </c>
      <c r="G163" s="859"/>
      <c r="H163" s="859">
        <v>15108900</v>
      </c>
      <c r="I163" s="859">
        <v>399502813</v>
      </c>
      <c r="J163" s="859">
        <v>2062000</v>
      </c>
      <c r="K163" s="859">
        <v>0</v>
      </c>
      <c r="L163" s="859">
        <v>0</v>
      </c>
      <c r="M163" s="862">
        <v>27632673</v>
      </c>
      <c r="N163" s="62"/>
      <c r="O163" s="62"/>
      <c r="P163" s="62"/>
      <c r="Q163" s="62"/>
      <c r="R163" s="62"/>
      <c r="S163" s="62"/>
      <c r="T163" s="62"/>
    </row>
    <row r="164" spans="1:20" ht="18.399999999999999" customHeight="1">
      <c r="A164" s="74"/>
      <c r="B164" s="70"/>
      <c r="C164" s="71" t="s">
        <v>4</v>
      </c>
      <c r="D164" s="80" t="s">
        <v>43</v>
      </c>
      <c r="E164" s="859">
        <v>359903608.57000005</v>
      </c>
      <c r="F164" s="859">
        <v>92348127.239999995</v>
      </c>
      <c r="G164" s="859"/>
      <c r="H164" s="859">
        <v>4564177.9600000009</v>
      </c>
      <c r="I164" s="859">
        <v>247572556.37000009</v>
      </c>
      <c r="J164" s="859">
        <v>344196.26</v>
      </c>
      <c r="K164" s="859">
        <v>0</v>
      </c>
      <c r="L164" s="859">
        <v>0</v>
      </c>
      <c r="M164" s="862">
        <v>15074550.740000002</v>
      </c>
      <c r="N164" s="62"/>
      <c r="O164" s="62"/>
      <c r="P164" s="62"/>
      <c r="Q164" s="62"/>
      <c r="R164" s="62"/>
      <c r="S164" s="62"/>
      <c r="T164" s="62"/>
    </row>
    <row r="165" spans="1:20" ht="18.399999999999999" customHeight="1">
      <c r="A165" s="74"/>
      <c r="B165" s="70"/>
      <c r="C165" s="71" t="s">
        <v>4</v>
      </c>
      <c r="D165" s="80" t="s">
        <v>44</v>
      </c>
      <c r="E165" s="260">
        <v>0.7887468465125862</v>
      </c>
      <c r="F165" s="260">
        <v>2.2337064857412376</v>
      </c>
      <c r="G165" s="260"/>
      <c r="H165" s="260">
        <v>0.3023435320614733</v>
      </c>
      <c r="I165" s="260">
        <v>0.66803532768660412</v>
      </c>
      <c r="J165" s="893">
        <v>0.15920271045328399</v>
      </c>
      <c r="K165" s="260">
        <v>0</v>
      </c>
      <c r="L165" s="260">
        <v>0</v>
      </c>
      <c r="M165" s="360">
        <v>0.55627701169784871</v>
      </c>
      <c r="N165" s="62"/>
      <c r="O165" s="62"/>
      <c r="P165" s="62"/>
      <c r="Q165" s="62"/>
      <c r="R165" s="62"/>
      <c r="S165" s="62"/>
      <c r="T165" s="62"/>
    </row>
    <row r="166" spans="1:20" ht="18.399999999999999" customHeight="1">
      <c r="A166" s="76"/>
      <c r="B166" s="77"/>
      <c r="C166" s="78" t="s">
        <v>4</v>
      </c>
      <c r="D166" s="79" t="s">
        <v>45</v>
      </c>
      <c r="E166" s="362">
        <v>0.65285495191883058</v>
      </c>
      <c r="F166" s="261">
        <v>0.86330754513937336</v>
      </c>
      <c r="G166" s="261"/>
      <c r="H166" s="261">
        <v>0.30208539072996715</v>
      </c>
      <c r="I166" s="261">
        <v>0.61970165994801163</v>
      </c>
      <c r="J166" s="261">
        <v>0.16692350145489815</v>
      </c>
      <c r="K166" s="261">
        <v>0</v>
      </c>
      <c r="L166" s="261">
        <v>0</v>
      </c>
      <c r="M166" s="361">
        <v>0.5455335696260728</v>
      </c>
      <c r="N166" s="62"/>
      <c r="O166" s="62"/>
      <c r="P166" s="62"/>
      <c r="Q166" s="62"/>
      <c r="R166" s="62"/>
      <c r="S166" s="62"/>
      <c r="T166" s="62"/>
    </row>
    <row r="167" spans="1:20" ht="18.399999999999999" customHeight="1">
      <c r="A167" s="69" t="s">
        <v>116</v>
      </c>
      <c r="B167" s="70" t="s">
        <v>47</v>
      </c>
      <c r="C167" s="71" t="s">
        <v>117</v>
      </c>
      <c r="D167" s="72" t="s">
        <v>41</v>
      </c>
      <c r="E167" s="859">
        <v>397107000</v>
      </c>
      <c r="F167" s="849">
        <v>2100000</v>
      </c>
      <c r="G167" s="860"/>
      <c r="H167" s="849">
        <v>2122000</v>
      </c>
      <c r="I167" s="849">
        <v>344494000</v>
      </c>
      <c r="J167" s="849">
        <v>7045000</v>
      </c>
      <c r="K167" s="849">
        <v>0</v>
      </c>
      <c r="L167" s="849">
        <v>0</v>
      </c>
      <c r="M167" s="861">
        <v>41346000</v>
      </c>
      <c r="N167" s="62"/>
      <c r="O167" s="62"/>
      <c r="P167" s="62"/>
      <c r="Q167" s="62"/>
      <c r="R167" s="62"/>
      <c r="S167" s="62"/>
      <c r="T167" s="62"/>
    </row>
    <row r="168" spans="1:20" ht="18.399999999999999" customHeight="1">
      <c r="A168" s="74"/>
      <c r="B168" s="70"/>
      <c r="C168" s="71" t="s">
        <v>4</v>
      </c>
      <c r="D168" s="80" t="s">
        <v>42</v>
      </c>
      <c r="E168" s="859">
        <v>395695750</v>
      </c>
      <c r="F168" s="859">
        <v>2100000</v>
      </c>
      <c r="G168" s="859"/>
      <c r="H168" s="859">
        <v>2609015</v>
      </c>
      <c r="I168" s="859">
        <v>344237047</v>
      </c>
      <c r="J168" s="859">
        <v>7190426</v>
      </c>
      <c r="K168" s="859">
        <v>0</v>
      </c>
      <c r="L168" s="859">
        <v>0</v>
      </c>
      <c r="M168" s="862">
        <v>39559262</v>
      </c>
      <c r="N168" s="62"/>
      <c r="O168" s="62"/>
      <c r="P168" s="62"/>
      <c r="Q168" s="62"/>
      <c r="R168" s="62"/>
      <c r="S168" s="62"/>
      <c r="T168" s="62"/>
    </row>
    <row r="169" spans="1:20" ht="18.399999999999999" customHeight="1">
      <c r="A169" s="74"/>
      <c r="B169" s="70"/>
      <c r="C169" s="71" t="s">
        <v>4</v>
      </c>
      <c r="D169" s="80" t="s">
        <v>43</v>
      </c>
      <c r="E169" s="859">
        <v>206466558.64000008</v>
      </c>
      <c r="F169" s="859">
        <v>1204730.51</v>
      </c>
      <c r="G169" s="859"/>
      <c r="H169" s="859">
        <v>1409186.6</v>
      </c>
      <c r="I169" s="859">
        <v>179274957.57000005</v>
      </c>
      <c r="J169" s="859">
        <v>3825663.8100000005</v>
      </c>
      <c r="K169" s="859">
        <v>0</v>
      </c>
      <c r="L169" s="859">
        <v>0</v>
      </c>
      <c r="M169" s="862">
        <v>20752020.150000002</v>
      </c>
      <c r="N169" s="62"/>
      <c r="O169" s="62"/>
      <c r="P169" s="62"/>
      <c r="Q169" s="62"/>
      <c r="R169" s="62"/>
      <c r="S169" s="62"/>
      <c r="T169" s="62"/>
    </row>
    <row r="170" spans="1:20" ht="18.399999999999999" customHeight="1">
      <c r="A170" s="74"/>
      <c r="B170" s="70"/>
      <c r="C170" s="71" t="s">
        <v>4</v>
      </c>
      <c r="D170" s="80" t="s">
        <v>44</v>
      </c>
      <c r="E170" s="260">
        <v>0.51992676694190754</v>
      </c>
      <c r="F170" s="260">
        <v>0.57368119523809524</v>
      </c>
      <c r="G170" s="260"/>
      <c r="H170" s="260">
        <v>0.66408416588124419</v>
      </c>
      <c r="I170" s="260">
        <v>0.52040081269920535</v>
      </c>
      <c r="J170" s="260">
        <v>0.54303247835344226</v>
      </c>
      <c r="K170" s="260">
        <v>0</v>
      </c>
      <c r="L170" s="260">
        <v>0</v>
      </c>
      <c r="M170" s="360">
        <v>0.5019111921346685</v>
      </c>
      <c r="N170" s="62"/>
      <c r="O170" s="62"/>
      <c r="P170" s="62"/>
      <c r="Q170" s="62"/>
      <c r="R170" s="62"/>
      <c r="S170" s="62"/>
      <c r="T170" s="62"/>
    </row>
    <row r="171" spans="1:20" ht="18.399999999999999" customHeight="1">
      <c r="A171" s="76"/>
      <c r="B171" s="77"/>
      <c r="C171" s="78" t="s">
        <v>4</v>
      </c>
      <c r="D171" s="82" t="s">
        <v>45</v>
      </c>
      <c r="E171" s="261">
        <v>0.52178108721157623</v>
      </c>
      <c r="F171" s="261">
        <v>0.57368119523809524</v>
      </c>
      <c r="G171" s="261"/>
      <c r="H171" s="261">
        <v>0.54012207672244128</v>
      </c>
      <c r="I171" s="261">
        <v>0.52078926173800244</v>
      </c>
      <c r="J171" s="261">
        <v>0.53204967410832138</v>
      </c>
      <c r="K171" s="261">
        <v>0</v>
      </c>
      <c r="L171" s="261">
        <v>0</v>
      </c>
      <c r="M171" s="361">
        <v>0.52458056851515589</v>
      </c>
      <c r="N171" s="62"/>
      <c r="O171" s="62"/>
      <c r="P171" s="62"/>
      <c r="Q171" s="62"/>
      <c r="R171" s="62"/>
      <c r="S171" s="62"/>
      <c r="T171" s="62"/>
    </row>
    <row r="172" spans="1:20" ht="18.399999999999999" customHeight="1">
      <c r="A172" s="69" t="s">
        <v>118</v>
      </c>
      <c r="B172" s="70" t="s">
        <v>47</v>
      </c>
      <c r="C172" s="71" t="s">
        <v>119</v>
      </c>
      <c r="D172" s="80" t="s">
        <v>41</v>
      </c>
      <c r="E172" s="859">
        <v>884877000</v>
      </c>
      <c r="F172" s="849">
        <v>404781000</v>
      </c>
      <c r="G172" s="860"/>
      <c r="H172" s="849">
        <v>6803000</v>
      </c>
      <c r="I172" s="849">
        <v>383208000</v>
      </c>
      <c r="J172" s="849">
        <v>37145000</v>
      </c>
      <c r="K172" s="849">
        <v>0</v>
      </c>
      <c r="L172" s="849">
        <v>0</v>
      </c>
      <c r="M172" s="861">
        <v>52940000</v>
      </c>
      <c r="N172" s="62"/>
      <c r="O172" s="62"/>
      <c r="P172" s="62"/>
      <c r="Q172" s="62"/>
      <c r="R172" s="62"/>
      <c r="S172" s="62"/>
      <c r="T172" s="62"/>
    </row>
    <row r="173" spans="1:20" ht="18.399999999999999" customHeight="1">
      <c r="A173" s="74"/>
      <c r="B173" s="70"/>
      <c r="C173" s="71" t="s">
        <v>4</v>
      </c>
      <c r="D173" s="80" t="s">
        <v>42</v>
      </c>
      <c r="E173" s="859">
        <v>1050545169.99</v>
      </c>
      <c r="F173" s="859">
        <v>562022789.30999994</v>
      </c>
      <c r="G173" s="859"/>
      <c r="H173" s="859">
        <v>6997766</v>
      </c>
      <c r="I173" s="859">
        <v>388229538.68000001</v>
      </c>
      <c r="J173" s="859">
        <v>37414000</v>
      </c>
      <c r="K173" s="859">
        <v>0</v>
      </c>
      <c r="L173" s="859">
        <v>0</v>
      </c>
      <c r="M173" s="862">
        <v>55881076</v>
      </c>
      <c r="N173" s="62"/>
      <c r="O173" s="62"/>
      <c r="P173" s="62"/>
      <c r="Q173" s="62"/>
      <c r="R173" s="62"/>
      <c r="S173" s="62"/>
      <c r="T173" s="62"/>
    </row>
    <row r="174" spans="1:20" ht="18.399999999999999" customHeight="1">
      <c r="A174" s="74"/>
      <c r="B174" s="70"/>
      <c r="C174" s="71" t="s">
        <v>4</v>
      </c>
      <c r="D174" s="80" t="s">
        <v>43</v>
      </c>
      <c r="E174" s="859">
        <v>559993729.5200001</v>
      </c>
      <c r="F174" s="859">
        <v>312464120.67000002</v>
      </c>
      <c r="G174" s="859"/>
      <c r="H174" s="859">
        <v>3357667.76</v>
      </c>
      <c r="I174" s="859">
        <v>216054125.58000016</v>
      </c>
      <c r="J174" s="859">
        <v>5692605.9899999993</v>
      </c>
      <c r="K174" s="859">
        <v>0</v>
      </c>
      <c r="L174" s="859">
        <v>0</v>
      </c>
      <c r="M174" s="862">
        <v>22425209.520000003</v>
      </c>
      <c r="N174" s="62"/>
      <c r="O174" s="62"/>
      <c r="P174" s="62"/>
      <c r="Q174" s="62"/>
      <c r="R174" s="62"/>
      <c r="S174" s="62"/>
      <c r="T174" s="62"/>
    </row>
    <row r="175" spans="1:20" ht="18.399999999999999" customHeight="1">
      <c r="A175" s="74"/>
      <c r="B175" s="70"/>
      <c r="C175" s="71" t="s">
        <v>4</v>
      </c>
      <c r="D175" s="80" t="s">
        <v>44</v>
      </c>
      <c r="E175" s="260">
        <v>0.63284923161072115</v>
      </c>
      <c r="F175" s="260">
        <v>0.77193376336833996</v>
      </c>
      <c r="G175" s="260"/>
      <c r="H175" s="260">
        <v>0.49355692488607966</v>
      </c>
      <c r="I175" s="260">
        <v>0.56380379736331221</v>
      </c>
      <c r="J175" s="260">
        <v>0.15325362740611118</v>
      </c>
      <c r="K175" s="260">
        <v>0</v>
      </c>
      <c r="L175" s="260">
        <v>0</v>
      </c>
      <c r="M175" s="360">
        <v>0.4235967041934266</v>
      </c>
      <c r="N175" s="62"/>
      <c r="O175" s="62"/>
      <c r="P175" s="62"/>
      <c r="Q175" s="62"/>
      <c r="R175" s="62"/>
      <c r="S175" s="62"/>
      <c r="T175" s="62"/>
    </row>
    <row r="176" spans="1:20" ht="18.399999999999999" customHeight="1">
      <c r="A176" s="76"/>
      <c r="B176" s="77"/>
      <c r="C176" s="78" t="s">
        <v>4</v>
      </c>
      <c r="D176" s="82" t="s">
        <v>45</v>
      </c>
      <c r="E176" s="261">
        <v>0.53305059650631736</v>
      </c>
      <c r="F176" s="261">
        <v>0.5559634353148114</v>
      </c>
      <c r="G176" s="261"/>
      <c r="H176" s="261">
        <v>0.4798199539681664</v>
      </c>
      <c r="I176" s="261">
        <v>0.55651130080053945</v>
      </c>
      <c r="J176" s="261">
        <v>0.15215176110546852</v>
      </c>
      <c r="K176" s="261">
        <v>0</v>
      </c>
      <c r="L176" s="261">
        <v>0</v>
      </c>
      <c r="M176" s="361">
        <v>0.40130239296036468</v>
      </c>
      <c r="N176" s="62"/>
      <c r="O176" s="62"/>
      <c r="P176" s="62"/>
      <c r="Q176" s="62"/>
      <c r="R176" s="62"/>
      <c r="S176" s="62"/>
      <c r="T176" s="62"/>
    </row>
    <row r="177" spans="1:20" ht="18.399999999999999" customHeight="1">
      <c r="A177" s="69" t="s">
        <v>120</v>
      </c>
      <c r="B177" s="70" t="s">
        <v>47</v>
      </c>
      <c r="C177" s="71" t="s">
        <v>121</v>
      </c>
      <c r="D177" s="80" t="s">
        <v>41</v>
      </c>
      <c r="E177" s="859">
        <v>3220827000</v>
      </c>
      <c r="F177" s="849">
        <v>1943821000</v>
      </c>
      <c r="G177" s="860"/>
      <c r="H177" s="849">
        <v>41000</v>
      </c>
      <c r="I177" s="849">
        <v>16141000</v>
      </c>
      <c r="J177" s="849">
        <v>120486000</v>
      </c>
      <c r="K177" s="849">
        <v>0</v>
      </c>
      <c r="L177" s="849">
        <v>0</v>
      </c>
      <c r="M177" s="861">
        <v>1140338000</v>
      </c>
      <c r="N177" s="62"/>
      <c r="O177" s="62"/>
      <c r="P177" s="62"/>
      <c r="Q177" s="62"/>
      <c r="R177" s="62"/>
      <c r="S177" s="62"/>
      <c r="T177" s="62"/>
    </row>
    <row r="178" spans="1:20" ht="18.399999999999999" customHeight="1">
      <c r="A178" s="74"/>
      <c r="B178" s="70"/>
      <c r="C178" s="71" t="s">
        <v>4</v>
      </c>
      <c r="D178" s="80" t="s">
        <v>42</v>
      </c>
      <c r="E178" s="859">
        <v>3491599000</v>
      </c>
      <c r="F178" s="859">
        <v>1943033000</v>
      </c>
      <c r="G178" s="859"/>
      <c r="H178" s="859">
        <v>41000</v>
      </c>
      <c r="I178" s="859">
        <v>16141000</v>
      </c>
      <c r="J178" s="859">
        <v>121274000</v>
      </c>
      <c r="K178" s="859">
        <v>0</v>
      </c>
      <c r="L178" s="859">
        <v>0</v>
      </c>
      <c r="M178" s="862">
        <v>1411110000</v>
      </c>
      <c r="N178" s="62"/>
      <c r="O178" s="62"/>
      <c r="P178" s="62"/>
      <c r="Q178" s="62"/>
      <c r="R178" s="62"/>
      <c r="S178" s="62"/>
      <c r="T178" s="62"/>
    </row>
    <row r="179" spans="1:20" ht="18.399999999999999" customHeight="1">
      <c r="A179" s="74"/>
      <c r="B179" s="70"/>
      <c r="C179" s="71" t="s">
        <v>4</v>
      </c>
      <c r="D179" s="80" t="s">
        <v>43</v>
      </c>
      <c r="E179" s="859">
        <v>2299290977.25</v>
      </c>
      <c r="F179" s="859">
        <v>1001149053.6900001</v>
      </c>
      <c r="G179" s="859"/>
      <c r="H179" s="859">
        <v>5250</v>
      </c>
      <c r="I179" s="859">
        <v>8334298.6600000029</v>
      </c>
      <c r="J179" s="859">
        <v>38646407.399999999</v>
      </c>
      <c r="K179" s="859">
        <v>0</v>
      </c>
      <c r="L179" s="859">
        <v>0</v>
      </c>
      <c r="M179" s="862">
        <v>1251155967.4999998</v>
      </c>
      <c r="N179" s="62"/>
      <c r="O179" s="62"/>
      <c r="P179" s="62"/>
      <c r="Q179" s="62"/>
      <c r="R179" s="62"/>
      <c r="S179" s="62"/>
      <c r="T179" s="62"/>
    </row>
    <row r="180" spans="1:20" ht="18.399999999999999" customHeight="1">
      <c r="A180" s="74"/>
      <c r="B180" s="70"/>
      <c r="C180" s="71" t="s">
        <v>4</v>
      </c>
      <c r="D180" s="80" t="s">
        <v>44</v>
      </c>
      <c r="E180" s="260">
        <v>0.71388217288603206</v>
      </c>
      <c r="F180" s="260">
        <v>0.51504179329783972</v>
      </c>
      <c r="G180" s="260"/>
      <c r="H180" s="260">
        <v>0.12804878048780488</v>
      </c>
      <c r="I180" s="260">
        <v>0.51634339012452779</v>
      </c>
      <c r="J180" s="260">
        <v>0.32075433992331059</v>
      </c>
      <c r="K180" s="260">
        <v>0</v>
      </c>
      <c r="L180" s="260">
        <v>0</v>
      </c>
      <c r="M180" s="360">
        <v>1.0971799304241372</v>
      </c>
      <c r="N180" s="62"/>
      <c r="O180" s="62"/>
      <c r="P180" s="62"/>
      <c r="Q180" s="62"/>
      <c r="R180" s="62"/>
      <c r="S180" s="62"/>
      <c r="T180" s="62"/>
    </row>
    <row r="181" spans="1:20" ht="18.399999999999999" customHeight="1">
      <c r="A181" s="76"/>
      <c r="B181" s="77"/>
      <c r="C181" s="78" t="s">
        <v>4</v>
      </c>
      <c r="D181" s="82" t="s">
        <v>45</v>
      </c>
      <c r="E181" s="261">
        <v>0.65852091756527598</v>
      </c>
      <c r="F181" s="261">
        <v>0.51525066928353769</v>
      </c>
      <c r="G181" s="261"/>
      <c r="H181" s="261">
        <v>0.12804878048780488</v>
      </c>
      <c r="I181" s="261">
        <v>0.51634339012452779</v>
      </c>
      <c r="J181" s="261">
        <v>0.31867017992314922</v>
      </c>
      <c r="K181" s="261">
        <v>0</v>
      </c>
      <c r="L181" s="261">
        <v>0</v>
      </c>
      <c r="M181" s="361">
        <v>0.88664665936744813</v>
      </c>
      <c r="N181" s="62"/>
      <c r="O181" s="62"/>
      <c r="P181" s="62"/>
      <c r="Q181" s="62"/>
      <c r="R181" s="62"/>
      <c r="S181" s="62"/>
      <c r="T181" s="62"/>
    </row>
    <row r="182" spans="1:20" ht="18.399999999999999" customHeight="1">
      <c r="A182" s="69" t="s">
        <v>122</v>
      </c>
      <c r="B182" s="70" t="s">
        <v>47</v>
      </c>
      <c r="C182" s="71" t="s">
        <v>123</v>
      </c>
      <c r="D182" s="80" t="s">
        <v>41</v>
      </c>
      <c r="E182" s="859">
        <v>1739487000</v>
      </c>
      <c r="F182" s="849">
        <v>500000</v>
      </c>
      <c r="G182" s="860"/>
      <c r="H182" s="849">
        <v>644000</v>
      </c>
      <c r="I182" s="849">
        <v>43987000</v>
      </c>
      <c r="J182" s="849">
        <v>1250000</v>
      </c>
      <c r="K182" s="849">
        <v>0</v>
      </c>
      <c r="L182" s="849">
        <v>0</v>
      </c>
      <c r="M182" s="861">
        <v>1693106000</v>
      </c>
      <c r="N182" s="62"/>
      <c r="O182" s="62"/>
      <c r="P182" s="62"/>
      <c r="Q182" s="62"/>
      <c r="R182" s="62"/>
      <c r="S182" s="62"/>
      <c r="T182" s="62"/>
    </row>
    <row r="183" spans="1:20" ht="18.399999999999999" customHeight="1">
      <c r="A183" s="74"/>
      <c r="B183" s="70"/>
      <c r="C183" s="71" t="s">
        <v>4</v>
      </c>
      <c r="D183" s="80" t="s">
        <v>42</v>
      </c>
      <c r="E183" s="859">
        <v>2033741476</v>
      </c>
      <c r="F183" s="859">
        <v>21581972</v>
      </c>
      <c r="G183" s="859"/>
      <c r="H183" s="859">
        <v>728269</v>
      </c>
      <c r="I183" s="859">
        <v>52183379</v>
      </c>
      <c r="J183" s="859">
        <v>1500000</v>
      </c>
      <c r="K183" s="859">
        <v>0</v>
      </c>
      <c r="L183" s="859">
        <v>0</v>
      </c>
      <c r="M183" s="862">
        <v>1957747856</v>
      </c>
      <c r="N183" s="62"/>
      <c r="O183" s="62"/>
      <c r="P183" s="62"/>
      <c r="Q183" s="62"/>
      <c r="R183" s="62"/>
      <c r="S183" s="62"/>
      <c r="T183" s="62"/>
    </row>
    <row r="184" spans="1:20" ht="18.399999999999999" customHeight="1">
      <c r="A184" s="74"/>
      <c r="B184" s="70"/>
      <c r="C184" s="71" t="s">
        <v>4</v>
      </c>
      <c r="D184" s="80" t="s">
        <v>43</v>
      </c>
      <c r="E184" s="859">
        <v>1188942997.98</v>
      </c>
      <c r="F184" s="859">
        <v>20281971.199999999</v>
      </c>
      <c r="G184" s="859"/>
      <c r="H184" s="859">
        <v>402604.66</v>
      </c>
      <c r="I184" s="859">
        <v>29274932.799999986</v>
      </c>
      <c r="J184" s="859">
        <v>191060.13999999998</v>
      </c>
      <c r="K184" s="859">
        <v>0</v>
      </c>
      <c r="L184" s="859">
        <v>0</v>
      </c>
      <c r="M184" s="862">
        <v>1138792429.1800001</v>
      </c>
      <c r="N184" s="62"/>
      <c r="O184" s="62"/>
      <c r="P184" s="62"/>
      <c r="Q184" s="62"/>
      <c r="R184" s="62"/>
      <c r="S184" s="62"/>
      <c r="T184" s="62"/>
    </row>
    <row r="185" spans="1:20" ht="18.399999999999999" customHeight="1">
      <c r="A185" s="74"/>
      <c r="B185" s="70"/>
      <c r="C185" s="71" t="s">
        <v>4</v>
      </c>
      <c r="D185" s="80" t="s">
        <v>44</v>
      </c>
      <c r="E185" s="260">
        <v>0.68350208882273911</v>
      </c>
      <c r="F185" s="893" t="s">
        <v>866</v>
      </c>
      <c r="G185" s="260"/>
      <c r="H185" s="260">
        <v>0.62516251552795032</v>
      </c>
      <c r="I185" s="260">
        <v>0.6655360174597037</v>
      </c>
      <c r="J185" s="260">
        <v>0.15284811199999998</v>
      </c>
      <c r="K185" s="260">
        <v>0</v>
      </c>
      <c r="L185" s="260">
        <v>0</v>
      </c>
      <c r="M185" s="360">
        <v>0.67260551269678337</v>
      </c>
      <c r="N185" s="62"/>
      <c r="O185" s="62"/>
      <c r="P185" s="62"/>
      <c r="Q185" s="62"/>
      <c r="R185" s="62"/>
      <c r="S185" s="62"/>
      <c r="T185" s="62"/>
    </row>
    <row r="186" spans="1:20" ht="18.399999999999999" customHeight="1">
      <c r="A186" s="76"/>
      <c r="B186" s="77"/>
      <c r="C186" s="78" t="s">
        <v>4</v>
      </c>
      <c r="D186" s="82" t="s">
        <v>45</v>
      </c>
      <c r="E186" s="261">
        <v>0.58460871846820717</v>
      </c>
      <c r="F186" s="261">
        <v>0.93976450344759965</v>
      </c>
      <c r="G186" s="261"/>
      <c r="H186" s="261">
        <v>0.55282410757563483</v>
      </c>
      <c r="I186" s="261">
        <v>0.56100109577035984</v>
      </c>
      <c r="J186" s="261">
        <v>0.12737342666666665</v>
      </c>
      <c r="K186" s="261">
        <v>0</v>
      </c>
      <c r="L186" s="261">
        <v>0</v>
      </c>
      <c r="M186" s="361">
        <v>0.58168493235218743</v>
      </c>
      <c r="N186" s="62"/>
      <c r="O186" s="62"/>
      <c r="P186" s="62"/>
      <c r="Q186" s="62"/>
      <c r="R186" s="62"/>
      <c r="S186" s="62"/>
      <c r="T186" s="62"/>
    </row>
    <row r="187" spans="1:20" ht="18.399999999999999" customHeight="1">
      <c r="A187" s="69" t="s">
        <v>125</v>
      </c>
      <c r="B187" s="70" t="s">
        <v>47</v>
      </c>
      <c r="C187" s="71" t="s">
        <v>126</v>
      </c>
      <c r="D187" s="80" t="s">
        <v>41</v>
      </c>
      <c r="E187" s="859">
        <v>39133000</v>
      </c>
      <c r="F187" s="849">
        <v>0</v>
      </c>
      <c r="G187" s="860"/>
      <c r="H187" s="849">
        <v>90000</v>
      </c>
      <c r="I187" s="849">
        <v>35841000</v>
      </c>
      <c r="J187" s="849">
        <v>3000000</v>
      </c>
      <c r="K187" s="849">
        <v>0</v>
      </c>
      <c r="L187" s="849">
        <v>0</v>
      </c>
      <c r="M187" s="861">
        <v>202000</v>
      </c>
      <c r="N187" s="62"/>
      <c r="O187" s="62"/>
      <c r="P187" s="62"/>
      <c r="Q187" s="62"/>
      <c r="R187" s="62"/>
      <c r="S187" s="62"/>
      <c r="T187" s="62"/>
    </row>
    <row r="188" spans="1:20" ht="18.399999999999999" customHeight="1">
      <c r="A188" s="74"/>
      <c r="B188" s="70"/>
      <c r="C188" s="71" t="s">
        <v>4</v>
      </c>
      <c r="D188" s="80" t="s">
        <v>42</v>
      </c>
      <c r="E188" s="859">
        <v>39133000</v>
      </c>
      <c r="F188" s="859">
        <v>0</v>
      </c>
      <c r="G188" s="859"/>
      <c r="H188" s="859">
        <v>90000</v>
      </c>
      <c r="I188" s="859">
        <v>35099000</v>
      </c>
      <c r="J188" s="859">
        <v>3700000</v>
      </c>
      <c r="K188" s="859">
        <v>0</v>
      </c>
      <c r="L188" s="859">
        <v>0</v>
      </c>
      <c r="M188" s="862">
        <v>244000</v>
      </c>
      <c r="N188" s="62"/>
      <c r="O188" s="62"/>
      <c r="P188" s="62"/>
      <c r="Q188" s="62"/>
      <c r="R188" s="62"/>
      <c r="S188" s="62"/>
      <c r="T188" s="62"/>
    </row>
    <row r="189" spans="1:20" ht="18.399999999999999" customHeight="1">
      <c r="A189" s="74"/>
      <c r="B189" s="70"/>
      <c r="C189" s="71" t="s">
        <v>4</v>
      </c>
      <c r="D189" s="80" t="s">
        <v>43</v>
      </c>
      <c r="E189" s="859">
        <v>17996399.609999996</v>
      </c>
      <c r="F189" s="859">
        <v>0</v>
      </c>
      <c r="G189" s="859"/>
      <c r="H189" s="859">
        <v>26561.040000000001</v>
      </c>
      <c r="I189" s="859">
        <v>16667042.539999999</v>
      </c>
      <c r="J189" s="859">
        <v>1237338.79</v>
      </c>
      <c r="K189" s="859">
        <v>0</v>
      </c>
      <c r="L189" s="859">
        <v>0</v>
      </c>
      <c r="M189" s="862">
        <v>65457.240000000005</v>
      </c>
      <c r="N189" s="62"/>
      <c r="O189" s="62"/>
      <c r="P189" s="62"/>
      <c r="Q189" s="62"/>
      <c r="R189" s="62"/>
      <c r="S189" s="62"/>
      <c r="T189" s="62"/>
    </row>
    <row r="190" spans="1:20" ht="18.399999999999999" customHeight="1">
      <c r="A190" s="74"/>
      <c r="B190" s="70"/>
      <c r="C190" s="71" t="s">
        <v>4</v>
      </c>
      <c r="D190" s="80" t="s">
        <v>44</v>
      </c>
      <c r="E190" s="260">
        <v>0.45987784248588137</v>
      </c>
      <c r="F190" s="260">
        <v>0</v>
      </c>
      <c r="G190" s="260"/>
      <c r="H190" s="260">
        <v>0.2951226666666667</v>
      </c>
      <c r="I190" s="260">
        <v>0.46502727435060404</v>
      </c>
      <c r="J190" s="260">
        <v>0.41244626333333334</v>
      </c>
      <c r="K190" s="260">
        <v>0</v>
      </c>
      <c r="L190" s="260">
        <v>0</v>
      </c>
      <c r="M190" s="360">
        <v>0.32404574257425744</v>
      </c>
      <c r="N190" s="62"/>
      <c r="O190" s="62"/>
      <c r="P190" s="62"/>
      <c r="Q190" s="62"/>
      <c r="R190" s="62"/>
      <c r="S190" s="62"/>
      <c r="T190" s="62"/>
    </row>
    <row r="191" spans="1:20" ht="18.399999999999999" customHeight="1">
      <c r="A191" s="76"/>
      <c r="B191" s="77"/>
      <c r="C191" s="78" t="s">
        <v>4</v>
      </c>
      <c r="D191" s="82" t="s">
        <v>45</v>
      </c>
      <c r="E191" s="261">
        <v>0.45987784248588137</v>
      </c>
      <c r="F191" s="261">
        <v>0</v>
      </c>
      <c r="G191" s="261"/>
      <c r="H191" s="261">
        <v>0.2951226666666667</v>
      </c>
      <c r="I191" s="261">
        <v>0.47485804552836258</v>
      </c>
      <c r="J191" s="261">
        <v>0.33441588918918919</v>
      </c>
      <c r="K191" s="261">
        <v>0</v>
      </c>
      <c r="L191" s="261">
        <v>0</v>
      </c>
      <c r="M191" s="361">
        <v>0.26826737704918036</v>
      </c>
      <c r="N191" s="62"/>
      <c r="O191" s="62"/>
      <c r="P191" s="62"/>
      <c r="Q191" s="62"/>
      <c r="R191" s="62"/>
      <c r="S191" s="62"/>
      <c r="T191" s="62"/>
    </row>
    <row r="192" spans="1:20" ht="18.399999999999999" customHeight="1">
      <c r="A192" s="69" t="s">
        <v>127</v>
      </c>
      <c r="B192" s="70" t="s">
        <v>47</v>
      </c>
      <c r="C192" s="71" t="s">
        <v>128</v>
      </c>
      <c r="D192" s="72" t="s">
        <v>41</v>
      </c>
      <c r="E192" s="859">
        <v>5141660000</v>
      </c>
      <c r="F192" s="849">
        <v>84215000</v>
      </c>
      <c r="G192" s="860"/>
      <c r="H192" s="849">
        <v>1648073000</v>
      </c>
      <c r="I192" s="849">
        <v>3292459000</v>
      </c>
      <c r="J192" s="849">
        <v>99723000</v>
      </c>
      <c r="K192" s="849">
        <v>0</v>
      </c>
      <c r="L192" s="849">
        <v>0</v>
      </c>
      <c r="M192" s="861">
        <v>17190000</v>
      </c>
      <c r="N192" s="62"/>
      <c r="O192" s="62"/>
      <c r="P192" s="62"/>
      <c r="Q192" s="62"/>
      <c r="R192" s="62"/>
      <c r="S192" s="62"/>
      <c r="T192" s="62"/>
    </row>
    <row r="193" spans="1:20" ht="18.399999999999999" customHeight="1">
      <c r="A193" s="74"/>
      <c r="B193" s="70"/>
      <c r="C193" s="71" t="s">
        <v>4</v>
      </c>
      <c r="D193" s="80" t="s">
        <v>42</v>
      </c>
      <c r="E193" s="859">
        <v>5359028515</v>
      </c>
      <c r="F193" s="859">
        <v>84491446</v>
      </c>
      <c r="G193" s="859"/>
      <c r="H193" s="859">
        <v>1649185709</v>
      </c>
      <c r="I193" s="859">
        <v>3433240870</v>
      </c>
      <c r="J193" s="859">
        <v>175187807</v>
      </c>
      <c r="K193" s="859">
        <v>0</v>
      </c>
      <c r="L193" s="859">
        <v>0</v>
      </c>
      <c r="M193" s="862">
        <v>16922683</v>
      </c>
      <c r="N193" s="62"/>
      <c r="O193" s="62"/>
      <c r="P193" s="62"/>
      <c r="Q193" s="62"/>
      <c r="R193" s="62"/>
      <c r="S193" s="62"/>
      <c r="T193" s="62"/>
    </row>
    <row r="194" spans="1:20" ht="18.399999999999999" customHeight="1">
      <c r="A194" s="74"/>
      <c r="B194" s="70"/>
      <c r="C194" s="71" t="s">
        <v>4</v>
      </c>
      <c r="D194" s="80" t="s">
        <v>43</v>
      </c>
      <c r="E194" s="859">
        <v>3105866767.5400014</v>
      </c>
      <c r="F194" s="859">
        <v>42790000</v>
      </c>
      <c r="G194" s="859"/>
      <c r="H194" s="859">
        <v>1040551076.0200002</v>
      </c>
      <c r="I194" s="859">
        <v>1968173477.190001</v>
      </c>
      <c r="J194" s="859">
        <v>47388952.759999998</v>
      </c>
      <c r="K194" s="859">
        <v>0</v>
      </c>
      <c r="L194" s="859">
        <v>0</v>
      </c>
      <c r="M194" s="862">
        <v>6963261.5700000003</v>
      </c>
      <c r="N194" s="62"/>
      <c r="O194" s="62"/>
      <c r="P194" s="62"/>
      <c r="Q194" s="62"/>
      <c r="R194" s="62"/>
      <c r="S194" s="62"/>
      <c r="T194" s="62"/>
    </row>
    <row r="195" spans="1:20" ht="18.399999999999999" customHeight="1">
      <c r="A195" s="74"/>
      <c r="B195" s="70"/>
      <c r="C195" s="71" t="s">
        <v>4</v>
      </c>
      <c r="D195" s="80" t="s">
        <v>44</v>
      </c>
      <c r="E195" s="260">
        <v>0.60405914967928676</v>
      </c>
      <c r="F195" s="260">
        <v>0.50810425696134898</v>
      </c>
      <c r="G195" s="260"/>
      <c r="H195" s="260">
        <v>0.63137438452058869</v>
      </c>
      <c r="I195" s="260">
        <v>0.59778222817353266</v>
      </c>
      <c r="J195" s="260">
        <v>0.47520584779840153</v>
      </c>
      <c r="K195" s="260">
        <v>0</v>
      </c>
      <c r="L195" s="260">
        <v>0</v>
      </c>
      <c r="M195" s="360">
        <v>0.40507629842931941</v>
      </c>
      <c r="N195" s="62"/>
      <c r="O195" s="62"/>
      <c r="P195" s="62"/>
      <c r="Q195" s="62"/>
      <c r="R195" s="62"/>
      <c r="S195" s="62"/>
      <c r="T195" s="62"/>
    </row>
    <row r="196" spans="1:20" ht="18.399999999999999" customHeight="1">
      <c r="A196" s="76"/>
      <c r="B196" s="77"/>
      <c r="C196" s="78" t="s">
        <v>4</v>
      </c>
      <c r="D196" s="82" t="s">
        <v>45</v>
      </c>
      <c r="E196" s="261">
        <v>0.57955779836711718</v>
      </c>
      <c r="F196" s="261">
        <v>0.50644180003736705</v>
      </c>
      <c r="G196" s="261"/>
      <c r="H196" s="261">
        <v>0.63094839492087806</v>
      </c>
      <c r="I196" s="261">
        <v>0.57326984960131888</v>
      </c>
      <c r="J196" s="261">
        <v>0.27050371582081623</v>
      </c>
      <c r="K196" s="261">
        <v>0</v>
      </c>
      <c r="L196" s="261">
        <v>0</v>
      </c>
      <c r="M196" s="361">
        <v>0.41147503442568772</v>
      </c>
      <c r="N196" s="62"/>
      <c r="O196" s="62"/>
      <c r="P196" s="62"/>
      <c r="Q196" s="62"/>
      <c r="R196" s="62"/>
      <c r="S196" s="62"/>
      <c r="T196" s="62"/>
    </row>
    <row r="197" spans="1:20" ht="18.399999999999999" hidden="1" customHeight="1">
      <c r="A197" s="69" t="s">
        <v>129</v>
      </c>
      <c r="B197" s="70" t="s">
        <v>47</v>
      </c>
      <c r="C197" s="71" t="s">
        <v>130</v>
      </c>
      <c r="D197" s="80" t="s">
        <v>41</v>
      </c>
      <c r="E197" s="859">
        <v>0</v>
      </c>
      <c r="F197" s="849">
        <v>0</v>
      </c>
      <c r="G197" s="860"/>
      <c r="H197" s="849">
        <v>0</v>
      </c>
      <c r="I197" s="849">
        <v>0</v>
      </c>
      <c r="J197" s="849">
        <v>0</v>
      </c>
      <c r="K197" s="849">
        <v>0</v>
      </c>
      <c r="L197" s="849">
        <v>0</v>
      </c>
      <c r="M197" s="861">
        <v>0</v>
      </c>
      <c r="N197" s="62"/>
      <c r="O197" s="62"/>
      <c r="P197" s="62"/>
      <c r="Q197" s="62"/>
      <c r="R197" s="62"/>
      <c r="S197" s="62"/>
      <c r="T197" s="62"/>
    </row>
    <row r="198" spans="1:20" ht="18.399999999999999" hidden="1" customHeight="1">
      <c r="A198" s="74"/>
      <c r="B198" s="70"/>
      <c r="C198" s="71" t="s">
        <v>4</v>
      </c>
      <c r="D198" s="80" t="s">
        <v>42</v>
      </c>
      <c r="E198" s="859">
        <v>0</v>
      </c>
      <c r="F198" s="859">
        <v>0</v>
      </c>
      <c r="G198" s="859"/>
      <c r="H198" s="859">
        <v>0</v>
      </c>
      <c r="I198" s="859">
        <v>0</v>
      </c>
      <c r="J198" s="859">
        <v>0</v>
      </c>
      <c r="K198" s="859">
        <v>0</v>
      </c>
      <c r="L198" s="859">
        <v>0</v>
      </c>
      <c r="M198" s="862">
        <v>0</v>
      </c>
      <c r="N198" s="62"/>
      <c r="O198" s="62"/>
      <c r="P198" s="62"/>
      <c r="Q198" s="62"/>
      <c r="R198" s="62"/>
      <c r="S198" s="62"/>
      <c r="T198" s="62"/>
    </row>
    <row r="199" spans="1:20" ht="18.399999999999999" hidden="1" customHeight="1">
      <c r="A199" s="74"/>
      <c r="B199" s="70"/>
      <c r="C199" s="71" t="s">
        <v>4</v>
      </c>
      <c r="D199" s="80" t="s">
        <v>43</v>
      </c>
      <c r="E199" s="859">
        <v>0</v>
      </c>
      <c r="F199" s="859">
        <v>0</v>
      </c>
      <c r="G199" s="859"/>
      <c r="H199" s="859">
        <v>0</v>
      </c>
      <c r="I199" s="859">
        <v>0</v>
      </c>
      <c r="J199" s="859">
        <v>0</v>
      </c>
      <c r="K199" s="859">
        <v>0</v>
      </c>
      <c r="L199" s="859">
        <v>0</v>
      </c>
      <c r="M199" s="862">
        <v>0</v>
      </c>
      <c r="N199" s="62"/>
      <c r="O199" s="62"/>
      <c r="P199" s="62"/>
      <c r="Q199" s="62"/>
      <c r="R199" s="62"/>
      <c r="S199" s="62"/>
      <c r="T199" s="62"/>
    </row>
    <row r="200" spans="1:20" ht="18.399999999999999" hidden="1" customHeight="1">
      <c r="A200" s="74"/>
      <c r="B200" s="70"/>
      <c r="C200" s="71" t="s">
        <v>4</v>
      </c>
      <c r="D200" s="80" t="s">
        <v>44</v>
      </c>
      <c r="E200" s="260">
        <v>0</v>
      </c>
      <c r="F200" s="260">
        <v>0</v>
      </c>
      <c r="G200" s="260"/>
      <c r="H200" s="260">
        <v>0</v>
      </c>
      <c r="I200" s="260">
        <v>0</v>
      </c>
      <c r="J200" s="260">
        <v>0</v>
      </c>
      <c r="K200" s="260">
        <v>0</v>
      </c>
      <c r="L200" s="260">
        <v>0</v>
      </c>
      <c r="M200" s="360">
        <v>0</v>
      </c>
      <c r="N200" s="62"/>
      <c r="O200" s="62"/>
      <c r="P200" s="62"/>
      <c r="Q200" s="62"/>
      <c r="R200" s="62"/>
      <c r="S200" s="62"/>
      <c r="T200" s="62"/>
    </row>
    <row r="201" spans="1:20" ht="18.399999999999999" hidden="1" customHeight="1">
      <c r="A201" s="76"/>
      <c r="B201" s="77"/>
      <c r="C201" s="78" t="s">
        <v>4</v>
      </c>
      <c r="D201" s="82" t="s">
        <v>45</v>
      </c>
      <c r="E201" s="261">
        <v>0</v>
      </c>
      <c r="F201" s="261">
        <v>0</v>
      </c>
      <c r="G201" s="261"/>
      <c r="H201" s="261">
        <v>0</v>
      </c>
      <c r="I201" s="261">
        <v>0</v>
      </c>
      <c r="J201" s="261">
        <v>0</v>
      </c>
      <c r="K201" s="261">
        <v>0</v>
      </c>
      <c r="L201" s="261">
        <v>0</v>
      </c>
      <c r="M201" s="361">
        <v>0</v>
      </c>
      <c r="N201" s="62"/>
      <c r="O201" s="62"/>
      <c r="P201" s="62"/>
      <c r="Q201" s="62"/>
      <c r="R201" s="62"/>
      <c r="S201" s="62"/>
      <c r="T201" s="62"/>
    </row>
    <row r="202" spans="1:20" ht="18.399999999999999" customHeight="1">
      <c r="A202" s="69" t="s">
        <v>131</v>
      </c>
      <c r="B202" s="70" t="s">
        <v>47</v>
      </c>
      <c r="C202" s="71" t="s">
        <v>132</v>
      </c>
      <c r="D202" s="80" t="s">
        <v>41</v>
      </c>
      <c r="E202" s="859">
        <v>10420464000</v>
      </c>
      <c r="F202" s="849">
        <v>4804645000</v>
      </c>
      <c r="G202" s="860"/>
      <c r="H202" s="849">
        <v>6078000</v>
      </c>
      <c r="I202" s="849">
        <v>3024491000</v>
      </c>
      <c r="J202" s="849">
        <v>1755650000</v>
      </c>
      <c r="K202" s="849">
        <v>0</v>
      </c>
      <c r="L202" s="849">
        <v>0</v>
      </c>
      <c r="M202" s="861">
        <v>829600000</v>
      </c>
      <c r="N202" s="62"/>
      <c r="O202" s="62"/>
      <c r="P202" s="62"/>
      <c r="Q202" s="62"/>
      <c r="R202" s="62"/>
      <c r="S202" s="62"/>
      <c r="T202" s="62"/>
    </row>
    <row r="203" spans="1:20" ht="18.399999999999999" customHeight="1">
      <c r="A203" s="74"/>
      <c r="B203" s="70"/>
      <c r="C203" s="71" t="s">
        <v>4</v>
      </c>
      <c r="D203" s="80" t="s">
        <v>42</v>
      </c>
      <c r="E203" s="859">
        <v>10536576168</v>
      </c>
      <c r="F203" s="859">
        <v>4805993402</v>
      </c>
      <c r="G203" s="859"/>
      <c r="H203" s="859">
        <v>6117000</v>
      </c>
      <c r="I203" s="859">
        <v>3026996237</v>
      </c>
      <c r="J203" s="859">
        <v>1755650000</v>
      </c>
      <c r="K203" s="859">
        <v>0</v>
      </c>
      <c r="L203" s="859">
        <v>0</v>
      </c>
      <c r="M203" s="862">
        <v>941819529</v>
      </c>
      <c r="N203" s="62"/>
      <c r="O203" s="62"/>
      <c r="P203" s="62"/>
      <c r="Q203" s="62"/>
      <c r="R203" s="62"/>
      <c r="S203" s="62"/>
      <c r="T203" s="62"/>
    </row>
    <row r="204" spans="1:20" ht="18.399999999999999" customHeight="1">
      <c r="A204" s="74"/>
      <c r="B204" s="70"/>
      <c r="C204" s="71" t="s">
        <v>4</v>
      </c>
      <c r="D204" s="80" t="s">
        <v>43</v>
      </c>
      <c r="E204" s="859">
        <v>4543760073.6699991</v>
      </c>
      <c r="F204" s="859">
        <v>2387205809.3600001</v>
      </c>
      <c r="G204" s="859"/>
      <c r="H204" s="859">
        <v>2981917.7</v>
      </c>
      <c r="I204" s="859">
        <v>1356015670.2899997</v>
      </c>
      <c r="J204" s="859">
        <v>456849308.23000002</v>
      </c>
      <c r="K204" s="859">
        <v>0</v>
      </c>
      <c r="L204" s="859">
        <v>0</v>
      </c>
      <c r="M204" s="862">
        <v>340707368.08999979</v>
      </c>
      <c r="N204" s="62"/>
      <c r="O204" s="62"/>
      <c r="P204" s="62"/>
      <c r="Q204" s="62"/>
      <c r="R204" s="62"/>
      <c r="S204" s="62"/>
      <c r="T204" s="62"/>
    </row>
    <row r="205" spans="1:20" ht="18.399999999999999" customHeight="1">
      <c r="A205" s="74"/>
      <c r="B205" s="70"/>
      <c r="C205" s="71" t="s">
        <v>4</v>
      </c>
      <c r="D205" s="80" t="s">
        <v>44</v>
      </c>
      <c r="E205" s="260">
        <v>0.43604201057361736</v>
      </c>
      <c r="F205" s="260">
        <v>0.49685373411771322</v>
      </c>
      <c r="G205" s="260"/>
      <c r="H205" s="260">
        <v>0.49060837446528466</v>
      </c>
      <c r="I205" s="260">
        <v>0.44834508361572234</v>
      </c>
      <c r="J205" s="260">
        <v>0.2602166196166662</v>
      </c>
      <c r="K205" s="260">
        <v>0</v>
      </c>
      <c r="L205" s="260">
        <v>0</v>
      </c>
      <c r="M205" s="360">
        <v>0.41068872720588212</v>
      </c>
      <c r="N205" s="62"/>
      <c r="O205" s="62"/>
      <c r="P205" s="62"/>
      <c r="Q205" s="62"/>
      <c r="R205" s="62"/>
      <c r="S205" s="62"/>
      <c r="T205" s="62"/>
    </row>
    <row r="206" spans="1:20" ht="18.399999999999999" customHeight="1">
      <c r="A206" s="76"/>
      <c r="B206" s="77"/>
      <c r="C206" s="78" t="s">
        <v>4</v>
      </c>
      <c r="D206" s="82" t="s">
        <v>45</v>
      </c>
      <c r="E206" s="261">
        <v>0.4312368649191356</v>
      </c>
      <c r="F206" s="261">
        <v>0.4967143334750671</v>
      </c>
      <c r="G206" s="261"/>
      <c r="H206" s="261">
        <v>0.48748041523622693</v>
      </c>
      <c r="I206" s="261">
        <v>0.44797401916624841</v>
      </c>
      <c r="J206" s="261">
        <v>0.2602166196166662</v>
      </c>
      <c r="K206" s="261">
        <v>0</v>
      </c>
      <c r="L206" s="261">
        <v>0</v>
      </c>
      <c r="M206" s="361">
        <v>0.36175441005322345</v>
      </c>
      <c r="N206" s="62"/>
      <c r="O206" s="62"/>
      <c r="P206" s="62"/>
      <c r="Q206" s="62"/>
      <c r="R206" s="62"/>
      <c r="S206" s="62"/>
      <c r="T206" s="62"/>
    </row>
    <row r="207" spans="1:20" ht="18.399999999999999" customHeight="1">
      <c r="A207" s="69" t="s">
        <v>133</v>
      </c>
      <c r="B207" s="70" t="s">
        <v>47</v>
      </c>
      <c r="C207" s="71" t="s">
        <v>134</v>
      </c>
      <c r="D207" s="80" t="s">
        <v>41</v>
      </c>
      <c r="E207" s="859">
        <v>60934000</v>
      </c>
      <c r="F207" s="849">
        <v>52105000</v>
      </c>
      <c r="G207" s="860"/>
      <c r="H207" s="849">
        <v>18000</v>
      </c>
      <c r="I207" s="849">
        <v>8638000</v>
      </c>
      <c r="J207" s="849">
        <v>173000</v>
      </c>
      <c r="K207" s="849">
        <v>0</v>
      </c>
      <c r="L207" s="849">
        <v>0</v>
      </c>
      <c r="M207" s="861">
        <v>0</v>
      </c>
      <c r="N207" s="62"/>
      <c r="O207" s="62"/>
      <c r="P207" s="62"/>
      <c r="Q207" s="62"/>
      <c r="R207" s="62"/>
      <c r="S207" s="62"/>
      <c r="T207" s="62"/>
    </row>
    <row r="208" spans="1:20" ht="18.399999999999999" customHeight="1">
      <c r="A208" s="74"/>
      <c r="B208" s="70"/>
      <c r="C208" s="71" t="s">
        <v>4</v>
      </c>
      <c r="D208" s="80" t="s">
        <v>42</v>
      </c>
      <c r="E208" s="859">
        <v>60972176.189999998</v>
      </c>
      <c r="F208" s="859">
        <v>52105000</v>
      </c>
      <c r="G208" s="859"/>
      <c r="H208" s="859">
        <v>21500</v>
      </c>
      <c r="I208" s="859">
        <v>8646773.1899999995</v>
      </c>
      <c r="J208" s="859">
        <v>173000</v>
      </c>
      <c r="K208" s="859">
        <v>0</v>
      </c>
      <c r="L208" s="859">
        <v>0</v>
      </c>
      <c r="M208" s="862">
        <v>25903</v>
      </c>
      <c r="N208" s="62"/>
      <c r="O208" s="62"/>
      <c r="P208" s="62"/>
      <c r="Q208" s="62"/>
      <c r="R208" s="62"/>
      <c r="S208" s="62"/>
      <c r="T208" s="62"/>
    </row>
    <row r="209" spans="1:20" ht="18.399999999999999" customHeight="1">
      <c r="A209" s="74"/>
      <c r="B209" s="70"/>
      <c r="C209" s="71" t="s">
        <v>4</v>
      </c>
      <c r="D209" s="80" t="s">
        <v>43</v>
      </c>
      <c r="E209" s="859">
        <v>40494933.719999999</v>
      </c>
      <c r="F209" s="859">
        <v>35600000</v>
      </c>
      <c r="G209" s="859"/>
      <c r="H209" s="859">
        <v>11571.5</v>
      </c>
      <c r="I209" s="859">
        <v>4786197.919999999</v>
      </c>
      <c r="J209" s="859">
        <v>97164.3</v>
      </c>
      <c r="K209" s="859">
        <v>0</v>
      </c>
      <c r="L209" s="859">
        <v>0</v>
      </c>
      <c r="M209" s="862">
        <v>0</v>
      </c>
      <c r="N209" s="62"/>
      <c r="O209" s="62"/>
      <c r="P209" s="62"/>
      <c r="Q209" s="62"/>
      <c r="R209" s="62"/>
      <c r="S209" s="62"/>
      <c r="T209" s="62"/>
    </row>
    <row r="210" spans="1:20" ht="18.399999999999999" customHeight="1">
      <c r="A210" s="74"/>
      <c r="B210" s="70"/>
      <c r="C210" s="71" t="s">
        <v>4</v>
      </c>
      <c r="D210" s="80" t="s">
        <v>44</v>
      </c>
      <c r="E210" s="260">
        <v>0.66457041585978271</v>
      </c>
      <c r="F210" s="260">
        <v>0.68323577391805013</v>
      </c>
      <c r="G210" s="260"/>
      <c r="H210" s="260">
        <v>0.64286111111111111</v>
      </c>
      <c r="I210" s="260">
        <v>0.5540863533225282</v>
      </c>
      <c r="J210" s="260">
        <v>0.56164335260115605</v>
      </c>
      <c r="K210" s="260">
        <v>0</v>
      </c>
      <c r="L210" s="260">
        <v>0</v>
      </c>
      <c r="M210" s="360">
        <v>0</v>
      </c>
      <c r="N210" s="62"/>
      <c r="O210" s="62"/>
      <c r="P210" s="62"/>
      <c r="Q210" s="62"/>
      <c r="R210" s="62"/>
      <c r="S210" s="62"/>
      <c r="T210" s="62"/>
    </row>
    <row r="211" spans="1:20" ht="18.399999999999999" customHeight="1">
      <c r="A211" s="76"/>
      <c r="B211" s="77"/>
      <c r="C211" s="78" t="s">
        <v>4</v>
      </c>
      <c r="D211" s="82" t="s">
        <v>45</v>
      </c>
      <c r="E211" s="261">
        <v>0.66415431185875151</v>
      </c>
      <c r="F211" s="261">
        <v>0.68323577391805013</v>
      </c>
      <c r="G211" s="261"/>
      <c r="H211" s="261">
        <v>0.5382093023255814</v>
      </c>
      <c r="I211" s="261">
        <v>0.55352416616353961</v>
      </c>
      <c r="J211" s="261">
        <v>0.56164335260115605</v>
      </c>
      <c r="K211" s="261">
        <v>0</v>
      </c>
      <c r="L211" s="261">
        <v>0</v>
      </c>
      <c r="M211" s="361">
        <v>0</v>
      </c>
      <c r="N211" s="62"/>
      <c r="O211" s="62"/>
      <c r="P211" s="62"/>
      <c r="Q211" s="62"/>
      <c r="R211" s="62"/>
      <c r="S211" s="62"/>
      <c r="T211" s="62"/>
    </row>
    <row r="212" spans="1:20" ht="18.399999999999999" customHeight="1">
      <c r="A212" s="69" t="s">
        <v>135</v>
      </c>
      <c r="B212" s="70" t="s">
        <v>47</v>
      </c>
      <c r="C212" s="71" t="s">
        <v>136</v>
      </c>
      <c r="D212" s="80" t="s">
        <v>41</v>
      </c>
      <c r="E212" s="859">
        <v>412985000</v>
      </c>
      <c r="F212" s="849">
        <v>88013000</v>
      </c>
      <c r="G212" s="860"/>
      <c r="H212" s="849">
        <v>1351000</v>
      </c>
      <c r="I212" s="849">
        <v>246819000</v>
      </c>
      <c r="J212" s="849">
        <v>4649000</v>
      </c>
      <c r="K212" s="849">
        <v>0</v>
      </c>
      <c r="L212" s="849">
        <v>0</v>
      </c>
      <c r="M212" s="861">
        <v>72153000</v>
      </c>
      <c r="N212" s="62"/>
      <c r="O212" s="62"/>
      <c r="P212" s="62"/>
      <c r="Q212" s="62"/>
      <c r="R212" s="62"/>
      <c r="S212" s="62"/>
      <c r="T212" s="62"/>
    </row>
    <row r="213" spans="1:20" ht="18.399999999999999" customHeight="1">
      <c r="A213" s="74"/>
      <c r="B213" s="70"/>
      <c r="C213" s="71" t="s">
        <v>4</v>
      </c>
      <c r="D213" s="80" t="s">
        <v>42</v>
      </c>
      <c r="E213" s="859">
        <v>596033319.33000004</v>
      </c>
      <c r="F213" s="859">
        <v>88299521.339999989</v>
      </c>
      <c r="G213" s="859"/>
      <c r="H213" s="859">
        <v>1882433</v>
      </c>
      <c r="I213" s="859">
        <v>419255956.62</v>
      </c>
      <c r="J213" s="859">
        <v>9245085.1600000001</v>
      </c>
      <c r="K213" s="859">
        <v>0</v>
      </c>
      <c r="L213" s="859">
        <v>0</v>
      </c>
      <c r="M213" s="862">
        <v>77350323.209999993</v>
      </c>
      <c r="N213" s="62"/>
      <c r="O213" s="62"/>
      <c r="P213" s="62"/>
      <c r="Q213" s="62"/>
      <c r="R213" s="62"/>
      <c r="S213" s="62"/>
      <c r="T213" s="62"/>
    </row>
    <row r="214" spans="1:20" ht="18.399999999999999" customHeight="1">
      <c r="A214" s="74"/>
      <c r="B214" s="70"/>
      <c r="C214" s="71" t="s">
        <v>4</v>
      </c>
      <c r="D214" s="80" t="s">
        <v>43</v>
      </c>
      <c r="E214" s="859">
        <v>307196047.86999989</v>
      </c>
      <c r="F214" s="859">
        <v>61731220.210000001</v>
      </c>
      <c r="G214" s="859"/>
      <c r="H214" s="859">
        <v>829523.21</v>
      </c>
      <c r="I214" s="859">
        <v>217911175.97999984</v>
      </c>
      <c r="J214" s="859">
        <v>1455461.29</v>
      </c>
      <c r="K214" s="859">
        <v>0</v>
      </c>
      <c r="L214" s="859">
        <v>0</v>
      </c>
      <c r="M214" s="862">
        <v>25268667.180000007</v>
      </c>
      <c r="N214" s="62"/>
      <c r="O214" s="62"/>
      <c r="P214" s="62"/>
      <c r="Q214" s="62"/>
      <c r="R214" s="62"/>
      <c r="S214" s="62"/>
      <c r="T214" s="62"/>
    </row>
    <row r="215" spans="1:20" ht="18.399999999999999" customHeight="1">
      <c r="A215" s="74"/>
      <c r="B215" s="70"/>
      <c r="C215" s="71" t="s">
        <v>4</v>
      </c>
      <c r="D215" s="80" t="s">
        <v>44</v>
      </c>
      <c r="E215" s="260">
        <v>0.74384311263120906</v>
      </c>
      <c r="F215" s="260">
        <v>0.70138752468385357</v>
      </c>
      <c r="G215" s="260"/>
      <c r="H215" s="260">
        <v>0.61400681717246486</v>
      </c>
      <c r="I215" s="260">
        <v>0.88287844930900716</v>
      </c>
      <c r="J215" s="260">
        <v>0.31306975478597548</v>
      </c>
      <c r="K215" s="260">
        <v>0</v>
      </c>
      <c r="L215" s="260">
        <v>0</v>
      </c>
      <c r="M215" s="360">
        <v>0.35020951561265656</v>
      </c>
      <c r="N215" s="62"/>
      <c r="O215" s="62"/>
      <c r="P215" s="62"/>
      <c r="Q215" s="62"/>
      <c r="R215" s="62"/>
      <c r="S215" s="62"/>
      <c r="T215" s="62"/>
    </row>
    <row r="216" spans="1:20" ht="18.399999999999999" customHeight="1">
      <c r="A216" s="76"/>
      <c r="B216" s="77"/>
      <c r="C216" s="78" t="s">
        <v>4</v>
      </c>
      <c r="D216" s="82" t="s">
        <v>45</v>
      </c>
      <c r="E216" s="261">
        <v>0.51540079708181141</v>
      </c>
      <c r="F216" s="261">
        <v>0.69911160641859049</v>
      </c>
      <c r="G216" s="261"/>
      <c r="H216" s="261">
        <v>0.44066546325951572</v>
      </c>
      <c r="I216" s="261">
        <v>0.51975689919059986</v>
      </c>
      <c r="J216" s="261">
        <v>0.15743081483956822</v>
      </c>
      <c r="K216" s="261">
        <v>0</v>
      </c>
      <c r="L216" s="261">
        <v>0</v>
      </c>
      <c r="M216" s="361">
        <v>0.32667823651360289</v>
      </c>
      <c r="N216" s="62"/>
      <c r="O216" s="62"/>
      <c r="P216" s="62"/>
      <c r="Q216" s="62"/>
      <c r="R216" s="62"/>
      <c r="S216" s="62"/>
      <c r="T216" s="62"/>
    </row>
    <row r="217" spans="1:20" ht="18.399999999999999" customHeight="1">
      <c r="A217" s="69" t="s">
        <v>137</v>
      </c>
      <c r="B217" s="70" t="s">
        <v>47</v>
      </c>
      <c r="C217" s="71" t="s">
        <v>138</v>
      </c>
      <c r="D217" s="80" t="s">
        <v>41</v>
      </c>
      <c r="E217" s="859">
        <v>21539951000</v>
      </c>
      <c r="F217" s="849">
        <v>198574000</v>
      </c>
      <c r="G217" s="860"/>
      <c r="H217" s="849">
        <v>8787341000</v>
      </c>
      <c r="I217" s="849">
        <v>11905943000</v>
      </c>
      <c r="J217" s="849">
        <v>598593000</v>
      </c>
      <c r="K217" s="849">
        <v>0</v>
      </c>
      <c r="L217" s="849">
        <v>0</v>
      </c>
      <c r="M217" s="861">
        <v>49500000</v>
      </c>
      <c r="N217" s="62"/>
      <c r="O217" s="62"/>
      <c r="P217" s="62"/>
      <c r="Q217" s="62"/>
      <c r="R217" s="62"/>
      <c r="S217" s="62"/>
      <c r="T217" s="62"/>
    </row>
    <row r="218" spans="1:20" ht="18.399999999999999" customHeight="1">
      <c r="A218" s="74"/>
      <c r="B218" s="70"/>
      <c r="C218" s="71" t="s">
        <v>4</v>
      </c>
      <c r="D218" s="80" t="s">
        <v>42</v>
      </c>
      <c r="E218" s="859">
        <v>22867813522.889999</v>
      </c>
      <c r="F218" s="859">
        <v>216141830</v>
      </c>
      <c r="G218" s="859"/>
      <c r="H218" s="859">
        <v>8875468050</v>
      </c>
      <c r="I218" s="859">
        <v>12468775404.799999</v>
      </c>
      <c r="J218" s="859">
        <v>1211651085</v>
      </c>
      <c r="K218" s="859">
        <v>0</v>
      </c>
      <c r="L218" s="859">
        <v>0</v>
      </c>
      <c r="M218" s="862">
        <v>95777153.090000004</v>
      </c>
      <c r="N218" s="62"/>
      <c r="O218" s="62"/>
      <c r="P218" s="62"/>
      <c r="Q218" s="62"/>
      <c r="R218" s="62"/>
      <c r="S218" s="62"/>
      <c r="T218" s="62"/>
    </row>
    <row r="219" spans="1:20" ht="18.399999999999999" customHeight="1">
      <c r="A219" s="74"/>
      <c r="B219" s="70"/>
      <c r="C219" s="71" t="s">
        <v>4</v>
      </c>
      <c r="D219" s="80" t="s">
        <v>43</v>
      </c>
      <c r="E219" s="859">
        <v>13250769962.880011</v>
      </c>
      <c r="F219" s="859">
        <v>117348533.28999999</v>
      </c>
      <c r="G219" s="859"/>
      <c r="H219" s="859">
        <v>5447297504.6099987</v>
      </c>
      <c r="I219" s="859">
        <v>7309676858.0100107</v>
      </c>
      <c r="J219" s="859">
        <v>326711994.04000002</v>
      </c>
      <c r="K219" s="859">
        <v>0</v>
      </c>
      <c r="L219" s="859">
        <v>0</v>
      </c>
      <c r="M219" s="862">
        <v>49735072.929999977</v>
      </c>
      <c r="N219" s="62"/>
      <c r="O219" s="62"/>
      <c r="P219" s="62"/>
      <c r="Q219" s="62"/>
      <c r="R219" s="62"/>
      <c r="S219" s="62"/>
      <c r="T219" s="62"/>
    </row>
    <row r="220" spans="1:20" ht="18.399999999999999" customHeight="1">
      <c r="A220" s="74"/>
      <c r="B220" s="70"/>
      <c r="C220" s="71" t="s">
        <v>4</v>
      </c>
      <c r="D220" s="80" t="s">
        <v>44</v>
      </c>
      <c r="E220" s="260">
        <v>0.61517177837962633</v>
      </c>
      <c r="F220" s="260">
        <v>0.59095618404222094</v>
      </c>
      <c r="G220" s="260"/>
      <c r="H220" s="260">
        <v>0.61990282437087607</v>
      </c>
      <c r="I220" s="260">
        <v>0.61395194467250602</v>
      </c>
      <c r="J220" s="260">
        <v>0.54579989081061764</v>
      </c>
      <c r="K220" s="260">
        <v>0</v>
      </c>
      <c r="L220" s="260">
        <v>0</v>
      </c>
      <c r="M220" s="360">
        <v>1.0047489480808076</v>
      </c>
      <c r="N220" s="62"/>
      <c r="O220" s="62"/>
      <c r="P220" s="62"/>
      <c r="Q220" s="62"/>
      <c r="R220" s="62"/>
      <c r="S220" s="62"/>
      <c r="T220" s="62"/>
    </row>
    <row r="221" spans="1:20" ht="18.399999999999999" customHeight="1">
      <c r="A221" s="76"/>
      <c r="B221" s="77"/>
      <c r="C221" s="78" t="s">
        <v>4</v>
      </c>
      <c r="D221" s="79" t="s">
        <v>45</v>
      </c>
      <c r="E221" s="362">
        <v>0.57945067418082563</v>
      </c>
      <c r="F221" s="261">
        <v>0.54292375191789577</v>
      </c>
      <c r="G221" s="261"/>
      <c r="H221" s="261">
        <v>0.6137476326794955</v>
      </c>
      <c r="I221" s="261">
        <v>0.58623855356285159</v>
      </c>
      <c r="J221" s="261">
        <v>0.26964197703829895</v>
      </c>
      <c r="K221" s="261">
        <v>0</v>
      </c>
      <c r="L221" s="261">
        <v>0</v>
      </c>
      <c r="M221" s="361">
        <v>0.51927909031984754</v>
      </c>
      <c r="N221" s="62"/>
      <c r="O221" s="62"/>
      <c r="P221" s="62"/>
      <c r="Q221" s="62"/>
      <c r="R221" s="62"/>
      <c r="S221" s="62"/>
      <c r="T221" s="62"/>
    </row>
    <row r="222" spans="1:20" ht="18.399999999999999" customHeight="1">
      <c r="A222" s="69" t="s">
        <v>139</v>
      </c>
      <c r="B222" s="70" t="s">
        <v>47</v>
      </c>
      <c r="C222" s="71" t="s">
        <v>140</v>
      </c>
      <c r="D222" s="72" t="s">
        <v>41</v>
      </c>
      <c r="E222" s="859">
        <v>165460000</v>
      </c>
      <c r="F222" s="849">
        <v>157491000</v>
      </c>
      <c r="G222" s="860"/>
      <c r="H222" s="849">
        <v>1148000</v>
      </c>
      <c r="I222" s="849">
        <v>5310000</v>
      </c>
      <c r="J222" s="849">
        <v>1511000</v>
      </c>
      <c r="K222" s="849">
        <v>0</v>
      </c>
      <c r="L222" s="849">
        <v>0</v>
      </c>
      <c r="M222" s="861">
        <v>0</v>
      </c>
      <c r="N222" s="62"/>
      <c r="O222" s="62"/>
      <c r="P222" s="62"/>
      <c r="Q222" s="62"/>
      <c r="R222" s="62"/>
      <c r="S222" s="62"/>
      <c r="T222" s="62"/>
    </row>
    <row r="223" spans="1:20" ht="18.399999999999999" customHeight="1">
      <c r="A223" s="74"/>
      <c r="B223" s="70"/>
      <c r="C223" s="71" t="s">
        <v>141</v>
      </c>
      <c r="D223" s="80" t="s">
        <v>42</v>
      </c>
      <c r="E223" s="859">
        <v>166257000</v>
      </c>
      <c r="F223" s="859">
        <v>158298400</v>
      </c>
      <c r="G223" s="859"/>
      <c r="H223" s="859">
        <v>1149000</v>
      </c>
      <c r="I223" s="859">
        <v>5298600</v>
      </c>
      <c r="J223" s="859">
        <v>1511000</v>
      </c>
      <c r="K223" s="859">
        <v>0</v>
      </c>
      <c r="L223" s="859">
        <v>0</v>
      </c>
      <c r="M223" s="862">
        <v>0</v>
      </c>
      <c r="N223" s="62"/>
      <c r="O223" s="62"/>
      <c r="P223" s="62"/>
      <c r="Q223" s="62"/>
      <c r="R223" s="62"/>
      <c r="S223" s="62"/>
      <c r="T223" s="62"/>
    </row>
    <row r="224" spans="1:20" ht="18.399999999999999" customHeight="1">
      <c r="A224" s="74"/>
      <c r="B224" s="70"/>
      <c r="C224" s="71" t="s">
        <v>4</v>
      </c>
      <c r="D224" s="80" t="s">
        <v>43</v>
      </c>
      <c r="E224" s="859">
        <v>105779774.8</v>
      </c>
      <c r="F224" s="859">
        <v>102625754.95999999</v>
      </c>
      <c r="G224" s="859"/>
      <c r="H224" s="859">
        <v>547878.73</v>
      </c>
      <c r="I224" s="859">
        <v>2468036.7100000004</v>
      </c>
      <c r="J224" s="859">
        <v>138104.4</v>
      </c>
      <c r="K224" s="859">
        <v>0</v>
      </c>
      <c r="L224" s="859">
        <v>0</v>
      </c>
      <c r="M224" s="862">
        <v>0</v>
      </c>
      <c r="N224" s="62"/>
      <c r="O224" s="62"/>
      <c r="P224" s="62"/>
      <c r="Q224" s="62"/>
      <c r="R224" s="62"/>
      <c r="S224" s="62"/>
      <c r="T224" s="62"/>
    </row>
    <row r="225" spans="1:20" ht="18.399999999999999" customHeight="1">
      <c r="A225" s="74"/>
      <c r="B225" s="70"/>
      <c r="C225" s="71" t="s">
        <v>4</v>
      </c>
      <c r="D225" s="80" t="s">
        <v>44</v>
      </c>
      <c r="E225" s="260">
        <v>0.63930723316813731</v>
      </c>
      <c r="F225" s="260">
        <v>0.65162933094589526</v>
      </c>
      <c r="G225" s="260"/>
      <c r="H225" s="260">
        <v>0.47724628048780487</v>
      </c>
      <c r="I225" s="260">
        <v>0.46479034086629012</v>
      </c>
      <c r="J225" s="260">
        <v>9.139933818663136E-2</v>
      </c>
      <c r="K225" s="260">
        <v>0</v>
      </c>
      <c r="L225" s="260">
        <v>0</v>
      </c>
      <c r="M225" s="360">
        <v>0</v>
      </c>
      <c r="N225" s="62"/>
      <c r="O225" s="62"/>
      <c r="P225" s="62"/>
      <c r="Q225" s="62"/>
      <c r="R225" s="62"/>
      <c r="S225" s="62"/>
      <c r="T225" s="62"/>
    </row>
    <row r="226" spans="1:20" ht="18.399999999999999" customHeight="1">
      <c r="A226" s="76"/>
      <c r="B226" s="77"/>
      <c r="C226" s="78" t="s">
        <v>4</v>
      </c>
      <c r="D226" s="82" t="s">
        <v>45</v>
      </c>
      <c r="E226" s="261">
        <v>0.63624253294598121</v>
      </c>
      <c r="F226" s="261">
        <v>0.64830569961540985</v>
      </c>
      <c r="G226" s="261"/>
      <c r="H226" s="261">
        <v>0.4768309225413403</v>
      </c>
      <c r="I226" s="261">
        <v>0.46579034273204251</v>
      </c>
      <c r="J226" s="261">
        <v>9.139933818663136E-2</v>
      </c>
      <c r="K226" s="261">
        <v>0</v>
      </c>
      <c r="L226" s="261">
        <v>0</v>
      </c>
      <c r="M226" s="361">
        <v>0</v>
      </c>
      <c r="N226" s="62"/>
      <c r="O226" s="62"/>
      <c r="P226" s="62"/>
      <c r="Q226" s="62"/>
      <c r="R226" s="62"/>
      <c r="S226" s="62"/>
      <c r="T226" s="62"/>
    </row>
    <row r="227" spans="1:20" ht="18.399999999999999" customHeight="1">
      <c r="A227" s="69" t="s">
        <v>142</v>
      </c>
      <c r="B227" s="70" t="s">
        <v>47</v>
      </c>
      <c r="C227" s="71" t="s">
        <v>143</v>
      </c>
      <c r="D227" s="80" t="s">
        <v>41</v>
      </c>
      <c r="E227" s="859">
        <v>891662000</v>
      </c>
      <c r="F227" s="849">
        <v>798709000</v>
      </c>
      <c r="G227" s="860"/>
      <c r="H227" s="849">
        <v>185000</v>
      </c>
      <c r="I227" s="849">
        <v>51031000</v>
      </c>
      <c r="J227" s="849">
        <v>230000</v>
      </c>
      <c r="K227" s="849">
        <v>0</v>
      </c>
      <c r="L227" s="849">
        <v>0</v>
      </c>
      <c r="M227" s="861">
        <v>41507000</v>
      </c>
      <c r="N227" s="62"/>
      <c r="O227" s="62"/>
      <c r="P227" s="62"/>
      <c r="Q227" s="62"/>
      <c r="R227" s="62"/>
      <c r="S227" s="62"/>
      <c r="T227" s="62"/>
    </row>
    <row r="228" spans="1:20" ht="18.399999999999999" customHeight="1">
      <c r="A228" s="74"/>
      <c r="B228" s="70"/>
      <c r="C228" s="71" t="s">
        <v>4</v>
      </c>
      <c r="D228" s="80" t="s">
        <v>42</v>
      </c>
      <c r="E228" s="859">
        <v>914286985.72000003</v>
      </c>
      <c r="F228" s="859">
        <v>798709000</v>
      </c>
      <c r="G228" s="859"/>
      <c r="H228" s="859">
        <v>185000</v>
      </c>
      <c r="I228" s="859">
        <v>56132947</v>
      </c>
      <c r="J228" s="859">
        <v>458500</v>
      </c>
      <c r="K228" s="859">
        <v>0</v>
      </c>
      <c r="L228" s="859">
        <v>0</v>
      </c>
      <c r="M228" s="862">
        <v>58801538.719999999</v>
      </c>
      <c r="N228" s="62"/>
      <c r="O228" s="62"/>
      <c r="P228" s="62"/>
      <c r="Q228" s="62"/>
      <c r="R228" s="62"/>
      <c r="S228" s="62"/>
      <c r="T228" s="62"/>
    </row>
    <row r="229" spans="1:20" ht="18.399999999999999" customHeight="1">
      <c r="A229" s="74"/>
      <c r="B229" s="70"/>
      <c r="C229" s="71" t="s">
        <v>4</v>
      </c>
      <c r="D229" s="80" t="s">
        <v>43</v>
      </c>
      <c r="E229" s="859">
        <v>557120035.52999985</v>
      </c>
      <c r="F229" s="859">
        <v>483683721.77999997</v>
      </c>
      <c r="G229" s="859"/>
      <c r="H229" s="859">
        <v>43712.429999999993</v>
      </c>
      <c r="I229" s="859">
        <v>27187342.209999993</v>
      </c>
      <c r="J229" s="859">
        <v>240686.03</v>
      </c>
      <c r="K229" s="859">
        <v>0</v>
      </c>
      <c r="L229" s="859">
        <v>0</v>
      </c>
      <c r="M229" s="862">
        <v>45964573.079999968</v>
      </c>
      <c r="N229" s="62"/>
      <c r="O229" s="62"/>
      <c r="P229" s="62"/>
      <c r="Q229" s="62"/>
      <c r="R229" s="62"/>
      <c r="S229" s="62"/>
      <c r="T229" s="62"/>
    </row>
    <row r="230" spans="1:20" ht="18.399999999999999" customHeight="1">
      <c r="A230" s="74"/>
      <c r="B230" s="70"/>
      <c r="C230" s="71" t="s">
        <v>4</v>
      </c>
      <c r="D230" s="80" t="s">
        <v>44</v>
      </c>
      <c r="E230" s="260">
        <v>0.6248107865200041</v>
      </c>
      <c r="F230" s="260">
        <v>0.60558191003231465</v>
      </c>
      <c r="G230" s="260"/>
      <c r="H230" s="260">
        <v>0.23628340540540538</v>
      </c>
      <c r="I230" s="260">
        <v>0.53276130606885996</v>
      </c>
      <c r="J230" s="260">
        <v>1.0464610000000001</v>
      </c>
      <c r="K230" s="260">
        <v>0</v>
      </c>
      <c r="L230" s="260">
        <v>0</v>
      </c>
      <c r="M230" s="360">
        <v>1.1073932849880734</v>
      </c>
      <c r="N230" s="62"/>
      <c r="O230" s="62"/>
      <c r="P230" s="62"/>
      <c r="Q230" s="62"/>
      <c r="R230" s="62"/>
      <c r="S230" s="62"/>
      <c r="T230" s="62"/>
    </row>
    <row r="231" spans="1:20" ht="18.399999999999999" customHeight="1">
      <c r="A231" s="76"/>
      <c r="B231" s="77"/>
      <c r="C231" s="78" t="s">
        <v>4</v>
      </c>
      <c r="D231" s="82" t="s">
        <v>45</v>
      </c>
      <c r="E231" s="261">
        <v>0.60934919148090949</v>
      </c>
      <c r="F231" s="261">
        <v>0.60558191003231465</v>
      </c>
      <c r="G231" s="261"/>
      <c r="H231" s="261">
        <v>0.23628340540540538</v>
      </c>
      <c r="I231" s="261">
        <v>0.48433840842170628</v>
      </c>
      <c r="J231" s="261">
        <v>0.52494226826608503</v>
      </c>
      <c r="K231" s="261">
        <v>0</v>
      </c>
      <c r="L231" s="261">
        <v>0</v>
      </c>
      <c r="M231" s="361">
        <v>0.7816899707144257</v>
      </c>
      <c r="N231" s="62"/>
      <c r="O231" s="62"/>
      <c r="P231" s="62"/>
      <c r="Q231" s="62"/>
      <c r="R231" s="62"/>
      <c r="S231" s="62"/>
      <c r="T231" s="62"/>
    </row>
    <row r="232" spans="1:20" ht="18.399999999999999" customHeight="1">
      <c r="A232" s="69" t="s">
        <v>144</v>
      </c>
      <c r="B232" s="70" t="s">
        <v>47</v>
      </c>
      <c r="C232" s="71" t="s">
        <v>145</v>
      </c>
      <c r="D232" s="80" t="s">
        <v>41</v>
      </c>
      <c r="E232" s="859">
        <v>2066424000</v>
      </c>
      <c r="F232" s="849">
        <v>22786000</v>
      </c>
      <c r="G232" s="860"/>
      <c r="H232" s="849">
        <v>279188000</v>
      </c>
      <c r="I232" s="849">
        <v>1687662000</v>
      </c>
      <c r="J232" s="849">
        <v>76788000</v>
      </c>
      <c r="K232" s="849">
        <v>0</v>
      </c>
      <c r="L232" s="849">
        <v>0</v>
      </c>
      <c r="M232" s="861">
        <v>0</v>
      </c>
      <c r="N232" s="62"/>
      <c r="O232" s="62"/>
      <c r="P232" s="62"/>
      <c r="Q232" s="62"/>
      <c r="R232" s="62"/>
      <c r="S232" s="62"/>
      <c r="T232" s="62"/>
    </row>
    <row r="233" spans="1:20" ht="18.399999999999999" customHeight="1">
      <c r="A233" s="69"/>
      <c r="B233" s="70"/>
      <c r="C233" s="71" t="s">
        <v>4</v>
      </c>
      <c r="D233" s="80" t="s">
        <v>42</v>
      </c>
      <c r="E233" s="859">
        <v>2197813890</v>
      </c>
      <c r="F233" s="859">
        <v>99901475</v>
      </c>
      <c r="G233" s="859"/>
      <c r="H233" s="859">
        <v>281557820</v>
      </c>
      <c r="I233" s="859">
        <v>1739566595</v>
      </c>
      <c r="J233" s="859">
        <v>76788000</v>
      </c>
      <c r="K233" s="859">
        <v>0</v>
      </c>
      <c r="L233" s="859">
        <v>0</v>
      </c>
      <c r="M233" s="862">
        <v>0</v>
      </c>
      <c r="N233" s="62"/>
      <c r="O233" s="62"/>
      <c r="P233" s="62"/>
      <c r="Q233" s="62"/>
      <c r="R233" s="62"/>
      <c r="S233" s="62"/>
      <c r="T233" s="62"/>
    </row>
    <row r="234" spans="1:20" ht="18.399999999999999" customHeight="1">
      <c r="A234" s="74"/>
      <c r="B234" s="70"/>
      <c r="C234" s="71" t="s">
        <v>4</v>
      </c>
      <c r="D234" s="80" t="s">
        <v>43</v>
      </c>
      <c r="E234" s="859">
        <v>1369726608.1800008</v>
      </c>
      <c r="F234" s="859">
        <v>84639602.01000002</v>
      </c>
      <c r="G234" s="859"/>
      <c r="H234" s="859">
        <v>122365714.97999999</v>
      </c>
      <c r="I234" s="859">
        <v>1153382135.5500007</v>
      </c>
      <c r="J234" s="859">
        <v>9339155.6399999987</v>
      </c>
      <c r="K234" s="859">
        <v>0</v>
      </c>
      <c r="L234" s="859">
        <v>0</v>
      </c>
      <c r="M234" s="862">
        <v>0</v>
      </c>
      <c r="N234" s="62"/>
      <c r="O234" s="62"/>
      <c r="P234" s="62"/>
      <c r="Q234" s="62"/>
      <c r="R234" s="62"/>
      <c r="S234" s="62"/>
      <c r="T234" s="62"/>
    </row>
    <row r="235" spans="1:20" ht="18.399999999999999" customHeight="1">
      <c r="A235" s="74"/>
      <c r="B235" s="70"/>
      <c r="C235" s="71" t="s">
        <v>4</v>
      </c>
      <c r="D235" s="80" t="s">
        <v>44</v>
      </c>
      <c r="E235" s="260">
        <v>0.66284877071694903</v>
      </c>
      <c r="F235" s="260">
        <v>3.7145441064688853</v>
      </c>
      <c r="G235" s="260"/>
      <c r="H235" s="260">
        <v>0.43829145586486523</v>
      </c>
      <c r="I235" s="260">
        <v>0.68342010162579991</v>
      </c>
      <c r="J235" s="260">
        <v>0.12162259259259257</v>
      </c>
      <c r="K235" s="260">
        <v>0</v>
      </c>
      <c r="L235" s="260">
        <v>0</v>
      </c>
      <c r="M235" s="360">
        <v>0</v>
      </c>
      <c r="N235" s="62"/>
      <c r="O235" s="62"/>
      <c r="P235" s="62"/>
      <c r="Q235" s="62"/>
      <c r="R235" s="62"/>
      <c r="S235" s="62"/>
      <c r="T235" s="62"/>
    </row>
    <row r="236" spans="1:20" ht="18.399999999999999" customHeight="1">
      <c r="A236" s="76"/>
      <c r="B236" s="77"/>
      <c r="C236" s="78" t="s">
        <v>4</v>
      </c>
      <c r="D236" s="82" t="s">
        <v>45</v>
      </c>
      <c r="E236" s="261">
        <v>0.62322229121047223</v>
      </c>
      <c r="F236" s="261">
        <v>0.84723075420057636</v>
      </c>
      <c r="G236" s="261"/>
      <c r="H236" s="261">
        <v>0.43460243789357367</v>
      </c>
      <c r="I236" s="261">
        <v>0.66302844562843577</v>
      </c>
      <c r="J236" s="261">
        <v>0.12162259259259257</v>
      </c>
      <c r="K236" s="261">
        <v>0</v>
      </c>
      <c r="L236" s="261">
        <v>0</v>
      </c>
      <c r="M236" s="361">
        <v>0</v>
      </c>
      <c r="N236" s="62"/>
      <c r="O236" s="62"/>
      <c r="P236" s="62"/>
      <c r="Q236" s="62"/>
      <c r="R236" s="62"/>
      <c r="S236" s="62"/>
      <c r="T236" s="62"/>
    </row>
    <row r="237" spans="1:20" ht="18.399999999999999" customHeight="1">
      <c r="A237" s="69" t="s">
        <v>146</v>
      </c>
      <c r="B237" s="70" t="s">
        <v>47</v>
      </c>
      <c r="C237" s="71" t="s">
        <v>147</v>
      </c>
      <c r="D237" s="80" t="s">
        <v>41</v>
      </c>
      <c r="E237" s="859">
        <v>5420838000</v>
      </c>
      <c r="F237" s="849">
        <v>3048553000</v>
      </c>
      <c r="G237" s="860"/>
      <c r="H237" s="849">
        <v>4609000</v>
      </c>
      <c r="I237" s="849">
        <v>1473604000</v>
      </c>
      <c r="J237" s="849">
        <v>789697000</v>
      </c>
      <c r="K237" s="849">
        <v>0</v>
      </c>
      <c r="L237" s="849">
        <v>0</v>
      </c>
      <c r="M237" s="861">
        <v>104375000</v>
      </c>
      <c r="N237" s="62"/>
      <c r="O237" s="62"/>
      <c r="P237" s="62"/>
      <c r="Q237" s="62"/>
      <c r="R237" s="62"/>
      <c r="S237" s="62"/>
      <c r="T237" s="62"/>
    </row>
    <row r="238" spans="1:20" ht="18.399999999999999" customHeight="1">
      <c r="A238" s="74"/>
      <c r="B238" s="70"/>
      <c r="C238" s="71" t="s">
        <v>4</v>
      </c>
      <c r="D238" s="80" t="s">
        <v>42</v>
      </c>
      <c r="E238" s="859">
        <v>5733561277</v>
      </c>
      <c r="F238" s="859">
        <v>3229365633</v>
      </c>
      <c r="G238" s="859"/>
      <c r="H238" s="859">
        <v>3338721</v>
      </c>
      <c r="I238" s="859">
        <v>1499164340</v>
      </c>
      <c r="J238" s="859">
        <v>894113989</v>
      </c>
      <c r="K238" s="859">
        <v>0</v>
      </c>
      <c r="L238" s="859">
        <v>0</v>
      </c>
      <c r="M238" s="862">
        <v>107578594</v>
      </c>
      <c r="N238" s="62"/>
      <c r="O238" s="62"/>
      <c r="P238" s="62"/>
      <c r="Q238" s="62"/>
      <c r="R238" s="62"/>
      <c r="S238" s="62"/>
      <c r="T238" s="62"/>
    </row>
    <row r="239" spans="1:20" ht="18.399999999999999" customHeight="1">
      <c r="A239" s="74"/>
      <c r="B239" s="70"/>
      <c r="C239" s="71" t="s">
        <v>4</v>
      </c>
      <c r="D239" s="80" t="s">
        <v>43</v>
      </c>
      <c r="E239" s="859">
        <v>2613978966.1300001</v>
      </c>
      <c r="F239" s="859">
        <v>1745330420.9300001</v>
      </c>
      <c r="G239" s="859"/>
      <c r="H239" s="859">
        <v>1819684.8199999998</v>
      </c>
      <c r="I239" s="859">
        <v>514777161.2099998</v>
      </c>
      <c r="J239" s="859">
        <v>298054482.65999997</v>
      </c>
      <c r="K239" s="859">
        <v>0</v>
      </c>
      <c r="L239" s="859">
        <v>0</v>
      </c>
      <c r="M239" s="862">
        <v>53997216.509999998</v>
      </c>
      <c r="N239" s="62"/>
      <c r="O239" s="62"/>
      <c r="P239" s="62"/>
      <c r="Q239" s="62"/>
      <c r="R239" s="62"/>
      <c r="S239" s="62"/>
      <c r="T239" s="62"/>
    </row>
    <row r="240" spans="1:20" ht="18.399999999999999" customHeight="1">
      <c r="A240" s="74"/>
      <c r="B240" s="70"/>
      <c r="C240" s="71" t="s">
        <v>4</v>
      </c>
      <c r="D240" s="80" t="s">
        <v>44</v>
      </c>
      <c r="E240" s="260">
        <v>0.48220938646939832</v>
      </c>
      <c r="F240" s="260">
        <v>0.57251109655302046</v>
      </c>
      <c r="G240" s="260"/>
      <c r="H240" s="260">
        <v>0.39481119982642654</v>
      </c>
      <c r="I240" s="260">
        <v>0.34933208732468141</v>
      </c>
      <c r="J240" s="260">
        <v>0.37742891597663403</v>
      </c>
      <c r="K240" s="260">
        <v>0</v>
      </c>
      <c r="L240" s="260">
        <v>0</v>
      </c>
      <c r="M240" s="360">
        <v>0.51733860129341314</v>
      </c>
      <c r="N240" s="62"/>
      <c r="O240" s="62"/>
      <c r="P240" s="62"/>
      <c r="Q240" s="62"/>
      <c r="R240" s="62"/>
      <c r="S240" s="62"/>
      <c r="T240" s="62"/>
    </row>
    <row r="241" spans="1:20" ht="18.399999999999999" customHeight="1">
      <c r="A241" s="76"/>
      <c r="B241" s="77"/>
      <c r="C241" s="78" t="s">
        <v>4</v>
      </c>
      <c r="D241" s="82" t="s">
        <v>45</v>
      </c>
      <c r="E241" s="261">
        <v>0.45590843802714626</v>
      </c>
      <c r="F241" s="261">
        <v>0.54045612026552459</v>
      </c>
      <c r="G241" s="261"/>
      <c r="H241" s="261">
        <v>0.5450245228636954</v>
      </c>
      <c r="I241" s="261">
        <v>0.34337607123846065</v>
      </c>
      <c r="J241" s="261">
        <v>0.33335177206359529</v>
      </c>
      <c r="K241" s="261">
        <v>0</v>
      </c>
      <c r="L241" s="261">
        <v>0</v>
      </c>
      <c r="M241" s="361">
        <v>0.50193272195024219</v>
      </c>
      <c r="N241" s="62"/>
      <c r="O241" s="62"/>
      <c r="P241" s="62"/>
      <c r="Q241" s="62"/>
      <c r="R241" s="62"/>
      <c r="S241" s="62"/>
      <c r="T241" s="62"/>
    </row>
    <row r="242" spans="1:20" ht="18.399999999999999" customHeight="1">
      <c r="A242" s="69" t="s">
        <v>148</v>
      </c>
      <c r="B242" s="70" t="s">
        <v>47</v>
      </c>
      <c r="C242" s="71" t="s">
        <v>149</v>
      </c>
      <c r="D242" s="80" t="s">
        <v>41</v>
      </c>
      <c r="E242" s="859">
        <v>360382000</v>
      </c>
      <c r="F242" s="849">
        <v>269058000</v>
      </c>
      <c r="G242" s="860"/>
      <c r="H242" s="849">
        <v>85000</v>
      </c>
      <c r="I242" s="849">
        <v>63095000</v>
      </c>
      <c r="J242" s="849">
        <v>2200000</v>
      </c>
      <c r="K242" s="849">
        <v>0</v>
      </c>
      <c r="L242" s="849">
        <v>0</v>
      </c>
      <c r="M242" s="861">
        <v>25944000</v>
      </c>
      <c r="N242" s="62"/>
      <c r="O242" s="62"/>
      <c r="P242" s="62"/>
      <c r="Q242" s="62"/>
      <c r="R242" s="62"/>
      <c r="S242" s="62"/>
      <c r="T242" s="62"/>
    </row>
    <row r="243" spans="1:20" ht="18" customHeight="1">
      <c r="A243" s="69"/>
      <c r="B243" s="70"/>
      <c r="C243" s="71" t="s">
        <v>4</v>
      </c>
      <c r="D243" s="80" t="s">
        <v>42</v>
      </c>
      <c r="E243" s="859">
        <v>375753661.81</v>
      </c>
      <c r="F243" s="859">
        <v>269051580</v>
      </c>
      <c r="G243" s="859"/>
      <c r="H243" s="859">
        <v>85000</v>
      </c>
      <c r="I243" s="859">
        <v>76583807.810000002</v>
      </c>
      <c r="J243" s="859">
        <v>2245920</v>
      </c>
      <c r="K243" s="859">
        <v>0</v>
      </c>
      <c r="L243" s="859">
        <v>0</v>
      </c>
      <c r="M243" s="862">
        <v>27787354</v>
      </c>
      <c r="N243" s="62"/>
      <c r="O243" s="62"/>
      <c r="P243" s="62"/>
      <c r="Q243" s="62"/>
      <c r="R243" s="62"/>
      <c r="S243" s="62"/>
      <c r="T243" s="62"/>
    </row>
    <row r="244" spans="1:20" ht="18.399999999999999" customHeight="1">
      <c r="A244" s="74"/>
      <c r="B244" s="70"/>
      <c r="C244" s="71" t="s">
        <v>4</v>
      </c>
      <c r="D244" s="80" t="s">
        <v>43</v>
      </c>
      <c r="E244" s="859">
        <v>227809978.63999999</v>
      </c>
      <c r="F244" s="859">
        <v>180779250</v>
      </c>
      <c r="G244" s="859"/>
      <c r="H244" s="859">
        <v>31872.68</v>
      </c>
      <c r="I244" s="859">
        <v>39025693.209999993</v>
      </c>
      <c r="J244" s="859">
        <v>10499.28</v>
      </c>
      <c r="K244" s="859">
        <v>0</v>
      </c>
      <c r="L244" s="859">
        <v>0</v>
      </c>
      <c r="M244" s="862">
        <v>7962663.4699999988</v>
      </c>
      <c r="N244" s="62"/>
      <c r="O244" s="62"/>
      <c r="P244" s="62"/>
      <c r="Q244" s="62"/>
      <c r="R244" s="62"/>
      <c r="S244" s="62"/>
      <c r="T244" s="62"/>
    </row>
    <row r="245" spans="1:20" ht="18.399999999999999" customHeight="1">
      <c r="A245" s="74"/>
      <c r="B245" s="70"/>
      <c r="C245" s="71" t="s">
        <v>4</v>
      </c>
      <c r="D245" s="80" t="s">
        <v>44</v>
      </c>
      <c r="E245" s="260">
        <v>0.6321347310354013</v>
      </c>
      <c r="F245" s="260">
        <v>0.67189695158664675</v>
      </c>
      <c r="G245" s="260"/>
      <c r="H245" s="260">
        <v>0.37497270588235293</v>
      </c>
      <c r="I245" s="260">
        <v>0.61852275473492346</v>
      </c>
      <c r="J245" s="260">
        <v>4.7724000000000004E-3</v>
      </c>
      <c r="K245" s="260">
        <v>0</v>
      </c>
      <c r="L245" s="260">
        <v>0</v>
      </c>
      <c r="M245" s="360">
        <v>0.30691734004008631</v>
      </c>
      <c r="N245" s="62"/>
      <c r="O245" s="62"/>
      <c r="P245" s="62"/>
      <c r="Q245" s="62"/>
      <c r="R245" s="62"/>
      <c r="S245" s="62"/>
      <c r="T245" s="62"/>
    </row>
    <row r="246" spans="1:20" ht="18.399999999999999" customHeight="1">
      <c r="A246" s="76"/>
      <c r="B246" s="77"/>
      <c r="C246" s="78" t="s">
        <v>4</v>
      </c>
      <c r="D246" s="82" t="s">
        <v>45</v>
      </c>
      <c r="E246" s="261">
        <v>0.60627480659175104</v>
      </c>
      <c r="F246" s="261">
        <v>0.67191298411999667</v>
      </c>
      <c r="G246" s="261"/>
      <c r="H246" s="261">
        <v>0.37497270588235293</v>
      </c>
      <c r="I246" s="261">
        <v>0.50958152024538239</v>
      </c>
      <c r="J246" s="261">
        <v>4.674823680273563E-3</v>
      </c>
      <c r="K246" s="261">
        <v>0</v>
      </c>
      <c r="L246" s="261">
        <v>0</v>
      </c>
      <c r="M246" s="361">
        <v>0.28655709608046881</v>
      </c>
      <c r="N246" s="62"/>
      <c r="O246" s="62"/>
      <c r="P246" s="62"/>
      <c r="Q246" s="62"/>
      <c r="R246" s="62"/>
      <c r="S246" s="62"/>
      <c r="T246" s="62"/>
    </row>
    <row r="247" spans="1:20" ht="18.399999999999999" customHeight="1">
      <c r="A247" s="69" t="s">
        <v>150</v>
      </c>
      <c r="B247" s="70" t="s">
        <v>47</v>
      </c>
      <c r="C247" s="71" t="s">
        <v>151</v>
      </c>
      <c r="D247" s="80" t="s">
        <v>41</v>
      </c>
      <c r="E247" s="859">
        <v>582661000</v>
      </c>
      <c r="F247" s="849">
        <v>574698000</v>
      </c>
      <c r="G247" s="860"/>
      <c r="H247" s="849">
        <v>22000</v>
      </c>
      <c r="I247" s="849">
        <v>7851000</v>
      </c>
      <c r="J247" s="849">
        <v>90000</v>
      </c>
      <c r="K247" s="849">
        <v>0</v>
      </c>
      <c r="L247" s="849">
        <v>0</v>
      </c>
      <c r="M247" s="861">
        <v>0</v>
      </c>
      <c r="N247" s="62"/>
      <c r="O247" s="62"/>
      <c r="P247" s="62"/>
      <c r="Q247" s="62"/>
      <c r="R247" s="62"/>
      <c r="S247" s="62"/>
      <c r="T247" s="62"/>
    </row>
    <row r="248" spans="1:20" ht="18.399999999999999" customHeight="1">
      <c r="A248" s="69"/>
      <c r="B248" s="70"/>
      <c r="C248" s="71" t="s">
        <v>4</v>
      </c>
      <c r="D248" s="80" t="s">
        <v>42</v>
      </c>
      <c r="E248" s="859">
        <v>793687253.38</v>
      </c>
      <c r="F248" s="859">
        <v>785690200</v>
      </c>
      <c r="G248" s="859"/>
      <c r="H248" s="859">
        <v>24000</v>
      </c>
      <c r="I248" s="859">
        <v>7953053.3799999999</v>
      </c>
      <c r="J248" s="859">
        <v>20000</v>
      </c>
      <c r="K248" s="859">
        <v>0</v>
      </c>
      <c r="L248" s="859">
        <v>0</v>
      </c>
      <c r="M248" s="862">
        <v>0</v>
      </c>
      <c r="N248" s="62"/>
      <c r="O248" s="62"/>
      <c r="P248" s="62"/>
      <c r="Q248" s="62"/>
      <c r="R248" s="62"/>
      <c r="S248" s="62"/>
      <c r="T248" s="62"/>
    </row>
    <row r="249" spans="1:20" ht="18.399999999999999" customHeight="1">
      <c r="A249" s="74"/>
      <c r="B249" s="70"/>
      <c r="C249" s="71" t="s">
        <v>4</v>
      </c>
      <c r="D249" s="80" t="s">
        <v>43</v>
      </c>
      <c r="E249" s="859">
        <v>401324491.99999994</v>
      </c>
      <c r="F249" s="859">
        <v>397603328.28999996</v>
      </c>
      <c r="G249" s="859"/>
      <c r="H249" s="859">
        <v>11538.58</v>
      </c>
      <c r="I249" s="859">
        <v>3709625.13</v>
      </c>
      <c r="J249" s="859">
        <v>0</v>
      </c>
      <c r="K249" s="859">
        <v>0</v>
      </c>
      <c r="L249" s="859">
        <v>0</v>
      </c>
      <c r="M249" s="862">
        <v>0</v>
      </c>
      <c r="N249" s="62"/>
      <c r="O249" s="62"/>
      <c r="P249" s="62"/>
      <c r="Q249" s="62"/>
      <c r="R249" s="62"/>
      <c r="S249" s="62"/>
      <c r="T249" s="62"/>
    </row>
    <row r="250" spans="1:20" ht="18.399999999999999" customHeight="1">
      <c r="A250" s="74"/>
      <c r="B250" s="70"/>
      <c r="C250" s="71" t="s">
        <v>4</v>
      </c>
      <c r="D250" s="80" t="s">
        <v>44</v>
      </c>
      <c r="E250" s="260">
        <v>0.68877871009042979</v>
      </c>
      <c r="F250" s="260">
        <v>0.69184741949684869</v>
      </c>
      <c r="G250" s="260"/>
      <c r="H250" s="260">
        <v>0.52448090909090905</v>
      </c>
      <c r="I250" s="260">
        <v>0.47250351929690482</v>
      </c>
      <c r="J250" s="893">
        <v>0</v>
      </c>
      <c r="K250" s="260">
        <v>0</v>
      </c>
      <c r="L250" s="260">
        <v>0</v>
      </c>
      <c r="M250" s="360">
        <v>0</v>
      </c>
      <c r="N250" s="62"/>
      <c r="O250" s="62"/>
      <c r="P250" s="62"/>
      <c r="Q250" s="62"/>
      <c r="R250" s="62"/>
      <c r="S250" s="62"/>
      <c r="T250" s="62"/>
    </row>
    <row r="251" spans="1:20" ht="18.399999999999999" customHeight="1">
      <c r="A251" s="76"/>
      <c r="B251" s="77"/>
      <c r="C251" s="78" t="s">
        <v>4</v>
      </c>
      <c r="D251" s="82" t="s">
        <v>45</v>
      </c>
      <c r="E251" s="261">
        <v>0.50564563093449932</v>
      </c>
      <c r="F251" s="261">
        <v>0.50605611256192318</v>
      </c>
      <c r="G251" s="261"/>
      <c r="H251" s="261">
        <v>0.48077416666666667</v>
      </c>
      <c r="I251" s="261">
        <v>0.46644036607736183</v>
      </c>
      <c r="J251" s="261">
        <v>0</v>
      </c>
      <c r="K251" s="261">
        <v>0</v>
      </c>
      <c r="L251" s="261">
        <v>0</v>
      </c>
      <c r="M251" s="361">
        <v>0</v>
      </c>
      <c r="N251" s="62"/>
      <c r="O251" s="62"/>
      <c r="P251" s="62"/>
      <c r="Q251" s="62"/>
      <c r="R251" s="62"/>
      <c r="S251" s="62"/>
      <c r="T251" s="62"/>
    </row>
    <row r="252" spans="1:20" ht="18.399999999999999" customHeight="1">
      <c r="A252" s="69" t="s">
        <v>152</v>
      </c>
      <c r="B252" s="70" t="s">
        <v>47</v>
      </c>
      <c r="C252" s="71" t="s">
        <v>153</v>
      </c>
      <c r="D252" s="80" t="s">
        <v>41</v>
      </c>
      <c r="E252" s="859">
        <v>34613000</v>
      </c>
      <c r="F252" s="849">
        <v>0</v>
      </c>
      <c r="G252" s="860"/>
      <c r="H252" s="849">
        <v>14000</v>
      </c>
      <c r="I252" s="849">
        <v>29956000</v>
      </c>
      <c r="J252" s="849">
        <v>175000</v>
      </c>
      <c r="K252" s="849">
        <v>0</v>
      </c>
      <c r="L252" s="849">
        <v>0</v>
      </c>
      <c r="M252" s="861">
        <v>4468000</v>
      </c>
      <c r="N252" s="62"/>
      <c r="O252" s="62"/>
      <c r="P252" s="62"/>
      <c r="Q252" s="62"/>
      <c r="R252" s="62"/>
      <c r="S252" s="62"/>
      <c r="T252" s="62"/>
    </row>
    <row r="253" spans="1:20" ht="18.399999999999999" customHeight="1">
      <c r="A253" s="74"/>
      <c r="B253" s="70"/>
      <c r="C253" s="71" t="s">
        <v>4</v>
      </c>
      <c r="D253" s="80" t="s">
        <v>42</v>
      </c>
      <c r="E253" s="859">
        <v>34613000</v>
      </c>
      <c r="F253" s="859">
        <v>0</v>
      </c>
      <c r="G253" s="859"/>
      <c r="H253" s="859">
        <v>14000</v>
      </c>
      <c r="I253" s="859">
        <v>29956000</v>
      </c>
      <c r="J253" s="859">
        <v>175000</v>
      </c>
      <c r="K253" s="859">
        <v>0</v>
      </c>
      <c r="L253" s="859">
        <v>0</v>
      </c>
      <c r="M253" s="862">
        <v>4468000</v>
      </c>
      <c r="N253" s="62"/>
      <c r="O253" s="62"/>
      <c r="P253" s="62"/>
      <c r="Q253" s="62"/>
      <c r="R253" s="62"/>
      <c r="S253" s="62"/>
      <c r="T253" s="62"/>
    </row>
    <row r="254" spans="1:20" ht="18.399999999999999" customHeight="1">
      <c r="A254" s="74"/>
      <c r="B254" s="70"/>
      <c r="C254" s="71" t="s">
        <v>4</v>
      </c>
      <c r="D254" s="80" t="s">
        <v>43</v>
      </c>
      <c r="E254" s="859">
        <v>19065227.010000005</v>
      </c>
      <c r="F254" s="859">
        <v>0</v>
      </c>
      <c r="G254" s="859"/>
      <c r="H254" s="859">
        <v>5489.47</v>
      </c>
      <c r="I254" s="859">
        <v>16695108.010000002</v>
      </c>
      <c r="J254" s="859">
        <v>119168</v>
      </c>
      <c r="K254" s="859">
        <v>0</v>
      </c>
      <c r="L254" s="859">
        <v>0</v>
      </c>
      <c r="M254" s="862">
        <v>2245461.5299999998</v>
      </c>
      <c r="N254" s="62"/>
      <c r="O254" s="62"/>
      <c r="P254" s="62"/>
      <c r="Q254" s="62"/>
      <c r="R254" s="62"/>
      <c r="S254" s="62"/>
      <c r="T254" s="62"/>
    </row>
    <row r="255" spans="1:20" ht="18.399999999999999" customHeight="1">
      <c r="A255" s="74"/>
      <c r="B255" s="70"/>
      <c r="C255" s="71" t="s">
        <v>4</v>
      </c>
      <c r="D255" s="80" t="s">
        <v>44</v>
      </c>
      <c r="E255" s="260">
        <v>0.55081116950278808</v>
      </c>
      <c r="F255" s="260">
        <v>0</v>
      </c>
      <c r="G255" s="260"/>
      <c r="H255" s="260">
        <v>0.39210500000000004</v>
      </c>
      <c r="I255" s="260">
        <v>0.55732100447322741</v>
      </c>
      <c r="J255" s="260">
        <v>0.68096000000000001</v>
      </c>
      <c r="K255" s="260">
        <v>0</v>
      </c>
      <c r="L255" s="260">
        <v>0</v>
      </c>
      <c r="M255" s="360">
        <v>0.50256524843330341</v>
      </c>
      <c r="N255" s="62"/>
      <c r="O255" s="62"/>
      <c r="P255" s="62"/>
      <c r="Q255" s="62"/>
      <c r="R255" s="62"/>
      <c r="S255" s="62"/>
      <c r="T255" s="62"/>
    </row>
    <row r="256" spans="1:20" ht="18.399999999999999" customHeight="1">
      <c r="A256" s="76"/>
      <c r="B256" s="77"/>
      <c r="C256" s="78" t="s">
        <v>4</v>
      </c>
      <c r="D256" s="82" t="s">
        <v>45</v>
      </c>
      <c r="E256" s="261">
        <v>0.55081116950278808</v>
      </c>
      <c r="F256" s="261">
        <v>0</v>
      </c>
      <c r="G256" s="261"/>
      <c r="H256" s="261">
        <v>0.39210500000000004</v>
      </c>
      <c r="I256" s="261">
        <v>0.55732100447322741</v>
      </c>
      <c r="J256" s="261">
        <v>0.68096000000000001</v>
      </c>
      <c r="K256" s="261">
        <v>0</v>
      </c>
      <c r="L256" s="261">
        <v>0</v>
      </c>
      <c r="M256" s="361">
        <v>0.50256524843330341</v>
      </c>
      <c r="N256" s="62"/>
      <c r="O256" s="62"/>
      <c r="P256" s="62"/>
      <c r="Q256" s="62"/>
      <c r="R256" s="62"/>
      <c r="S256" s="62"/>
      <c r="T256" s="62"/>
    </row>
    <row r="257" spans="1:20" ht="18.399999999999999" customHeight="1">
      <c r="A257" s="69" t="s">
        <v>154</v>
      </c>
      <c r="B257" s="70" t="s">
        <v>47</v>
      </c>
      <c r="C257" s="71" t="s">
        <v>155</v>
      </c>
      <c r="D257" s="80" t="s">
        <v>41</v>
      </c>
      <c r="E257" s="859">
        <v>43607000</v>
      </c>
      <c r="F257" s="849">
        <v>0</v>
      </c>
      <c r="G257" s="860"/>
      <c r="H257" s="849">
        <v>5000</v>
      </c>
      <c r="I257" s="849">
        <v>41602000</v>
      </c>
      <c r="J257" s="849">
        <v>2000000</v>
      </c>
      <c r="K257" s="849">
        <v>0</v>
      </c>
      <c r="L257" s="849">
        <v>0</v>
      </c>
      <c r="M257" s="861">
        <v>0</v>
      </c>
      <c r="N257" s="62"/>
      <c r="O257" s="62"/>
      <c r="P257" s="62"/>
      <c r="Q257" s="62"/>
      <c r="R257" s="62"/>
      <c r="S257" s="62"/>
      <c r="T257" s="62"/>
    </row>
    <row r="258" spans="1:20" ht="18.399999999999999" customHeight="1">
      <c r="A258" s="74"/>
      <c r="B258" s="70"/>
      <c r="C258" s="71" t="s">
        <v>4</v>
      </c>
      <c r="D258" s="80" t="s">
        <v>42</v>
      </c>
      <c r="E258" s="859">
        <v>50050625</v>
      </c>
      <c r="F258" s="859">
        <v>0</v>
      </c>
      <c r="G258" s="859"/>
      <c r="H258" s="859">
        <v>8000</v>
      </c>
      <c r="I258" s="859">
        <v>49440625</v>
      </c>
      <c r="J258" s="859">
        <v>602000</v>
      </c>
      <c r="K258" s="859">
        <v>0</v>
      </c>
      <c r="L258" s="859">
        <v>0</v>
      </c>
      <c r="M258" s="862">
        <v>0</v>
      </c>
      <c r="N258" s="62"/>
      <c r="O258" s="62"/>
      <c r="P258" s="62"/>
      <c r="Q258" s="62"/>
      <c r="R258" s="62"/>
      <c r="S258" s="62"/>
      <c r="T258" s="62"/>
    </row>
    <row r="259" spans="1:20" ht="18.399999999999999" customHeight="1">
      <c r="A259" s="74"/>
      <c r="B259" s="70"/>
      <c r="C259" s="71" t="s">
        <v>4</v>
      </c>
      <c r="D259" s="80" t="s">
        <v>43</v>
      </c>
      <c r="E259" s="859">
        <v>26292072.830000002</v>
      </c>
      <c r="F259" s="859">
        <v>0</v>
      </c>
      <c r="G259" s="859"/>
      <c r="H259" s="859">
        <v>6699</v>
      </c>
      <c r="I259" s="859">
        <v>26270601.110000003</v>
      </c>
      <c r="J259" s="859">
        <v>14772.72</v>
      </c>
      <c r="K259" s="859">
        <v>0</v>
      </c>
      <c r="L259" s="859">
        <v>0</v>
      </c>
      <c r="M259" s="862">
        <v>0</v>
      </c>
      <c r="N259" s="62"/>
      <c r="O259" s="62"/>
      <c r="P259" s="62"/>
      <c r="Q259" s="62"/>
      <c r="R259" s="62"/>
      <c r="S259" s="62"/>
      <c r="T259" s="62"/>
    </row>
    <row r="260" spans="1:20" ht="18" customHeight="1">
      <c r="A260" s="74"/>
      <c r="B260" s="70"/>
      <c r="C260" s="71" t="s">
        <v>4</v>
      </c>
      <c r="D260" s="80" t="s">
        <v>44</v>
      </c>
      <c r="E260" s="260">
        <v>0.60293239227646944</v>
      </c>
      <c r="F260" s="260">
        <v>0</v>
      </c>
      <c r="G260" s="260"/>
      <c r="H260" s="260">
        <v>1.3398000000000001</v>
      </c>
      <c r="I260" s="260">
        <v>0.63147447502523923</v>
      </c>
      <c r="J260" s="260">
        <v>7.3863599999999998E-3</v>
      </c>
      <c r="K260" s="260">
        <v>0</v>
      </c>
      <c r="L260" s="260">
        <v>0</v>
      </c>
      <c r="M260" s="360">
        <v>0</v>
      </c>
      <c r="N260" s="62"/>
      <c r="O260" s="62"/>
      <c r="P260" s="62"/>
      <c r="Q260" s="62"/>
      <c r="R260" s="62"/>
      <c r="S260" s="62"/>
      <c r="T260" s="62"/>
    </row>
    <row r="261" spans="1:20" ht="18.399999999999999" customHeight="1">
      <c r="A261" s="76"/>
      <c r="B261" s="77"/>
      <c r="C261" s="78" t="s">
        <v>4</v>
      </c>
      <c r="D261" s="79" t="s">
        <v>45</v>
      </c>
      <c r="E261" s="362">
        <v>0.52530958064959232</v>
      </c>
      <c r="F261" s="261">
        <v>0</v>
      </c>
      <c r="G261" s="261"/>
      <c r="H261" s="261">
        <v>0.83737499999999998</v>
      </c>
      <c r="I261" s="261">
        <v>0.53135657387017265</v>
      </c>
      <c r="J261" s="261">
        <v>2.453940199335548E-2</v>
      </c>
      <c r="K261" s="261">
        <v>0</v>
      </c>
      <c r="L261" s="261">
        <v>0</v>
      </c>
      <c r="M261" s="361">
        <v>0</v>
      </c>
      <c r="N261" s="62"/>
      <c r="O261" s="62"/>
      <c r="P261" s="62"/>
      <c r="Q261" s="62"/>
      <c r="R261" s="62"/>
      <c r="S261" s="62"/>
      <c r="T261" s="62"/>
    </row>
    <row r="262" spans="1:20" ht="18.399999999999999" customHeight="1">
      <c r="A262" s="69" t="s">
        <v>156</v>
      </c>
      <c r="B262" s="70" t="s">
        <v>47</v>
      </c>
      <c r="C262" s="71" t="s">
        <v>157</v>
      </c>
      <c r="D262" s="72" t="s">
        <v>41</v>
      </c>
      <c r="E262" s="859">
        <v>16099000</v>
      </c>
      <c r="F262" s="849">
        <v>0</v>
      </c>
      <c r="G262" s="860"/>
      <c r="H262" s="849">
        <v>3715000</v>
      </c>
      <c r="I262" s="849">
        <v>11879000</v>
      </c>
      <c r="J262" s="849">
        <v>505000</v>
      </c>
      <c r="K262" s="849">
        <v>0</v>
      </c>
      <c r="L262" s="849">
        <v>0</v>
      </c>
      <c r="M262" s="861">
        <v>0</v>
      </c>
      <c r="N262" s="62"/>
      <c r="O262" s="62"/>
      <c r="P262" s="62"/>
      <c r="Q262" s="62"/>
      <c r="R262" s="62"/>
      <c r="S262" s="62"/>
      <c r="T262" s="62"/>
    </row>
    <row r="263" spans="1:20" ht="18.399999999999999" customHeight="1">
      <c r="A263" s="74"/>
      <c r="B263" s="70"/>
      <c r="C263" s="71" t="s">
        <v>4</v>
      </c>
      <c r="D263" s="80" t="s">
        <v>42</v>
      </c>
      <c r="E263" s="859">
        <v>16099000</v>
      </c>
      <c r="F263" s="859">
        <v>0</v>
      </c>
      <c r="G263" s="859"/>
      <c r="H263" s="859">
        <v>3715000</v>
      </c>
      <c r="I263" s="859">
        <v>11879000</v>
      </c>
      <c r="J263" s="859">
        <v>505000</v>
      </c>
      <c r="K263" s="859">
        <v>0</v>
      </c>
      <c r="L263" s="859">
        <v>0</v>
      </c>
      <c r="M263" s="862">
        <v>0</v>
      </c>
      <c r="N263" s="62"/>
      <c r="O263" s="62"/>
      <c r="P263" s="62"/>
      <c r="Q263" s="62"/>
      <c r="R263" s="62"/>
      <c r="S263" s="62"/>
      <c r="T263" s="62"/>
    </row>
    <row r="264" spans="1:20" ht="18.399999999999999" customHeight="1">
      <c r="A264" s="74"/>
      <c r="B264" s="70"/>
      <c r="C264" s="71" t="s">
        <v>4</v>
      </c>
      <c r="D264" s="80" t="s">
        <v>43</v>
      </c>
      <c r="E264" s="859">
        <v>8280091.7599999988</v>
      </c>
      <c r="F264" s="859">
        <v>0</v>
      </c>
      <c r="G264" s="859"/>
      <c r="H264" s="859">
        <v>1859631.35</v>
      </c>
      <c r="I264" s="859">
        <v>6155490.9399999995</v>
      </c>
      <c r="J264" s="859">
        <v>264969.46999999997</v>
      </c>
      <c r="K264" s="859">
        <v>0</v>
      </c>
      <c r="L264" s="859">
        <v>0</v>
      </c>
      <c r="M264" s="862">
        <v>0</v>
      </c>
      <c r="N264" s="62"/>
      <c r="O264" s="62"/>
      <c r="P264" s="62"/>
      <c r="Q264" s="62"/>
      <c r="R264" s="62"/>
      <c r="S264" s="62"/>
      <c r="T264" s="62"/>
    </row>
    <row r="265" spans="1:20" ht="18.399999999999999" customHeight="1">
      <c r="A265" s="74"/>
      <c r="B265" s="70"/>
      <c r="C265" s="71" t="s">
        <v>4</v>
      </c>
      <c r="D265" s="80" t="s">
        <v>44</v>
      </c>
      <c r="E265" s="260">
        <v>0.51432335921485794</v>
      </c>
      <c r="F265" s="260">
        <v>0</v>
      </c>
      <c r="G265" s="260"/>
      <c r="H265" s="260">
        <v>0.5005737146702558</v>
      </c>
      <c r="I265" s="260">
        <v>0.51818258607626899</v>
      </c>
      <c r="J265" s="260">
        <v>0.5246920198019801</v>
      </c>
      <c r="K265" s="260">
        <v>0</v>
      </c>
      <c r="L265" s="260">
        <v>0</v>
      </c>
      <c r="M265" s="360">
        <v>0</v>
      </c>
      <c r="N265" s="62"/>
      <c r="O265" s="62"/>
      <c r="P265" s="62"/>
      <c r="Q265" s="62"/>
      <c r="R265" s="62"/>
      <c r="S265" s="62"/>
      <c r="T265" s="62"/>
    </row>
    <row r="266" spans="1:20" ht="18.399999999999999" customHeight="1">
      <c r="A266" s="76"/>
      <c r="B266" s="77"/>
      <c r="C266" s="78" t="s">
        <v>4</v>
      </c>
      <c r="D266" s="82" t="s">
        <v>45</v>
      </c>
      <c r="E266" s="261">
        <v>0.51432335921485794</v>
      </c>
      <c r="F266" s="261">
        <v>0</v>
      </c>
      <c r="G266" s="261"/>
      <c r="H266" s="261">
        <v>0.5005737146702558</v>
      </c>
      <c r="I266" s="261">
        <v>0.51818258607626899</v>
      </c>
      <c r="J266" s="261">
        <v>0.5246920198019801</v>
      </c>
      <c r="K266" s="261">
        <v>0</v>
      </c>
      <c r="L266" s="261">
        <v>0</v>
      </c>
      <c r="M266" s="361">
        <v>0</v>
      </c>
      <c r="N266" s="62"/>
      <c r="O266" s="62"/>
      <c r="P266" s="62"/>
      <c r="Q266" s="62"/>
      <c r="R266" s="62"/>
      <c r="S266" s="62"/>
      <c r="T266" s="62"/>
    </row>
    <row r="267" spans="1:20" ht="18.399999999999999" customHeight="1">
      <c r="A267" s="69" t="s">
        <v>158</v>
      </c>
      <c r="B267" s="70" t="s">
        <v>47</v>
      </c>
      <c r="C267" s="71" t="s">
        <v>159</v>
      </c>
      <c r="D267" s="80" t="s">
        <v>41</v>
      </c>
      <c r="E267" s="859">
        <v>77965000</v>
      </c>
      <c r="F267" s="849">
        <v>2675000</v>
      </c>
      <c r="G267" s="860"/>
      <c r="H267" s="849">
        <v>450000</v>
      </c>
      <c r="I267" s="849">
        <v>62735000</v>
      </c>
      <c r="J267" s="849">
        <v>6939000</v>
      </c>
      <c r="K267" s="849">
        <v>0</v>
      </c>
      <c r="L267" s="849">
        <v>0</v>
      </c>
      <c r="M267" s="861">
        <v>5166000</v>
      </c>
    </row>
    <row r="268" spans="1:20" ht="18.399999999999999" customHeight="1">
      <c r="A268" s="74"/>
      <c r="B268" s="70"/>
      <c r="C268" s="71" t="s">
        <v>160</v>
      </c>
      <c r="D268" s="80" t="s">
        <v>42</v>
      </c>
      <c r="E268" s="859">
        <v>82613775</v>
      </c>
      <c r="F268" s="859">
        <v>2675000</v>
      </c>
      <c r="G268" s="859"/>
      <c r="H268" s="859">
        <v>442604</v>
      </c>
      <c r="I268" s="859">
        <v>67790351</v>
      </c>
      <c r="J268" s="859">
        <v>6161795</v>
      </c>
      <c r="K268" s="859">
        <v>0</v>
      </c>
      <c r="L268" s="859">
        <v>0</v>
      </c>
      <c r="M268" s="862">
        <v>5544025</v>
      </c>
    </row>
    <row r="269" spans="1:20" ht="18.399999999999999" customHeight="1">
      <c r="A269" s="74"/>
      <c r="B269" s="70"/>
      <c r="C269" s="71" t="s">
        <v>4</v>
      </c>
      <c r="D269" s="80" t="s">
        <v>43</v>
      </c>
      <c r="E269" s="859">
        <v>37172383.870000012</v>
      </c>
      <c r="F269" s="859">
        <v>1550000</v>
      </c>
      <c r="G269" s="859"/>
      <c r="H269" s="859">
        <v>218698.65</v>
      </c>
      <c r="I269" s="859">
        <v>32765921.900000013</v>
      </c>
      <c r="J269" s="859">
        <v>538511.16999999993</v>
      </c>
      <c r="K269" s="859">
        <v>0</v>
      </c>
      <c r="L269" s="859">
        <v>0</v>
      </c>
      <c r="M269" s="862">
        <v>2099252.1499999994</v>
      </c>
    </row>
    <row r="270" spans="1:20" ht="18.399999999999999" customHeight="1">
      <c r="A270" s="74"/>
      <c r="B270" s="70"/>
      <c r="C270" s="71" t="s">
        <v>4</v>
      </c>
      <c r="D270" s="80" t="s">
        <v>44</v>
      </c>
      <c r="E270" s="260">
        <v>0.47678296504841933</v>
      </c>
      <c r="F270" s="260">
        <v>0.57943925233644855</v>
      </c>
      <c r="G270" s="260"/>
      <c r="H270" s="260">
        <v>0.48599700000000001</v>
      </c>
      <c r="I270" s="260">
        <v>0.52229093647883973</v>
      </c>
      <c r="J270" s="260">
        <v>7.7606451938319637E-2</v>
      </c>
      <c r="K270" s="260">
        <v>0</v>
      </c>
      <c r="L270" s="260">
        <v>0</v>
      </c>
      <c r="M270" s="360">
        <v>0.40635930120015473</v>
      </c>
    </row>
    <row r="271" spans="1:20" ht="18.399999999999999" customHeight="1">
      <c r="A271" s="76"/>
      <c r="B271" s="77"/>
      <c r="C271" s="78" t="s">
        <v>4</v>
      </c>
      <c r="D271" s="82" t="s">
        <v>45</v>
      </c>
      <c r="E271" s="261">
        <v>0.4499538227129799</v>
      </c>
      <c r="F271" s="261">
        <v>0.57943925233644855</v>
      </c>
      <c r="G271" s="261"/>
      <c r="H271" s="261">
        <v>0.49411810557518682</v>
      </c>
      <c r="I271" s="261">
        <v>0.48334197148499813</v>
      </c>
      <c r="J271" s="261">
        <v>8.7395177866189958E-2</v>
      </c>
      <c r="K271" s="261">
        <v>0</v>
      </c>
      <c r="L271" s="261">
        <v>0</v>
      </c>
      <c r="M271" s="361">
        <v>0.37865127772692214</v>
      </c>
    </row>
    <row r="272" spans="1:20" ht="18.399999999999999" customHeight="1">
      <c r="A272" s="69" t="s">
        <v>161</v>
      </c>
      <c r="B272" s="70" t="s">
        <v>47</v>
      </c>
      <c r="C272" s="71" t="s">
        <v>162</v>
      </c>
      <c r="D272" s="80" t="s">
        <v>41</v>
      </c>
      <c r="E272" s="859">
        <v>53648000</v>
      </c>
      <c r="F272" s="849">
        <v>3000000</v>
      </c>
      <c r="G272" s="860"/>
      <c r="H272" s="849">
        <v>29160000</v>
      </c>
      <c r="I272" s="849">
        <v>21238000</v>
      </c>
      <c r="J272" s="849">
        <v>250000</v>
      </c>
      <c r="K272" s="849">
        <v>0</v>
      </c>
      <c r="L272" s="849">
        <v>0</v>
      </c>
      <c r="M272" s="861">
        <v>0</v>
      </c>
    </row>
    <row r="273" spans="1:13" ht="18.399999999999999" customHeight="1">
      <c r="A273" s="74"/>
      <c r="B273" s="70"/>
      <c r="C273" s="71" t="s">
        <v>163</v>
      </c>
      <c r="D273" s="80" t="s">
        <v>42</v>
      </c>
      <c r="E273" s="859">
        <v>96197090</v>
      </c>
      <c r="F273" s="859">
        <v>3099600</v>
      </c>
      <c r="G273" s="859"/>
      <c r="H273" s="859">
        <v>69060600</v>
      </c>
      <c r="I273" s="859">
        <v>23786890</v>
      </c>
      <c r="J273" s="859">
        <v>250000</v>
      </c>
      <c r="K273" s="859">
        <v>0</v>
      </c>
      <c r="L273" s="859">
        <v>0</v>
      </c>
      <c r="M273" s="862">
        <v>0</v>
      </c>
    </row>
    <row r="274" spans="1:13" ht="18.399999999999999" customHeight="1">
      <c r="A274" s="74"/>
      <c r="B274" s="70"/>
      <c r="C274" s="71" t="s">
        <v>4</v>
      </c>
      <c r="D274" s="80" t="s">
        <v>43</v>
      </c>
      <c r="E274" s="859">
        <v>64592382.020000003</v>
      </c>
      <c r="F274" s="859">
        <v>2533331.2599999998</v>
      </c>
      <c r="G274" s="859"/>
      <c r="H274" s="859">
        <v>48746418.550000004</v>
      </c>
      <c r="I274" s="859">
        <v>13312632.209999999</v>
      </c>
      <c r="J274" s="859">
        <v>0</v>
      </c>
      <c r="K274" s="859">
        <v>0</v>
      </c>
      <c r="L274" s="859">
        <v>0</v>
      </c>
      <c r="M274" s="862">
        <v>0</v>
      </c>
    </row>
    <row r="275" spans="1:13" ht="18.399999999999999" customHeight="1">
      <c r="A275" s="74"/>
      <c r="B275" s="70"/>
      <c r="C275" s="71" t="s">
        <v>4</v>
      </c>
      <c r="D275" s="80" t="s">
        <v>44</v>
      </c>
      <c r="E275" s="260">
        <v>1.2040035419773338</v>
      </c>
      <c r="F275" s="260">
        <v>0.84444375333333321</v>
      </c>
      <c r="G275" s="260"/>
      <c r="H275" s="260">
        <v>1.6716878789437588</v>
      </c>
      <c r="I275" s="260">
        <v>0.62683078491383359</v>
      </c>
      <c r="J275" s="260">
        <v>0</v>
      </c>
      <c r="K275" s="260">
        <v>0</v>
      </c>
      <c r="L275" s="260">
        <v>0</v>
      </c>
      <c r="M275" s="360">
        <v>0</v>
      </c>
    </row>
    <row r="276" spans="1:13" ht="18.399999999999999" customHeight="1">
      <c r="A276" s="76"/>
      <c r="B276" s="77"/>
      <c r="C276" s="78" t="s">
        <v>4</v>
      </c>
      <c r="D276" s="82" t="s">
        <v>45</v>
      </c>
      <c r="E276" s="261">
        <v>0.67145879381590445</v>
      </c>
      <c r="F276" s="261">
        <v>0.81730909149567676</v>
      </c>
      <c r="G276" s="261"/>
      <c r="H276" s="261">
        <v>0.70584991369898331</v>
      </c>
      <c r="I276" s="261">
        <v>0.55966257926109719</v>
      </c>
      <c r="J276" s="261">
        <v>0</v>
      </c>
      <c r="K276" s="261">
        <v>0</v>
      </c>
      <c r="L276" s="261">
        <v>0</v>
      </c>
      <c r="M276" s="361">
        <v>0</v>
      </c>
    </row>
    <row r="277" spans="1:13" ht="18.399999999999999" customHeight="1">
      <c r="A277" s="69" t="s">
        <v>164</v>
      </c>
      <c r="B277" s="70" t="s">
        <v>47</v>
      </c>
      <c r="C277" s="71" t="s">
        <v>165</v>
      </c>
      <c r="D277" s="80" t="s">
        <v>41</v>
      </c>
      <c r="E277" s="859">
        <v>203999000</v>
      </c>
      <c r="F277" s="849">
        <v>0</v>
      </c>
      <c r="G277" s="860"/>
      <c r="H277" s="849">
        <v>2176000</v>
      </c>
      <c r="I277" s="849">
        <v>189168000</v>
      </c>
      <c r="J277" s="849">
        <v>12655000</v>
      </c>
      <c r="K277" s="849">
        <v>0</v>
      </c>
      <c r="L277" s="849">
        <v>0</v>
      </c>
      <c r="M277" s="861">
        <v>0</v>
      </c>
    </row>
    <row r="278" spans="1:13" ht="18.399999999999999" customHeight="1">
      <c r="A278" s="74"/>
      <c r="B278" s="70"/>
      <c r="C278" s="71" t="s">
        <v>4</v>
      </c>
      <c r="D278" s="80" t="s">
        <v>42</v>
      </c>
      <c r="E278" s="859">
        <v>203999000</v>
      </c>
      <c r="F278" s="859">
        <v>0</v>
      </c>
      <c r="G278" s="859"/>
      <c r="H278" s="859">
        <v>2264871</v>
      </c>
      <c r="I278" s="859">
        <v>181506773</v>
      </c>
      <c r="J278" s="859">
        <v>20227356</v>
      </c>
      <c r="K278" s="859">
        <v>0</v>
      </c>
      <c r="L278" s="859">
        <v>0</v>
      </c>
      <c r="M278" s="862">
        <v>0</v>
      </c>
    </row>
    <row r="279" spans="1:13" ht="18.399999999999999" customHeight="1">
      <c r="A279" s="74"/>
      <c r="B279" s="70"/>
      <c r="C279" s="71" t="s">
        <v>4</v>
      </c>
      <c r="D279" s="80" t="s">
        <v>43</v>
      </c>
      <c r="E279" s="859">
        <v>114176405.84</v>
      </c>
      <c r="F279" s="859">
        <v>0</v>
      </c>
      <c r="G279" s="859"/>
      <c r="H279" s="859">
        <v>1606046.69</v>
      </c>
      <c r="I279" s="859">
        <v>109727753.45</v>
      </c>
      <c r="J279" s="859">
        <v>2842605.6999999997</v>
      </c>
      <c r="K279" s="859">
        <v>0</v>
      </c>
      <c r="L279" s="859">
        <v>0</v>
      </c>
      <c r="M279" s="862">
        <v>0</v>
      </c>
    </row>
    <row r="280" spans="1:13" ht="18.399999999999999" customHeight="1">
      <c r="A280" s="74"/>
      <c r="B280" s="70"/>
      <c r="C280" s="71" t="s">
        <v>4</v>
      </c>
      <c r="D280" s="80" t="s">
        <v>44</v>
      </c>
      <c r="E280" s="260">
        <v>0.55969100750493872</v>
      </c>
      <c r="F280" s="260">
        <v>0</v>
      </c>
      <c r="G280" s="260"/>
      <c r="H280" s="260">
        <v>0.73807292738970587</v>
      </c>
      <c r="I280" s="260">
        <v>0.58005452005624636</v>
      </c>
      <c r="J280" s="260">
        <v>0.22462312919794544</v>
      </c>
      <c r="K280" s="260">
        <v>0</v>
      </c>
      <c r="L280" s="260">
        <v>0</v>
      </c>
      <c r="M280" s="360">
        <v>0</v>
      </c>
    </row>
    <row r="281" spans="1:13" ht="18.399999999999999" customHeight="1">
      <c r="A281" s="76"/>
      <c r="B281" s="77"/>
      <c r="C281" s="78" t="s">
        <v>4</v>
      </c>
      <c r="D281" s="82" t="s">
        <v>45</v>
      </c>
      <c r="E281" s="261">
        <v>0.55969100750493872</v>
      </c>
      <c r="F281" s="261">
        <v>0</v>
      </c>
      <c r="G281" s="261"/>
      <c r="H281" s="261">
        <v>0.70911177281178484</v>
      </c>
      <c r="I281" s="261">
        <v>0.60453806564011803</v>
      </c>
      <c r="J281" s="261">
        <v>0.14053273695286719</v>
      </c>
      <c r="K281" s="261">
        <v>0</v>
      </c>
      <c r="L281" s="261">
        <v>0</v>
      </c>
      <c r="M281" s="361">
        <v>0</v>
      </c>
    </row>
    <row r="282" spans="1:13" ht="18.399999999999999" customHeight="1">
      <c r="A282" s="69" t="s">
        <v>166</v>
      </c>
      <c r="B282" s="70" t="s">
        <v>47</v>
      </c>
      <c r="C282" s="71" t="s">
        <v>167</v>
      </c>
      <c r="D282" s="80" t="s">
        <v>41</v>
      </c>
      <c r="E282" s="859">
        <v>616676000</v>
      </c>
      <c r="F282" s="849">
        <v>0</v>
      </c>
      <c r="G282" s="860"/>
      <c r="H282" s="849">
        <v>16272000</v>
      </c>
      <c r="I282" s="849">
        <v>565084000</v>
      </c>
      <c r="J282" s="849">
        <v>33917000</v>
      </c>
      <c r="K282" s="849">
        <v>0</v>
      </c>
      <c r="L282" s="849">
        <v>0</v>
      </c>
      <c r="M282" s="861">
        <v>1403000</v>
      </c>
    </row>
    <row r="283" spans="1:13" ht="18.399999999999999" customHeight="1">
      <c r="A283" s="74"/>
      <c r="B283" s="70"/>
      <c r="C283" s="71" t="s">
        <v>168</v>
      </c>
      <c r="D283" s="80" t="s">
        <v>42</v>
      </c>
      <c r="E283" s="859">
        <v>628495660</v>
      </c>
      <c r="F283" s="859">
        <v>0</v>
      </c>
      <c r="G283" s="859"/>
      <c r="H283" s="859">
        <v>16272000</v>
      </c>
      <c r="I283" s="859">
        <v>581932000</v>
      </c>
      <c r="J283" s="859">
        <v>28417000</v>
      </c>
      <c r="K283" s="859">
        <v>0</v>
      </c>
      <c r="L283" s="859">
        <v>0</v>
      </c>
      <c r="M283" s="862">
        <v>1874660</v>
      </c>
    </row>
    <row r="284" spans="1:13" ht="18.399999999999999" customHeight="1">
      <c r="A284" s="74"/>
      <c r="B284" s="70"/>
      <c r="C284" s="71" t="s">
        <v>4</v>
      </c>
      <c r="D284" s="80" t="s">
        <v>43</v>
      </c>
      <c r="E284" s="859">
        <v>347312797.45000011</v>
      </c>
      <c r="F284" s="859">
        <v>0</v>
      </c>
      <c r="G284" s="859"/>
      <c r="H284" s="859">
        <v>10359990.449999999</v>
      </c>
      <c r="I284" s="859">
        <v>331168304.04000014</v>
      </c>
      <c r="J284" s="859">
        <v>5071596.95</v>
      </c>
      <c r="K284" s="859">
        <v>0</v>
      </c>
      <c r="L284" s="859">
        <v>0</v>
      </c>
      <c r="M284" s="862">
        <v>712906.01</v>
      </c>
    </row>
    <row r="285" spans="1:13" ht="18.399999999999999" customHeight="1">
      <c r="A285" s="74"/>
      <c r="B285" s="70"/>
      <c r="C285" s="71" t="s">
        <v>4</v>
      </c>
      <c r="D285" s="80" t="s">
        <v>44</v>
      </c>
      <c r="E285" s="260">
        <v>0.5632014176812461</v>
      </c>
      <c r="F285" s="260">
        <v>0</v>
      </c>
      <c r="G285" s="260"/>
      <c r="H285" s="260">
        <v>0.6366759126106194</v>
      </c>
      <c r="I285" s="260">
        <v>0.58605146144644005</v>
      </c>
      <c r="J285" s="260">
        <v>0.14952964442609901</v>
      </c>
      <c r="K285" s="260">
        <v>0</v>
      </c>
      <c r="L285" s="260">
        <v>0</v>
      </c>
      <c r="M285" s="360">
        <v>0.50812972915181753</v>
      </c>
    </row>
    <row r="286" spans="1:13" ht="18.399999999999999" customHeight="1">
      <c r="A286" s="76"/>
      <c r="B286" s="77"/>
      <c r="C286" s="78" t="s">
        <v>4</v>
      </c>
      <c r="D286" s="82" t="s">
        <v>45</v>
      </c>
      <c r="E286" s="261">
        <v>0.55260969892775413</v>
      </c>
      <c r="F286" s="261">
        <v>0</v>
      </c>
      <c r="G286" s="261"/>
      <c r="H286" s="261">
        <v>0.6366759126106194</v>
      </c>
      <c r="I286" s="261">
        <v>0.56908419547301081</v>
      </c>
      <c r="J286" s="261">
        <v>0.17847052644543759</v>
      </c>
      <c r="K286" s="261">
        <v>0</v>
      </c>
      <c r="L286" s="261">
        <v>0</v>
      </c>
      <c r="M286" s="361">
        <v>0.38028549710347476</v>
      </c>
    </row>
    <row r="287" spans="1:13" ht="18.399999999999999" customHeight="1">
      <c r="A287" s="69" t="s">
        <v>169</v>
      </c>
      <c r="B287" s="70" t="s">
        <v>47</v>
      </c>
      <c r="C287" s="71" t="s">
        <v>170</v>
      </c>
      <c r="D287" s="80" t="s">
        <v>41</v>
      </c>
      <c r="E287" s="859">
        <v>434499000</v>
      </c>
      <c r="F287" s="849">
        <v>0</v>
      </c>
      <c r="G287" s="860"/>
      <c r="H287" s="849">
        <v>1296000</v>
      </c>
      <c r="I287" s="849">
        <v>408547000</v>
      </c>
      <c r="J287" s="849">
        <v>5800000</v>
      </c>
      <c r="K287" s="849">
        <v>0</v>
      </c>
      <c r="L287" s="849">
        <v>0</v>
      </c>
      <c r="M287" s="861">
        <v>18856000</v>
      </c>
    </row>
    <row r="288" spans="1:13" ht="18.399999999999999" customHeight="1">
      <c r="A288" s="74"/>
      <c r="B288" s="70"/>
      <c r="C288" s="71" t="s">
        <v>4</v>
      </c>
      <c r="D288" s="80" t="s">
        <v>42</v>
      </c>
      <c r="E288" s="859">
        <v>434551342</v>
      </c>
      <c r="F288" s="859">
        <v>0</v>
      </c>
      <c r="G288" s="859"/>
      <c r="H288" s="859">
        <v>1347768</v>
      </c>
      <c r="I288" s="859">
        <v>408505768</v>
      </c>
      <c r="J288" s="859">
        <v>5841806</v>
      </c>
      <c r="K288" s="859">
        <v>0</v>
      </c>
      <c r="L288" s="859">
        <v>0</v>
      </c>
      <c r="M288" s="862">
        <v>18856000</v>
      </c>
    </row>
    <row r="289" spans="1:13" ht="18.399999999999999" customHeight="1">
      <c r="A289" s="74"/>
      <c r="B289" s="70"/>
      <c r="C289" s="71" t="s">
        <v>4</v>
      </c>
      <c r="D289" s="80" t="s">
        <v>43</v>
      </c>
      <c r="E289" s="859">
        <v>243763847.8600001</v>
      </c>
      <c r="F289" s="859">
        <v>0</v>
      </c>
      <c r="G289" s="859"/>
      <c r="H289" s="859">
        <v>768878.64</v>
      </c>
      <c r="I289" s="859">
        <v>237642784.41000012</v>
      </c>
      <c r="J289" s="859">
        <v>0</v>
      </c>
      <c r="K289" s="859">
        <v>0</v>
      </c>
      <c r="L289" s="859">
        <v>0</v>
      </c>
      <c r="M289" s="862">
        <v>5352184.8099999987</v>
      </c>
    </row>
    <row r="290" spans="1:13" ht="18.399999999999999" customHeight="1">
      <c r="A290" s="74"/>
      <c r="B290" s="70"/>
      <c r="C290" s="71" t="s">
        <v>4</v>
      </c>
      <c r="D290" s="80" t="s">
        <v>44</v>
      </c>
      <c r="E290" s="260">
        <v>0.56102280525386738</v>
      </c>
      <c r="F290" s="260">
        <v>0</v>
      </c>
      <c r="G290" s="260"/>
      <c r="H290" s="260">
        <v>0.59327055555555552</v>
      </c>
      <c r="I290" s="260">
        <v>0.58167795727297011</v>
      </c>
      <c r="J290" s="260">
        <v>0</v>
      </c>
      <c r="K290" s="260">
        <v>0</v>
      </c>
      <c r="L290" s="260">
        <v>0</v>
      </c>
      <c r="M290" s="360">
        <v>0.28384518508697487</v>
      </c>
    </row>
    <row r="291" spans="1:13" ht="18.399999999999999" customHeight="1">
      <c r="A291" s="76"/>
      <c r="B291" s="77"/>
      <c r="C291" s="78" t="s">
        <v>4</v>
      </c>
      <c r="D291" s="79" t="s">
        <v>45</v>
      </c>
      <c r="E291" s="362">
        <v>0.56095522968146794</v>
      </c>
      <c r="F291" s="261">
        <v>0</v>
      </c>
      <c r="G291" s="261"/>
      <c r="H291" s="261">
        <v>0.57048293178054388</v>
      </c>
      <c r="I291" s="261">
        <v>0.5817366681833489</v>
      </c>
      <c r="J291" s="261">
        <v>0</v>
      </c>
      <c r="K291" s="261">
        <v>0</v>
      </c>
      <c r="L291" s="261">
        <v>0</v>
      </c>
      <c r="M291" s="361">
        <v>0.28384518508697487</v>
      </c>
    </row>
    <row r="292" spans="1:13" ht="18.399999999999999" customHeight="1">
      <c r="A292" s="69" t="s">
        <v>171</v>
      </c>
      <c r="B292" s="70" t="s">
        <v>47</v>
      </c>
      <c r="C292" s="71" t="s">
        <v>172</v>
      </c>
      <c r="D292" s="72" t="s">
        <v>41</v>
      </c>
      <c r="E292" s="863">
        <v>263772000</v>
      </c>
      <c r="F292" s="849">
        <v>0</v>
      </c>
      <c r="G292" s="860"/>
      <c r="H292" s="849">
        <v>3944000</v>
      </c>
      <c r="I292" s="849">
        <v>232899000</v>
      </c>
      <c r="J292" s="849">
        <v>26929000</v>
      </c>
      <c r="K292" s="849">
        <v>0</v>
      </c>
      <c r="L292" s="849">
        <v>0</v>
      </c>
      <c r="M292" s="861">
        <v>0</v>
      </c>
    </row>
    <row r="293" spans="1:13" ht="18.399999999999999" customHeight="1">
      <c r="A293" s="74"/>
      <c r="B293" s="70"/>
      <c r="C293" s="71" t="s">
        <v>4</v>
      </c>
      <c r="D293" s="80" t="s">
        <v>42</v>
      </c>
      <c r="E293" s="859">
        <v>263932000</v>
      </c>
      <c r="F293" s="859">
        <v>0</v>
      </c>
      <c r="G293" s="859"/>
      <c r="H293" s="859">
        <v>3953663.99</v>
      </c>
      <c r="I293" s="859">
        <v>233049336.00999999</v>
      </c>
      <c r="J293" s="859">
        <v>26929000</v>
      </c>
      <c r="K293" s="859">
        <v>0</v>
      </c>
      <c r="L293" s="859">
        <v>0</v>
      </c>
      <c r="M293" s="862">
        <v>0</v>
      </c>
    </row>
    <row r="294" spans="1:13" ht="18.399999999999999" customHeight="1">
      <c r="A294" s="74"/>
      <c r="B294" s="70"/>
      <c r="C294" s="71" t="s">
        <v>4</v>
      </c>
      <c r="D294" s="80" t="s">
        <v>43</v>
      </c>
      <c r="E294" s="859">
        <v>155657632.5</v>
      </c>
      <c r="F294" s="859">
        <v>0</v>
      </c>
      <c r="G294" s="859"/>
      <c r="H294" s="859">
        <v>2130143.5699999998</v>
      </c>
      <c r="I294" s="859">
        <v>152629789.84999999</v>
      </c>
      <c r="J294" s="859">
        <v>897699.08</v>
      </c>
      <c r="K294" s="859">
        <v>0</v>
      </c>
      <c r="L294" s="859">
        <v>0</v>
      </c>
      <c r="M294" s="862">
        <v>0</v>
      </c>
    </row>
    <row r="295" spans="1:13" ht="18.399999999999999" customHeight="1">
      <c r="A295" s="74"/>
      <c r="B295" s="70"/>
      <c r="C295" s="71" t="s">
        <v>4</v>
      </c>
      <c r="D295" s="80" t="s">
        <v>44</v>
      </c>
      <c r="E295" s="260">
        <v>0.59012189504572132</v>
      </c>
      <c r="F295" s="260">
        <v>0</v>
      </c>
      <c r="G295" s="260"/>
      <c r="H295" s="260">
        <v>0.5400972540567951</v>
      </c>
      <c r="I295" s="260">
        <v>0.65534755344591433</v>
      </c>
      <c r="J295" s="260">
        <v>3.3335774815254925E-2</v>
      </c>
      <c r="K295" s="260">
        <v>0</v>
      </c>
      <c r="L295" s="260">
        <v>0</v>
      </c>
      <c r="M295" s="360">
        <v>0</v>
      </c>
    </row>
    <row r="296" spans="1:13" ht="18.399999999999999" customHeight="1">
      <c r="A296" s="76"/>
      <c r="B296" s="77"/>
      <c r="C296" s="78" t="s">
        <v>4</v>
      </c>
      <c r="D296" s="82" t="s">
        <v>45</v>
      </c>
      <c r="E296" s="261">
        <v>0.58976415326675058</v>
      </c>
      <c r="F296" s="261">
        <v>0</v>
      </c>
      <c r="G296" s="261"/>
      <c r="H296" s="261">
        <v>0.53877708763004917</v>
      </c>
      <c r="I296" s="261">
        <v>0.65492480031546085</v>
      </c>
      <c r="J296" s="261">
        <v>3.3335774815254925E-2</v>
      </c>
      <c r="K296" s="261">
        <v>0</v>
      </c>
      <c r="L296" s="261">
        <v>0</v>
      </c>
      <c r="M296" s="361">
        <v>0</v>
      </c>
    </row>
    <row r="297" spans="1:13" ht="18.399999999999999" customHeight="1">
      <c r="A297" s="69" t="s">
        <v>173</v>
      </c>
      <c r="B297" s="70" t="s">
        <v>47</v>
      </c>
      <c r="C297" s="71" t="s">
        <v>174</v>
      </c>
      <c r="D297" s="80" t="s">
        <v>41</v>
      </c>
      <c r="E297" s="859">
        <v>62957000</v>
      </c>
      <c r="F297" s="849">
        <v>0</v>
      </c>
      <c r="G297" s="860"/>
      <c r="H297" s="849">
        <v>45000</v>
      </c>
      <c r="I297" s="849">
        <v>60956000</v>
      </c>
      <c r="J297" s="849">
        <v>1860000</v>
      </c>
      <c r="K297" s="849">
        <v>0</v>
      </c>
      <c r="L297" s="849">
        <v>0</v>
      </c>
      <c r="M297" s="861">
        <v>96000</v>
      </c>
    </row>
    <row r="298" spans="1:13" ht="18.399999999999999" customHeight="1">
      <c r="A298" s="74"/>
      <c r="B298" s="70"/>
      <c r="C298" s="71" t="s">
        <v>4</v>
      </c>
      <c r="D298" s="80" t="s">
        <v>42</v>
      </c>
      <c r="E298" s="859">
        <v>63004381.469999991</v>
      </c>
      <c r="F298" s="859">
        <v>0</v>
      </c>
      <c r="G298" s="859"/>
      <c r="H298" s="859">
        <v>93000</v>
      </c>
      <c r="I298" s="859">
        <v>60955381.469999991</v>
      </c>
      <c r="J298" s="859">
        <v>1860000</v>
      </c>
      <c r="K298" s="859">
        <v>0</v>
      </c>
      <c r="L298" s="859">
        <v>0</v>
      </c>
      <c r="M298" s="862">
        <v>96000</v>
      </c>
    </row>
    <row r="299" spans="1:13" ht="18.399999999999999" customHeight="1">
      <c r="A299" s="74"/>
      <c r="B299" s="70"/>
      <c r="C299" s="71" t="s">
        <v>4</v>
      </c>
      <c r="D299" s="80" t="s">
        <v>43</v>
      </c>
      <c r="E299" s="859">
        <v>35959864.859999999</v>
      </c>
      <c r="F299" s="859">
        <v>0</v>
      </c>
      <c r="G299" s="859"/>
      <c r="H299" s="859">
        <v>55877.64</v>
      </c>
      <c r="I299" s="859">
        <v>35218843.780000001</v>
      </c>
      <c r="J299" s="859">
        <v>613773.12</v>
      </c>
      <c r="K299" s="859">
        <v>0</v>
      </c>
      <c r="L299" s="859">
        <v>0</v>
      </c>
      <c r="M299" s="862">
        <v>71370.319999999978</v>
      </c>
    </row>
    <row r="300" spans="1:13" ht="18.399999999999999" customHeight="1">
      <c r="A300" s="74"/>
      <c r="B300" s="70"/>
      <c r="C300" s="71" t="s">
        <v>4</v>
      </c>
      <c r="D300" s="80" t="s">
        <v>44</v>
      </c>
      <c r="E300" s="260">
        <v>0.5711813596581794</v>
      </c>
      <c r="F300" s="260">
        <v>0</v>
      </c>
      <c r="G300" s="260"/>
      <c r="H300" s="260">
        <v>1.2417253333333333</v>
      </c>
      <c r="I300" s="260">
        <v>0.57777485038388343</v>
      </c>
      <c r="J300" s="260">
        <v>0.32998554838709676</v>
      </c>
      <c r="K300" s="260">
        <v>0</v>
      </c>
      <c r="L300" s="260">
        <v>0</v>
      </c>
      <c r="M300" s="360">
        <v>0.74344083333333311</v>
      </c>
    </row>
    <row r="301" spans="1:13" ht="18.399999999999999" customHeight="1">
      <c r="A301" s="76"/>
      <c r="B301" s="77"/>
      <c r="C301" s="78" t="s">
        <v>4</v>
      </c>
      <c r="D301" s="82" t="s">
        <v>45</v>
      </c>
      <c r="E301" s="261">
        <v>0.57075181155651145</v>
      </c>
      <c r="F301" s="261">
        <v>0</v>
      </c>
      <c r="G301" s="261"/>
      <c r="H301" s="261">
        <v>0.60083483870967747</v>
      </c>
      <c r="I301" s="261">
        <v>0.5777807132145244</v>
      </c>
      <c r="J301" s="261">
        <v>0.32998554838709676</v>
      </c>
      <c r="K301" s="261">
        <v>0</v>
      </c>
      <c r="L301" s="261">
        <v>0</v>
      </c>
      <c r="M301" s="361">
        <v>0.74344083333333311</v>
      </c>
    </row>
    <row r="302" spans="1:13" ht="18.399999999999999" customHeight="1">
      <c r="A302" s="69" t="s">
        <v>175</v>
      </c>
      <c r="B302" s="70" t="s">
        <v>47</v>
      </c>
      <c r="C302" s="71" t="s">
        <v>176</v>
      </c>
      <c r="D302" s="80" t="s">
        <v>41</v>
      </c>
      <c r="E302" s="859">
        <v>57482000</v>
      </c>
      <c r="F302" s="849">
        <v>0</v>
      </c>
      <c r="G302" s="860"/>
      <c r="H302" s="849">
        <v>52000</v>
      </c>
      <c r="I302" s="849">
        <v>55562000</v>
      </c>
      <c r="J302" s="849">
        <v>1595000</v>
      </c>
      <c r="K302" s="849">
        <v>0</v>
      </c>
      <c r="L302" s="849">
        <v>0</v>
      </c>
      <c r="M302" s="861">
        <v>273000</v>
      </c>
    </row>
    <row r="303" spans="1:13" ht="18.399999999999999" customHeight="1">
      <c r="A303" s="74"/>
      <c r="B303" s="70"/>
      <c r="C303" s="71" t="s">
        <v>4</v>
      </c>
      <c r="D303" s="80" t="s">
        <v>42</v>
      </c>
      <c r="E303" s="859">
        <v>60870911</v>
      </c>
      <c r="F303" s="859">
        <v>0</v>
      </c>
      <c r="G303" s="859"/>
      <c r="H303" s="859">
        <v>78105</v>
      </c>
      <c r="I303" s="859">
        <v>57629334</v>
      </c>
      <c r="J303" s="859">
        <v>1595000</v>
      </c>
      <c r="K303" s="859">
        <v>0</v>
      </c>
      <c r="L303" s="859">
        <v>0</v>
      </c>
      <c r="M303" s="862">
        <v>1568472</v>
      </c>
    </row>
    <row r="304" spans="1:13" ht="18.399999999999999" customHeight="1">
      <c r="A304" s="74"/>
      <c r="B304" s="70"/>
      <c r="C304" s="71" t="s">
        <v>4</v>
      </c>
      <c r="D304" s="80" t="s">
        <v>43</v>
      </c>
      <c r="E304" s="859">
        <v>35317538.210000001</v>
      </c>
      <c r="F304" s="859">
        <v>0</v>
      </c>
      <c r="G304" s="859"/>
      <c r="H304" s="859">
        <v>73088.789999999994</v>
      </c>
      <c r="I304" s="859">
        <v>33542375.59</v>
      </c>
      <c r="J304" s="859">
        <v>309054.68</v>
      </c>
      <c r="K304" s="859">
        <v>0</v>
      </c>
      <c r="L304" s="859">
        <v>0</v>
      </c>
      <c r="M304" s="862">
        <v>1393019.1500000001</v>
      </c>
    </row>
    <row r="305" spans="1:13" ht="18.399999999999999" customHeight="1">
      <c r="A305" s="74"/>
      <c r="B305" s="70"/>
      <c r="C305" s="71" t="s">
        <v>4</v>
      </c>
      <c r="D305" s="80" t="s">
        <v>44</v>
      </c>
      <c r="E305" s="260">
        <v>0.61441039299258904</v>
      </c>
      <c r="F305" s="260">
        <v>0</v>
      </c>
      <c r="G305" s="260"/>
      <c r="H305" s="260">
        <v>1.4055536538461537</v>
      </c>
      <c r="I305" s="260">
        <v>0.60369273226305753</v>
      </c>
      <c r="J305" s="260">
        <v>0.19376468965517241</v>
      </c>
      <c r="K305" s="260">
        <v>0</v>
      </c>
      <c r="L305" s="260">
        <v>0</v>
      </c>
      <c r="M305" s="360">
        <v>5.1026342490842493</v>
      </c>
    </row>
    <row r="306" spans="1:13" ht="18.399999999999999" customHeight="1">
      <c r="A306" s="76"/>
      <c r="B306" s="77"/>
      <c r="C306" s="78" t="s">
        <v>4</v>
      </c>
      <c r="D306" s="82" t="s">
        <v>45</v>
      </c>
      <c r="E306" s="261">
        <v>0.58020387127112327</v>
      </c>
      <c r="F306" s="261">
        <v>0</v>
      </c>
      <c r="G306" s="261"/>
      <c r="H306" s="261">
        <v>0.93577607067409252</v>
      </c>
      <c r="I306" s="261">
        <v>0.58203649533760016</v>
      </c>
      <c r="J306" s="261">
        <v>0.19376468965517241</v>
      </c>
      <c r="K306" s="261">
        <v>0</v>
      </c>
      <c r="L306" s="261">
        <v>0</v>
      </c>
      <c r="M306" s="361">
        <v>0.88813772257330714</v>
      </c>
    </row>
    <row r="307" spans="1:13" ht="18.399999999999999" customHeight="1">
      <c r="A307" s="69" t="s">
        <v>177</v>
      </c>
      <c r="B307" s="70" t="s">
        <v>47</v>
      </c>
      <c r="C307" s="71" t="s">
        <v>178</v>
      </c>
      <c r="D307" s="80" t="s">
        <v>41</v>
      </c>
      <c r="E307" s="859">
        <v>74954000</v>
      </c>
      <c r="F307" s="849">
        <v>5000000</v>
      </c>
      <c r="G307" s="860"/>
      <c r="H307" s="849">
        <v>278000</v>
      </c>
      <c r="I307" s="849">
        <v>20245000</v>
      </c>
      <c r="J307" s="849">
        <v>0</v>
      </c>
      <c r="K307" s="849">
        <v>0</v>
      </c>
      <c r="L307" s="849">
        <v>0</v>
      </c>
      <c r="M307" s="861">
        <v>49431000</v>
      </c>
    </row>
    <row r="308" spans="1:13" ht="18.399999999999999" customHeight="1">
      <c r="A308" s="74"/>
      <c r="B308" s="70"/>
      <c r="C308" s="71"/>
      <c r="D308" s="80" t="s">
        <v>42</v>
      </c>
      <c r="E308" s="859">
        <v>112679890</v>
      </c>
      <c r="F308" s="859">
        <v>5000000</v>
      </c>
      <c r="G308" s="859"/>
      <c r="H308" s="859">
        <v>664000</v>
      </c>
      <c r="I308" s="859">
        <v>19859000</v>
      </c>
      <c r="J308" s="859">
        <v>0</v>
      </c>
      <c r="K308" s="859">
        <v>0</v>
      </c>
      <c r="L308" s="859">
        <v>0</v>
      </c>
      <c r="M308" s="862">
        <v>87156890</v>
      </c>
    </row>
    <row r="309" spans="1:13" ht="18.399999999999999" customHeight="1">
      <c r="A309" s="74"/>
      <c r="B309" s="70"/>
      <c r="C309" s="71"/>
      <c r="D309" s="80" t="s">
        <v>43</v>
      </c>
      <c r="E309" s="859">
        <v>64469403.210000001</v>
      </c>
      <c r="F309" s="859">
        <v>5000000</v>
      </c>
      <c r="G309" s="859"/>
      <c r="H309" s="859">
        <v>451310.2</v>
      </c>
      <c r="I309" s="859">
        <v>9555246.5899999999</v>
      </c>
      <c r="J309" s="859">
        <v>0</v>
      </c>
      <c r="K309" s="859">
        <v>0</v>
      </c>
      <c r="L309" s="859">
        <v>0</v>
      </c>
      <c r="M309" s="862">
        <v>49462846.420000002</v>
      </c>
    </row>
    <row r="310" spans="1:13" ht="18.399999999999999" customHeight="1">
      <c r="A310" s="74"/>
      <c r="B310" s="70"/>
      <c r="C310" s="71"/>
      <c r="D310" s="80" t="s">
        <v>44</v>
      </c>
      <c r="E310" s="260">
        <v>0.86011958281079059</v>
      </c>
      <c r="F310" s="260">
        <v>1</v>
      </c>
      <c r="G310" s="260"/>
      <c r="H310" s="260">
        <v>1.6234179856115107</v>
      </c>
      <c r="I310" s="260">
        <v>0.47198056754754258</v>
      </c>
      <c r="J310" s="260">
        <v>0</v>
      </c>
      <c r="K310" s="260">
        <v>0</v>
      </c>
      <c r="L310" s="260">
        <v>0</v>
      </c>
      <c r="M310" s="360">
        <v>1.0006442600797072</v>
      </c>
    </row>
    <row r="311" spans="1:13" ht="18.399999999999999" customHeight="1">
      <c r="A311" s="76"/>
      <c r="B311" s="77"/>
      <c r="C311" s="78"/>
      <c r="D311" s="82" t="s">
        <v>45</v>
      </c>
      <c r="E311" s="261">
        <v>0.5721464869197157</v>
      </c>
      <c r="F311" s="261">
        <v>1</v>
      </c>
      <c r="G311" s="261"/>
      <c r="H311" s="261">
        <v>0.67968403614457829</v>
      </c>
      <c r="I311" s="261">
        <v>0.48115446850294574</v>
      </c>
      <c r="J311" s="261">
        <v>0</v>
      </c>
      <c r="K311" s="261">
        <v>0</v>
      </c>
      <c r="L311" s="261">
        <v>0</v>
      </c>
      <c r="M311" s="361">
        <v>0.5675150457984447</v>
      </c>
    </row>
    <row r="312" spans="1:13" ht="18.399999999999999" customHeight="1">
      <c r="A312" s="69" t="s">
        <v>179</v>
      </c>
      <c r="B312" s="70" t="s">
        <v>47</v>
      </c>
      <c r="C312" s="71" t="s">
        <v>180</v>
      </c>
      <c r="D312" s="80" t="s">
        <v>41</v>
      </c>
      <c r="E312" s="859">
        <v>12758000</v>
      </c>
      <c r="F312" s="849">
        <v>1500000</v>
      </c>
      <c r="G312" s="860"/>
      <c r="H312" s="849">
        <v>11000</v>
      </c>
      <c r="I312" s="849">
        <v>11222000</v>
      </c>
      <c r="J312" s="849">
        <v>25000</v>
      </c>
      <c r="K312" s="849">
        <v>0</v>
      </c>
      <c r="L312" s="849">
        <v>0</v>
      </c>
      <c r="M312" s="861">
        <v>0</v>
      </c>
    </row>
    <row r="313" spans="1:13" ht="18.399999999999999" customHeight="1">
      <c r="A313" s="74"/>
      <c r="B313" s="70"/>
      <c r="C313" s="71"/>
      <c r="D313" s="80" t="s">
        <v>42</v>
      </c>
      <c r="E313" s="859">
        <v>22308000</v>
      </c>
      <c r="F313" s="859">
        <v>1500000</v>
      </c>
      <c r="G313" s="859"/>
      <c r="H313" s="859">
        <v>11000</v>
      </c>
      <c r="I313" s="859">
        <v>20066123</v>
      </c>
      <c r="J313" s="859">
        <v>730877</v>
      </c>
      <c r="K313" s="859">
        <v>0</v>
      </c>
      <c r="L313" s="859">
        <v>0</v>
      </c>
      <c r="M313" s="862">
        <v>0</v>
      </c>
    </row>
    <row r="314" spans="1:13" ht="18.399999999999999" customHeight="1">
      <c r="A314" s="74"/>
      <c r="B314" s="70"/>
      <c r="C314" s="71"/>
      <c r="D314" s="80" t="s">
        <v>43</v>
      </c>
      <c r="E314" s="859">
        <v>13633012.789999999</v>
      </c>
      <c r="F314" s="859">
        <v>1125000</v>
      </c>
      <c r="G314" s="859"/>
      <c r="H314" s="859">
        <v>1228.33</v>
      </c>
      <c r="I314" s="859">
        <v>11827328.049999999</v>
      </c>
      <c r="J314" s="859">
        <v>679456.41</v>
      </c>
      <c r="K314" s="859">
        <v>0</v>
      </c>
      <c r="L314" s="859">
        <v>0</v>
      </c>
      <c r="M314" s="862">
        <v>0</v>
      </c>
    </row>
    <row r="315" spans="1:13" ht="18.399999999999999" customHeight="1">
      <c r="A315" s="74"/>
      <c r="B315" s="70"/>
      <c r="C315" s="71"/>
      <c r="D315" s="80" t="s">
        <v>44</v>
      </c>
      <c r="E315" s="260">
        <v>1.0685854201285467</v>
      </c>
      <c r="F315" s="260">
        <v>0.75</v>
      </c>
      <c r="G315" s="260"/>
      <c r="H315" s="260">
        <v>0.11166636363636363</v>
      </c>
      <c r="I315" s="260">
        <v>1.0539411914097307</v>
      </c>
      <c r="J315" s="260" t="s">
        <v>866</v>
      </c>
      <c r="K315" s="260">
        <v>0</v>
      </c>
      <c r="L315" s="260">
        <v>0</v>
      </c>
      <c r="M315" s="360">
        <v>0</v>
      </c>
    </row>
    <row r="316" spans="1:13" ht="18.399999999999999" customHeight="1">
      <c r="A316" s="76"/>
      <c r="B316" s="77"/>
      <c r="C316" s="78"/>
      <c r="D316" s="82" t="s">
        <v>45</v>
      </c>
      <c r="E316" s="261">
        <v>0.6111266267706652</v>
      </c>
      <c r="F316" s="261">
        <v>0.75</v>
      </c>
      <c r="G316" s="261"/>
      <c r="H316" s="261">
        <v>0.11166636363636363</v>
      </c>
      <c r="I316" s="261">
        <v>0.58941769917387621</v>
      </c>
      <c r="J316" s="261">
        <v>0.92964535756358457</v>
      </c>
      <c r="K316" s="261">
        <v>0</v>
      </c>
      <c r="L316" s="261">
        <v>0</v>
      </c>
      <c r="M316" s="361">
        <v>0</v>
      </c>
    </row>
    <row r="317" spans="1:13" ht="18.399999999999999" customHeight="1">
      <c r="A317" s="69" t="s">
        <v>181</v>
      </c>
      <c r="B317" s="70" t="s">
        <v>47</v>
      </c>
      <c r="C317" s="71" t="s">
        <v>182</v>
      </c>
      <c r="D317" s="80" t="s">
        <v>41</v>
      </c>
      <c r="E317" s="859">
        <v>155791000</v>
      </c>
      <c r="F317" s="849">
        <v>0</v>
      </c>
      <c r="G317" s="860"/>
      <c r="H317" s="849">
        <v>390000</v>
      </c>
      <c r="I317" s="849">
        <v>137208000</v>
      </c>
      <c r="J317" s="849">
        <v>17564000</v>
      </c>
      <c r="K317" s="849">
        <v>0</v>
      </c>
      <c r="L317" s="849">
        <v>0</v>
      </c>
      <c r="M317" s="861">
        <v>629000</v>
      </c>
    </row>
    <row r="318" spans="1:13" ht="18.399999999999999" customHeight="1">
      <c r="A318" s="74"/>
      <c r="B318" s="70"/>
      <c r="C318" s="71" t="s">
        <v>4</v>
      </c>
      <c r="D318" s="80" t="s">
        <v>42</v>
      </c>
      <c r="E318" s="859">
        <v>155982018</v>
      </c>
      <c r="F318" s="859">
        <v>0</v>
      </c>
      <c r="G318" s="859"/>
      <c r="H318" s="859">
        <v>477400</v>
      </c>
      <c r="I318" s="859">
        <v>140926649</v>
      </c>
      <c r="J318" s="859">
        <v>13784000</v>
      </c>
      <c r="K318" s="859">
        <v>0</v>
      </c>
      <c r="L318" s="859">
        <v>0</v>
      </c>
      <c r="M318" s="862">
        <v>793969</v>
      </c>
    </row>
    <row r="319" spans="1:13" ht="18.399999999999999" customHeight="1">
      <c r="A319" s="74"/>
      <c r="B319" s="70"/>
      <c r="C319" s="71" t="s">
        <v>4</v>
      </c>
      <c r="D319" s="80" t="s">
        <v>43</v>
      </c>
      <c r="E319" s="859">
        <v>81915315.469999984</v>
      </c>
      <c r="F319" s="859">
        <v>0</v>
      </c>
      <c r="G319" s="859"/>
      <c r="H319" s="859">
        <v>267181.27</v>
      </c>
      <c r="I319" s="859">
        <v>80374946.589999989</v>
      </c>
      <c r="J319" s="859">
        <v>1155016.1400000001</v>
      </c>
      <c r="K319" s="859">
        <v>0</v>
      </c>
      <c r="L319" s="859">
        <v>0</v>
      </c>
      <c r="M319" s="862">
        <v>118171.46999999999</v>
      </c>
    </row>
    <row r="320" spans="1:13" ht="18.399999999999999" customHeight="1">
      <c r="A320" s="74"/>
      <c r="B320" s="70"/>
      <c r="C320" s="71" t="s">
        <v>4</v>
      </c>
      <c r="D320" s="80" t="s">
        <v>44</v>
      </c>
      <c r="E320" s="260">
        <v>0.52580261677503826</v>
      </c>
      <c r="F320" s="260">
        <v>0</v>
      </c>
      <c r="G320" s="260"/>
      <c r="H320" s="260">
        <v>0.68508017948717959</v>
      </c>
      <c r="I320" s="260">
        <v>0.58578906907760475</v>
      </c>
      <c r="J320" s="260">
        <v>6.576042700979276E-2</v>
      </c>
      <c r="K320" s="260">
        <v>0</v>
      </c>
      <c r="L320" s="260">
        <v>0</v>
      </c>
      <c r="M320" s="360">
        <v>0.18787197138314785</v>
      </c>
    </row>
    <row r="321" spans="1:13" ht="18" customHeight="1">
      <c r="A321" s="76"/>
      <c r="B321" s="77"/>
      <c r="C321" s="78" t="s">
        <v>4</v>
      </c>
      <c r="D321" s="79" t="s">
        <v>45</v>
      </c>
      <c r="E321" s="362">
        <v>0.52515871073036113</v>
      </c>
      <c r="F321" s="261">
        <v>0</v>
      </c>
      <c r="G321" s="261"/>
      <c r="H321" s="261">
        <v>0.5596591328026812</v>
      </c>
      <c r="I321" s="261">
        <v>0.57033178011633545</v>
      </c>
      <c r="J321" s="261">
        <v>8.3793974172954158E-2</v>
      </c>
      <c r="K321" s="261">
        <v>0</v>
      </c>
      <c r="L321" s="261">
        <v>0</v>
      </c>
      <c r="M321" s="361">
        <v>0.14883637774270783</v>
      </c>
    </row>
    <row r="322" spans="1:13" ht="18.399999999999999" customHeight="1">
      <c r="A322" s="69" t="s">
        <v>183</v>
      </c>
      <c r="B322" s="70" t="s">
        <v>47</v>
      </c>
      <c r="C322" s="71" t="s">
        <v>184</v>
      </c>
      <c r="D322" s="72" t="s">
        <v>41</v>
      </c>
      <c r="E322" s="863">
        <v>34723000</v>
      </c>
      <c r="F322" s="849">
        <v>0</v>
      </c>
      <c r="G322" s="860"/>
      <c r="H322" s="849">
        <v>53000</v>
      </c>
      <c r="I322" s="849">
        <v>33670000</v>
      </c>
      <c r="J322" s="849">
        <v>1000000</v>
      </c>
      <c r="K322" s="849">
        <v>0</v>
      </c>
      <c r="L322" s="849">
        <v>0</v>
      </c>
      <c r="M322" s="861">
        <v>0</v>
      </c>
    </row>
    <row r="323" spans="1:13" ht="18.399999999999999" customHeight="1">
      <c r="A323" s="74"/>
      <c r="B323" s="70"/>
      <c r="C323" s="71" t="s">
        <v>4</v>
      </c>
      <c r="D323" s="80" t="s">
        <v>42</v>
      </c>
      <c r="E323" s="859">
        <v>34723000</v>
      </c>
      <c r="F323" s="859">
        <v>0</v>
      </c>
      <c r="G323" s="859"/>
      <c r="H323" s="859">
        <v>53000</v>
      </c>
      <c r="I323" s="859">
        <v>33670000</v>
      </c>
      <c r="J323" s="859">
        <v>1000000</v>
      </c>
      <c r="K323" s="859">
        <v>0</v>
      </c>
      <c r="L323" s="859">
        <v>0</v>
      </c>
      <c r="M323" s="862">
        <v>0</v>
      </c>
    </row>
    <row r="324" spans="1:13" ht="18.399999999999999" customHeight="1">
      <c r="A324" s="74"/>
      <c r="B324" s="70"/>
      <c r="C324" s="71" t="s">
        <v>4</v>
      </c>
      <c r="D324" s="80" t="s">
        <v>43</v>
      </c>
      <c r="E324" s="859">
        <v>19128119.66</v>
      </c>
      <c r="F324" s="859">
        <v>0</v>
      </c>
      <c r="G324" s="859"/>
      <c r="H324" s="859">
        <v>16604.29</v>
      </c>
      <c r="I324" s="859">
        <v>18961601.370000001</v>
      </c>
      <c r="J324" s="859">
        <v>149914</v>
      </c>
      <c r="K324" s="859">
        <v>0</v>
      </c>
      <c r="L324" s="859">
        <v>0</v>
      </c>
      <c r="M324" s="862">
        <v>0</v>
      </c>
    </row>
    <row r="325" spans="1:13" ht="18.399999999999999" customHeight="1">
      <c r="A325" s="74"/>
      <c r="B325" s="70"/>
      <c r="C325" s="71" t="s">
        <v>4</v>
      </c>
      <c r="D325" s="80" t="s">
        <v>44</v>
      </c>
      <c r="E325" s="260">
        <v>0.55087750655185319</v>
      </c>
      <c r="F325" s="260">
        <v>0</v>
      </c>
      <c r="G325" s="260"/>
      <c r="H325" s="260">
        <v>0.31328849056603775</v>
      </c>
      <c r="I325" s="260">
        <v>0.56316012384912384</v>
      </c>
      <c r="J325" s="260">
        <v>0.14991399999999999</v>
      </c>
      <c r="K325" s="260">
        <v>0</v>
      </c>
      <c r="L325" s="260">
        <v>0</v>
      </c>
      <c r="M325" s="360">
        <v>0</v>
      </c>
    </row>
    <row r="326" spans="1:13" ht="18.399999999999999" customHeight="1">
      <c r="A326" s="76"/>
      <c r="B326" s="77"/>
      <c r="C326" s="78" t="s">
        <v>4</v>
      </c>
      <c r="D326" s="82" t="s">
        <v>45</v>
      </c>
      <c r="E326" s="261">
        <v>0.55087750655185319</v>
      </c>
      <c r="F326" s="261">
        <v>0</v>
      </c>
      <c r="G326" s="261"/>
      <c r="H326" s="261">
        <v>0.31328849056603775</v>
      </c>
      <c r="I326" s="261">
        <v>0.56316012384912384</v>
      </c>
      <c r="J326" s="261">
        <v>0.14991399999999999</v>
      </c>
      <c r="K326" s="261">
        <v>0</v>
      </c>
      <c r="L326" s="261">
        <v>0</v>
      </c>
      <c r="M326" s="361">
        <v>0</v>
      </c>
    </row>
    <row r="327" spans="1:13" ht="18.399999999999999" customHeight="1">
      <c r="A327" s="69" t="s">
        <v>185</v>
      </c>
      <c r="B327" s="70" t="s">
        <v>47</v>
      </c>
      <c r="C327" s="71" t="s">
        <v>186</v>
      </c>
      <c r="D327" s="80" t="s">
        <v>41</v>
      </c>
      <c r="E327" s="859">
        <v>14114000</v>
      </c>
      <c r="F327" s="849">
        <v>0</v>
      </c>
      <c r="G327" s="860"/>
      <c r="H327" s="849">
        <v>25000</v>
      </c>
      <c r="I327" s="849">
        <v>13982000</v>
      </c>
      <c r="J327" s="849">
        <v>107000</v>
      </c>
      <c r="K327" s="849">
        <v>0</v>
      </c>
      <c r="L327" s="849">
        <v>0</v>
      </c>
      <c r="M327" s="861">
        <v>0</v>
      </c>
    </row>
    <row r="328" spans="1:13" ht="18.399999999999999" customHeight="1">
      <c r="A328" s="74"/>
      <c r="B328" s="70"/>
      <c r="C328" s="71"/>
      <c r="D328" s="80" t="s">
        <v>42</v>
      </c>
      <c r="E328" s="859">
        <v>14127025</v>
      </c>
      <c r="F328" s="859">
        <v>0</v>
      </c>
      <c r="G328" s="859"/>
      <c r="H328" s="859">
        <v>25000</v>
      </c>
      <c r="I328" s="859">
        <v>13995025</v>
      </c>
      <c r="J328" s="859">
        <v>107000</v>
      </c>
      <c r="K328" s="859">
        <v>0</v>
      </c>
      <c r="L328" s="859">
        <v>0</v>
      </c>
      <c r="M328" s="862">
        <v>0</v>
      </c>
    </row>
    <row r="329" spans="1:13" ht="18.399999999999999" customHeight="1">
      <c r="A329" s="74"/>
      <c r="B329" s="70"/>
      <c r="C329" s="71"/>
      <c r="D329" s="80" t="s">
        <v>43</v>
      </c>
      <c r="E329" s="859">
        <v>7744198.8400000008</v>
      </c>
      <c r="F329" s="859">
        <v>0</v>
      </c>
      <c r="G329" s="859"/>
      <c r="H329" s="859">
        <v>12944.36</v>
      </c>
      <c r="I329" s="859">
        <v>7730309.8400000008</v>
      </c>
      <c r="J329" s="859">
        <v>944.64</v>
      </c>
      <c r="K329" s="859">
        <v>0</v>
      </c>
      <c r="L329" s="859">
        <v>0</v>
      </c>
      <c r="M329" s="862">
        <v>0</v>
      </c>
    </row>
    <row r="330" spans="1:13" ht="18.399999999999999" customHeight="1">
      <c r="A330" s="74"/>
      <c r="B330" s="70"/>
      <c r="C330" s="71"/>
      <c r="D330" s="80" t="s">
        <v>44</v>
      </c>
      <c r="E330" s="260">
        <v>0.54868916253365463</v>
      </c>
      <c r="F330" s="260">
        <v>0</v>
      </c>
      <c r="G330" s="260"/>
      <c r="H330" s="260">
        <v>0.51777439999999997</v>
      </c>
      <c r="I330" s="260">
        <v>0.55287582892290088</v>
      </c>
      <c r="J330" s="260">
        <v>8.8284112149532717E-3</v>
      </c>
      <c r="K330" s="260">
        <v>0</v>
      </c>
      <c r="L330" s="260">
        <v>0</v>
      </c>
      <c r="M330" s="360">
        <v>0</v>
      </c>
    </row>
    <row r="331" spans="1:13" ht="18.399999999999999" customHeight="1">
      <c r="A331" s="76"/>
      <c r="B331" s="77"/>
      <c r="C331" s="78"/>
      <c r="D331" s="83" t="s">
        <v>45</v>
      </c>
      <c r="E331" s="261">
        <v>0.54818327567198333</v>
      </c>
      <c r="F331" s="261">
        <v>0</v>
      </c>
      <c r="G331" s="261"/>
      <c r="H331" s="261">
        <v>0.51777439999999997</v>
      </c>
      <c r="I331" s="261">
        <v>0.55236127409561619</v>
      </c>
      <c r="J331" s="261">
        <v>8.8284112149532717E-3</v>
      </c>
      <c r="K331" s="261">
        <v>0</v>
      </c>
      <c r="L331" s="261">
        <v>0</v>
      </c>
      <c r="M331" s="361">
        <v>0</v>
      </c>
    </row>
    <row r="332" spans="1:13" ht="18.399999999999999" customHeight="1">
      <c r="A332" s="69" t="s">
        <v>187</v>
      </c>
      <c r="B332" s="70" t="s">
        <v>47</v>
      </c>
      <c r="C332" s="71" t="s">
        <v>188</v>
      </c>
      <c r="D332" s="80" t="s">
        <v>41</v>
      </c>
      <c r="E332" s="859">
        <v>83138000</v>
      </c>
      <c r="F332" s="849">
        <v>79420000</v>
      </c>
      <c r="G332" s="860"/>
      <c r="H332" s="849">
        <v>0</v>
      </c>
      <c r="I332" s="849">
        <v>0</v>
      </c>
      <c r="J332" s="849">
        <v>3476000</v>
      </c>
      <c r="K332" s="849">
        <v>0</v>
      </c>
      <c r="L332" s="849">
        <v>0</v>
      </c>
      <c r="M332" s="861">
        <v>242000</v>
      </c>
    </row>
    <row r="333" spans="1:13" ht="18.399999999999999" customHeight="1">
      <c r="A333" s="74"/>
      <c r="B333" s="70"/>
      <c r="C333" s="71" t="s">
        <v>4</v>
      </c>
      <c r="D333" s="80" t="s">
        <v>42</v>
      </c>
      <c r="E333" s="859">
        <v>83138000</v>
      </c>
      <c r="F333" s="859">
        <v>79420000</v>
      </c>
      <c r="G333" s="859"/>
      <c r="H333" s="859">
        <v>0</v>
      </c>
      <c r="I333" s="859">
        <v>0</v>
      </c>
      <c r="J333" s="859">
        <v>3476000</v>
      </c>
      <c r="K333" s="859">
        <v>0</v>
      </c>
      <c r="L333" s="859">
        <v>0</v>
      </c>
      <c r="M333" s="862">
        <v>242000</v>
      </c>
    </row>
    <row r="334" spans="1:13" ht="18.399999999999999" customHeight="1">
      <c r="A334" s="74"/>
      <c r="B334" s="70"/>
      <c r="C334" s="71" t="s">
        <v>4</v>
      </c>
      <c r="D334" s="80" t="s">
        <v>43</v>
      </c>
      <c r="E334" s="859">
        <v>45895000</v>
      </c>
      <c r="F334" s="859">
        <v>45379000</v>
      </c>
      <c r="G334" s="859"/>
      <c r="H334" s="859">
        <v>0</v>
      </c>
      <c r="I334" s="859">
        <v>0</v>
      </c>
      <c r="J334" s="859">
        <v>400000</v>
      </c>
      <c r="K334" s="859">
        <v>0</v>
      </c>
      <c r="L334" s="859">
        <v>0</v>
      </c>
      <c r="M334" s="862">
        <v>116000</v>
      </c>
    </row>
    <row r="335" spans="1:13" ht="18.399999999999999" customHeight="1">
      <c r="A335" s="74"/>
      <c r="B335" s="70"/>
      <c r="C335" s="71" t="s">
        <v>4</v>
      </c>
      <c r="D335" s="80" t="s">
        <v>44</v>
      </c>
      <c r="E335" s="260">
        <v>0.55203396762010148</v>
      </c>
      <c r="F335" s="260">
        <v>0.57138000503651476</v>
      </c>
      <c r="G335" s="260"/>
      <c r="H335" s="260">
        <v>0</v>
      </c>
      <c r="I335" s="260">
        <v>0</v>
      </c>
      <c r="J335" s="260">
        <v>0.11507479861910241</v>
      </c>
      <c r="K335" s="260">
        <v>0</v>
      </c>
      <c r="L335" s="260">
        <v>0</v>
      </c>
      <c r="M335" s="360">
        <v>0.47933884297520662</v>
      </c>
    </row>
    <row r="336" spans="1:13" ht="18.399999999999999" customHeight="1">
      <c r="A336" s="76"/>
      <c r="B336" s="77"/>
      <c r="C336" s="78" t="s">
        <v>4</v>
      </c>
      <c r="D336" s="82" t="s">
        <v>45</v>
      </c>
      <c r="E336" s="261">
        <v>0.55203396762010148</v>
      </c>
      <c r="F336" s="261">
        <v>0.57138000503651476</v>
      </c>
      <c r="G336" s="261"/>
      <c r="H336" s="261">
        <v>0</v>
      </c>
      <c r="I336" s="261">
        <v>0</v>
      </c>
      <c r="J336" s="261">
        <v>0.11507479861910241</v>
      </c>
      <c r="K336" s="261">
        <v>0</v>
      </c>
      <c r="L336" s="261">
        <v>0</v>
      </c>
      <c r="M336" s="361">
        <v>0.47933884297520662</v>
      </c>
    </row>
    <row r="337" spans="1:13" ht="18.399999999999999" customHeight="1">
      <c r="A337" s="69" t="s">
        <v>189</v>
      </c>
      <c r="B337" s="70" t="s">
        <v>47</v>
      </c>
      <c r="C337" s="71" t="s">
        <v>190</v>
      </c>
      <c r="D337" s="80" t="s">
        <v>41</v>
      </c>
      <c r="E337" s="859">
        <v>32924000</v>
      </c>
      <c r="F337" s="849">
        <v>0</v>
      </c>
      <c r="G337" s="860"/>
      <c r="H337" s="849">
        <v>200000</v>
      </c>
      <c r="I337" s="849">
        <v>32060000</v>
      </c>
      <c r="J337" s="849">
        <v>664000</v>
      </c>
      <c r="K337" s="849">
        <v>0</v>
      </c>
      <c r="L337" s="849">
        <v>0</v>
      </c>
      <c r="M337" s="861">
        <v>0</v>
      </c>
    </row>
    <row r="338" spans="1:13" ht="18.399999999999999" customHeight="1">
      <c r="A338" s="74"/>
      <c r="B338" s="70"/>
      <c r="C338" s="71" t="s">
        <v>4</v>
      </c>
      <c r="D338" s="80" t="s">
        <v>42</v>
      </c>
      <c r="E338" s="859">
        <v>34642225</v>
      </c>
      <c r="F338" s="859">
        <v>0</v>
      </c>
      <c r="G338" s="859"/>
      <c r="H338" s="859">
        <v>200000</v>
      </c>
      <c r="I338" s="859">
        <v>32678225</v>
      </c>
      <c r="J338" s="859">
        <v>1764000</v>
      </c>
      <c r="K338" s="859">
        <v>0</v>
      </c>
      <c r="L338" s="859">
        <v>0</v>
      </c>
      <c r="M338" s="862">
        <v>0</v>
      </c>
    </row>
    <row r="339" spans="1:13" ht="18.399999999999999" customHeight="1">
      <c r="A339" s="74"/>
      <c r="B339" s="70"/>
      <c r="C339" s="71" t="s">
        <v>4</v>
      </c>
      <c r="D339" s="80" t="s">
        <v>43</v>
      </c>
      <c r="E339" s="859">
        <v>9896679.8000000007</v>
      </c>
      <c r="F339" s="859">
        <v>0</v>
      </c>
      <c r="G339" s="859"/>
      <c r="H339" s="859">
        <v>155168.00999999998</v>
      </c>
      <c r="I339" s="859">
        <v>9741511.790000001</v>
      </c>
      <c r="J339" s="859">
        <v>0</v>
      </c>
      <c r="K339" s="859">
        <v>0</v>
      </c>
      <c r="L339" s="859">
        <v>0</v>
      </c>
      <c r="M339" s="862">
        <v>0</v>
      </c>
    </row>
    <row r="340" spans="1:13" ht="18.399999999999999" customHeight="1">
      <c r="A340" s="74"/>
      <c r="B340" s="70"/>
      <c r="C340" s="71" t="s">
        <v>4</v>
      </c>
      <c r="D340" s="80" t="s">
        <v>44</v>
      </c>
      <c r="E340" s="260">
        <v>0.30059165957963796</v>
      </c>
      <c r="F340" s="260">
        <v>0</v>
      </c>
      <c r="G340" s="260"/>
      <c r="H340" s="260">
        <v>0.77584004999999989</v>
      </c>
      <c r="I340" s="260">
        <v>0.30385251996257023</v>
      </c>
      <c r="J340" s="260">
        <v>0</v>
      </c>
      <c r="K340" s="260">
        <v>0</v>
      </c>
      <c r="L340" s="260">
        <v>0</v>
      </c>
      <c r="M340" s="360">
        <v>0</v>
      </c>
    </row>
    <row r="341" spans="1:13" ht="18" customHeight="1">
      <c r="A341" s="76"/>
      <c r="B341" s="77"/>
      <c r="C341" s="78" t="s">
        <v>4</v>
      </c>
      <c r="D341" s="82" t="s">
        <v>45</v>
      </c>
      <c r="E341" s="261">
        <v>0.28568256802211756</v>
      </c>
      <c r="F341" s="261">
        <v>0</v>
      </c>
      <c r="G341" s="261"/>
      <c r="H341" s="261">
        <v>0.77584004999999989</v>
      </c>
      <c r="I341" s="261">
        <v>0.29810406746388463</v>
      </c>
      <c r="J341" s="261">
        <v>0</v>
      </c>
      <c r="K341" s="261">
        <v>0</v>
      </c>
      <c r="L341" s="261">
        <v>0</v>
      </c>
      <c r="M341" s="361">
        <v>0</v>
      </c>
    </row>
    <row r="342" spans="1:13" ht="18.399999999999999" customHeight="1">
      <c r="A342" s="69" t="s">
        <v>191</v>
      </c>
      <c r="B342" s="70" t="s">
        <v>47</v>
      </c>
      <c r="C342" s="71" t="s">
        <v>192</v>
      </c>
      <c r="D342" s="80" t="s">
        <v>41</v>
      </c>
      <c r="E342" s="859">
        <v>25503000</v>
      </c>
      <c r="F342" s="849">
        <v>0</v>
      </c>
      <c r="G342" s="860"/>
      <c r="H342" s="849">
        <v>114000</v>
      </c>
      <c r="I342" s="849">
        <v>20745000</v>
      </c>
      <c r="J342" s="849">
        <v>2225000</v>
      </c>
      <c r="K342" s="849">
        <v>0</v>
      </c>
      <c r="L342" s="849">
        <v>0</v>
      </c>
      <c r="M342" s="861">
        <v>2419000</v>
      </c>
    </row>
    <row r="343" spans="1:13" ht="18.399999999999999" customHeight="1">
      <c r="A343" s="69"/>
      <c r="B343" s="70"/>
      <c r="C343" s="71" t="s">
        <v>4</v>
      </c>
      <c r="D343" s="80" t="s">
        <v>42</v>
      </c>
      <c r="E343" s="859">
        <v>24574928</v>
      </c>
      <c r="F343" s="859">
        <v>0</v>
      </c>
      <c r="G343" s="859"/>
      <c r="H343" s="859">
        <v>126105</v>
      </c>
      <c r="I343" s="859">
        <v>20744623</v>
      </c>
      <c r="J343" s="859">
        <v>2228200</v>
      </c>
      <c r="K343" s="859">
        <v>0</v>
      </c>
      <c r="L343" s="859">
        <v>0</v>
      </c>
      <c r="M343" s="862">
        <v>1476000</v>
      </c>
    </row>
    <row r="344" spans="1:13" ht="18.399999999999999" customHeight="1">
      <c r="A344" s="74"/>
      <c r="B344" s="70"/>
      <c r="C344" s="71" t="s">
        <v>4</v>
      </c>
      <c r="D344" s="80" t="s">
        <v>43</v>
      </c>
      <c r="E344" s="859">
        <v>9325063.610000005</v>
      </c>
      <c r="F344" s="859">
        <v>0</v>
      </c>
      <c r="G344" s="859"/>
      <c r="H344" s="859">
        <v>25213.82</v>
      </c>
      <c r="I344" s="859">
        <v>8910465.1000000052</v>
      </c>
      <c r="J344" s="859">
        <v>105789.79</v>
      </c>
      <c r="K344" s="859">
        <v>0</v>
      </c>
      <c r="L344" s="859">
        <v>0</v>
      </c>
      <c r="M344" s="862">
        <v>283594.89999999997</v>
      </c>
    </row>
    <row r="345" spans="1:13" ht="18.399999999999999" customHeight="1">
      <c r="A345" s="74"/>
      <c r="B345" s="70"/>
      <c r="C345" s="71" t="s">
        <v>4</v>
      </c>
      <c r="D345" s="80" t="s">
        <v>44</v>
      </c>
      <c r="E345" s="260">
        <v>0.36564575187232895</v>
      </c>
      <c r="F345" s="260">
        <v>0</v>
      </c>
      <c r="G345" s="260"/>
      <c r="H345" s="260">
        <v>0.22117385964912281</v>
      </c>
      <c r="I345" s="260">
        <v>0.42952350445890602</v>
      </c>
      <c r="J345" s="260">
        <v>4.7545973033707861E-2</v>
      </c>
      <c r="K345" s="260">
        <v>0</v>
      </c>
      <c r="L345" s="260">
        <v>0</v>
      </c>
      <c r="M345" s="360">
        <v>0.11723642000826787</v>
      </c>
    </row>
    <row r="346" spans="1:13" ht="18.399999999999999" customHeight="1">
      <c r="A346" s="76"/>
      <c r="B346" s="77"/>
      <c r="C346" s="78" t="s">
        <v>4</v>
      </c>
      <c r="D346" s="82" t="s">
        <v>45</v>
      </c>
      <c r="E346" s="261">
        <v>0.37945436137188299</v>
      </c>
      <c r="F346" s="261">
        <v>0</v>
      </c>
      <c r="G346" s="261"/>
      <c r="H346" s="261">
        <v>0.199943063320249</v>
      </c>
      <c r="I346" s="261">
        <v>0.42953131035449549</v>
      </c>
      <c r="J346" s="261">
        <v>4.7477690512521313E-2</v>
      </c>
      <c r="K346" s="261">
        <v>0</v>
      </c>
      <c r="L346" s="261">
        <v>0</v>
      </c>
      <c r="M346" s="361">
        <v>0.19213746612466123</v>
      </c>
    </row>
    <row r="347" spans="1:13" ht="18.399999999999999" hidden="1" customHeight="1">
      <c r="A347" s="69" t="s">
        <v>193</v>
      </c>
      <c r="B347" s="70" t="s">
        <v>47</v>
      </c>
      <c r="C347" s="71" t="s">
        <v>194</v>
      </c>
      <c r="D347" s="80" t="s">
        <v>41</v>
      </c>
      <c r="E347" s="859">
        <v>0</v>
      </c>
      <c r="F347" s="849">
        <v>0</v>
      </c>
      <c r="G347" s="860"/>
      <c r="H347" s="849">
        <v>0</v>
      </c>
      <c r="I347" s="849">
        <v>0</v>
      </c>
      <c r="J347" s="849">
        <v>0</v>
      </c>
      <c r="K347" s="849">
        <v>0</v>
      </c>
      <c r="L347" s="849">
        <v>0</v>
      </c>
      <c r="M347" s="861">
        <v>0</v>
      </c>
    </row>
    <row r="348" spans="1:13" ht="18.399999999999999" hidden="1" customHeight="1">
      <c r="A348" s="74"/>
      <c r="B348" s="70"/>
      <c r="C348" s="71"/>
      <c r="D348" s="80" t="s">
        <v>42</v>
      </c>
      <c r="E348" s="859">
        <v>0</v>
      </c>
      <c r="F348" s="859">
        <v>0</v>
      </c>
      <c r="G348" s="859"/>
      <c r="H348" s="859">
        <v>0</v>
      </c>
      <c r="I348" s="859">
        <v>0</v>
      </c>
      <c r="J348" s="859">
        <v>0</v>
      </c>
      <c r="K348" s="859">
        <v>0</v>
      </c>
      <c r="L348" s="859">
        <v>0</v>
      </c>
      <c r="M348" s="862">
        <v>0</v>
      </c>
    </row>
    <row r="349" spans="1:13" ht="18.399999999999999" hidden="1" customHeight="1">
      <c r="A349" s="74"/>
      <c r="B349" s="70"/>
      <c r="C349" s="71"/>
      <c r="D349" s="80" t="s">
        <v>43</v>
      </c>
      <c r="E349" s="859">
        <v>0</v>
      </c>
      <c r="F349" s="859">
        <v>0</v>
      </c>
      <c r="G349" s="859"/>
      <c r="H349" s="859">
        <v>0</v>
      </c>
      <c r="I349" s="859">
        <v>0</v>
      </c>
      <c r="J349" s="859">
        <v>0</v>
      </c>
      <c r="K349" s="859">
        <v>0</v>
      </c>
      <c r="L349" s="859">
        <v>0</v>
      </c>
      <c r="M349" s="862">
        <v>0</v>
      </c>
    </row>
    <row r="350" spans="1:13" ht="18.399999999999999" hidden="1" customHeight="1">
      <c r="A350" s="74"/>
      <c r="B350" s="70"/>
      <c r="C350" s="71"/>
      <c r="D350" s="80" t="s">
        <v>44</v>
      </c>
      <c r="E350" s="260">
        <v>0</v>
      </c>
      <c r="F350" s="260">
        <v>0</v>
      </c>
      <c r="G350" s="260"/>
      <c r="H350" s="260">
        <v>0</v>
      </c>
      <c r="I350" s="260">
        <v>0</v>
      </c>
      <c r="J350" s="260">
        <v>0</v>
      </c>
      <c r="K350" s="260">
        <v>0</v>
      </c>
      <c r="L350" s="260">
        <v>0</v>
      </c>
      <c r="M350" s="360">
        <v>0</v>
      </c>
    </row>
    <row r="351" spans="1:13" ht="18.399999999999999" hidden="1" customHeight="1">
      <c r="A351" s="76"/>
      <c r="B351" s="77"/>
      <c r="C351" s="78"/>
      <c r="D351" s="82" t="s">
        <v>45</v>
      </c>
      <c r="E351" s="261">
        <v>0</v>
      </c>
      <c r="F351" s="261">
        <v>0</v>
      </c>
      <c r="G351" s="261"/>
      <c r="H351" s="261">
        <v>0</v>
      </c>
      <c r="I351" s="261">
        <v>0</v>
      </c>
      <c r="J351" s="261">
        <v>0</v>
      </c>
      <c r="K351" s="261">
        <v>0</v>
      </c>
      <c r="L351" s="261">
        <v>0</v>
      </c>
      <c r="M351" s="361">
        <v>0</v>
      </c>
    </row>
    <row r="352" spans="1:13" ht="18.399999999999999" customHeight="1">
      <c r="A352" s="69" t="s">
        <v>195</v>
      </c>
      <c r="B352" s="70" t="s">
        <v>47</v>
      </c>
      <c r="C352" s="71" t="s">
        <v>196</v>
      </c>
      <c r="D352" s="80" t="s">
        <v>41</v>
      </c>
      <c r="E352" s="859">
        <v>36637000</v>
      </c>
      <c r="F352" s="849">
        <v>0</v>
      </c>
      <c r="G352" s="860"/>
      <c r="H352" s="849">
        <v>60000</v>
      </c>
      <c r="I352" s="849">
        <v>33073000</v>
      </c>
      <c r="J352" s="849">
        <v>1147000</v>
      </c>
      <c r="K352" s="849">
        <v>0</v>
      </c>
      <c r="L352" s="849">
        <v>0</v>
      </c>
      <c r="M352" s="861">
        <v>2357000</v>
      </c>
    </row>
    <row r="353" spans="1:13" ht="18.399999999999999" customHeight="1">
      <c r="A353" s="74"/>
      <c r="B353" s="70"/>
      <c r="C353" s="71" t="s">
        <v>4</v>
      </c>
      <c r="D353" s="80" t="s">
        <v>42</v>
      </c>
      <c r="E353" s="859">
        <v>39030757</v>
      </c>
      <c r="F353" s="859">
        <v>0</v>
      </c>
      <c r="G353" s="859"/>
      <c r="H353" s="859">
        <v>60000</v>
      </c>
      <c r="I353" s="859">
        <v>33353000</v>
      </c>
      <c r="J353" s="859">
        <v>867000</v>
      </c>
      <c r="K353" s="859">
        <v>0</v>
      </c>
      <c r="L353" s="859">
        <v>0</v>
      </c>
      <c r="M353" s="862">
        <v>4750757</v>
      </c>
    </row>
    <row r="354" spans="1:13" ht="18.399999999999999" customHeight="1">
      <c r="A354" s="74"/>
      <c r="B354" s="70"/>
      <c r="C354" s="71" t="s">
        <v>4</v>
      </c>
      <c r="D354" s="80" t="s">
        <v>43</v>
      </c>
      <c r="E354" s="859">
        <v>21220554.600000005</v>
      </c>
      <c r="F354" s="859">
        <v>0</v>
      </c>
      <c r="G354" s="859"/>
      <c r="H354" s="859">
        <v>20650.88</v>
      </c>
      <c r="I354" s="859">
        <v>18839358.720000006</v>
      </c>
      <c r="J354" s="859">
        <v>175800</v>
      </c>
      <c r="K354" s="859">
        <v>0</v>
      </c>
      <c r="L354" s="859">
        <v>0</v>
      </c>
      <c r="M354" s="862">
        <v>2184745</v>
      </c>
    </row>
    <row r="355" spans="1:13" ht="18.399999999999999" customHeight="1">
      <c r="A355" s="74"/>
      <c r="B355" s="70"/>
      <c r="C355" s="71" t="s">
        <v>4</v>
      </c>
      <c r="D355" s="80" t="s">
        <v>44</v>
      </c>
      <c r="E355" s="260">
        <v>0.57921103256271</v>
      </c>
      <c r="F355" s="260">
        <v>0</v>
      </c>
      <c r="G355" s="260"/>
      <c r="H355" s="260">
        <v>0.34418133333333334</v>
      </c>
      <c r="I355" s="260">
        <v>0.56962956853022118</v>
      </c>
      <c r="J355" s="260">
        <v>0.15326939843068876</v>
      </c>
      <c r="K355" s="260">
        <v>0</v>
      </c>
      <c r="L355" s="260">
        <v>0</v>
      </c>
      <c r="M355" s="360">
        <v>0.92691769198133223</v>
      </c>
    </row>
    <row r="356" spans="1:13" ht="18.399999999999999" customHeight="1">
      <c r="A356" s="76"/>
      <c r="B356" s="77"/>
      <c r="C356" s="78" t="s">
        <v>4</v>
      </c>
      <c r="D356" s="79" t="s">
        <v>45</v>
      </c>
      <c r="E356" s="362">
        <v>0.54368800994559252</v>
      </c>
      <c r="F356" s="261">
        <v>0</v>
      </c>
      <c r="G356" s="261"/>
      <c r="H356" s="261">
        <v>0.34418133333333334</v>
      </c>
      <c r="I356" s="261">
        <v>0.56484750157407149</v>
      </c>
      <c r="J356" s="261">
        <v>0.2027681660899654</v>
      </c>
      <c r="K356" s="261">
        <v>0</v>
      </c>
      <c r="L356" s="261">
        <v>0</v>
      </c>
      <c r="M356" s="361">
        <v>0.45987302655134749</v>
      </c>
    </row>
    <row r="357" spans="1:13" ht="18.399999999999999" customHeight="1">
      <c r="A357" s="69" t="s">
        <v>197</v>
      </c>
      <c r="B357" s="70" t="s">
        <v>47</v>
      </c>
      <c r="C357" s="71" t="s">
        <v>198</v>
      </c>
      <c r="D357" s="72" t="s">
        <v>41</v>
      </c>
      <c r="E357" s="863">
        <v>17700473000</v>
      </c>
      <c r="F357" s="849">
        <v>17381475000</v>
      </c>
      <c r="G357" s="860"/>
      <c r="H357" s="849">
        <v>307879000</v>
      </c>
      <c r="I357" s="849">
        <v>11119000</v>
      </c>
      <c r="J357" s="849">
        <v>0</v>
      </c>
      <c r="K357" s="849">
        <v>0</v>
      </c>
      <c r="L357" s="849">
        <v>0</v>
      </c>
      <c r="M357" s="861">
        <v>0</v>
      </c>
    </row>
    <row r="358" spans="1:13" ht="18.399999999999999" customHeight="1">
      <c r="A358" s="74"/>
      <c r="B358" s="70"/>
      <c r="C358" s="71" t="s">
        <v>199</v>
      </c>
      <c r="D358" s="80" t="s">
        <v>42</v>
      </c>
      <c r="E358" s="859">
        <v>17700477900</v>
      </c>
      <c r="F358" s="859">
        <v>17381475000</v>
      </c>
      <c r="G358" s="859"/>
      <c r="H358" s="859">
        <v>307883900</v>
      </c>
      <c r="I358" s="859">
        <v>11119000</v>
      </c>
      <c r="J358" s="859">
        <v>0</v>
      </c>
      <c r="K358" s="859">
        <v>0</v>
      </c>
      <c r="L358" s="859">
        <v>0</v>
      </c>
      <c r="M358" s="862">
        <v>0</v>
      </c>
    </row>
    <row r="359" spans="1:13" ht="18.399999999999999" customHeight="1">
      <c r="A359" s="74"/>
      <c r="B359" s="70"/>
      <c r="C359" s="71" t="s">
        <v>4</v>
      </c>
      <c r="D359" s="80" t="s">
        <v>43</v>
      </c>
      <c r="E359" s="859">
        <v>11404004900</v>
      </c>
      <c r="F359" s="859">
        <v>11207066907.26</v>
      </c>
      <c r="G359" s="859"/>
      <c r="H359" s="859">
        <v>190340088.74000001</v>
      </c>
      <c r="I359" s="859">
        <v>6597904</v>
      </c>
      <c r="J359" s="859">
        <v>0</v>
      </c>
      <c r="K359" s="859">
        <v>0</v>
      </c>
      <c r="L359" s="859">
        <v>0</v>
      </c>
      <c r="M359" s="862">
        <v>0</v>
      </c>
    </row>
    <row r="360" spans="1:13" ht="18.399999999999999" customHeight="1">
      <c r="A360" s="74"/>
      <c r="B360" s="70"/>
      <c r="C360" s="71" t="s">
        <v>4</v>
      </c>
      <c r="D360" s="80" t="s">
        <v>44</v>
      </c>
      <c r="E360" s="260">
        <v>0.64427684503120342</v>
      </c>
      <c r="F360" s="260">
        <v>0.64477076354337015</v>
      </c>
      <c r="G360" s="260"/>
      <c r="H360" s="260">
        <v>0.61823017724495666</v>
      </c>
      <c r="I360" s="260">
        <v>0.59339005306232573</v>
      </c>
      <c r="J360" s="260">
        <v>0</v>
      </c>
      <c r="K360" s="260">
        <v>0</v>
      </c>
      <c r="L360" s="260">
        <v>0</v>
      </c>
      <c r="M360" s="360">
        <v>0</v>
      </c>
    </row>
    <row r="361" spans="1:13" ht="18.399999999999999" customHeight="1">
      <c r="A361" s="76"/>
      <c r="B361" s="77"/>
      <c r="C361" s="78" t="s">
        <v>4</v>
      </c>
      <c r="D361" s="82" t="s">
        <v>45</v>
      </c>
      <c r="E361" s="261">
        <v>0.64427666667689243</v>
      </c>
      <c r="F361" s="261">
        <v>0.64477076354337015</v>
      </c>
      <c r="G361" s="261"/>
      <c r="H361" s="261">
        <v>0.61822033805600096</v>
      </c>
      <c r="I361" s="261">
        <v>0.59339005306232573</v>
      </c>
      <c r="J361" s="261">
        <v>0</v>
      </c>
      <c r="K361" s="261">
        <v>0</v>
      </c>
      <c r="L361" s="261">
        <v>0</v>
      </c>
      <c r="M361" s="361">
        <v>0</v>
      </c>
    </row>
    <row r="362" spans="1:13" ht="18.399999999999999" customHeight="1">
      <c r="A362" s="69" t="s">
        <v>200</v>
      </c>
      <c r="B362" s="70" t="s">
        <v>47</v>
      </c>
      <c r="C362" s="71" t="s">
        <v>201</v>
      </c>
      <c r="D362" s="72" t="s">
        <v>41</v>
      </c>
      <c r="E362" s="859">
        <v>60447813000</v>
      </c>
      <c r="F362" s="849">
        <v>50325494000</v>
      </c>
      <c r="G362" s="860"/>
      <c r="H362" s="849">
        <v>6353147000</v>
      </c>
      <c r="I362" s="849">
        <v>3769172000</v>
      </c>
      <c r="J362" s="849">
        <v>0</v>
      </c>
      <c r="K362" s="849">
        <v>0</v>
      </c>
      <c r="L362" s="849">
        <v>0</v>
      </c>
      <c r="M362" s="861">
        <v>0</v>
      </c>
    </row>
    <row r="363" spans="1:13" ht="18.399999999999999" customHeight="1">
      <c r="A363" s="74"/>
      <c r="B363" s="70"/>
      <c r="C363" s="71" t="s">
        <v>4</v>
      </c>
      <c r="D363" s="75" t="s">
        <v>42</v>
      </c>
      <c r="E363" s="859">
        <v>60447903417</v>
      </c>
      <c r="F363" s="859">
        <v>50325494000</v>
      </c>
      <c r="G363" s="859"/>
      <c r="H363" s="859">
        <v>6353237417</v>
      </c>
      <c r="I363" s="859">
        <v>3769172000</v>
      </c>
      <c r="J363" s="859">
        <v>0</v>
      </c>
      <c r="K363" s="859">
        <v>0</v>
      </c>
      <c r="L363" s="859">
        <v>0</v>
      </c>
      <c r="M363" s="862">
        <v>0</v>
      </c>
    </row>
    <row r="364" spans="1:13" ht="18.399999999999999" customHeight="1">
      <c r="A364" s="74"/>
      <c r="B364" s="70"/>
      <c r="C364" s="71" t="s">
        <v>4</v>
      </c>
      <c r="D364" s="75" t="s">
        <v>43</v>
      </c>
      <c r="E364" s="859">
        <v>34144015667.040001</v>
      </c>
      <c r="F364" s="859">
        <v>28015036211.079998</v>
      </c>
      <c r="G364" s="859"/>
      <c r="H364" s="859">
        <v>4164167928.0600004</v>
      </c>
      <c r="I364" s="859">
        <v>1964811527.9000001</v>
      </c>
      <c r="J364" s="859">
        <v>0</v>
      </c>
      <c r="K364" s="859">
        <v>0</v>
      </c>
      <c r="L364" s="859">
        <v>0</v>
      </c>
      <c r="M364" s="862">
        <v>0</v>
      </c>
    </row>
    <row r="365" spans="1:13" ht="18.399999999999999" customHeight="1">
      <c r="A365" s="74"/>
      <c r="B365" s="70"/>
      <c r="C365" s="71" t="s">
        <v>4</v>
      </c>
      <c r="D365" s="75" t="s">
        <v>44</v>
      </c>
      <c r="E365" s="260">
        <v>0.56485113310948076</v>
      </c>
      <c r="F365" s="260">
        <v>0.55667682489276704</v>
      </c>
      <c r="G365" s="260"/>
      <c r="H365" s="260">
        <v>0.65544964221038804</v>
      </c>
      <c r="I365" s="260">
        <v>0.52128465559544646</v>
      </c>
      <c r="J365" s="260">
        <v>0</v>
      </c>
      <c r="K365" s="260">
        <v>0</v>
      </c>
      <c r="L365" s="260">
        <v>0</v>
      </c>
      <c r="M365" s="360">
        <v>0</v>
      </c>
    </row>
    <row r="366" spans="1:13" ht="18.399999999999999" customHeight="1">
      <c r="A366" s="76"/>
      <c r="B366" s="77"/>
      <c r="C366" s="78" t="s">
        <v>4</v>
      </c>
      <c r="D366" s="79" t="s">
        <v>45</v>
      </c>
      <c r="E366" s="261">
        <v>0.56485028821425665</v>
      </c>
      <c r="F366" s="261">
        <v>0.55667682489276704</v>
      </c>
      <c r="G366" s="261"/>
      <c r="H366" s="261">
        <v>0.65544031408577852</v>
      </c>
      <c r="I366" s="261">
        <v>0.52128465559544646</v>
      </c>
      <c r="J366" s="261">
        <v>0</v>
      </c>
      <c r="K366" s="261">
        <v>0</v>
      </c>
      <c r="L366" s="261">
        <v>0</v>
      </c>
      <c r="M366" s="361">
        <v>0</v>
      </c>
    </row>
    <row r="367" spans="1:13" ht="18.399999999999999" customHeight="1">
      <c r="A367" s="69" t="s">
        <v>202</v>
      </c>
      <c r="B367" s="70" t="s">
        <v>47</v>
      </c>
      <c r="C367" s="71" t="s">
        <v>442</v>
      </c>
      <c r="D367" s="72" t="s">
        <v>41</v>
      </c>
      <c r="E367" s="859">
        <v>50005000</v>
      </c>
      <c r="F367" s="849">
        <v>0</v>
      </c>
      <c r="G367" s="860"/>
      <c r="H367" s="849">
        <v>55000</v>
      </c>
      <c r="I367" s="849">
        <v>49810000</v>
      </c>
      <c r="J367" s="849">
        <v>140000</v>
      </c>
      <c r="K367" s="849">
        <v>0</v>
      </c>
      <c r="L367" s="849">
        <v>0</v>
      </c>
      <c r="M367" s="861">
        <v>0</v>
      </c>
    </row>
    <row r="368" spans="1:13" ht="18.399999999999999" customHeight="1">
      <c r="A368" s="74"/>
      <c r="B368" s="70"/>
      <c r="C368" s="71" t="s">
        <v>443</v>
      </c>
      <c r="D368" s="75" t="s">
        <v>42</v>
      </c>
      <c r="E368" s="859">
        <v>51310034</v>
      </c>
      <c r="F368" s="859">
        <v>0</v>
      </c>
      <c r="G368" s="859"/>
      <c r="H368" s="859">
        <v>73049.34</v>
      </c>
      <c r="I368" s="859">
        <v>51096984.659999996</v>
      </c>
      <c r="J368" s="859">
        <v>140000</v>
      </c>
      <c r="K368" s="859">
        <v>0</v>
      </c>
      <c r="L368" s="859">
        <v>0</v>
      </c>
      <c r="M368" s="862">
        <v>0</v>
      </c>
    </row>
    <row r="369" spans="1:13" ht="18.399999999999999" customHeight="1">
      <c r="A369" s="74"/>
      <c r="B369" s="70"/>
      <c r="C369" s="71" t="s">
        <v>4</v>
      </c>
      <c r="D369" s="75" t="s">
        <v>43</v>
      </c>
      <c r="E369" s="859">
        <v>27074491.700000003</v>
      </c>
      <c r="F369" s="859">
        <v>0</v>
      </c>
      <c r="G369" s="859"/>
      <c r="H369" s="859">
        <v>31463.32</v>
      </c>
      <c r="I369" s="859">
        <v>26993828.380000003</v>
      </c>
      <c r="J369" s="859">
        <v>49200</v>
      </c>
      <c r="K369" s="859">
        <v>0</v>
      </c>
      <c r="L369" s="859">
        <v>0</v>
      </c>
      <c r="M369" s="862">
        <v>0</v>
      </c>
    </row>
    <row r="370" spans="1:13" ht="18.399999999999999" customHeight="1">
      <c r="A370" s="74"/>
      <c r="B370" s="70"/>
      <c r="C370" s="71" t="s">
        <v>4</v>
      </c>
      <c r="D370" s="75" t="s">
        <v>44</v>
      </c>
      <c r="E370" s="260">
        <v>0.54143569043095696</v>
      </c>
      <c r="F370" s="260">
        <v>0</v>
      </c>
      <c r="G370" s="260"/>
      <c r="H370" s="260">
        <v>0.57206036363636359</v>
      </c>
      <c r="I370" s="260">
        <v>0.54193592411162428</v>
      </c>
      <c r="J370" s="260">
        <v>0.35142857142857142</v>
      </c>
      <c r="K370" s="260">
        <v>0</v>
      </c>
      <c r="L370" s="260">
        <v>0</v>
      </c>
      <c r="M370" s="360">
        <v>0</v>
      </c>
    </row>
    <row r="371" spans="1:13" ht="18.399999999999999" customHeight="1">
      <c r="A371" s="76"/>
      <c r="B371" s="77"/>
      <c r="C371" s="78" t="s">
        <v>4</v>
      </c>
      <c r="D371" s="79" t="s">
        <v>45</v>
      </c>
      <c r="E371" s="261">
        <v>0.52766466106804766</v>
      </c>
      <c r="F371" s="261">
        <v>0</v>
      </c>
      <c r="G371" s="261"/>
      <c r="H371" s="261">
        <v>0.43071326859352871</v>
      </c>
      <c r="I371" s="261">
        <v>0.52828613194334828</v>
      </c>
      <c r="J371" s="261">
        <v>0.35142857142857142</v>
      </c>
      <c r="K371" s="261">
        <v>0</v>
      </c>
      <c r="L371" s="261">
        <v>0</v>
      </c>
      <c r="M371" s="361">
        <v>0</v>
      </c>
    </row>
    <row r="372" spans="1:13" ht="18.399999999999999" customHeight="1">
      <c r="A372" s="69" t="s">
        <v>203</v>
      </c>
      <c r="B372" s="70" t="s">
        <v>47</v>
      </c>
      <c r="C372" s="71" t="s">
        <v>204</v>
      </c>
      <c r="D372" s="80" t="s">
        <v>41</v>
      </c>
      <c r="E372" s="859">
        <v>27803000</v>
      </c>
      <c r="F372" s="849">
        <v>0</v>
      </c>
      <c r="G372" s="860"/>
      <c r="H372" s="849">
        <v>14000</v>
      </c>
      <c r="I372" s="849">
        <v>27211000</v>
      </c>
      <c r="J372" s="849">
        <v>578000</v>
      </c>
      <c r="K372" s="849">
        <v>0</v>
      </c>
      <c r="L372" s="849">
        <v>0</v>
      </c>
      <c r="M372" s="861">
        <v>0</v>
      </c>
    </row>
    <row r="373" spans="1:13" ht="18" customHeight="1">
      <c r="A373" s="74"/>
      <c r="B373" s="70"/>
      <c r="C373" s="71" t="s">
        <v>4</v>
      </c>
      <c r="D373" s="80" t="s">
        <v>42</v>
      </c>
      <c r="E373" s="859">
        <v>27803000</v>
      </c>
      <c r="F373" s="859">
        <v>0</v>
      </c>
      <c r="G373" s="859"/>
      <c r="H373" s="859">
        <v>14000</v>
      </c>
      <c r="I373" s="859">
        <v>27211000</v>
      </c>
      <c r="J373" s="859">
        <v>578000</v>
      </c>
      <c r="K373" s="859">
        <v>0</v>
      </c>
      <c r="L373" s="859">
        <v>0</v>
      </c>
      <c r="M373" s="862">
        <v>0</v>
      </c>
    </row>
    <row r="374" spans="1:13" ht="18.399999999999999" customHeight="1">
      <c r="A374" s="74"/>
      <c r="B374" s="70"/>
      <c r="C374" s="71" t="s">
        <v>4</v>
      </c>
      <c r="D374" s="80" t="s">
        <v>43</v>
      </c>
      <c r="E374" s="859">
        <v>15503710.440000001</v>
      </c>
      <c r="F374" s="859">
        <v>0</v>
      </c>
      <c r="G374" s="859"/>
      <c r="H374" s="859">
        <v>8219</v>
      </c>
      <c r="I374" s="859">
        <v>15415177.360000001</v>
      </c>
      <c r="J374" s="859">
        <v>80314.080000000002</v>
      </c>
      <c r="K374" s="859">
        <v>0</v>
      </c>
      <c r="L374" s="859">
        <v>0</v>
      </c>
      <c r="M374" s="862">
        <v>0</v>
      </c>
    </row>
    <row r="375" spans="1:13" ht="18.399999999999999" customHeight="1">
      <c r="A375" s="74"/>
      <c r="B375" s="70"/>
      <c r="C375" s="71" t="s">
        <v>4</v>
      </c>
      <c r="D375" s="80" t="s">
        <v>44</v>
      </c>
      <c r="E375" s="260">
        <v>0.55762725029673066</v>
      </c>
      <c r="F375" s="260">
        <v>0</v>
      </c>
      <c r="G375" s="260"/>
      <c r="H375" s="260">
        <v>0.58707142857142858</v>
      </c>
      <c r="I375" s="260">
        <v>0.56650536033221865</v>
      </c>
      <c r="J375" s="260">
        <v>0.13895169550173012</v>
      </c>
      <c r="K375" s="260">
        <v>0</v>
      </c>
      <c r="L375" s="260">
        <v>0</v>
      </c>
      <c r="M375" s="360">
        <v>0</v>
      </c>
    </row>
    <row r="376" spans="1:13" ht="18.399999999999999" customHeight="1">
      <c r="A376" s="76"/>
      <c r="B376" s="77"/>
      <c r="C376" s="78" t="s">
        <v>4</v>
      </c>
      <c r="D376" s="80" t="s">
        <v>45</v>
      </c>
      <c r="E376" s="261">
        <v>0.55762725029673066</v>
      </c>
      <c r="F376" s="261">
        <v>0</v>
      </c>
      <c r="G376" s="261"/>
      <c r="H376" s="261">
        <v>0.58707142857142858</v>
      </c>
      <c r="I376" s="261">
        <v>0.56650536033221865</v>
      </c>
      <c r="J376" s="261">
        <v>0.13895169550173012</v>
      </c>
      <c r="K376" s="261">
        <v>0</v>
      </c>
      <c r="L376" s="261">
        <v>0</v>
      </c>
      <c r="M376" s="361">
        <v>0</v>
      </c>
    </row>
    <row r="377" spans="1:13" ht="18.399999999999999" customHeight="1">
      <c r="A377" s="88" t="s">
        <v>205</v>
      </c>
      <c r="B377" s="89" t="s">
        <v>47</v>
      </c>
      <c r="C377" s="70" t="s">
        <v>206</v>
      </c>
      <c r="D377" s="81" t="s">
        <v>41</v>
      </c>
      <c r="E377" s="859">
        <v>117126000</v>
      </c>
      <c r="F377" s="849">
        <v>0</v>
      </c>
      <c r="G377" s="860"/>
      <c r="H377" s="849">
        <v>250000</v>
      </c>
      <c r="I377" s="849">
        <v>91234000</v>
      </c>
      <c r="J377" s="849">
        <v>15148000</v>
      </c>
      <c r="K377" s="849">
        <v>0</v>
      </c>
      <c r="L377" s="849">
        <v>0</v>
      </c>
      <c r="M377" s="861">
        <v>10494000</v>
      </c>
    </row>
    <row r="378" spans="1:13" ht="18.399999999999999" customHeight="1">
      <c r="A378" s="74"/>
      <c r="B378" s="70"/>
      <c r="C378" s="71" t="s">
        <v>207</v>
      </c>
      <c r="D378" s="80" t="s">
        <v>42</v>
      </c>
      <c r="E378" s="859">
        <v>117278250</v>
      </c>
      <c r="F378" s="859">
        <v>0</v>
      </c>
      <c r="G378" s="859"/>
      <c r="H378" s="859">
        <v>250000</v>
      </c>
      <c r="I378" s="859">
        <v>91386250</v>
      </c>
      <c r="J378" s="859">
        <v>15148000</v>
      </c>
      <c r="K378" s="859">
        <v>0</v>
      </c>
      <c r="L378" s="859">
        <v>0</v>
      </c>
      <c r="M378" s="862">
        <v>10494000</v>
      </c>
    </row>
    <row r="379" spans="1:13" ht="18.399999999999999" customHeight="1">
      <c r="A379" s="74"/>
      <c r="B379" s="70"/>
      <c r="C379" s="71" t="s">
        <v>4</v>
      </c>
      <c r="D379" s="80" t="s">
        <v>43</v>
      </c>
      <c r="E379" s="859">
        <v>58816360.809999987</v>
      </c>
      <c r="F379" s="859">
        <v>0</v>
      </c>
      <c r="G379" s="859"/>
      <c r="H379" s="859">
        <v>85577.41</v>
      </c>
      <c r="I379" s="859">
        <v>50077546.309999995</v>
      </c>
      <c r="J379" s="859">
        <v>2061469.44</v>
      </c>
      <c r="K379" s="859">
        <v>0</v>
      </c>
      <c r="L379" s="859">
        <v>0</v>
      </c>
      <c r="M379" s="862">
        <v>6591767.6500000013</v>
      </c>
    </row>
    <row r="380" spans="1:13" ht="18.399999999999999" customHeight="1">
      <c r="A380" s="74"/>
      <c r="B380" s="70"/>
      <c r="C380" s="71" t="s">
        <v>4</v>
      </c>
      <c r="D380" s="80" t="s">
        <v>44</v>
      </c>
      <c r="E380" s="260">
        <v>0.50216314746512292</v>
      </c>
      <c r="F380" s="260">
        <v>0</v>
      </c>
      <c r="G380" s="260"/>
      <c r="H380" s="260">
        <v>0.34230964000000003</v>
      </c>
      <c r="I380" s="260">
        <v>0.54889127200385812</v>
      </c>
      <c r="J380" s="260">
        <v>0.13608855558489569</v>
      </c>
      <c r="K380" s="260">
        <v>0</v>
      </c>
      <c r="L380" s="260">
        <v>0</v>
      </c>
      <c r="M380" s="360">
        <v>0.62814633600152481</v>
      </c>
    </row>
    <row r="381" spans="1:13" ht="18.399999999999999" customHeight="1">
      <c r="A381" s="76"/>
      <c r="B381" s="77"/>
      <c r="C381" s="78" t="s">
        <v>4</v>
      </c>
      <c r="D381" s="82" t="s">
        <v>45</v>
      </c>
      <c r="E381" s="261">
        <v>0.50151124193957519</v>
      </c>
      <c r="F381" s="261">
        <v>0</v>
      </c>
      <c r="G381" s="261"/>
      <c r="H381" s="261">
        <v>0.34230964000000003</v>
      </c>
      <c r="I381" s="261">
        <v>0.54797681609651339</v>
      </c>
      <c r="J381" s="261">
        <v>0.13608855558489569</v>
      </c>
      <c r="K381" s="261">
        <v>0</v>
      </c>
      <c r="L381" s="261">
        <v>0</v>
      </c>
      <c r="M381" s="361">
        <v>0.62814633600152481</v>
      </c>
    </row>
    <row r="382" spans="1:13" ht="18.399999999999999" customHeight="1">
      <c r="A382" s="69" t="s">
        <v>208</v>
      </c>
      <c r="B382" s="70" t="s">
        <v>47</v>
      </c>
      <c r="C382" s="71" t="s">
        <v>230</v>
      </c>
      <c r="D382" s="72" t="s">
        <v>41</v>
      </c>
      <c r="E382" s="863">
        <v>29200000000</v>
      </c>
      <c r="F382" s="849">
        <v>0</v>
      </c>
      <c r="G382" s="860"/>
      <c r="H382" s="849">
        <v>0</v>
      </c>
      <c r="I382" s="849">
        <v>100000</v>
      </c>
      <c r="J382" s="849">
        <v>0</v>
      </c>
      <c r="K382" s="849">
        <v>29199900000</v>
      </c>
      <c r="L382" s="849">
        <v>0</v>
      </c>
      <c r="M382" s="861">
        <v>0</v>
      </c>
    </row>
    <row r="383" spans="1:13" ht="18.399999999999999" customHeight="1">
      <c r="A383" s="69"/>
      <c r="B383" s="70"/>
      <c r="C383" s="71" t="s">
        <v>4</v>
      </c>
      <c r="D383" s="80" t="s">
        <v>42</v>
      </c>
      <c r="E383" s="859">
        <v>29200000000</v>
      </c>
      <c r="F383" s="859">
        <v>0</v>
      </c>
      <c r="G383" s="859"/>
      <c r="H383" s="859">
        <v>0</v>
      </c>
      <c r="I383" s="859">
        <v>100000</v>
      </c>
      <c r="J383" s="859">
        <v>0</v>
      </c>
      <c r="K383" s="859">
        <v>29199900000</v>
      </c>
      <c r="L383" s="859">
        <v>0</v>
      </c>
      <c r="M383" s="862">
        <v>0</v>
      </c>
    </row>
    <row r="384" spans="1:13" ht="18.399999999999999" customHeight="1">
      <c r="A384" s="74"/>
      <c r="B384" s="70"/>
      <c r="C384" s="71" t="s">
        <v>4</v>
      </c>
      <c r="D384" s="80" t="s">
        <v>43</v>
      </c>
      <c r="E384" s="859">
        <v>19596235857.109997</v>
      </c>
      <c r="F384" s="859">
        <v>0</v>
      </c>
      <c r="G384" s="859"/>
      <c r="H384" s="859">
        <v>0</v>
      </c>
      <c r="I384" s="859">
        <v>0</v>
      </c>
      <c r="J384" s="859">
        <v>0</v>
      </c>
      <c r="K384" s="859">
        <v>19596235857.109997</v>
      </c>
      <c r="L384" s="859">
        <v>0</v>
      </c>
      <c r="M384" s="862">
        <v>0</v>
      </c>
    </row>
    <row r="385" spans="1:13" ht="18.399999999999999" customHeight="1">
      <c r="A385" s="74"/>
      <c r="B385" s="70"/>
      <c r="C385" s="71" t="s">
        <v>4</v>
      </c>
      <c r="D385" s="80" t="s">
        <v>44</v>
      </c>
      <c r="E385" s="260">
        <v>0.67110396770924652</v>
      </c>
      <c r="F385" s="260">
        <v>0</v>
      </c>
      <c r="G385" s="260"/>
      <c r="H385" s="260">
        <v>0</v>
      </c>
      <c r="I385" s="260">
        <v>0</v>
      </c>
      <c r="J385" s="260">
        <v>0</v>
      </c>
      <c r="K385" s="260">
        <v>0.67110626601837664</v>
      </c>
      <c r="L385" s="260">
        <v>0</v>
      </c>
      <c r="M385" s="360">
        <v>0</v>
      </c>
    </row>
    <row r="386" spans="1:13" ht="18.399999999999999" customHeight="1">
      <c r="A386" s="76"/>
      <c r="B386" s="77"/>
      <c r="C386" s="78" t="s">
        <v>4</v>
      </c>
      <c r="D386" s="82" t="s">
        <v>45</v>
      </c>
      <c r="E386" s="261">
        <v>0.67110396770924652</v>
      </c>
      <c r="F386" s="261">
        <v>0</v>
      </c>
      <c r="G386" s="261"/>
      <c r="H386" s="261">
        <v>0</v>
      </c>
      <c r="I386" s="261">
        <v>0</v>
      </c>
      <c r="J386" s="261">
        <v>0</v>
      </c>
      <c r="K386" s="261">
        <v>0.67110626601837664</v>
      </c>
      <c r="L386" s="261">
        <v>0</v>
      </c>
      <c r="M386" s="361">
        <v>0</v>
      </c>
    </row>
    <row r="387" spans="1:13" ht="18.399999999999999" customHeight="1">
      <c r="A387" s="69" t="s">
        <v>209</v>
      </c>
      <c r="B387" s="70" t="s">
        <v>47</v>
      </c>
      <c r="C387" s="71" t="s">
        <v>210</v>
      </c>
      <c r="D387" s="80" t="s">
        <v>41</v>
      </c>
      <c r="E387" s="859">
        <v>129529000</v>
      </c>
      <c r="F387" s="849">
        <v>0</v>
      </c>
      <c r="G387" s="860"/>
      <c r="H387" s="849">
        <v>120000</v>
      </c>
      <c r="I387" s="849">
        <v>124769000</v>
      </c>
      <c r="J387" s="849">
        <v>4640000</v>
      </c>
      <c r="K387" s="849">
        <v>0</v>
      </c>
      <c r="L387" s="849">
        <v>0</v>
      </c>
      <c r="M387" s="861">
        <v>0</v>
      </c>
    </row>
    <row r="388" spans="1:13" ht="18.399999999999999" customHeight="1">
      <c r="A388" s="74"/>
      <c r="B388" s="70"/>
      <c r="C388" s="71" t="s">
        <v>4</v>
      </c>
      <c r="D388" s="80" t="s">
        <v>42</v>
      </c>
      <c r="E388" s="859">
        <v>129529000</v>
      </c>
      <c r="F388" s="859">
        <v>0</v>
      </c>
      <c r="G388" s="859"/>
      <c r="H388" s="859">
        <v>170160</v>
      </c>
      <c r="I388" s="859">
        <v>124774530</v>
      </c>
      <c r="J388" s="859">
        <v>4584310</v>
      </c>
      <c r="K388" s="859">
        <v>0</v>
      </c>
      <c r="L388" s="859">
        <v>0</v>
      </c>
      <c r="M388" s="862">
        <v>0</v>
      </c>
    </row>
    <row r="389" spans="1:13" ht="18.399999999999999" customHeight="1">
      <c r="A389" s="74"/>
      <c r="B389" s="70"/>
      <c r="C389" s="71" t="s">
        <v>4</v>
      </c>
      <c r="D389" s="80" t="s">
        <v>43</v>
      </c>
      <c r="E389" s="859">
        <v>74294059.590000018</v>
      </c>
      <c r="F389" s="859">
        <v>0</v>
      </c>
      <c r="G389" s="859"/>
      <c r="H389" s="859">
        <v>115202.20000000001</v>
      </c>
      <c r="I389" s="859">
        <v>73033099.820000023</v>
      </c>
      <c r="J389" s="859">
        <v>1145757.57</v>
      </c>
      <c r="K389" s="859">
        <v>0</v>
      </c>
      <c r="L389" s="859">
        <v>0</v>
      </c>
      <c r="M389" s="862">
        <v>0</v>
      </c>
    </row>
    <row r="390" spans="1:13" ht="18.399999999999999" customHeight="1">
      <c r="A390" s="74"/>
      <c r="B390" s="70"/>
      <c r="C390" s="71" t="s">
        <v>4</v>
      </c>
      <c r="D390" s="80" t="s">
        <v>44</v>
      </c>
      <c r="E390" s="260">
        <v>0.57357085741416991</v>
      </c>
      <c r="F390" s="260">
        <v>0</v>
      </c>
      <c r="G390" s="260"/>
      <c r="H390" s="260">
        <v>0.96001833333333342</v>
      </c>
      <c r="I390" s="260">
        <v>0.5853465189269772</v>
      </c>
      <c r="J390" s="260">
        <v>0.24693051077586209</v>
      </c>
      <c r="K390" s="260">
        <v>0</v>
      </c>
      <c r="L390" s="260">
        <v>0</v>
      </c>
      <c r="M390" s="360">
        <v>0</v>
      </c>
    </row>
    <row r="391" spans="1:13" ht="18.399999999999999" customHeight="1">
      <c r="A391" s="76"/>
      <c r="B391" s="77"/>
      <c r="C391" s="78" t="s">
        <v>4</v>
      </c>
      <c r="D391" s="82" t="s">
        <v>45</v>
      </c>
      <c r="E391" s="261">
        <v>0.57357085741416991</v>
      </c>
      <c r="F391" s="261">
        <v>0</v>
      </c>
      <c r="G391" s="261"/>
      <c r="H391" s="261">
        <v>0.67702280206864129</v>
      </c>
      <c r="I391" s="261">
        <v>0.5853205764028927</v>
      </c>
      <c r="J391" s="261">
        <v>0.24993021196210555</v>
      </c>
      <c r="K391" s="261">
        <v>0</v>
      </c>
      <c r="L391" s="261">
        <v>0</v>
      </c>
      <c r="M391" s="361">
        <v>0</v>
      </c>
    </row>
    <row r="392" spans="1:13" ht="18" customHeight="1">
      <c r="A392" s="69" t="s">
        <v>211</v>
      </c>
      <c r="B392" s="70" t="s">
        <v>47</v>
      </c>
      <c r="C392" s="71" t="s">
        <v>212</v>
      </c>
      <c r="D392" s="80" t="s">
        <v>41</v>
      </c>
      <c r="E392" s="859">
        <v>237500000</v>
      </c>
      <c r="F392" s="849">
        <v>0</v>
      </c>
      <c r="G392" s="860"/>
      <c r="H392" s="849">
        <v>0</v>
      </c>
      <c r="I392" s="849">
        <v>237500000</v>
      </c>
      <c r="J392" s="849">
        <v>0</v>
      </c>
      <c r="K392" s="849">
        <v>0</v>
      </c>
      <c r="L392" s="849">
        <v>0</v>
      </c>
      <c r="M392" s="861">
        <v>0</v>
      </c>
    </row>
    <row r="393" spans="1:13" ht="18.399999999999999" customHeight="1">
      <c r="A393" s="74"/>
      <c r="B393" s="70"/>
      <c r="C393" s="71" t="s">
        <v>4</v>
      </c>
      <c r="D393" s="80" t="s">
        <v>42</v>
      </c>
      <c r="E393" s="859">
        <v>121319420.68000001</v>
      </c>
      <c r="F393" s="859">
        <v>0</v>
      </c>
      <c r="G393" s="859"/>
      <c r="H393" s="859">
        <v>0</v>
      </c>
      <c r="I393" s="859">
        <v>121319420.68000001</v>
      </c>
      <c r="J393" s="859">
        <v>0</v>
      </c>
      <c r="K393" s="859">
        <v>0</v>
      </c>
      <c r="L393" s="859">
        <v>0</v>
      </c>
      <c r="M393" s="862">
        <v>0</v>
      </c>
    </row>
    <row r="394" spans="1:13" ht="18.399999999999999" customHeight="1">
      <c r="A394" s="74"/>
      <c r="B394" s="70"/>
      <c r="C394" s="71" t="s">
        <v>4</v>
      </c>
      <c r="D394" s="80" t="s">
        <v>43</v>
      </c>
      <c r="E394" s="859">
        <v>0</v>
      </c>
      <c r="F394" s="859">
        <v>0</v>
      </c>
      <c r="G394" s="859"/>
      <c r="H394" s="859">
        <v>0</v>
      </c>
      <c r="I394" s="859">
        <v>0</v>
      </c>
      <c r="J394" s="859">
        <v>0</v>
      </c>
      <c r="K394" s="859">
        <v>0</v>
      </c>
      <c r="L394" s="859">
        <v>0</v>
      </c>
      <c r="M394" s="862">
        <v>0</v>
      </c>
    </row>
    <row r="395" spans="1:13" ht="18.399999999999999" customHeight="1">
      <c r="A395" s="74"/>
      <c r="B395" s="70"/>
      <c r="C395" s="71" t="s">
        <v>4</v>
      </c>
      <c r="D395" s="80" t="s">
        <v>44</v>
      </c>
      <c r="E395" s="260">
        <v>0</v>
      </c>
      <c r="F395" s="260">
        <v>0</v>
      </c>
      <c r="G395" s="260"/>
      <c r="H395" s="260">
        <v>0</v>
      </c>
      <c r="I395" s="260">
        <v>0</v>
      </c>
      <c r="J395" s="260">
        <v>0</v>
      </c>
      <c r="K395" s="260">
        <v>0</v>
      </c>
      <c r="L395" s="260">
        <v>0</v>
      </c>
      <c r="M395" s="360">
        <v>0</v>
      </c>
    </row>
    <row r="396" spans="1:13" ht="18.399999999999999" customHeight="1">
      <c r="A396" s="76"/>
      <c r="B396" s="77"/>
      <c r="C396" s="78" t="s">
        <v>4</v>
      </c>
      <c r="D396" s="83" t="s">
        <v>45</v>
      </c>
      <c r="E396" s="261">
        <v>0</v>
      </c>
      <c r="F396" s="261">
        <v>0</v>
      </c>
      <c r="G396" s="261"/>
      <c r="H396" s="261">
        <v>0</v>
      </c>
      <c r="I396" s="261">
        <v>0</v>
      </c>
      <c r="J396" s="261">
        <v>0</v>
      </c>
      <c r="K396" s="261">
        <v>0</v>
      </c>
      <c r="L396" s="261">
        <v>0</v>
      </c>
      <c r="M396" s="361">
        <v>0</v>
      </c>
    </row>
    <row r="397" spans="1:13" ht="18.399999999999999" customHeight="1">
      <c r="A397" s="69" t="s">
        <v>213</v>
      </c>
      <c r="B397" s="70" t="s">
        <v>47</v>
      </c>
      <c r="C397" s="71" t="s">
        <v>214</v>
      </c>
      <c r="D397" s="80" t="s">
        <v>41</v>
      </c>
      <c r="E397" s="859">
        <v>60762707000</v>
      </c>
      <c r="F397" s="849">
        <v>60762707000</v>
      </c>
      <c r="G397" s="860"/>
      <c r="H397" s="849">
        <v>0</v>
      </c>
      <c r="I397" s="849">
        <v>0</v>
      </c>
      <c r="J397" s="849">
        <v>0</v>
      </c>
      <c r="K397" s="849">
        <v>0</v>
      </c>
      <c r="L397" s="849">
        <v>0</v>
      </c>
      <c r="M397" s="861">
        <v>0</v>
      </c>
    </row>
    <row r="398" spans="1:13" ht="18.399999999999999" customHeight="1">
      <c r="A398" s="74"/>
      <c r="B398" s="70"/>
      <c r="C398" s="71" t="s">
        <v>215</v>
      </c>
      <c r="D398" s="80" t="s">
        <v>42</v>
      </c>
      <c r="E398" s="859">
        <v>60762707000</v>
      </c>
      <c r="F398" s="859">
        <v>60477844337</v>
      </c>
      <c r="G398" s="859"/>
      <c r="H398" s="859">
        <v>0</v>
      </c>
      <c r="I398" s="859">
        <v>0</v>
      </c>
      <c r="J398" s="859">
        <v>284862663</v>
      </c>
      <c r="K398" s="859">
        <v>0</v>
      </c>
      <c r="L398" s="859">
        <v>0</v>
      </c>
      <c r="M398" s="862">
        <v>0</v>
      </c>
    </row>
    <row r="399" spans="1:13" ht="18.399999999999999" customHeight="1">
      <c r="A399" s="74"/>
      <c r="B399" s="70"/>
      <c r="C399" s="71" t="s">
        <v>4</v>
      </c>
      <c r="D399" s="80" t="s">
        <v>43</v>
      </c>
      <c r="E399" s="859">
        <v>40009171774</v>
      </c>
      <c r="F399" s="859">
        <v>39929672774</v>
      </c>
      <c r="G399" s="927" t="s">
        <v>742</v>
      </c>
      <c r="H399" s="859">
        <v>0</v>
      </c>
      <c r="I399" s="859">
        <v>0</v>
      </c>
      <c r="J399" s="859">
        <v>79499000</v>
      </c>
      <c r="K399" s="859">
        <v>0</v>
      </c>
      <c r="L399" s="859">
        <v>0</v>
      </c>
      <c r="M399" s="862">
        <v>0</v>
      </c>
    </row>
    <row r="400" spans="1:13" ht="18.399999999999999" customHeight="1">
      <c r="A400" s="74"/>
      <c r="B400" s="70"/>
      <c r="C400" s="71" t="s">
        <v>4</v>
      </c>
      <c r="D400" s="80" t="s">
        <v>44</v>
      </c>
      <c r="E400" s="260">
        <v>0.65844946266136561</v>
      </c>
      <c r="F400" s="260">
        <v>0.65714111081324933</v>
      </c>
      <c r="G400" s="260"/>
      <c r="H400" s="260">
        <v>0</v>
      </c>
      <c r="I400" s="260">
        <v>0</v>
      </c>
      <c r="J400" s="260">
        <v>0</v>
      </c>
      <c r="K400" s="260">
        <v>0</v>
      </c>
      <c r="L400" s="260">
        <v>0</v>
      </c>
      <c r="M400" s="360">
        <v>0</v>
      </c>
    </row>
    <row r="401" spans="1:13" ht="18.399999999999999" customHeight="1">
      <c r="A401" s="76"/>
      <c r="B401" s="77"/>
      <c r="C401" s="78" t="s">
        <v>4</v>
      </c>
      <c r="D401" s="83" t="s">
        <v>45</v>
      </c>
      <c r="E401" s="261">
        <v>0.65844946266136561</v>
      </c>
      <c r="F401" s="261">
        <v>0.66023637601069807</v>
      </c>
      <c r="G401" s="261"/>
      <c r="H401" s="261">
        <v>0</v>
      </c>
      <c r="I401" s="261">
        <v>0</v>
      </c>
      <c r="J401" s="261">
        <v>0.2790783430961607</v>
      </c>
      <c r="K401" s="261">
        <v>0</v>
      </c>
      <c r="L401" s="261">
        <v>0</v>
      </c>
      <c r="M401" s="361">
        <v>0</v>
      </c>
    </row>
    <row r="402" spans="1:13" ht="18.399999999999999" customHeight="1">
      <c r="A402" s="69" t="s">
        <v>216</v>
      </c>
      <c r="B402" s="70" t="s">
        <v>47</v>
      </c>
      <c r="C402" s="71" t="s">
        <v>217</v>
      </c>
      <c r="D402" s="81" t="s">
        <v>41</v>
      </c>
      <c r="E402" s="859">
        <v>29961892000</v>
      </c>
      <c r="F402" s="849">
        <v>11766410000</v>
      </c>
      <c r="G402" s="860"/>
      <c r="H402" s="849">
        <v>1192933000</v>
      </c>
      <c r="I402" s="849">
        <v>4721905000</v>
      </c>
      <c r="J402" s="849">
        <v>3785470000</v>
      </c>
      <c r="K402" s="849">
        <v>0</v>
      </c>
      <c r="L402" s="849">
        <v>3050000000</v>
      </c>
      <c r="M402" s="861">
        <v>5445174000</v>
      </c>
    </row>
    <row r="403" spans="1:13" ht="18.399999999999999" customHeight="1">
      <c r="A403" s="74"/>
      <c r="B403" s="70"/>
      <c r="C403" s="71" t="s">
        <v>4</v>
      </c>
      <c r="D403" s="80" t="s">
        <v>42</v>
      </c>
      <c r="E403" s="859">
        <v>19302647233.91</v>
      </c>
      <c r="F403" s="859">
        <v>5818510210.8999996</v>
      </c>
      <c r="G403" s="859"/>
      <c r="H403" s="859">
        <v>1146775472</v>
      </c>
      <c r="I403" s="859">
        <v>2351109546.2599998</v>
      </c>
      <c r="J403" s="859">
        <v>2415248279.6900001</v>
      </c>
      <c r="K403" s="859">
        <v>0</v>
      </c>
      <c r="L403" s="859">
        <v>3050000000</v>
      </c>
      <c r="M403" s="862">
        <v>4521003725.0600004</v>
      </c>
    </row>
    <row r="404" spans="1:13" ht="18.399999999999999" customHeight="1">
      <c r="A404" s="74"/>
      <c r="B404" s="70"/>
      <c r="C404" s="71" t="s">
        <v>4</v>
      </c>
      <c r="D404" s="80" t="s">
        <v>43</v>
      </c>
      <c r="E404" s="859">
        <v>0</v>
      </c>
      <c r="F404" s="859">
        <v>0</v>
      </c>
      <c r="G404" s="859"/>
      <c r="H404" s="859">
        <v>0</v>
      </c>
      <c r="I404" s="859">
        <v>0</v>
      </c>
      <c r="J404" s="859">
        <v>0</v>
      </c>
      <c r="K404" s="859">
        <v>0</v>
      </c>
      <c r="L404" s="859">
        <v>0</v>
      </c>
      <c r="M404" s="862">
        <v>0</v>
      </c>
    </row>
    <row r="405" spans="1:13" ht="18.399999999999999" customHeight="1">
      <c r="A405" s="74"/>
      <c r="B405" s="70"/>
      <c r="C405" s="71" t="s">
        <v>4</v>
      </c>
      <c r="D405" s="80" t="s">
        <v>44</v>
      </c>
      <c r="E405" s="260">
        <v>0</v>
      </c>
      <c r="F405" s="260">
        <v>0</v>
      </c>
      <c r="G405" s="260"/>
      <c r="H405" s="260">
        <v>0</v>
      </c>
      <c r="I405" s="260">
        <v>0</v>
      </c>
      <c r="J405" s="260">
        <v>0</v>
      </c>
      <c r="K405" s="260">
        <v>0</v>
      </c>
      <c r="L405" s="260">
        <v>0</v>
      </c>
      <c r="M405" s="360">
        <v>0</v>
      </c>
    </row>
    <row r="406" spans="1:13" ht="18.399999999999999" customHeight="1">
      <c r="A406" s="76"/>
      <c r="B406" s="77"/>
      <c r="C406" s="78" t="s">
        <v>4</v>
      </c>
      <c r="D406" s="82" t="s">
        <v>45</v>
      </c>
      <c r="E406" s="261">
        <v>0</v>
      </c>
      <c r="F406" s="261">
        <v>0</v>
      </c>
      <c r="G406" s="261"/>
      <c r="H406" s="261">
        <v>0</v>
      </c>
      <c r="I406" s="261">
        <v>0</v>
      </c>
      <c r="J406" s="261">
        <v>0</v>
      </c>
      <c r="K406" s="261">
        <v>0</v>
      </c>
      <c r="L406" s="261">
        <v>0</v>
      </c>
      <c r="M406" s="361">
        <v>0</v>
      </c>
    </row>
    <row r="407" spans="1:13" ht="18.399999999999999" customHeight="1">
      <c r="A407" s="69" t="s">
        <v>218</v>
      </c>
      <c r="B407" s="70" t="s">
        <v>47</v>
      </c>
      <c r="C407" s="71" t="s">
        <v>219</v>
      </c>
      <c r="D407" s="81" t="s">
        <v>41</v>
      </c>
      <c r="E407" s="859">
        <v>19157223000</v>
      </c>
      <c r="F407" s="849">
        <v>0</v>
      </c>
      <c r="G407" s="860"/>
      <c r="H407" s="849">
        <v>0</v>
      </c>
      <c r="I407" s="849">
        <v>0</v>
      </c>
      <c r="J407" s="849">
        <v>0</v>
      </c>
      <c r="K407" s="849">
        <v>0</v>
      </c>
      <c r="L407" s="849">
        <v>19157223000</v>
      </c>
      <c r="M407" s="861">
        <v>0</v>
      </c>
    </row>
    <row r="408" spans="1:13" ht="18.399999999999999" customHeight="1">
      <c r="A408" s="74"/>
      <c r="B408" s="70"/>
      <c r="C408" s="71" t="s">
        <v>4</v>
      </c>
      <c r="D408" s="80" t="s">
        <v>42</v>
      </c>
      <c r="E408" s="859">
        <v>19157223000</v>
      </c>
      <c r="F408" s="859">
        <v>0</v>
      </c>
      <c r="G408" s="859"/>
      <c r="H408" s="859">
        <v>0</v>
      </c>
      <c r="I408" s="859">
        <v>0</v>
      </c>
      <c r="J408" s="859">
        <v>0</v>
      </c>
      <c r="K408" s="859">
        <v>0</v>
      </c>
      <c r="L408" s="859">
        <v>19157223000</v>
      </c>
      <c r="M408" s="862">
        <v>0</v>
      </c>
    </row>
    <row r="409" spans="1:13" ht="18.399999999999999" customHeight="1">
      <c r="A409" s="74"/>
      <c r="B409" s="70"/>
      <c r="C409" s="71" t="s">
        <v>4</v>
      </c>
      <c r="D409" s="80" t="s">
        <v>43</v>
      </c>
      <c r="E409" s="859">
        <v>14290829031.559999</v>
      </c>
      <c r="F409" s="859">
        <v>0</v>
      </c>
      <c r="G409" s="859"/>
      <c r="H409" s="859">
        <v>0</v>
      </c>
      <c r="I409" s="859">
        <v>0</v>
      </c>
      <c r="J409" s="859">
        <v>0</v>
      </c>
      <c r="K409" s="859">
        <v>0</v>
      </c>
      <c r="L409" s="859">
        <v>14290829031.559999</v>
      </c>
      <c r="M409" s="862">
        <v>0</v>
      </c>
    </row>
    <row r="410" spans="1:13" ht="18.399999999999999" customHeight="1">
      <c r="A410" s="74"/>
      <c r="B410" s="70"/>
      <c r="C410" s="71" t="s">
        <v>4</v>
      </c>
      <c r="D410" s="80" t="s">
        <v>44</v>
      </c>
      <c r="E410" s="260">
        <v>0.7459760233286421</v>
      </c>
      <c r="F410" s="260">
        <v>0</v>
      </c>
      <c r="G410" s="260"/>
      <c r="H410" s="260">
        <v>0</v>
      </c>
      <c r="I410" s="260">
        <v>0</v>
      </c>
      <c r="J410" s="260">
        <v>0</v>
      </c>
      <c r="K410" s="260">
        <v>0</v>
      </c>
      <c r="L410" s="260">
        <v>0.7459760233286421</v>
      </c>
      <c r="M410" s="360">
        <v>0</v>
      </c>
    </row>
    <row r="411" spans="1:13" ht="18.399999999999999" customHeight="1">
      <c r="A411" s="76"/>
      <c r="B411" s="77"/>
      <c r="C411" s="78" t="s">
        <v>4</v>
      </c>
      <c r="D411" s="79" t="s">
        <v>45</v>
      </c>
      <c r="E411" s="362">
        <v>0.7459760233286421</v>
      </c>
      <c r="F411" s="261">
        <v>0</v>
      </c>
      <c r="G411" s="261"/>
      <c r="H411" s="261">
        <v>0</v>
      </c>
      <c r="I411" s="261">
        <v>0</v>
      </c>
      <c r="J411" s="261">
        <v>0</v>
      </c>
      <c r="K411" s="261">
        <v>0</v>
      </c>
      <c r="L411" s="261">
        <v>0.7459760233286421</v>
      </c>
      <c r="M411" s="361">
        <v>0</v>
      </c>
    </row>
    <row r="412" spans="1:13" ht="18.399999999999999" customHeight="1">
      <c r="A412" s="69" t="s">
        <v>220</v>
      </c>
      <c r="B412" s="70" t="s">
        <v>47</v>
      </c>
      <c r="C412" s="71" t="s">
        <v>221</v>
      </c>
      <c r="D412" s="72" t="s">
        <v>41</v>
      </c>
      <c r="E412" s="863">
        <v>49371632000</v>
      </c>
      <c r="F412" s="849">
        <v>44969090000</v>
      </c>
      <c r="G412" s="860"/>
      <c r="H412" s="849">
        <v>29382000</v>
      </c>
      <c r="I412" s="849">
        <v>3924839000</v>
      </c>
      <c r="J412" s="849">
        <v>177114000</v>
      </c>
      <c r="K412" s="849">
        <v>0</v>
      </c>
      <c r="L412" s="849">
        <v>0</v>
      </c>
      <c r="M412" s="861">
        <v>271207000</v>
      </c>
    </row>
    <row r="413" spans="1:13" ht="18.399999999999999" customHeight="1">
      <c r="A413" s="74"/>
      <c r="B413" s="70"/>
      <c r="C413" s="71" t="s">
        <v>4</v>
      </c>
      <c r="D413" s="80" t="s">
        <v>42</v>
      </c>
      <c r="E413" s="859">
        <v>54394209713.110039</v>
      </c>
      <c r="F413" s="859">
        <v>49095174881.240036</v>
      </c>
      <c r="G413" s="859"/>
      <c r="H413" s="859">
        <v>36549167.120000005</v>
      </c>
      <c r="I413" s="859">
        <v>4301499804.6800003</v>
      </c>
      <c r="J413" s="859">
        <v>612379353.91999996</v>
      </c>
      <c r="K413" s="859">
        <v>0</v>
      </c>
      <c r="L413" s="859">
        <v>0</v>
      </c>
      <c r="M413" s="862">
        <v>348606506.1499998</v>
      </c>
    </row>
    <row r="414" spans="1:13" ht="18.399999999999999" customHeight="1">
      <c r="A414" s="74"/>
      <c r="B414" s="70"/>
      <c r="C414" s="71" t="s">
        <v>4</v>
      </c>
      <c r="D414" s="80" t="s">
        <v>43</v>
      </c>
      <c r="E414" s="859">
        <v>33649398495.010014</v>
      </c>
      <c r="F414" s="859">
        <v>30978806584.860008</v>
      </c>
      <c r="G414" s="859"/>
      <c r="H414" s="859">
        <v>19494735.159999982</v>
      </c>
      <c r="I414" s="859">
        <v>2336880947.9400048</v>
      </c>
      <c r="J414" s="859">
        <v>187761639.85999998</v>
      </c>
      <c r="K414" s="859">
        <v>0</v>
      </c>
      <c r="L414" s="859">
        <v>0</v>
      </c>
      <c r="M414" s="862">
        <v>126454587.19000006</v>
      </c>
    </row>
    <row r="415" spans="1:13" ht="18.399999999999999" customHeight="1">
      <c r="A415" s="74"/>
      <c r="B415" s="70"/>
      <c r="C415" s="71" t="s">
        <v>4</v>
      </c>
      <c r="D415" s="80" t="s">
        <v>44</v>
      </c>
      <c r="E415" s="260">
        <v>0.68155329552423982</v>
      </c>
      <c r="F415" s="260">
        <v>0.68889111576107076</v>
      </c>
      <c r="G415" s="260"/>
      <c r="H415" s="260">
        <v>0.66349244979919619</v>
      </c>
      <c r="I415" s="260">
        <v>0.59540810411331646</v>
      </c>
      <c r="J415" s="260">
        <v>1.0601174376954954</v>
      </c>
      <c r="K415" s="260">
        <v>0</v>
      </c>
      <c r="L415" s="260">
        <v>0</v>
      </c>
      <c r="M415" s="360">
        <v>0.46626594147643702</v>
      </c>
    </row>
    <row r="416" spans="1:13" ht="18.399999999999999" customHeight="1">
      <c r="A416" s="76"/>
      <c r="B416" s="77"/>
      <c r="C416" s="78" t="s">
        <v>4</v>
      </c>
      <c r="D416" s="82" t="s">
        <v>45</v>
      </c>
      <c r="E416" s="261">
        <v>0.61862096485060003</v>
      </c>
      <c r="F416" s="261">
        <v>0.6309949330009913</v>
      </c>
      <c r="G416" s="261"/>
      <c r="H416" s="261">
        <v>0.53338384144278628</v>
      </c>
      <c r="I416" s="261">
        <v>0.54327119703632099</v>
      </c>
      <c r="J416" s="261">
        <v>0.30661001005028787</v>
      </c>
      <c r="K416" s="261">
        <v>0</v>
      </c>
      <c r="L416" s="261">
        <v>0</v>
      </c>
      <c r="M416" s="361">
        <v>0.36274304971115107</v>
      </c>
    </row>
    <row r="417" spans="1:13" ht="18.399999999999999" customHeight="1">
      <c r="A417" s="69" t="s">
        <v>222</v>
      </c>
      <c r="B417" s="70" t="s">
        <v>47</v>
      </c>
      <c r="C417" s="71" t="s">
        <v>223</v>
      </c>
      <c r="D417" s="80" t="s">
        <v>41</v>
      </c>
      <c r="E417" s="859">
        <v>131150000</v>
      </c>
      <c r="F417" s="849">
        <v>0</v>
      </c>
      <c r="G417" s="860"/>
      <c r="H417" s="849">
        <v>146000</v>
      </c>
      <c r="I417" s="849">
        <v>128923000</v>
      </c>
      <c r="J417" s="849">
        <v>2081000</v>
      </c>
      <c r="K417" s="849">
        <v>0</v>
      </c>
      <c r="L417" s="849">
        <v>0</v>
      </c>
      <c r="M417" s="861">
        <v>0</v>
      </c>
    </row>
    <row r="418" spans="1:13" ht="17.25" customHeight="1">
      <c r="A418" s="74"/>
      <c r="B418" s="70"/>
      <c r="C418" s="71" t="s">
        <v>224</v>
      </c>
      <c r="D418" s="80" t="s">
        <v>42</v>
      </c>
      <c r="E418" s="859">
        <v>132923197.95999999</v>
      </c>
      <c r="F418" s="859">
        <v>0</v>
      </c>
      <c r="G418" s="859"/>
      <c r="H418" s="859">
        <v>167003.76</v>
      </c>
      <c r="I418" s="859">
        <v>130818294.19999999</v>
      </c>
      <c r="J418" s="859">
        <v>1937900</v>
      </c>
      <c r="K418" s="859">
        <v>0</v>
      </c>
      <c r="L418" s="859">
        <v>0</v>
      </c>
      <c r="M418" s="862">
        <v>0</v>
      </c>
    </row>
    <row r="419" spans="1:13" ht="18" customHeight="1">
      <c r="A419" s="74"/>
      <c r="B419" s="70"/>
      <c r="C419" s="71" t="s">
        <v>4</v>
      </c>
      <c r="D419" s="80" t="s">
        <v>43</v>
      </c>
      <c r="E419" s="859">
        <v>77986853.610000014</v>
      </c>
      <c r="F419" s="859">
        <v>0</v>
      </c>
      <c r="G419" s="859"/>
      <c r="H419" s="859">
        <v>55842.98</v>
      </c>
      <c r="I419" s="859">
        <v>77335382.310000017</v>
      </c>
      <c r="J419" s="859">
        <v>595628.31999999995</v>
      </c>
      <c r="K419" s="859">
        <v>0</v>
      </c>
      <c r="L419" s="859">
        <v>0</v>
      </c>
      <c r="M419" s="862">
        <v>0</v>
      </c>
    </row>
    <row r="420" spans="1:13" ht="18.399999999999999" customHeight="1">
      <c r="A420" s="74"/>
      <c r="B420" s="70"/>
      <c r="C420" s="71" t="s">
        <v>4</v>
      </c>
      <c r="D420" s="80" t="s">
        <v>44</v>
      </c>
      <c r="E420" s="260">
        <v>0.5946386093023257</v>
      </c>
      <c r="F420" s="260">
        <v>0</v>
      </c>
      <c r="G420" s="260"/>
      <c r="H420" s="260">
        <v>0.38248616438356164</v>
      </c>
      <c r="I420" s="260">
        <v>0.59985714193743567</v>
      </c>
      <c r="J420" s="260">
        <v>0.28622216242191251</v>
      </c>
      <c r="K420" s="260">
        <v>0</v>
      </c>
      <c r="L420" s="260">
        <v>0</v>
      </c>
      <c r="M420" s="360">
        <v>0</v>
      </c>
    </row>
    <row r="421" spans="1:13" ht="18.399999999999999" customHeight="1">
      <c r="A421" s="76"/>
      <c r="B421" s="77"/>
      <c r="C421" s="78" t="s">
        <v>4</v>
      </c>
      <c r="D421" s="82" t="s">
        <v>45</v>
      </c>
      <c r="E421" s="261">
        <v>0.58670611907387504</v>
      </c>
      <c r="F421" s="261">
        <v>0</v>
      </c>
      <c r="G421" s="261"/>
      <c r="H421" s="261">
        <v>0.33438157320529788</v>
      </c>
      <c r="I421" s="261">
        <v>0.59116641738017728</v>
      </c>
      <c r="J421" s="261">
        <v>0.30735761391196653</v>
      </c>
      <c r="K421" s="261">
        <v>0</v>
      </c>
      <c r="L421" s="261">
        <v>0</v>
      </c>
      <c r="M421" s="361">
        <v>0</v>
      </c>
    </row>
    <row r="422" spans="1:13" ht="18.399999999999999" hidden="1" customHeight="1">
      <c r="A422" s="257" t="s">
        <v>225</v>
      </c>
      <c r="B422" s="89" t="s">
        <v>47</v>
      </c>
      <c r="C422" s="258" t="s">
        <v>444</v>
      </c>
      <c r="D422" s="80" t="s">
        <v>41</v>
      </c>
      <c r="E422" s="859">
        <v>0</v>
      </c>
      <c r="F422" s="849">
        <v>0</v>
      </c>
      <c r="G422" s="860"/>
      <c r="H422" s="849">
        <v>0</v>
      </c>
      <c r="I422" s="849">
        <v>0</v>
      </c>
      <c r="J422" s="849">
        <v>0</v>
      </c>
      <c r="K422" s="849">
        <v>0</v>
      </c>
      <c r="L422" s="849">
        <v>0</v>
      </c>
      <c r="M422" s="861">
        <v>0</v>
      </c>
    </row>
    <row r="423" spans="1:13" ht="18.399999999999999" hidden="1" customHeight="1">
      <c r="A423" s="74"/>
      <c r="B423" s="70"/>
      <c r="C423" s="71" t="s">
        <v>226</v>
      </c>
      <c r="D423" s="80" t="s">
        <v>42</v>
      </c>
      <c r="E423" s="859">
        <v>0</v>
      </c>
      <c r="F423" s="859">
        <v>0</v>
      </c>
      <c r="G423" s="859"/>
      <c r="H423" s="859">
        <v>0</v>
      </c>
      <c r="I423" s="859">
        <v>0</v>
      </c>
      <c r="J423" s="859">
        <v>0</v>
      </c>
      <c r="K423" s="859">
        <v>0</v>
      </c>
      <c r="L423" s="859">
        <v>0</v>
      </c>
      <c r="M423" s="862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43</v>
      </c>
      <c r="E424" s="859">
        <v>0</v>
      </c>
      <c r="F424" s="859">
        <v>0</v>
      </c>
      <c r="G424" s="859"/>
      <c r="H424" s="859">
        <v>0</v>
      </c>
      <c r="I424" s="859">
        <v>0</v>
      </c>
      <c r="J424" s="859">
        <v>0</v>
      </c>
      <c r="K424" s="859">
        <v>0</v>
      </c>
      <c r="L424" s="859">
        <v>0</v>
      </c>
      <c r="M424" s="862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44</v>
      </c>
      <c r="E425" s="260">
        <v>0</v>
      </c>
      <c r="F425" s="260">
        <v>0</v>
      </c>
      <c r="G425" s="260"/>
      <c r="H425" s="260">
        <v>0</v>
      </c>
      <c r="I425" s="260">
        <v>0</v>
      </c>
      <c r="J425" s="260">
        <v>0</v>
      </c>
      <c r="K425" s="260">
        <v>0</v>
      </c>
      <c r="L425" s="260">
        <v>0</v>
      </c>
      <c r="M425" s="360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45</v>
      </c>
      <c r="E426" s="261">
        <v>0</v>
      </c>
      <c r="F426" s="261">
        <v>0</v>
      </c>
      <c r="G426" s="261"/>
      <c r="H426" s="261">
        <v>0</v>
      </c>
      <c r="I426" s="261">
        <v>0</v>
      </c>
      <c r="J426" s="261">
        <v>0</v>
      </c>
      <c r="K426" s="261">
        <v>0</v>
      </c>
      <c r="L426" s="261">
        <v>0</v>
      </c>
      <c r="M426" s="361">
        <v>0</v>
      </c>
    </row>
    <row r="427" spans="1:13" ht="18.399999999999999" customHeight="1">
      <c r="A427" s="69" t="s">
        <v>227</v>
      </c>
      <c r="B427" s="70" t="s">
        <v>47</v>
      </c>
      <c r="C427" s="71" t="s">
        <v>228</v>
      </c>
      <c r="D427" s="80" t="s">
        <v>41</v>
      </c>
      <c r="E427" s="859">
        <v>2625431000</v>
      </c>
      <c r="F427" s="849">
        <v>0</v>
      </c>
      <c r="G427" s="860"/>
      <c r="H427" s="849">
        <v>372387000</v>
      </c>
      <c r="I427" s="849">
        <v>2179933000</v>
      </c>
      <c r="J427" s="849">
        <v>72436000</v>
      </c>
      <c r="K427" s="849">
        <v>0</v>
      </c>
      <c r="L427" s="849">
        <v>0</v>
      </c>
      <c r="M427" s="861">
        <v>675000</v>
      </c>
    </row>
    <row r="428" spans="1:13" ht="18" customHeight="1">
      <c r="A428" s="74"/>
      <c r="B428" s="70"/>
      <c r="C428" s="71" t="s">
        <v>229</v>
      </c>
      <c r="D428" s="80" t="s">
        <v>42</v>
      </c>
      <c r="E428" s="859">
        <v>2637858362</v>
      </c>
      <c r="F428" s="859">
        <v>0</v>
      </c>
      <c r="G428" s="859"/>
      <c r="H428" s="859">
        <v>372607368</v>
      </c>
      <c r="I428" s="859">
        <v>2166063287</v>
      </c>
      <c r="J428" s="859">
        <v>98120345</v>
      </c>
      <c r="K428" s="859">
        <v>0</v>
      </c>
      <c r="L428" s="859">
        <v>0</v>
      </c>
      <c r="M428" s="862">
        <v>1067362</v>
      </c>
    </row>
    <row r="429" spans="1:13" ht="18" customHeight="1">
      <c r="A429" s="74"/>
      <c r="B429" s="70"/>
      <c r="C429" s="71" t="s">
        <v>4</v>
      </c>
      <c r="D429" s="80" t="s">
        <v>43</v>
      </c>
      <c r="E429" s="859">
        <v>1496121914.7100003</v>
      </c>
      <c r="F429" s="859">
        <v>0</v>
      </c>
      <c r="G429" s="859"/>
      <c r="H429" s="859">
        <v>207562578.91000003</v>
      </c>
      <c r="I429" s="859">
        <v>1262261372.9000001</v>
      </c>
      <c r="J429" s="859">
        <v>25664986.379999999</v>
      </c>
      <c r="K429" s="859">
        <v>0</v>
      </c>
      <c r="L429" s="859">
        <v>0</v>
      </c>
      <c r="M429" s="862">
        <v>632976.52</v>
      </c>
    </row>
    <row r="430" spans="1:13" ht="18" customHeight="1">
      <c r="A430" s="74"/>
      <c r="B430" s="70"/>
      <c r="C430" s="71" t="s">
        <v>4</v>
      </c>
      <c r="D430" s="80" t="s">
        <v>44</v>
      </c>
      <c r="E430" s="260">
        <v>0.56985764040647047</v>
      </c>
      <c r="F430" s="260">
        <v>0</v>
      </c>
      <c r="G430" s="260"/>
      <c r="H430" s="260">
        <v>0.5573840625746872</v>
      </c>
      <c r="I430" s="260">
        <v>0.57903677447884871</v>
      </c>
      <c r="J430" s="260">
        <v>0.35431258462642884</v>
      </c>
      <c r="K430" s="260">
        <v>0</v>
      </c>
      <c r="L430" s="260">
        <v>0</v>
      </c>
      <c r="M430" s="360">
        <v>0.93774299259259264</v>
      </c>
    </row>
    <row r="431" spans="1:13" ht="18.399999999999999" customHeight="1">
      <c r="A431" s="76"/>
      <c r="B431" s="77"/>
      <c r="C431" s="78" t="s">
        <v>4</v>
      </c>
      <c r="D431" s="79" t="s">
        <v>45</v>
      </c>
      <c r="E431" s="362">
        <v>0.56717295221857722</v>
      </c>
      <c r="F431" s="261">
        <v>0</v>
      </c>
      <c r="G431" s="261"/>
      <c r="H431" s="261">
        <v>0.55705441366902875</v>
      </c>
      <c r="I431" s="261">
        <v>0.58274445648734186</v>
      </c>
      <c r="J431" s="261">
        <v>0.26156640990204427</v>
      </c>
      <c r="K431" s="261">
        <v>0</v>
      </c>
      <c r="L431" s="261">
        <v>0</v>
      </c>
      <c r="M431" s="361">
        <v>0.59302890678139186</v>
      </c>
    </row>
    <row r="432" spans="1:13" s="833" customFormat="1" ht="23.25" customHeight="1">
      <c r="A432" s="1597" t="s">
        <v>907</v>
      </c>
      <c r="B432" s="1598"/>
      <c r="C432" s="1598"/>
      <c r="D432" s="1599"/>
      <c r="E432" s="1599"/>
      <c r="F432" s="1599"/>
      <c r="G432" s="834"/>
      <c r="H432" s="834"/>
      <c r="I432" s="834"/>
      <c r="J432" s="834"/>
      <c r="K432" s="834"/>
      <c r="L432" s="834"/>
      <c r="M432" s="834"/>
    </row>
    <row r="433" spans="1:13" ht="23.25" customHeight="1">
      <c r="A433" s="1600" t="s">
        <v>897</v>
      </c>
      <c r="B433" s="1600"/>
      <c r="C433" s="1600"/>
      <c r="D433" s="1600"/>
      <c r="E433" s="1600"/>
      <c r="F433" s="1600"/>
      <c r="G433" s="1600"/>
      <c r="H433" s="1600"/>
      <c r="I433" s="1600"/>
      <c r="J433" s="1600"/>
      <c r="K433" s="1600"/>
      <c r="L433" s="1600"/>
      <c r="M433" s="1600"/>
    </row>
    <row r="442" spans="1:13">
      <c r="I442" s="1595"/>
    </row>
    <row r="443" spans="1:13">
      <c r="I443" s="1595"/>
    </row>
    <row r="445" spans="1:13">
      <c r="F445" s="1596" t="s">
        <v>4</v>
      </c>
    </row>
    <row r="446" spans="1:13">
      <c r="F446" s="1596"/>
    </row>
  </sheetData>
  <mergeCells count="5">
    <mergeCell ref="I442:I443"/>
    <mergeCell ref="F445:F446"/>
    <mergeCell ref="A432:F432"/>
    <mergeCell ref="A433:M433"/>
    <mergeCell ref="F11:G11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31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6" max="12" man="1"/>
    <brk id="256" max="12" man="1"/>
    <brk id="286" max="12" man="1"/>
    <brk id="316" max="12" man="1"/>
    <brk id="346" max="12" man="1"/>
    <brk id="381" max="12" man="1"/>
    <brk id="41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2"/>
  <dimension ref="A1:L191"/>
  <sheetViews>
    <sheetView showGridLines="0" zoomScale="75" zoomScaleNormal="75" workbookViewId="0">
      <selection activeCell="N15" sqref="N15"/>
    </sheetView>
  </sheetViews>
  <sheetFormatPr defaultColWidth="16.28515625" defaultRowHeight="15"/>
  <cols>
    <col min="1" max="1" width="5.1406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6" t="s">
        <v>445</v>
      </c>
      <c r="B1" s="136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8" t="s">
        <v>446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</row>
    <row r="3" spans="1:12" ht="15" customHeight="1">
      <c r="A3" s="198"/>
      <c r="B3" s="198"/>
      <c r="C3" s="198"/>
      <c r="D3" s="198"/>
      <c r="E3" s="198"/>
      <c r="F3" s="198"/>
      <c r="G3" s="199"/>
      <c r="H3" s="199"/>
      <c r="I3" s="199"/>
      <c r="J3" s="199"/>
      <c r="K3" s="199"/>
      <c r="L3" s="199"/>
    </row>
    <row r="4" spans="1:12" ht="15.2" customHeight="1">
      <c r="A4" s="21"/>
      <c r="B4" s="200"/>
      <c r="C4" s="200"/>
      <c r="D4" s="21"/>
      <c r="E4" s="21"/>
      <c r="F4" s="21"/>
      <c r="G4" s="21"/>
      <c r="H4" s="21"/>
      <c r="I4" s="21"/>
      <c r="J4" s="136"/>
      <c r="K4" s="136"/>
      <c r="L4" s="201" t="s">
        <v>2</v>
      </c>
    </row>
    <row r="5" spans="1:12" ht="15.95" customHeight="1">
      <c r="A5" s="202" t="s">
        <v>4</v>
      </c>
      <c r="B5" s="203" t="s">
        <v>4</v>
      </c>
      <c r="C5" s="203" t="s">
        <v>3</v>
      </c>
      <c r="D5" s="204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5"/>
      <c r="B6" s="206"/>
      <c r="C6" s="24" t="s">
        <v>438</v>
      </c>
      <c r="D6" s="206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5" t="s">
        <v>4</v>
      </c>
      <c r="B7" s="206"/>
      <c r="C7" s="24" t="s">
        <v>11</v>
      </c>
      <c r="D7" s="21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7" t="s">
        <v>4</v>
      </c>
      <c r="B8" s="208"/>
      <c r="C8" s="24" t="s">
        <v>734</v>
      </c>
      <c r="D8" s="21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9" t="s">
        <v>4</v>
      </c>
      <c r="B9" s="210"/>
      <c r="C9" s="24" t="s">
        <v>26</v>
      </c>
      <c r="D9" s="21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5"/>
      <c r="B10" s="206"/>
      <c r="C10" s="24" t="s">
        <v>30</v>
      </c>
      <c r="D10" s="211"/>
      <c r="E10" s="44"/>
      <c r="F10" s="212"/>
      <c r="G10" s="213"/>
      <c r="H10" s="203"/>
      <c r="I10" s="214"/>
      <c r="J10" s="215"/>
      <c r="K10" s="203"/>
      <c r="L10" s="214"/>
    </row>
    <row r="11" spans="1:12" s="224" customFormat="1" ht="9.9499999999999993" customHeight="1">
      <c r="A11" s="216">
        <v>1</v>
      </c>
      <c r="B11" s="217"/>
      <c r="C11" s="217"/>
      <c r="D11" s="217"/>
      <c r="E11" s="218" t="s">
        <v>32</v>
      </c>
      <c r="F11" s="218">
        <v>3</v>
      </c>
      <c r="G11" s="219" t="s">
        <v>34</v>
      </c>
      <c r="H11" s="220" t="s">
        <v>35</v>
      </c>
      <c r="I11" s="221" t="s">
        <v>36</v>
      </c>
      <c r="J11" s="222">
        <v>7</v>
      </c>
      <c r="K11" s="220">
        <v>8</v>
      </c>
      <c r="L11" s="223">
        <v>9</v>
      </c>
    </row>
    <row r="12" spans="1:12" ht="18.95" customHeight="1">
      <c r="A12" s="225"/>
      <c r="B12" s="226"/>
      <c r="C12" s="227" t="s">
        <v>40</v>
      </c>
      <c r="D12" s="228" t="s">
        <v>41</v>
      </c>
      <c r="E12" s="864">
        <v>49371632000</v>
      </c>
      <c r="F12" s="865">
        <v>44969090000</v>
      </c>
      <c r="G12" s="865">
        <v>29382000</v>
      </c>
      <c r="H12" s="865">
        <v>3924839000</v>
      </c>
      <c r="I12" s="865">
        <v>177114000</v>
      </c>
      <c r="J12" s="865">
        <v>0</v>
      </c>
      <c r="K12" s="865">
        <v>0</v>
      </c>
      <c r="L12" s="845">
        <v>271207000</v>
      </c>
    </row>
    <row r="13" spans="1:12" ht="18.95" customHeight="1">
      <c r="A13" s="229"/>
      <c r="B13" s="230"/>
      <c r="C13" s="231"/>
      <c r="D13" s="212" t="s">
        <v>42</v>
      </c>
      <c r="E13" s="846">
        <v>54394209713.110001</v>
      </c>
      <c r="F13" s="844">
        <v>49095174881.239998</v>
      </c>
      <c r="G13" s="844">
        <v>36549167.119999997</v>
      </c>
      <c r="H13" s="844">
        <v>4301499804.6799994</v>
      </c>
      <c r="I13" s="844">
        <v>612379353.91999996</v>
      </c>
      <c r="J13" s="844">
        <v>0</v>
      </c>
      <c r="K13" s="844">
        <v>0</v>
      </c>
      <c r="L13" s="847">
        <v>348606506.15000004</v>
      </c>
    </row>
    <row r="14" spans="1:12" ht="18.95" customHeight="1">
      <c r="A14" s="229"/>
      <c r="B14" s="230"/>
      <c r="C14" s="170" t="s">
        <v>4</v>
      </c>
      <c r="D14" s="212" t="s">
        <v>43</v>
      </c>
      <c r="E14" s="846">
        <v>33649398495.009995</v>
      </c>
      <c r="F14" s="844">
        <v>30978806584.859997</v>
      </c>
      <c r="G14" s="844">
        <v>19494735.160000004</v>
      </c>
      <c r="H14" s="844">
        <v>2336880947.9399981</v>
      </c>
      <c r="I14" s="844">
        <v>187761639.85999998</v>
      </c>
      <c r="J14" s="844">
        <v>0</v>
      </c>
      <c r="K14" s="844">
        <v>0</v>
      </c>
      <c r="L14" s="847">
        <v>126454587.19</v>
      </c>
    </row>
    <row r="15" spans="1:12" ht="18.95" customHeight="1">
      <c r="A15" s="229"/>
      <c r="B15" s="230"/>
      <c r="C15" s="231"/>
      <c r="D15" s="212" t="s">
        <v>44</v>
      </c>
      <c r="E15" s="363">
        <v>0.68155329552423938</v>
      </c>
      <c r="F15" s="364">
        <v>0.68889111576107043</v>
      </c>
      <c r="G15" s="364">
        <v>0.66349244979919697</v>
      </c>
      <c r="H15" s="364">
        <v>0.5954081041133148</v>
      </c>
      <c r="I15" s="364">
        <v>1.0601174376954954</v>
      </c>
      <c r="J15" s="364">
        <v>0</v>
      </c>
      <c r="K15" s="364">
        <v>0</v>
      </c>
      <c r="L15" s="365">
        <v>0.4662659414764368</v>
      </c>
    </row>
    <row r="16" spans="1:12" ht="18.95" customHeight="1">
      <c r="A16" s="232"/>
      <c r="B16" s="233"/>
      <c r="C16" s="234"/>
      <c r="D16" s="212" t="s">
        <v>45</v>
      </c>
      <c r="E16" s="366">
        <v>0.61862096485060014</v>
      </c>
      <c r="F16" s="367">
        <v>0.63099493300099152</v>
      </c>
      <c r="G16" s="367">
        <v>0.53338384144278705</v>
      </c>
      <c r="H16" s="367">
        <v>0.54327119703631954</v>
      </c>
      <c r="I16" s="367">
        <v>0.30661001005028787</v>
      </c>
      <c r="J16" s="367">
        <v>0</v>
      </c>
      <c r="K16" s="367">
        <v>0</v>
      </c>
      <c r="L16" s="368">
        <v>0.36274304971115062</v>
      </c>
    </row>
    <row r="17" spans="1:12" ht="18.95" customHeight="1">
      <c r="A17" s="235" t="s">
        <v>361</v>
      </c>
      <c r="B17" s="236" t="s">
        <v>47</v>
      </c>
      <c r="C17" s="237" t="s">
        <v>362</v>
      </c>
      <c r="D17" s="238" t="s">
        <v>41</v>
      </c>
      <c r="E17" s="848">
        <v>1120071000</v>
      </c>
      <c r="F17" s="849">
        <v>14579000</v>
      </c>
      <c r="G17" s="849">
        <v>1479000</v>
      </c>
      <c r="H17" s="849">
        <v>897390000</v>
      </c>
      <c r="I17" s="849">
        <v>7650000</v>
      </c>
      <c r="J17" s="849">
        <v>0</v>
      </c>
      <c r="K17" s="849">
        <v>0</v>
      </c>
      <c r="L17" s="861">
        <v>198973000</v>
      </c>
    </row>
    <row r="18" spans="1:12" ht="18.95" customHeight="1">
      <c r="A18" s="239"/>
      <c r="B18" s="236"/>
      <c r="C18" s="237"/>
      <c r="D18" s="240" t="s">
        <v>42</v>
      </c>
      <c r="E18" s="851">
        <v>2120921564.9699991</v>
      </c>
      <c r="F18" s="843">
        <v>716656823.43000007</v>
      </c>
      <c r="G18" s="843">
        <v>1800972.56</v>
      </c>
      <c r="H18" s="843">
        <v>1161664637.2199991</v>
      </c>
      <c r="I18" s="843">
        <v>13956314.76</v>
      </c>
      <c r="J18" s="843">
        <v>0</v>
      </c>
      <c r="K18" s="843">
        <v>0</v>
      </c>
      <c r="L18" s="852">
        <v>226842817</v>
      </c>
    </row>
    <row r="19" spans="1:12" ht="18.95" customHeight="1">
      <c r="A19" s="239"/>
      <c r="B19" s="236"/>
      <c r="C19" s="237"/>
      <c r="D19" s="240" t="s">
        <v>43</v>
      </c>
      <c r="E19" s="851">
        <v>1356480035.2299988</v>
      </c>
      <c r="F19" s="843">
        <v>678148406.43000007</v>
      </c>
      <c r="G19" s="843">
        <v>922664.63</v>
      </c>
      <c r="H19" s="843">
        <v>602833675.31999886</v>
      </c>
      <c r="I19" s="843">
        <v>3253754.1100000003</v>
      </c>
      <c r="J19" s="843">
        <v>0</v>
      </c>
      <c r="K19" s="843">
        <v>0</v>
      </c>
      <c r="L19" s="852">
        <v>71321534.739999995</v>
      </c>
    </row>
    <row r="20" spans="1:12" ht="18.95" customHeight="1">
      <c r="A20" s="239"/>
      <c r="B20" s="237"/>
      <c r="C20" s="237"/>
      <c r="D20" s="240" t="s">
        <v>44</v>
      </c>
      <c r="E20" s="369">
        <v>1.2110661156569529</v>
      </c>
      <c r="F20" s="196" t="s">
        <v>866</v>
      </c>
      <c r="G20" s="196">
        <v>0.62384356321839085</v>
      </c>
      <c r="H20" s="196">
        <v>0.67176330839434228</v>
      </c>
      <c r="I20" s="196">
        <v>0.42532733464052291</v>
      </c>
      <c r="J20" s="196">
        <v>0</v>
      </c>
      <c r="K20" s="196">
        <v>0</v>
      </c>
      <c r="L20" s="370">
        <v>0.35844830575002634</v>
      </c>
    </row>
    <row r="21" spans="1:12" s="244" customFormat="1" ht="18.95" customHeight="1">
      <c r="A21" s="241"/>
      <c r="B21" s="242"/>
      <c r="C21" s="242"/>
      <c r="D21" s="243" t="s">
        <v>45</v>
      </c>
      <c r="E21" s="371">
        <v>0.63957105139302339</v>
      </c>
      <c r="F21" s="372">
        <v>0.9462665871013487</v>
      </c>
      <c r="G21" s="372">
        <v>0.51231465181235192</v>
      </c>
      <c r="H21" s="372">
        <v>0.51893950801726318</v>
      </c>
      <c r="I21" s="372">
        <v>0.23313848719760463</v>
      </c>
      <c r="J21" s="372">
        <v>0</v>
      </c>
      <c r="K21" s="372">
        <v>0</v>
      </c>
      <c r="L21" s="373">
        <v>0.3144094914850224</v>
      </c>
    </row>
    <row r="22" spans="1:12" ht="18.95" customHeight="1">
      <c r="A22" s="235" t="s">
        <v>363</v>
      </c>
      <c r="B22" s="236" t="s">
        <v>47</v>
      </c>
      <c r="C22" s="237" t="s">
        <v>364</v>
      </c>
      <c r="D22" s="240" t="s">
        <v>41</v>
      </c>
      <c r="E22" s="848">
        <v>390000</v>
      </c>
      <c r="F22" s="849">
        <v>390000</v>
      </c>
      <c r="G22" s="849">
        <v>0</v>
      </c>
      <c r="H22" s="849">
        <v>0</v>
      </c>
      <c r="I22" s="849">
        <v>0</v>
      </c>
      <c r="J22" s="849">
        <v>0</v>
      </c>
      <c r="K22" s="849">
        <v>0</v>
      </c>
      <c r="L22" s="861">
        <v>0</v>
      </c>
    </row>
    <row r="23" spans="1:12" ht="18.95" customHeight="1">
      <c r="A23" s="235"/>
      <c r="B23" s="236"/>
      <c r="C23" s="237"/>
      <c r="D23" s="240" t="s">
        <v>42</v>
      </c>
      <c r="E23" s="851">
        <v>661156</v>
      </c>
      <c r="F23" s="843">
        <v>661156</v>
      </c>
      <c r="G23" s="843">
        <v>0</v>
      </c>
      <c r="H23" s="843">
        <v>0</v>
      </c>
      <c r="I23" s="843">
        <v>0</v>
      </c>
      <c r="J23" s="843">
        <v>0</v>
      </c>
      <c r="K23" s="843">
        <v>0</v>
      </c>
      <c r="L23" s="852">
        <v>0</v>
      </c>
    </row>
    <row r="24" spans="1:12" ht="18.95" customHeight="1">
      <c r="A24" s="235"/>
      <c r="B24" s="236"/>
      <c r="C24" s="237"/>
      <c r="D24" s="240" t="s">
        <v>43</v>
      </c>
      <c r="E24" s="851">
        <v>407260.04000000004</v>
      </c>
      <c r="F24" s="843">
        <v>407260.04000000004</v>
      </c>
      <c r="G24" s="843">
        <v>0</v>
      </c>
      <c r="H24" s="843">
        <v>0</v>
      </c>
      <c r="I24" s="843">
        <v>0</v>
      </c>
      <c r="J24" s="843">
        <v>0</v>
      </c>
      <c r="K24" s="843">
        <v>0</v>
      </c>
      <c r="L24" s="852">
        <v>0</v>
      </c>
    </row>
    <row r="25" spans="1:12" ht="18.95" customHeight="1">
      <c r="A25" s="235"/>
      <c r="B25" s="237"/>
      <c r="C25" s="237"/>
      <c r="D25" s="240" t="s">
        <v>44</v>
      </c>
      <c r="E25" s="369">
        <v>1.044256512820513</v>
      </c>
      <c r="F25" s="196">
        <v>1.044256512820513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370">
        <v>0</v>
      </c>
    </row>
    <row r="26" spans="1:12" ht="18.95" customHeight="1">
      <c r="A26" s="241"/>
      <c r="B26" s="242"/>
      <c r="C26" s="242"/>
      <c r="D26" s="240" t="s">
        <v>45</v>
      </c>
      <c r="E26" s="371">
        <v>0.6159817652717362</v>
      </c>
      <c r="F26" s="372">
        <v>0.6159817652717362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3">
        <v>0</v>
      </c>
    </row>
    <row r="27" spans="1:12" ht="18.95" customHeight="1">
      <c r="A27" s="235" t="s">
        <v>365</v>
      </c>
      <c r="B27" s="236" t="s">
        <v>47</v>
      </c>
      <c r="C27" s="237" t="s">
        <v>366</v>
      </c>
      <c r="D27" s="238" t="s">
        <v>41</v>
      </c>
      <c r="E27" s="848">
        <v>36093000</v>
      </c>
      <c r="F27" s="849">
        <v>205000</v>
      </c>
      <c r="G27" s="849">
        <v>863000</v>
      </c>
      <c r="H27" s="849">
        <v>22547000</v>
      </c>
      <c r="I27" s="849">
        <v>555000</v>
      </c>
      <c r="J27" s="849">
        <v>0</v>
      </c>
      <c r="K27" s="849">
        <v>0</v>
      </c>
      <c r="L27" s="861">
        <v>11923000</v>
      </c>
    </row>
    <row r="28" spans="1:12" ht="18.95" customHeight="1">
      <c r="A28" s="235"/>
      <c r="B28" s="236"/>
      <c r="C28" s="237"/>
      <c r="D28" s="240" t="s">
        <v>42</v>
      </c>
      <c r="E28" s="851">
        <v>36373911</v>
      </c>
      <c r="F28" s="843">
        <v>205000</v>
      </c>
      <c r="G28" s="843">
        <v>894990</v>
      </c>
      <c r="H28" s="843">
        <v>22654314.399999999</v>
      </c>
      <c r="I28" s="843">
        <v>632695.6</v>
      </c>
      <c r="J28" s="843">
        <v>0</v>
      </c>
      <c r="K28" s="843">
        <v>0</v>
      </c>
      <c r="L28" s="852">
        <v>11986911</v>
      </c>
    </row>
    <row r="29" spans="1:12" ht="18.95" customHeight="1">
      <c r="A29" s="235"/>
      <c r="B29" s="236"/>
      <c r="C29" s="237"/>
      <c r="D29" s="240" t="s">
        <v>43</v>
      </c>
      <c r="E29" s="851">
        <v>20427075.539999992</v>
      </c>
      <c r="F29" s="843">
        <v>176095</v>
      </c>
      <c r="G29" s="843">
        <v>472265.29000000004</v>
      </c>
      <c r="H29" s="843">
        <v>12898865.559999989</v>
      </c>
      <c r="I29" s="843">
        <v>373478.45999999996</v>
      </c>
      <c r="J29" s="843">
        <v>0</v>
      </c>
      <c r="K29" s="843">
        <v>0</v>
      </c>
      <c r="L29" s="852">
        <v>6506371.2299999995</v>
      </c>
    </row>
    <row r="30" spans="1:12" ht="18.95" customHeight="1">
      <c r="A30" s="239"/>
      <c r="B30" s="237"/>
      <c r="C30" s="237"/>
      <c r="D30" s="240" t="s">
        <v>44</v>
      </c>
      <c r="E30" s="369">
        <v>0.56595671016540583</v>
      </c>
      <c r="F30" s="196">
        <v>0.85899999999999999</v>
      </c>
      <c r="G30" s="196">
        <v>0.54723672074159913</v>
      </c>
      <c r="H30" s="196">
        <v>0.57208788574976666</v>
      </c>
      <c r="I30" s="196">
        <v>0.67293416216216206</v>
      </c>
      <c r="J30" s="196">
        <v>0</v>
      </c>
      <c r="K30" s="196">
        <v>0</v>
      </c>
      <c r="L30" s="370">
        <v>0.54569917218820763</v>
      </c>
    </row>
    <row r="31" spans="1:12" ht="18.95" customHeight="1">
      <c r="A31" s="241"/>
      <c r="B31" s="242"/>
      <c r="C31" s="242"/>
      <c r="D31" s="243" t="s">
        <v>45</v>
      </c>
      <c r="E31" s="371">
        <v>0.56158589985003238</v>
      </c>
      <c r="F31" s="372">
        <v>0.85899999999999999</v>
      </c>
      <c r="G31" s="372">
        <v>0.52767661091185381</v>
      </c>
      <c r="H31" s="372">
        <v>0.56937788238694131</v>
      </c>
      <c r="I31" s="372">
        <v>0.59029722982110189</v>
      </c>
      <c r="J31" s="372">
        <v>0</v>
      </c>
      <c r="K31" s="372">
        <v>0</v>
      </c>
      <c r="L31" s="373">
        <v>0.54278965031107673</v>
      </c>
    </row>
    <row r="32" spans="1:12" ht="18.95" customHeight="1">
      <c r="A32" s="235" t="s">
        <v>367</v>
      </c>
      <c r="B32" s="236" t="s">
        <v>47</v>
      </c>
      <c r="C32" s="237" t="s">
        <v>368</v>
      </c>
      <c r="D32" s="240" t="s">
        <v>41</v>
      </c>
      <c r="E32" s="851">
        <v>666000</v>
      </c>
      <c r="F32" s="849">
        <v>666000</v>
      </c>
      <c r="G32" s="849">
        <v>0</v>
      </c>
      <c r="H32" s="849">
        <v>0</v>
      </c>
      <c r="I32" s="849">
        <v>0</v>
      </c>
      <c r="J32" s="849">
        <v>0</v>
      </c>
      <c r="K32" s="849">
        <v>0</v>
      </c>
      <c r="L32" s="861">
        <v>0</v>
      </c>
    </row>
    <row r="33" spans="1:12" ht="18.95" customHeight="1">
      <c r="A33" s="235"/>
      <c r="B33" s="236"/>
      <c r="C33" s="237"/>
      <c r="D33" s="240" t="s">
        <v>42</v>
      </c>
      <c r="E33" s="851">
        <v>666000</v>
      </c>
      <c r="F33" s="843">
        <v>666000</v>
      </c>
      <c r="G33" s="843">
        <v>0</v>
      </c>
      <c r="H33" s="843">
        <v>0</v>
      </c>
      <c r="I33" s="843">
        <v>0</v>
      </c>
      <c r="J33" s="843">
        <v>0</v>
      </c>
      <c r="K33" s="843">
        <v>0</v>
      </c>
      <c r="L33" s="852">
        <v>0</v>
      </c>
    </row>
    <row r="34" spans="1:12" ht="18.95" customHeight="1">
      <c r="A34" s="235"/>
      <c r="B34" s="236"/>
      <c r="C34" s="237"/>
      <c r="D34" s="240" t="s">
        <v>43</v>
      </c>
      <c r="E34" s="851">
        <v>456053</v>
      </c>
      <c r="F34" s="843">
        <v>456053</v>
      </c>
      <c r="G34" s="843">
        <v>0</v>
      </c>
      <c r="H34" s="843">
        <v>0</v>
      </c>
      <c r="I34" s="843">
        <v>0</v>
      </c>
      <c r="J34" s="843">
        <v>0</v>
      </c>
      <c r="K34" s="843">
        <v>0</v>
      </c>
      <c r="L34" s="852">
        <v>0</v>
      </c>
    </row>
    <row r="35" spans="1:12" ht="18.95" customHeight="1">
      <c r="A35" s="239"/>
      <c r="B35" s="237"/>
      <c r="C35" s="237"/>
      <c r="D35" s="240" t="s">
        <v>44</v>
      </c>
      <c r="E35" s="369">
        <v>0.68476426426426429</v>
      </c>
      <c r="F35" s="196">
        <v>0.68476426426426429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370">
        <v>0</v>
      </c>
    </row>
    <row r="36" spans="1:12" ht="18.75" customHeight="1">
      <c r="A36" s="241"/>
      <c r="B36" s="242"/>
      <c r="C36" s="242"/>
      <c r="D36" s="240" t="s">
        <v>45</v>
      </c>
      <c r="E36" s="371">
        <v>0.68476426426426429</v>
      </c>
      <c r="F36" s="372">
        <v>0.68476426426426429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3">
        <v>0</v>
      </c>
    </row>
    <row r="37" spans="1:12" ht="18.95" hidden="1" customHeight="1">
      <c r="A37" s="235" t="s">
        <v>369</v>
      </c>
      <c r="B37" s="236" t="s">
        <v>47</v>
      </c>
      <c r="C37" s="237" t="s">
        <v>370</v>
      </c>
      <c r="D37" s="238" t="s">
        <v>41</v>
      </c>
      <c r="E37" s="848">
        <v>0</v>
      </c>
      <c r="F37" s="849">
        <v>0</v>
      </c>
      <c r="G37" s="849">
        <v>0</v>
      </c>
      <c r="H37" s="849">
        <v>0</v>
      </c>
      <c r="I37" s="849">
        <v>0</v>
      </c>
      <c r="J37" s="849">
        <v>0</v>
      </c>
      <c r="K37" s="849">
        <v>0</v>
      </c>
      <c r="L37" s="861">
        <v>0</v>
      </c>
    </row>
    <row r="38" spans="1:12" ht="18.95" hidden="1" customHeight="1">
      <c r="A38" s="235"/>
      <c r="B38" s="236"/>
      <c r="C38" s="237"/>
      <c r="D38" s="240" t="s">
        <v>42</v>
      </c>
      <c r="E38" s="851">
        <v>0</v>
      </c>
      <c r="F38" s="843">
        <v>0</v>
      </c>
      <c r="G38" s="843">
        <v>0</v>
      </c>
      <c r="H38" s="843">
        <v>0</v>
      </c>
      <c r="I38" s="843">
        <v>0</v>
      </c>
      <c r="J38" s="843">
        <v>0</v>
      </c>
      <c r="K38" s="843">
        <v>0</v>
      </c>
      <c r="L38" s="852">
        <v>0</v>
      </c>
    </row>
    <row r="39" spans="1:12" ht="18.95" hidden="1" customHeight="1">
      <c r="A39" s="235"/>
      <c r="B39" s="236"/>
      <c r="C39" s="237"/>
      <c r="D39" s="240" t="s">
        <v>43</v>
      </c>
      <c r="E39" s="851">
        <v>0</v>
      </c>
      <c r="F39" s="843">
        <v>0</v>
      </c>
      <c r="G39" s="843">
        <v>0</v>
      </c>
      <c r="H39" s="843">
        <v>0</v>
      </c>
      <c r="I39" s="843">
        <v>0</v>
      </c>
      <c r="J39" s="843">
        <v>0</v>
      </c>
      <c r="K39" s="843">
        <v>0</v>
      </c>
      <c r="L39" s="852">
        <v>0</v>
      </c>
    </row>
    <row r="40" spans="1:12" ht="18.95" hidden="1" customHeight="1">
      <c r="A40" s="239"/>
      <c r="B40" s="237"/>
      <c r="C40" s="237"/>
      <c r="D40" s="240" t="s">
        <v>44</v>
      </c>
      <c r="E40" s="369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370">
        <v>0</v>
      </c>
    </row>
    <row r="41" spans="1:12" ht="18.95" hidden="1" customHeight="1">
      <c r="A41" s="241"/>
      <c r="B41" s="242"/>
      <c r="C41" s="242"/>
      <c r="D41" s="246" t="s">
        <v>45</v>
      </c>
      <c r="E41" s="371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3">
        <v>0</v>
      </c>
    </row>
    <row r="42" spans="1:12" ht="18.95" hidden="1" customHeight="1">
      <c r="A42" s="247" t="s">
        <v>371</v>
      </c>
      <c r="B42" s="248" t="s">
        <v>47</v>
      </c>
      <c r="C42" s="249" t="s">
        <v>372</v>
      </c>
      <c r="D42" s="250" t="s">
        <v>41</v>
      </c>
      <c r="E42" s="848">
        <v>0</v>
      </c>
      <c r="F42" s="849">
        <v>0</v>
      </c>
      <c r="G42" s="849">
        <v>0</v>
      </c>
      <c r="H42" s="849">
        <v>0</v>
      </c>
      <c r="I42" s="849">
        <v>0</v>
      </c>
      <c r="J42" s="849">
        <v>0</v>
      </c>
      <c r="K42" s="849">
        <v>0</v>
      </c>
      <c r="L42" s="861">
        <v>0</v>
      </c>
    </row>
    <row r="43" spans="1:12" ht="18.95" hidden="1" customHeight="1">
      <c r="A43" s="239"/>
      <c r="B43" s="237"/>
      <c r="C43" s="237" t="s">
        <v>373</v>
      </c>
      <c r="D43" s="240" t="s">
        <v>42</v>
      </c>
      <c r="E43" s="851">
        <v>0</v>
      </c>
      <c r="F43" s="843">
        <v>0</v>
      </c>
      <c r="G43" s="843">
        <v>0</v>
      </c>
      <c r="H43" s="843">
        <v>0</v>
      </c>
      <c r="I43" s="843">
        <v>0</v>
      </c>
      <c r="J43" s="843">
        <v>0</v>
      </c>
      <c r="K43" s="843">
        <v>0</v>
      </c>
      <c r="L43" s="852">
        <v>0</v>
      </c>
    </row>
    <row r="44" spans="1:12" ht="18.95" hidden="1" customHeight="1">
      <c r="A44" s="239"/>
      <c r="B44" s="237"/>
      <c r="C44" s="237"/>
      <c r="D44" s="240" t="s">
        <v>43</v>
      </c>
      <c r="E44" s="851">
        <v>0</v>
      </c>
      <c r="F44" s="843">
        <v>0</v>
      </c>
      <c r="G44" s="843">
        <v>0</v>
      </c>
      <c r="H44" s="843">
        <v>0</v>
      </c>
      <c r="I44" s="843">
        <v>0</v>
      </c>
      <c r="J44" s="843">
        <v>0</v>
      </c>
      <c r="K44" s="843">
        <v>0</v>
      </c>
      <c r="L44" s="852">
        <v>0</v>
      </c>
    </row>
    <row r="45" spans="1:12" ht="18.95" hidden="1" customHeight="1">
      <c r="A45" s="239"/>
      <c r="B45" s="237"/>
      <c r="C45" s="237"/>
      <c r="D45" s="240" t="s">
        <v>44</v>
      </c>
      <c r="E45" s="369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370">
        <v>0</v>
      </c>
    </row>
    <row r="46" spans="1:12" ht="18.95" hidden="1" customHeight="1">
      <c r="A46" s="241"/>
      <c r="B46" s="242"/>
      <c r="C46" s="242"/>
      <c r="D46" s="243" t="s">
        <v>45</v>
      </c>
      <c r="E46" s="371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3">
        <v>0</v>
      </c>
    </row>
    <row r="47" spans="1:12" ht="18.95" customHeight="1">
      <c r="A47" s="235" t="s">
        <v>374</v>
      </c>
      <c r="B47" s="236" t="s">
        <v>47</v>
      </c>
      <c r="C47" s="237" t="s">
        <v>375</v>
      </c>
      <c r="D47" s="251" t="s">
        <v>41</v>
      </c>
      <c r="E47" s="848">
        <v>89019000</v>
      </c>
      <c r="F47" s="849">
        <v>0</v>
      </c>
      <c r="G47" s="849">
        <v>246000</v>
      </c>
      <c r="H47" s="849">
        <v>87887000</v>
      </c>
      <c r="I47" s="849">
        <v>886000</v>
      </c>
      <c r="J47" s="849">
        <v>0</v>
      </c>
      <c r="K47" s="849">
        <v>0</v>
      </c>
      <c r="L47" s="861">
        <v>0</v>
      </c>
    </row>
    <row r="48" spans="1:12" ht="18.95" customHeight="1">
      <c r="A48" s="235"/>
      <c r="B48" s="236"/>
      <c r="C48" s="237"/>
      <c r="D48" s="240" t="s">
        <v>42</v>
      </c>
      <c r="E48" s="851">
        <v>91264180</v>
      </c>
      <c r="F48" s="843">
        <v>0</v>
      </c>
      <c r="G48" s="843">
        <v>257500</v>
      </c>
      <c r="H48" s="843">
        <v>90107680</v>
      </c>
      <c r="I48" s="843">
        <v>899000</v>
      </c>
      <c r="J48" s="843">
        <v>0</v>
      </c>
      <c r="K48" s="843">
        <v>0</v>
      </c>
      <c r="L48" s="852">
        <v>0</v>
      </c>
    </row>
    <row r="49" spans="1:12" ht="18.95" customHeight="1">
      <c r="A49" s="235"/>
      <c r="B49" s="236"/>
      <c r="C49" s="237"/>
      <c r="D49" s="240" t="s">
        <v>43</v>
      </c>
      <c r="E49" s="851">
        <v>50984148.480000004</v>
      </c>
      <c r="F49" s="843">
        <v>0</v>
      </c>
      <c r="G49" s="843">
        <v>121351.55999999998</v>
      </c>
      <c r="H49" s="843">
        <v>50327982.149999999</v>
      </c>
      <c r="I49" s="843">
        <v>534814.77</v>
      </c>
      <c r="J49" s="843">
        <v>0</v>
      </c>
      <c r="K49" s="843">
        <v>0</v>
      </c>
      <c r="L49" s="852">
        <v>0</v>
      </c>
    </row>
    <row r="50" spans="1:12" ht="18.95" customHeight="1">
      <c r="A50" s="235"/>
      <c r="B50" s="237"/>
      <c r="C50" s="237"/>
      <c r="D50" s="240" t="s">
        <v>44</v>
      </c>
      <c r="E50" s="369">
        <v>0.57273333198530652</v>
      </c>
      <c r="F50" s="196">
        <v>0</v>
      </c>
      <c r="G50" s="196">
        <v>0.49329902439024381</v>
      </c>
      <c r="H50" s="196">
        <v>0.57264421529919096</v>
      </c>
      <c r="I50" s="196">
        <v>0.60362840857787814</v>
      </c>
      <c r="J50" s="196">
        <v>0</v>
      </c>
      <c r="K50" s="196">
        <v>0</v>
      </c>
      <c r="L50" s="370">
        <v>0</v>
      </c>
    </row>
    <row r="51" spans="1:12" ht="18.95" customHeight="1">
      <c r="A51" s="241"/>
      <c r="B51" s="242"/>
      <c r="C51" s="242"/>
      <c r="D51" s="245" t="s">
        <v>45</v>
      </c>
      <c r="E51" s="371">
        <v>0.55864358261916125</v>
      </c>
      <c r="F51" s="372">
        <v>0</v>
      </c>
      <c r="G51" s="372">
        <v>0.47126819417475724</v>
      </c>
      <c r="H51" s="372">
        <v>0.55853154969698471</v>
      </c>
      <c r="I51" s="372">
        <v>0.59489963292547277</v>
      </c>
      <c r="J51" s="372">
        <v>0</v>
      </c>
      <c r="K51" s="372">
        <v>0</v>
      </c>
      <c r="L51" s="373">
        <v>0</v>
      </c>
    </row>
    <row r="52" spans="1:12" ht="18.95" hidden="1" customHeight="1">
      <c r="A52" s="235" t="s">
        <v>376</v>
      </c>
      <c r="B52" s="236" t="s">
        <v>47</v>
      </c>
      <c r="C52" s="237" t="s">
        <v>377</v>
      </c>
      <c r="D52" s="238" t="s">
        <v>41</v>
      </c>
      <c r="E52" s="848">
        <v>0</v>
      </c>
      <c r="F52" s="849">
        <v>0</v>
      </c>
      <c r="G52" s="849">
        <v>0</v>
      </c>
      <c r="H52" s="849">
        <v>0</v>
      </c>
      <c r="I52" s="849">
        <v>0</v>
      </c>
      <c r="J52" s="849">
        <v>0</v>
      </c>
      <c r="K52" s="849">
        <v>0</v>
      </c>
      <c r="L52" s="861">
        <v>0</v>
      </c>
    </row>
    <row r="53" spans="1:12" ht="18.95" hidden="1" customHeight="1">
      <c r="A53" s="235"/>
      <c r="B53" s="236"/>
      <c r="C53" s="237"/>
      <c r="D53" s="240" t="s">
        <v>42</v>
      </c>
      <c r="E53" s="851">
        <v>0</v>
      </c>
      <c r="F53" s="843">
        <v>0</v>
      </c>
      <c r="G53" s="843">
        <v>0</v>
      </c>
      <c r="H53" s="843">
        <v>0</v>
      </c>
      <c r="I53" s="843">
        <v>0</v>
      </c>
      <c r="J53" s="843">
        <v>0</v>
      </c>
      <c r="K53" s="843">
        <v>0</v>
      </c>
      <c r="L53" s="852">
        <v>0</v>
      </c>
    </row>
    <row r="54" spans="1:12" ht="18.95" hidden="1" customHeight="1">
      <c r="A54" s="235"/>
      <c r="B54" s="236"/>
      <c r="C54" s="237"/>
      <c r="D54" s="240" t="s">
        <v>43</v>
      </c>
      <c r="E54" s="851">
        <v>0</v>
      </c>
      <c r="F54" s="843">
        <v>0</v>
      </c>
      <c r="G54" s="843">
        <v>0</v>
      </c>
      <c r="H54" s="843">
        <v>0</v>
      </c>
      <c r="I54" s="843">
        <v>0</v>
      </c>
      <c r="J54" s="843">
        <v>0</v>
      </c>
      <c r="K54" s="843">
        <v>0</v>
      </c>
      <c r="L54" s="852">
        <v>0</v>
      </c>
    </row>
    <row r="55" spans="1:12" ht="18.95" hidden="1" customHeight="1">
      <c r="A55" s="239"/>
      <c r="B55" s="237"/>
      <c r="C55" s="237"/>
      <c r="D55" s="240" t="s">
        <v>44</v>
      </c>
      <c r="E55" s="369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370">
        <v>0</v>
      </c>
    </row>
    <row r="56" spans="1:12" ht="18.95" hidden="1" customHeight="1">
      <c r="A56" s="241"/>
      <c r="B56" s="242"/>
      <c r="C56" s="242"/>
      <c r="D56" s="245" t="s">
        <v>45</v>
      </c>
      <c r="E56" s="371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3">
        <v>0</v>
      </c>
    </row>
    <row r="57" spans="1:12" ht="18.95" customHeight="1">
      <c r="A57" s="235" t="s">
        <v>378</v>
      </c>
      <c r="B57" s="236" t="s">
        <v>47</v>
      </c>
      <c r="C57" s="237" t="s">
        <v>379</v>
      </c>
      <c r="D57" s="240" t="s">
        <v>41</v>
      </c>
      <c r="E57" s="848">
        <v>853890000</v>
      </c>
      <c r="F57" s="849">
        <v>648906000</v>
      </c>
      <c r="G57" s="849">
        <v>2089000</v>
      </c>
      <c r="H57" s="849">
        <v>170165000</v>
      </c>
      <c r="I57" s="849">
        <v>27631000</v>
      </c>
      <c r="J57" s="849">
        <v>0</v>
      </c>
      <c r="K57" s="849">
        <v>0</v>
      </c>
      <c r="L57" s="861">
        <v>5099000</v>
      </c>
    </row>
    <row r="58" spans="1:12" ht="18.95" customHeight="1">
      <c r="A58" s="235"/>
      <c r="B58" s="236"/>
      <c r="C58" s="237"/>
      <c r="D58" s="240" t="s">
        <v>42</v>
      </c>
      <c r="E58" s="851">
        <v>1276277653.5799999</v>
      </c>
      <c r="F58" s="843">
        <v>928671984.02999997</v>
      </c>
      <c r="G58" s="843">
        <v>2187350</v>
      </c>
      <c r="H58" s="843">
        <v>170425110</v>
      </c>
      <c r="I58" s="843">
        <v>163370371.48000002</v>
      </c>
      <c r="J58" s="843">
        <v>0</v>
      </c>
      <c r="K58" s="843">
        <v>0</v>
      </c>
      <c r="L58" s="852">
        <v>11622838.07</v>
      </c>
    </row>
    <row r="59" spans="1:12" ht="18.95" customHeight="1">
      <c r="A59" s="235"/>
      <c r="B59" s="236"/>
      <c r="C59" s="237"/>
      <c r="D59" s="240" t="s">
        <v>43</v>
      </c>
      <c r="E59" s="851">
        <v>657610594.16000009</v>
      </c>
      <c r="F59" s="843">
        <v>487028157.31999999</v>
      </c>
      <c r="G59" s="843">
        <v>833567.67</v>
      </c>
      <c r="H59" s="843">
        <v>96082449.39000003</v>
      </c>
      <c r="I59" s="843">
        <v>69084023.329999998</v>
      </c>
      <c r="J59" s="843">
        <v>0</v>
      </c>
      <c r="K59" s="843">
        <v>0</v>
      </c>
      <c r="L59" s="852">
        <v>4582396.45</v>
      </c>
    </row>
    <row r="60" spans="1:12" ht="18.95" customHeight="1">
      <c r="A60" s="239"/>
      <c r="B60" s="237"/>
      <c r="C60" s="237"/>
      <c r="D60" s="240" t="s">
        <v>44</v>
      </c>
      <c r="E60" s="369">
        <v>0.77013502226282082</v>
      </c>
      <c r="F60" s="196">
        <v>0.75053730019448117</v>
      </c>
      <c r="G60" s="196">
        <v>0.39902712781235045</v>
      </c>
      <c r="H60" s="196">
        <v>0.56464284306408508</v>
      </c>
      <c r="I60" s="196">
        <v>2.5002360873656402</v>
      </c>
      <c r="J60" s="196">
        <v>0</v>
      </c>
      <c r="K60" s="196">
        <v>0</v>
      </c>
      <c r="L60" s="370">
        <v>0.89868532065110807</v>
      </c>
    </row>
    <row r="61" spans="1:12" ht="18.95" customHeight="1">
      <c r="A61" s="241"/>
      <c r="B61" s="242"/>
      <c r="C61" s="242"/>
      <c r="D61" s="240" t="s">
        <v>45</v>
      </c>
      <c r="E61" s="371">
        <v>0.51525668596906105</v>
      </c>
      <c r="F61" s="372">
        <v>0.52443507039646731</v>
      </c>
      <c r="G61" s="372">
        <v>0.38108563787231126</v>
      </c>
      <c r="H61" s="372">
        <v>0.56378106131191597</v>
      </c>
      <c r="I61" s="372">
        <v>0.42286751694420516</v>
      </c>
      <c r="J61" s="372">
        <v>0</v>
      </c>
      <c r="K61" s="372">
        <v>0</v>
      </c>
      <c r="L61" s="370">
        <v>0.39425796198845264</v>
      </c>
    </row>
    <row r="62" spans="1:12" ht="18.95" customHeight="1">
      <c r="A62" s="235" t="s">
        <v>380</v>
      </c>
      <c r="B62" s="236" t="s">
        <v>47</v>
      </c>
      <c r="C62" s="237" t="s">
        <v>134</v>
      </c>
      <c r="D62" s="238" t="s">
        <v>41</v>
      </c>
      <c r="E62" s="848">
        <v>2652000</v>
      </c>
      <c r="F62" s="849">
        <v>2652000</v>
      </c>
      <c r="G62" s="849">
        <v>0</v>
      </c>
      <c r="H62" s="849">
        <v>0</v>
      </c>
      <c r="I62" s="849">
        <v>0</v>
      </c>
      <c r="J62" s="849">
        <v>0</v>
      </c>
      <c r="K62" s="849">
        <v>0</v>
      </c>
      <c r="L62" s="861">
        <v>0</v>
      </c>
    </row>
    <row r="63" spans="1:12" ht="18.95" customHeight="1">
      <c r="A63" s="235"/>
      <c r="B63" s="236"/>
      <c r="C63" s="237"/>
      <c r="D63" s="240" t="s">
        <v>42</v>
      </c>
      <c r="E63" s="851">
        <v>2652000</v>
      </c>
      <c r="F63" s="843">
        <v>2652000</v>
      </c>
      <c r="G63" s="843">
        <v>0</v>
      </c>
      <c r="H63" s="843">
        <v>0</v>
      </c>
      <c r="I63" s="843">
        <v>0</v>
      </c>
      <c r="J63" s="843">
        <v>0</v>
      </c>
      <c r="K63" s="843">
        <v>0</v>
      </c>
      <c r="L63" s="852">
        <v>0</v>
      </c>
    </row>
    <row r="64" spans="1:12" ht="18.95" customHeight="1">
      <c r="A64" s="235"/>
      <c r="B64" s="236"/>
      <c r="C64" s="237"/>
      <c r="D64" s="240" t="s">
        <v>43</v>
      </c>
      <c r="E64" s="851">
        <v>1937348</v>
      </c>
      <c r="F64" s="843">
        <v>1937348</v>
      </c>
      <c r="G64" s="843">
        <v>0</v>
      </c>
      <c r="H64" s="843">
        <v>0</v>
      </c>
      <c r="I64" s="843">
        <v>0</v>
      </c>
      <c r="J64" s="843">
        <v>0</v>
      </c>
      <c r="K64" s="843">
        <v>0</v>
      </c>
      <c r="L64" s="852">
        <v>0</v>
      </c>
    </row>
    <row r="65" spans="1:12" ht="18.95" customHeight="1">
      <c r="A65" s="239"/>
      <c r="B65" s="237"/>
      <c r="C65" s="237"/>
      <c r="D65" s="240" t="s">
        <v>44</v>
      </c>
      <c r="E65" s="369">
        <v>0.73052337858220207</v>
      </c>
      <c r="F65" s="196">
        <v>0.73052337858220207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370">
        <v>0</v>
      </c>
    </row>
    <row r="66" spans="1:12" ht="18.95" customHeight="1">
      <c r="A66" s="241"/>
      <c r="B66" s="242"/>
      <c r="C66" s="242"/>
      <c r="D66" s="245" t="s">
        <v>45</v>
      </c>
      <c r="E66" s="371">
        <v>0.73052337858220207</v>
      </c>
      <c r="F66" s="372">
        <v>0.73052337858220207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3">
        <v>0</v>
      </c>
    </row>
    <row r="67" spans="1:12" ht="18.95" customHeight="1">
      <c r="A67" s="235" t="s">
        <v>381</v>
      </c>
      <c r="B67" s="236" t="s">
        <v>47</v>
      </c>
      <c r="C67" s="237" t="s">
        <v>382</v>
      </c>
      <c r="D67" s="238" t="s">
        <v>41</v>
      </c>
      <c r="E67" s="848">
        <v>94328000</v>
      </c>
      <c r="F67" s="849">
        <v>86209000</v>
      </c>
      <c r="G67" s="849">
        <v>0</v>
      </c>
      <c r="H67" s="849">
        <v>7784000</v>
      </c>
      <c r="I67" s="849">
        <v>335000</v>
      </c>
      <c r="J67" s="849">
        <v>0</v>
      </c>
      <c r="K67" s="849">
        <v>0</v>
      </c>
      <c r="L67" s="861">
        <v>0</v>
      </c>
    </row>
    <row r="68" spans="1:12" ht="18.95" customHeight="1">
      <c r="A68" s="235"/>
      <c r="B68" s="236"/>
      <c r="C68" s="237"/>
      <c r="D68" s="240" t="s">
        <v>42</v>
      </c>
      <c r="E68" s="851">
        <v>159815526.82999998</v>
      </c>
      <c r="F68" s="843">
        <v>115927085.55999999</v>
      </c>
      <c r="G68" s="843">
        <v>0</v>
      </c>
      <c r="H68" s="843">
        <v>40985709.269999996</v>
      </c>
      <c r="I68" s="843">
        <v>2902732</v>
      </c>
      <c r="J68" s="843">
        <v>0</v>
      </c>
      <c r="K68" s="843">
        <v>0</v>
      </c>
      <c r="L68" s="852">
        <v>0</v>
      </c>
    </row>
    <row r="69" spans="1:12" ht="18.95" customHeight="1">
      <c r="A69" s="235"/>
      <c r="B69" s="236"/>
      <c r="C69" s="237"/>
      <c r="D69" s="240" t="s">
        <v>43</v>
      </c>
      <c r="E69" s="851">
        <v>100000330.13</v>
      </c>
      <c r="F69" s="843">
        <v>66545117.699999996</v>
      </c>
      <c r="G69" s="843">
        <v>0</v>
      </c>
      <c r="H69" s="843">
        <v>33339290.430000007</v>
      </c>
      <c r="I69" s="843">
        <v>115922</v>
      </c>
      <c r="J69" s="843">
        <v>0</v>
      </c>
      <c r="K69" s="843">
        <v>0</v>
      </c>
      <c r="L69" s="852">
        <v>0</v>
      </c>
    </row>
    <row r="70" spans="1:12" ht="18.95" customHeight="1">
      <c r="A70" s="239"/>
      <c r="B70" s="237"/>
      <c r="C70" s="237"/>
      <c r="D70" s="240" t="s">
        <v>44</v>
      </c>
      <c r="E70" s="369">
        <v>1.0601341079000932</v>
      </c>
      <c r="F70" s="196">
        <v>0.77190453084944721</v>
      </c>
      <c r="G70" s="196">
        <v>0</v>
      </c>
      <c r="H70" s="196">
        <v>4.2830537551387469</v>
      </c>
      <c r="I70" s="196">
        <v>0.34603582089552237</v>
      </c>
      <c r="J70" s="196">
        <v>0</v>
      </c>
      <c r="K70" s="196">
        <v>0</v>
      </c>
      <c r="L70" s="370">
        <v>0</v>
      </c>
    </row>
    <row r="71" spans="1:12" ht="18.95" customHeight="1">
      <c r="A71" s="241"/>
      <c r="B71" s="242"/>
      <c r="C71" s="242"/>
      <c r="D71" s="243" t="s">
        <v>45</v>
      </c>
      <c r="E71" s="371">
        <v>0.62572349579257713</v>
      </c>
      <c r="F71" s="372">
        <v>0.57402562462901274</v>
      </c>
      <c r="G71" s="372">
        <v>0</v>
      </c>
      <c r="H71" s="372">
        <v>0.81343695214280742</v>
      </c>
      <c r="I71" s="372">
        <v>3.9935481470559461E-2</v>
      </c>
      <c r="J71" s="372">
        <v>0</v>
      </c>
      <c r="K71" s="372">
        <v>0</v>
      </c>
      <c r="L71" s="373">
        <v>0</v>
      </c>
    </row>
    <row r="72" spans="1:12" ht="18.95" customHeight="1">
      <c r="A72" s="252" t="s">
        <v>383</v>
      </c>
      <c r="B72" s="248" t="s">
        <v>47</v>
      </c>
      <c r="C72" s="253" t="s">
        <v>384</v>
      </c>
      <c r="D72" s="250" t="s">
        <v>41</v>
      </c>
      <c r="E72" s="848">
        <v>382031000</v>
      </c>
      <c r="F72" s="849">
        <v>304074000</v>
      </c>
      <c r="G72" s="849">
        <v>153000</v>
      </c>
      <c r="H72" s="849">
        <v>53495000</v>
      </c>
      <c r="I72" s="849">
        <v>2594000</v>
      </c>
      <c r="J72" s="849">
        <v>0</v>
      </c>
      <c r="K72" s="849">
        <v>0</v>
      </c>
      <c r="L72" s="861">
        <v>21715000</v>
      </c>
    </row>
    <row r="73" spans="1:12" ht="18.95" customHeight="1">
      <c r="A73" s="235"/>
      <c r="B73" s="236"/>
      <c r="C73" s="237"/>
      <c r="D73" s="240" t="s">
        <v>42</v>
      </c>
      <c r="E73" s="851">
        <v>384941449.33000004</v>
      </c>
      <c r="F73" s="843">
        <v>306708854.73000002</v>
      </c>
      <c r="G73" s="843">
        <v>169714</v>
      </c>
      <c r="H73" s="843">
        <v>52545630.599999994</v>
      </c>
      <c r="I73" s="843">
        <v>2829636</v>
      </c>
      <c r="J73" s="843">
        <v>0</v>
      </c>
      <c r="K73" s="843">
        <v>0</v>
      </c>
      <c r="L73" s="852">
        <v>22687614</v>
      </c>
    </row>
    <row r="74" spans="1:12" ht="18.95" customHeight="1">
      <c r="A74" s="235"/>
      <c r="B74" s="236"/>
      <c r="C74" s="237"/>
      <c r="D74" s="240" t="s">
        <v>43</v>
      </c>
      <c r="E74" s="851">
        <v>192588739.09000003</v>
      </c>
      <c r="F74" s="843">
        <v>160006433.45000002</v>
      </c>
      <c r="G74" s="843">
        <v>79747.430000000008</v>
      </c>
      <c r="H74" s="843">
        <v>25331679.820000004</v>
      </c>
      <c r="I74" s="843">
        <v>1894053.7799999998</v>
      </c>
      <c r="J74" s="843">
        <v>0</v>
      </c>
      <c r="K74" s="843">
        <v>0</v>
      </c>
      <c r="L74" s="852">
        <v>5276824.6099999994</v>
      </c>
    </row>
    <row r="75" spans="1:12" ht="18.95" customHeight="1">
      <c r="A75" s="239"/>
      <c r="B75" s="237"/>
      <c r="C75" s="237" t="s">
        <v>4</v>
      </c>
      <c r="D75" s="240" t="s">
        <v>44</v>
      </c>
      <c r="E75" s="369">
        <v>0.50411809274640029</v>
      </c>
      <c r="F75" s="196">
        <v>0.52620886182310889</v>
      </c>
      <c r="G75" s="196">
        <v>0.52122503267973863</v>
      </c>
      <c r="H75" s="196">
        <v>0.47353359790634647</v>
      </c>
      <c r="I75" s="196">
        <v>0.73016722436391668</v>
      </c>
      <c r="J75" s="196">
        <v>0</v>
      </c>
      <c r="K75" s="196">
        <v>0</v>
      </c>
      <c r="L75" s="370">
        <v>0.24300366612940361</v>
      </c>
    </row>
    <row r="76" spans="1:12" ht="18.95" customHeight="1">
      <c r="A76" s="241"/>
      <c r="B76" s="242"/>
      <c r="C76" s="242"/>
      <c r="D76" s="246" t="s">
        <v>45</v>
      </c>
      <c r="E76" s="371">
        <v>0.5003065775982436</v>
      </c>
      <c r="F76" s="372">
        <v>0.52168834053016133</v>
      </c>
      <c r="G76" s="372">
        <v>0.46989305537551412</v>
      </c>
      <c r="H76" s="372">
        <v>0.48208917717318261</v>
      </c>
      <c r="I76" s="372">
        <v>0.6693630488161727</v>
      </c>
      <c r="J76" s="372">
        <v>0</v>
      </c>
      <c r="K76" s="372">
        <v>0</v>
      </c>
      <c r="L76" s="373">
        <v>0.23258614193630056</v>
      </c>
    </row>
    <row r="77" spans="1:12" ht="18.95" hidden="1" customHeight="1">
      <c r="A77" s="235" t="s">
        <v>385</v>
      </c>
      <c r="B77" s="236" t="s">
        <v>47</v>
      </c>
      <c r="C77" s="237" t="s">
        <v>386</v>
      </c>
      <c r="D77" s="251" t="s">
        <v>41</v>
      </c>
      <c r="E77" s="848">
        <v>0</v>
      </c>
      <c r="F77" s="849">
        <v>0</v>
      </c>
      <c r="G77" s="849">
        <v>0</v>
      </c>
      <c r="H77" s="849">
        <v>0</v>
      </c>
      <c r="I77" s="849">
        <v>0</v>
      </c>
      <c r="J77" s="849">
        <v>0</v>
      </c>
      <c r="K77" s="849">
        <v>0</v>
      </c>
      <c r="L77" s="861">
        <v>0</v>
      </c>
    </row>
    <row r="78" spans="1:12" ht="18.95" hidden="1" customHeight="1">
      <c r="A78" s="235"/>
      <c r="B78" s="236"/>
      <c r="C78" s="237"/>
      <c r="D78" s="240" t="s">
        <v>42</v>
      </c>
      <c r="E78" s="851">
        <v>0</v>
      </c>
      <c r="F78" s="843">
        <v>0</v>
      </c>
      <c r="G78" s="843">
        <v>0</v>
      </c>
      <c r="H78" s="843">
        <v>0</v>
      </c>
      <c r="I78" s="843">
        <v>0</v>
      </c>
      <c r="J78" s="843">
        <v>0</v>
      </c>
      <c r="K78" s="843">
        <v>0</v>
      </c>
      <c r="L78" s="852">
        <v>0</v>
      </c>
    </row>
    <row r="79" spans="1:12" ht="18.95" hidden="1" customHeight="1">
      <c r="A79" s="235"/>
      <c r="B79" s="236"/>
      <c r="C79" s="237"/>
      <c r="D79" s="240" t="s">
        <v>43</v>
      </c>
      <c r="E79" s="851">
        <v>0</v>
      </c>
      <c r="F79" s="843">
        <v>0</v>
      </c>
      <c r="G79" s="843">
        <v>0</v>
      </c>
      <c r="H79" s="843">
        <v>0</v>
      </c>
      <c r="I79" s="843">
        <v>0</v>
      </c>
      <c r="J79" s="843">
        <v>0</v>
      </c>
      <c r="K79" s="843">
        <v>0</v>
      </c>
      <c r="L79" s="852">
        <v>0</v>
      </c>
    </row>
    <row r="80" spans="1:12" ht="18.95" hidden="1" customHeight="1">
      <c r="A80" s="239"/>
      <c r="B80" s="237"/>
      <c r="C80" s="237"/>
      <c r="D80" s="240" t="s">
        <v>44</v>
      </c>
      <c r="E80" s="369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370">
        <v>0</v>
      </c>
    </row>
    <row r="81" spans="1:12" ht="18.95" hidden="1" customHeight="1">
      <c r="A81" s="241"/>
      <c r="B81" s="242"/>
      <c r="C81" s="242"/>
      <c r="D81" s="240" t="s">
        <v>45</v>
      </c>
      <c r="E81" s="371">
        <v>0</v>
      </c>
      <c r="F81" s="372">
        <v>0</v>
      </c>
      <c r="G81" s="372">
        <v>0</v>
      </c>
      <c r="H81" s="372">
        <v>0</v>
      </c>
      <c r="I81" s="372">
        <v>0</v>
      </c>
      <c r="J81" s="372">
        <v>0</v>
      </c>
      <c r="K81" s="372">
        <v>0</v>
      </c>
      <c r="L81" s="373">
        <v>0</v>
      </c>
    </row>
    <row r="82" spans="1:12" ht="18.95" hidden="1" customHeight="1">
      <c r="A82" s="235" t="s">
        <v>387</v>
      </c>
      <c r="B82" s="236" t="s">
        <v>47</v>
      </c>
      <c r="C82" s="237" t="s">
        <v>111</v>
      </c>
      <c r="D82" s="238" t="s">
        <v>41</v>
      </c>
      <c r="E82" s="848">
        <v>0</v>
      </c>
      <c r="F82" s="849">
        <v>0</v>
      </c>
      <c r="G82" s="849">
        <v>0</v>
      </c>
      <c r="H82" s="849">
        <v>0</v>
      </c>
      <c r="I82" s="849">
        <v>0</v>
      </c>
      <c r="J82" s="849">
        <v>0</v>
      </c>
      <c r="K82" s="849">
        <v>0</v>
      </c>
      <c r="L82" s="861">
        <v>0</v>
      </c>
    </row>
    <row r="83" spans="1:12" ht="18.95" hidden="1" customHeight="1">
      <c r="A83" s="235"/>
      <c r="B83" s="236"/>
      <c r="C83" s="237"/>
      <c r="D83" s="240" t="s">
        <v>42</v>
      </c>
      <c r="E83" s="851">
        <v>0</v>
      </c>
      <c r="F83" s="843">
        <v>0</v>
      </c>
      <c r="G83" s="843">
        <v>0</v>
      </c>
      <c r="H83" s="843">
        <v>0</v>
      </c>
      <c r="I83" s="843">
        <v>0</v>
      </c>
      <c r="J83" s="843">
        <v>0</v>
      </c>
      <c r="K83" s="843">
        <v>0</v>
      </c>
      <c r="L83" s="852">
        <v>0</v>
      </c>
    </row>
    <row r="84" spans="1:12" ht="18.95" hidden="1" customHeight="1">
      <c r="A84" s="235"/>
      <c r="B84" s="236"/>
      <c r="C84" s="237"/>
      <c r="D84" s="240" t="s">
        <v>43</v>
      </c>
      <c r="E84" s="851">
        <v>0</v>
      </c>
      <c r="F84" s="843">
        <v>0</v>
      </c>
      <c r="G84" s="843">
        <v>0</v>
      </c>
      <c r="H84" s="843">
        <v>0</v>
      </c>
      <c r="I84" s="843">
        <v>0</v>
      </c>
      <c r="J84" s="843">
        <v>0</v>
      </c>
      <c r="K84" s="843">
        <v>0</v>
      </c>
      <c r="L84" s="852">
        <v>0</v>
      </c>
    </row>
    <row r="85" spans="1:12" ht="18.95" hidden="1" customHeight="1">
      <c r="A85" s="239"/>
      <c r="B85" s="237"/>
      <c r="C85" s="237"/>
      <c r="D85" s="240" t="s">
        <v>44</v>
      </c>
      <c r="E85" s="369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370">
        <v>0</v>
      </c>
    </row>
    <row r="86" spans="1:12" ht="18.95" hidden="1" customHeight="1">
      <c r="A86" s="241"/>
      <c r="B86" s="242"/>
      <c r="C86" s="242"/>
      <c r="D86" s="245" t="s">
        <v>45</v>
      </c>
      <c r="E86" s="371">
        <v>0</v>
      </c>
      <c r="F86" s="372">
        <v>0</v>
      </c>
      <c r="G86" s="372">
        <v>0</v>
      </c>
      <c r="H86" s="372">
        <v>0</v>
      </c>
      <c r="I86" s="372">
        <v>0</v>
      </c>
      <c r="J86" s="372">
        <v>0</v>
      </c>
      <c r="K86" s="372">
        <v>0</v>
      </c>
      <c r="L86" s="373">
        <v>0</v>
      </c>
    </row>
    <row r="87" spans="1:12" ht="18.95" customHeight="1">
      <c r="A87" s="235" t="s">
        <v>388</v>
      </c>
      <c r="B87" s="236" t="s">
        <v>47</v>
      </c>
      <c r="C87" s="237" t="s">
        <v>83</v>
      </c>
      <c r="D87" s="240" t="s">
        <v>41</v>
      </c>
      <c r="E87" s="848">
        <v>1419689000</v>
      </c>
      <c r="F87" s="849">
        <v>424245000</v>
      </c>
      <c r="G87" s="849">
        <v>2383000</v>
      </c>
      <c r="H87" s="849">
        <v>923129000</v>
      </c>
      <c r="I87" s="849">
        <v>53652000</v>
      </c>
      <c r="J87" s="849">
        <v>0</v>
      </c>
      <c r="K87" s="849">
        <v>0</v>
      </c>
      <c r="L87" s="861">
        <v>16280000</v>
      </c>
    </row>
    <row r="88" spans="1:12" ht="18.95" customHeight="1">
      <c r="A88" s="235"/>
      <c r="B88" s="236"/>
      <c r="C88" s="237"/>
      <c r="D88" s="240" t="s">
        <v>42</v>
      </c>
      <c r="E88" s="851">
        <v>1476537084.02</v>
      </c>
      <c r="F88" s="843">
        <v>434587807.69999999</v>
      </c>
      <c r="G88" s="843">
        <v>2424701.2999999998</v>
      </c>
      <c r="H88" s="843">
        <v>946864747.1400001</v>
      </c>
      <c r="I88" s="843">
        <v>57494972.519999996</v>
      </c>
      <c r="J88" s="843">
        <v>0</v>
      </c>
      <c r="K88" s="843">
        <v>0</v>
      </c>
      <c r="L88" s="852">
        <v>35164855.360000007</v>
      </c>
    </row>
    <row r="89" spans="1:12" ht="18.95" customHeight="1">
      <c r="A89" s="235"/>
      <c r="B89" s="236"/>
      <c r="C89" s="237"/>
      <c r="D89" s="240" t="s">
        <v>43</v>
      </c>
      <c r="E89" s="851">
        <v>830181427.51999998</v>
      </c>
      <c r="F89" s="843">
        <v>258683187.25000009</v>
      </c>
      <c r="G89" s="843">
        <v>1224020.04</v>
      </c>
      <c r="H89" s="843">
        <v>536709324.4799999</v>
      </c>
      <c r="I89" s="843">
        <v>12817462.26</v>
      </c>
      <c r="J89" s="843">
        <v>0</v>
      </c>
      <c r="K89" s="843">
        <v>0</v>
      </c>
      <c r="L89" s="852">
        <v>20747433.489999995</v>
      </c>
    </row>
    <row r="90" spans="1:12" ht="18.95" customHeight="1">
      <c r="A90" s="235"/>
      <c r="B90" s="237"/>
      <c r="C90" s="237"/>
      <c r="D90" s="240" t="s">
        <v>44</v>
      </c>
      <c r="E90" s="369">
        <v>0.58476287941936578</v>
      </c>
      <c r="F90" s="196">
        <v>0.60974952503859814</v>
      </c>
      <c r="G90" s="196">
        <v>0.51364668065463703</v>
      </c>
      <c r="H90" s="196">
        <v>0.58140230074019983</v>
      </c>
      <c r="I90" s="196">
        <v>0.23889998993513756</v>
      </c>
      <c r="J90" s="196">
        <v>0</v>
      </c>
      <c r="K90" s="196">
        <v>0</v>
      </c>
      <c r="L90" s="370">
        <v>1.2744123765356261</v>
      </c>
    </row>
    <row r="91" spans="1:12" ht="18.95" customHeight="1">
      <c r="A91" s="241"/>
      <c r="B91" s="242"/>
      <c r="C91" s="242"/>
      <c r="D91" s="243" t="s">
        <v>45</v>
      </c>
      <c r="E91" s="371">
        <v>0.56224895162115351</v>
      </c>
      <c r="F91" s="372">
        <v>0.595238022481688</v>
      </c>
      <c r="G91" s="372">
        <v>0.50481271239471848</v>
      </c>
      <c r="H91" s="372">
        <v>0.56682786649426709</v>
      </c>
      <c r="I91" s="372">
        <v>0.22293187905327486</v>
      </c>
      <c r="J91" s="372">
        <v>0</v>
      </c>
      <c r="K91" s="372">
        <v>0</v>
      </c>
      <c r="L91" s="373">
        <v>0.5900048010321175</v>
      </c>
    </row>
    <row r="92" spans="1:12" ht="18.95" hidden="1" customHeight="1">
      <c r="A92" s="235" t="s">
        <v>389</v>
      </c>
      <c r="B92" s="236" t="s">
        <v>47</v>
      </c>
      <c r="C92" s="237" t="s">
        <v>390</v>
      </c>
      <c r="D92" s="238" t="s">
        <v>41</v>
      </c>
      <c r="E92" s="848">
        <v>0</v>
      </c>
      <c r="F92" s="849">
        <v>0</v>
      </c>
      <c r="G92" s="849">
        <v>0</v>
      </c>
      <c r="H92" s="849">
        <v>0</v>
      </c>
      <c r="I92" s="849">
        <v>0</v>
      </c>
      <c r="J92" s="849">
        <v>0</v>
      </c>
      <c r="K92" s="849">
        <v>0</v>
      </c>
      <c r="L92" s="861">
        <v>0</v>
      </c>
    </row>
    <row r="93" spans="1:12" ht="18.95" hidden="1" customHeight="1">
      <c r="A93" s="235"/>
      <c r="B93" s="236"/>
      <c r="C93" s="237" t="s">
        <v>391</v>
      </c>
      <c r="D93" s="240" t="s">
        <v>42</v>
      </c>
      <c r="E93" s="851">
        <v>0</v>
      </c>
      <c r="F93" s="843">
        <v>0</v>
      </c>
      <c r="G93" s="843">
        <v>0</v>
      </c>
      <c r="H93" s="843">
        <v>0</v>
      </c>
      <c r="I93" s="843">
        <v>0</v>
      </c>
      <c r="J93" s="843">
        <v>0</v>
      </c>
      <c r="K93" s="843">
        <v>0</v>
      </c>
      <c r="L93" s="852">
        <v>0</v>
      </c>
    </row>
    <row r="94" spans="1:12" ht="18.95" hidden="1" customHeight="1">
      <c r="A94" s="235"/>
      <c r="B94" s="236"/>
      <c r="C94" s="237" t="s">
        <v>392</v>
      </c>
      <c r="D94" s="240" t="s">
        <v>43</v>
      </c>
      <c r="E94" s="851">
        <v>0</v>
      </c>
      <c r="F94" s="843">
        <v>0</v>
      </c>
      <c r="G94" s="843">
        <v>0</v>
      </c>
      <c r="H94" s="843">
        <v>0</v>
      </c>
      <c r="I94" s="843">
        <v>0</v>
      </c>
      <c r="J94" s="843">
        <v>0</v>
      </c>
      <c r="K94" s="843">
        <v>0</v>
      </c>
      <c r="L94" s="852">
        <v>0</v>
      </c>
    </row>
    <row r="95" spans="1:12" ht="18.95" hidden="1" customHeight="1">
      <c r="A95" s="239"/>
      <c r="B95" s="237"/>
      <c r="C95" s="237" t="s">
        <v>393</v>
      </c>
      <c r="D95" s="240" t="s">
        <v>44</v>
      </c>
      <c r="E95" s="369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370">
        <v>0</v>
      </c>
    </row>
    <row r="96" spans="1:12" ht="18.95" hidden="1" customHeight="1">
      <c r="A96" s="241"/>
      <c r="B96" s="242"/>
      <c r="C96" s="242"/>
      <c r="D96" s="245" t="s">
        <v>45</v>
      </c>
      <c r="E96" s="371">
        <v>0</v>
      </c>
      <c r="F96" s="372">
        <v>0</v>
      </c>
      <c r="G96" s="372">
        <v>0</v>
      </c>
      <c r="H96" s="372">
        <v>0</v>
      </c>
      <c r="I96" s="372">
        <v>0</v>
      </c>
      <c r="J96" s="372">
        <v>0</v>
      </c>
      <c r="K96" s="372">
        <v>0</v>
      </c>
      <c r="L96" s="373">
        <v>0</v>
      </c>
    </row>
    <row r="97" spans="1:12" ht="18.95" customHeight="1">
      <c r="A97" s="235" t="s">
        <v>394</v>
      </c>
      <c r="B97" s="236" t="s">
        <v>47</v>
      </c>
      <c r="C97" s="237" t="s">
        <v>113</v>
      </c>
      <c r="D97" s="240" t="s">
        <v>41</v>
      </c>
      <c r="E97" s="848">
        <v>7416000</v>
      </c>
      <c r="F97" s="849">
        <v>1670000</v>
      </c>
      <c r="G97" s="849">
        <v>5000</v>
      </c>
      <c r="H97" s="849">
        <v>3875000</v>
      </c>
      <c r="I97" s="849">
        <v>1866000</v>
      </c>
      <c r="J97" s="849">
        <v>0</v>
      </c>
      <c r="K97" s="849">
        <v>0</v>
      </c>
      <c r="L97" s="861">
        <v>0</v>
      </c>
    </row>
    <row r="98" spans="1:12" ht="18.95" customHeight="1">
      <c r="A98" s="235"/>
      <c r="B98" s="236"/>
      <c r="C98" s="237"/>
      <c r="D98" s="240" t="s">
        <v>42</v>
      </c>
      <c r="E98" s="851">
        <v>35316000</v>
      </c>
      <c r="F98" s="843">
        <v>20827675</v>
      </c>
      <c r="G98" s="843">
        <v>5000</v>
      </c>
      <c r="H98" s="843">
        <v>6315825</v>
      </c>
      <c r="I98" s="843">
        <v>8167500</v>
      </c>
      <c r="J98" s="843">
        <v>0</v>
      </c>
      <c r="K98" s="843">
        <v>0</v>
      </c>
      <c r="L98" s="852">
        <v>0</v>
      </c>
    </row>
    <row r="99" spans="1:12" ht="18.95" customHeight="1">
      <c r="A99" s="235"/>
      <c r="B99" s="236"/>
      <c r="C99" s="237"/>
      <c r="D99" s="240" t="s">
        <v>43</v>
      </c>
      <c r="E99" s="851">
        <v>14901321.899999999</v>
      </c>
      <c r="F99" s="843">
        <v>12792282.16</v>
      </c>
      <c r="G99" s="843">
        <v>1640.43</v>
      </c>
      <c r="H99" s="843">
        <v>1444527.6000000003</v>
      </c>
      <c r="I99" s="843">
        <v>662871.71</v>
      </c>
      <c r="J99" s="843">
        <v>0</v>
      </c>
      <c r="K99" s="843">
        <v>0</v>
      </c>
      <c r="L99" s="852">
        <v>0</v>
      </c>
    </row>
    <row r="100" spans="1:12" ht="18.95" customHeight="1">
      <c r="A100" s="239"/>
      <c r="B100" s="237"/>
      <c r="C100" s="237"/>
      <c r="D100" s="240" t="s">
        <v>44</v>
      </c>
      <c r="E100" s="369">
        <v>2.0093476132686083</v>
      </c>
      <c r="F100" s="196">
        <v>7.6600491976047902</v>
      </c>
      <c r="G100" s="196">
        <v>0.32808599999999999</v>
      </c>
      <c r="H100" s="196">
        <v>0.37278131612903237</v>
      </c>
      <c r="I100" s="196">
        <v>0.35523671489817787</v>
      </c>
      <c r="J100" s="196">
        <v>0</v>
      </c>
      <c r="K100" s="196">
        <v>0</v>
      </c>
      <c r="L100" s="370">
        <v>0</v>
      </c>
    </row>
    <row r="101" spans="1:12" ht="18.95" customHeight="1">
      <c r="A101" s="241"/>
      <c r="B101" s="242"/>
      <c r="C101" s="242"/>
      <c r="D101" s="243" t="s">
        <v>45</v>
      </c>
      <c r="E101" s="371">
        <v>0.42194251613999317</v>
      </c>
      <c r="F101" s="372">
        <v>0.61419635941121609</v>
      </c>
      <c r="G101" s="372">
        <v>0.32808599999999999</v>
      </c>
      <c r="H101" s="372">
        <v>0.228715583474843</v>
      </c>
      <c r="I101" s="372">
        <v>8.1159682889501067E-2</v>
      </c>
      <c r="J101" s="372">
        <v>0</v>
      </c>
      <c r="K101" s="372">
        <v>0</v>
      </c>
      <c r="L101" s="373">
        <v>0</v>
      </c>
    </row>
    <row r="102" spans="1:12" ht="18.95" hidden="1" customHeight="1">
      <c r="A102" s="252" t="s">
        <v>395</v>
      </c>
      <c r="B102" s="248" t="s">
        <v>47</v>
      </c>
      <c r="C102" s="253" t="s">
        <v>396</v>
      </c>
      <c r="D102" s="250" t="s">
        <v>41</v>
      </c>
      <c r="E102" s="848">
        <v>0</v>
      </c>
      <c r="F102" s="849">
        <v>0</v>
      </c>
      <c r="G102" s="849">
        <v>0</v>
      </c>
      <c r="H102" s="849">
        <v>0</v>
      </c>
      <c r="I102" s="849">
        <v>0</v>
      </c>
      <c r="J102" s="849">
        <v>0</v>
      </c>
      <c r="K102" s="849">
        <v>0</v>
      </c>
      <c r="L102" s="861">
        <v>0</v>
      </c>
    </row>
    <row r="103" spans="1:12" ht="18.95" hidden="1" customHeight="1">
      <c r="A103" s="235"/>
      <c r="B103" s="236"/>
      <c r="C103" s="237" t="s">
        <v>397</v>
      </c>
      <c r="D103" s="240" t="s">
        <v>42</v>
      </c>
      <c r="E103" s="851">
        <v>0</v>
      </c>
      <c r="F103" s="843">
        <v>0</v>
      </c>
      <c r="G103" s="843">
        <v>0</v>
      </c>
      <c r="H103" s="843">
        <v>0</v>
      </c>
      <c r="I103" s="843">
        <v>0</v>
      </c>
      <c r="J103" s="843">
        <v>0</v>
      </c>
      <c r="K103" s="843">
        <v>0</v>
      </c>
      <c r="L103" s="852">
        <v>0</v>
      </c>
    </row>
    <row r="104" spans="1:12" ht="18.95" hidden="1" customHeight="1">
      <c r="A104" s="235"/>
      <c r="B104" s="236"/>
      <c r="C104" s="237"/>
      <c r="D104" s="240" t="s">
        <v>43</v>
      </c>
      <c r="E104" s="851">
        <v>0</v>
      </c>
      <c r="F104" s="843">
        <v>0</v>
      </c>
      <c r="G104" s="843">
        <v>0</v>
      </c>
      <c r="H104" s="843">
        <v>0</v>
      </c>
      <c r="I104" s="843">
        <v>0</v>
      </c>
      <c r="J104" s="843">
        <v>0</v>
      </c>
      <c r="K104" s="843">
        <v>0</v>
      </c>
      <c r="L104" s="852">
        <v>0</v>
      </c>
    </row>
    <row r="105" spans="1:12" ht="18.95" hidden="1" customHeight="1">
      <c r="A105" s="239"/>
      <c r="B105" s="237"/>
      <c r="C105" s="237"/>
      <c r="D105" s="240" t="s">
        <v>44</v>
      </c>
      <c r="E105" s="369">
        <v>0</v>
      </c>
      <c r="F105" s="196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370">
        <v>0</v>
      </c>
    </row>
    <row r="106" spans="1:12" ht="18.95" hidden="1" customHeight="1">
      <c r="A106" s="241"/>
      <c r="B106" s="242"/>
      <c r="C106" s="242"/>
      <c r="D106" s="246" t="s">
        <v>45</v>
      </c>
      <c r="E106" s="371">
        <v>0</v>
      </c>
      <c r="F106" s="372">
        <v>0</v>
      </c>
      <c r="G106" s="372">
        <v>0</v>
      </c>
      <c r="H106" s="372">
        <v>0</v>
      </c>
      <c r="I106" s="372">
        <v>0</v>
      </c>
      <c r="J106" s="372">
        <v>0</v>
      </c>
      <c r="K106" s="372">
        <v>0</v>
      </c>
      <c r="L106" s="373">
        <v>0</v>
      </c>
    </row>
    <row r="107" spans="1:12" ht="18.95" customHeight="1">
      <c r="A107" s="235" t="s">
        <v>398</v>
      </c>
      <c r="B107" s="236" t="s">
        <v>47</v>
      </c>
      <c r="C107" s="237" t="s">
        <v>399</v>
      </c>
      <c r="D107" s="251" t="s">
        <v>41</v>
      </c>
      <c r="E107" s="848">
        <v>2645894000</v>
      </c>
      <c r="F107" s="849">
        <v>2375835000</v>
      </c>
      <c r="G107" s="849">
        <v>4748000</v>
      </c>
      <c r="H107" s="849">
        <v>189444000</v>
      </c>
      <c r="I107" s="849">
        <v>60284000</v>
      </c>
      <c r="J107" s="849">
        <v>0</v>
      </c>
      <c r="K107" s="849">
        <v>0</v>
      </c>
      <c r="L107" s="861">
        <v>15583000</v>
      </c>
    </row>
    <row r="108" spans="1:12" ht="18.95" customHeight="1">
      <c r="A108" s="235"/>
      <c r="B108" s="236"/>
      <c r="C108" s="237" t="s">
        <v>400</v>
      </c>
      <c r="D108" s="240" t="s">
        <v>42</v>
      </c>
      <c r="E108" s="851">
        <v>2943636190.1599998</v>
      </c>
      <c r="F108" s="843">
        <v>2546552125.1599998</v>
      </c>
      <c r="G108" s="843">
        <v>4367084</v>
      </c>
      <c r="H108" s="843">
        <v>198373789</v>
      </c>
      <c r="I108" s="843">
        <v>158982424</v>
      </c>
      <c r="J108" s="843">
        <v>0</v>
      </c>
      <c r="K108" s="843">
        <v>0</v>
      </c>
      <c r="L108" s="852">
        <v>35360768</v>
      </c>
    </row>
    <row r="109" spans="1:12" ht="18.95" customHeight="1">
      <c r="A109" s="235"/>
      <c r="B109" s="236"/>
      <c r="C109" s="237"/>
      <c r="D109" s="240" t="s">
        <v>43</v>
      </c>
      <c r="E109" s="851">
        <v>1879314297.5800002</v>
      </c>
      <c r="F109" s="843">
        <v>1717256018.3300002</v>
      </c>
      <c r="G109" s="843">
        <v>2210909.4000000004</v>
      </c>
      <c r="H109" s="843">
        <v>96954449.529999867</v>
      </c>
      <c r="I109" s="843">
        <v>46940055.059999987</v>
      </c>
      <c r="J109" s="843">
        <v>0</v>
      </c>
      <c r="K109" s="843">
        <v>0</v>
      </c>
      <c r="L109" s="852">
        <v>15952865.260000002</v>
      </c>
    </row>
    <row r="110" spans="1:12" ht="18.95" customHeight="1">
      <c r="A110" s="235"/>
      <c r="B110" s="237"/>
      <c r="C110" s="237"/>
      <c r="D110" s="240" t="s">
        <v>44</v>
      </c>
      <c r="E110" s="369">
        <v>0.71027573197565741</v>
      </c>
      <c r="F110" s="196">
        <v>0.7228010439824315</v>
      </c>
      <c r="G110" s="196">
        <v>0.46565067396798659</v>
      </c>
      <c r="H110" s="196">
        <v>0.51178421871370894</v>
      </c>
      <c r="I110" s="196">
        <v>0.77864864740229556</v>
      </c>
      <c r="J110" s="196">
        <v>0</v>
      </c>
      <c r="K110" s="196">
        <v>0</v>
      </c>
      <c r="L110" s="370">
        <v>1.0237351767952256</v>
      </c>
    </row>
    <row r="111" spans="1:12" ht="18.95" customHeight="1">
      <c r="A111" s="241"/>
      <c r="B111" s="242"/>
      <c r="C111" s="242"/>
      <c r="D111" s="240" t="s">
        <v>45</v>
      </c>
      <c r="E111" s="371">
        <v>0.63843293674068158</v>
      </c>
      <c r="F111" s="372">
        <v>0.67434552050337671</v>
      </c>
      <c r="G111" s="372">
        <v>0.50626674458288423</v>
      </c>
      <c r="H111" s="372">
        <v>0.48874627045612296</v>
      </c>
      <c r="I111" s="372">
        <v>0.29525310961417967</v>
      </c>
      <c r="J111" s="372">
        <v>0</v>
      </c>
      <c r="K111" s="372">
        <v>0</v>
      </c>
      <c r="L111" s="373">
        <v>0.45114589309824948</v>
      </c>
    </row>
    <row r="112" spans="1:12" ht="18.95" customHeight="1">
      <c r="A112" s="235" t="s">
        <v>401</v>
      </c>
      <c r="B112" s="236" t="s">
        <v>47</v>
      </c>
      <c r="C112" s="237" t="s">
        <v>402</v>
      </c>
      <c r="D112" s="238" t="s">
        <v>41</v>
      </c>
      <c r="E112" s="848">
        <v>100914000</v>
      </c>
      <c r="F112" s="849">
        <v>100914000</v>
      </c>
      <c r="G112" s="849">
        <v>0</v>
      </c>
      <c r="H112" s="849">
        <v>0</v>
      </c>
      <c r="I112" s="849">
        <v>0</v>
      </c>
      <c r="J112" s="849">
        <v>0</v>
      </c>
      <c r="K112" s="849">
        <v>0</v>
      </c>
      <c r="L112" s="861">
        <v>0</v>
      </c>
    </row>
    <row r="113" spans="1:12" ht="18.95" customHeight="1">
      <c r="A113" s="235"/>
      <c r="B113" s="236"/>
      <c r="C113" s="237"/>
      <c r="D113" s="240" t="s">
        <v>42</v>
      </c>
      <c r="E113" s="851">
        <v>100914000</v>
      </c>
      <c r="F113" s="843">
        <v>100914000</v>
      </c>
      <c r="G113" s="843">
        <v>0</v>
      </c>
      <c r="H113" s="843">
        <v>0</v>
      </c>
      <c r="I113" s="843">
        <v>0</v>
      </c>
      <c r="J113" s="843">
        <v>0</v>
      </c>
      <c r="K113" s="843">
        <v>0</v>
      </c>
      <c r="L113" s="852">
        <v>0</v>
      </c>
    </row>
    <row r="114" spans="1:12" ht="18.95" customHeight="1">
      <c r="A114" s="235"/>
      <c r="B114" s="236"/>
      <c r="C114" s="237"/>
      <c r="D114" s="240" t="s">
        <v>43</v>
      </c>
      <c r="E114" s="851">
        <v>58445961.769999996</v>
      </c>
      <c r="F114" s="843">
        <v>58445961.769999996</v>
      </c>
      <c r="G114" s="843">
        <v>0</v>
      </c>
      <c r="H114" s="843">
        <v>0</v>
      </c>
      <c r="I114" s="843">
        <v>0</v>
      </c>
      <c r="J114" s="843">
        <v>0</v>
      </c>
      <c r="K114" s="843">
        <v>0</v>
      </c>
      <c r="L114" s="852">
        <v>0</v>
      </c>
    </row>
    <row r="115" spans="1:12" ht="18.95" customHeight="1">
      <c r="A115" s="239"/>
      <c r="B115" s="237"/>
      <c r="C115" s="237"/>
      <c r="D115" s="240" t="s">
        <v>44</v>
      </c>
      <c r="E115" s="369">
        <v>0.579166040093545</v>
      </c>
      <c r="F115" s="196">
        <v>0.579166040093545</v>
      </c>
      <c r="G115" s="196">
        <v>0</v>
      </c>
      <c r="H115" s="196">
        <v>0</v>
      </c>
      <c r="I115" s="196">
        <v>0</v>
      </c>
      <c r="J115" s="196">
        <v>0</v>
      </c>
      <c r="K115" s="196">
        <v>0</v>
      </c>
      <c r="L115" s="370">
        <v>0</v>
      </c>
    </row>
    <row r="116" spans="1:12" ht="18.95" customHeight="1">
      <c r="A116" s="241"/>
      <c r="B116" s="242"/>
      <c r="C116" s="242"/>
      <c r="D116" s="245" t="s">
        <v>45</v>
      </c>
      <c r="E116" s="371">
        <v>0.579166040093545</v>
      </c>
      <c r="F116" s="372">
        <v>0.579166040093545</v>
      </c>
      <c r="G116" s="372">
        <v>0</v>
      </c>
      <c r="H116" s="372">
        <v>0</v>
      </c>
      <c r="I116" s="372">
        <v>0</v>
      </c>
      <c r="J116" s="372">
        <v>0</v>
      </c>
      <c r="K116" s="372">
        <v>0</v>
      </c>
      <c r="L116" s="373">
        <v>0</v>
      </c>
    </row>
    <row r="117" spans="1:12" ht="18.95" customHeight="1">
      <c r="A117" s="235" t="s">
        <v>403</v>
      </c>
      <c r="B117" s="236" t="s">
        <v>47</v>
      </c>
      <c r="C117" s="237" t="s">
        <v>404</v>
      </c>
      <c r="D117" s="238" t="s">
        <v>41</v>
      </c>
      <c r="E117" s="848">
        <v>0</v>
      </c>
      <c r="F117" s="849">
        <v>0</v>
      </c>
      <c r="G117" s="849">
        <v>0</v>
      </c>
      <c r="H117" s="849">
        <v>0</v>
      </c>
      <c r="I117" s="849">
        <v>0</v>
      </c>
      <c r="J117" s="849">
        <v>0</v>
      </c>
      <c r="K117" s="849">
        <v>0</v>
      </c>
      <c r="L117" s="861">
        <v>0</v>
      </c>
    </row>
    <row r="118" spans="1:12" ht="18.95" customHeight="1">
      <c r="A118" s="235"/>
      <c r="B118" s="236"/>
      <c r="C118" s="237" t="s">
        <v>405</v>
      </c>
      <c r="D118" s="240" t="s">
        <v>42</v>
      </c>
      <c r="E118" s="851">
        <v>3960347</v>
      </c>
      <c r="F118" s="843">
        <v>3960347</v>
      </c>
      <c r="G118" s="843">
        <v>0</v>
      </c>
      <c r="H118" s="843">
        <v>0</v>
      </c>
      <c r="I118" s="843">
        <v>0</v>
      </c>
      <c r="J118" s="843">
        <v>0</v>
      </c>
      <c r="K118" s="843">
        <v>0</v>
      </c>
      <c r="L118" s="852">
        <v>0</v>
      </c>
    </row>
    <row r="119" spans="1:12" ht="18.95" customHeight="1">
      <c r="A119" s="235"/>
      <c r="B119" s="236"/>
      <c r="C119" s="237" t="s">
        <v>406</v>
      </c>
      <c r="D119" s="240" t="s">
        <v>43</v>
      </c>
      <c r="E119" s="851">
        <v>2233059</v>
      </c>
      <c r="F119" s="843">
        <v>2233059</v>
      </c>
      <c r="G119" s="843">
        <v>0</v>
      </c>
      <c r="H119" s="843">
        <v>0</v>
      </c>
      <c r="I119" s="843">
        <v>0</v>
      </c>
      <c r="J119" s="843">
        <v>0</v>
      </c>
      <c r="K119" s="843">
        <v>0</v>
      </c>
      <c r="L119" s="852">
        <v>0</v>
      </c>
    </row>
    <row r="120" spans="1:12" ht="18.95" customHeight="1">
      <c r="A120" s="239"/>
      <c r="B120" s="237"/>
      <c r="C120" s="237" t="s">
        <v>407</v>
      </c>
      <c r="D120" s="240" t="s">
        <v>44</v>
      </c>
      <c r="E120" s="369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370">
        <v>0</v>
      </c>
    </row>
    <row r="121" spans="1:12" ht="18.95" customHeight="1">
      <c r="A121" s="241"/>
      <c r="B121" s="242"/>
      <c r="C121" s="242" t="s">
        <v>408</v>
      </c>
      <c r="D121" s="245" t="s">
        <v>45</v>
      </c>
      <c r="E121" s="371">
        <v>0.56385437942685324</v>
      </c>
      <c r="F121" s="372">
        <v>0.56385437942685324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3">
        <v>0</v>
      </c>
    </row>
    <row r="122" spans="1:12" ht="18.95" hidden="1" customHeight="1">
      <c r="A122" s="235" t="s">
        <v>409</v>
      </c>
      <c r="B122" s="236" t="s">
        <v>47</v>
      </c>
      <c r="C122" s="237" t="s">
        <v>410</v>
      </c>
      <c r="D122" s="238" t="s">
        <v>41</v>
      </c>
      <c r="E122" s="848">
        <v>0</v>
      </c>
      <c r="F122" s="849">
        <v>0</v>
      </c>
      <c r="G122" s="849">
        <v>0</v>
      </c>
      <c r="H122" s="849">
        <v>0</v>
      </c>
      <c r="I122" s="849">
        <v>0</v>
      </c>
      <c r="J122" s="849">
        <v>0</v>
      </c>
      <c r="K122" s="849">
        <v>0</v>
      </c>
      <c r="L122" s="861">
        <v>0</v>
      </c>
    </row>
    <row r="123" spans="1:12" ht="18.95" hidden="1" customHeight="1">
      <c r="A123" s="235"/>
      <c r="B123" s="236"/>
      <c r="C123" s="237"/>
      <c r="D123" s="240" t="s">
        <v>42</v>
      </c>
      <c r="E123" s="851">
        <v>0</v>
      </c>
      <c r="F123" s="843">
        <v>0</v>
      </c>
      <c r="G123" s="843">
        <v>0</v>
      </c>
      <c r="H123" s="843">
        <v>0</v>
      </c>
      <c r="I123" s="843">
        <v>0</v>
      </c>
      <c r="J123" s="843">
        <v>0</v>
      </c>
      <c r="K123" s="843">
        <v>0</v>
      </c>
      <c r="L123" s="852">
        <v>0</v>
      </c>
    </row>
    <row r="124" spans="1:12" ht="18.95" hidden="1" customHeight="1">
      <c r="A124" s="235"/>
      <c r="B124" s="236"/>
      <c r="C124" s="237"/>
      <c r="D124" s="240" t="s">
        <v>43</v>
      </c>
      <c r="E124" s="851">
        <v>0</v>
      </c>
      <c r="F124" s="843">
        <v>0</v>
      </c>
      <c r="G124" s="843">
        <v>0</v>
      </c>
      <c r="H124" s="843">
        <v>0</v>
      </c>
      <c r="I124" s="843">
        <v>0</v>
      </c>
      <c r="J124" s="843">
        <v>0</v>
      </c>
      <c r="K124" s="843">
        <v>0</v>
      </c>
      <c r="L124" s="852">
        <v>0</v>
      </c>
    </row>
    <row r="125" spans="1:12" ht="18.95" hidden="1" customHeight="1">
      <c r="A125" s="239"/>
      <c r="B125" s="237"/>
      <c r="C125" s="237"/>
      <c r="D125" s="240" t="s">
        <v>44</v>
      </c>
      <c r="E125" s="369">
        <v>0</v>
      </c>
      <c r="F125" s="196"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370">
        <v>0</v>
      </c>
    </row>
    <row r="126" spans="1:12" ht="18.95" hidden="1" customHeight="1">
      <c r="A126" s="241"/>
      <c r="B126" s="242"/>
      <c r="C126" s="242"/>
      <c r="D126" s="245" t="s">
        <v>45</v>
      </c>
      <c r="E126" s="371">
        <v>0</v>
      </c>
      <c r="F126" s="372">
        <v>0</v>
      </c>
      <c r="G126" s="372">
        <v>0</v>
      </c>
      <c r="H126" s="372">
        <v>0</v>
      </c>
      <c r="I126" s="372">
        <v>0</v>
      </c>
      <c r="J126" s="372">
        <v>0</v>
      </c>
      <c r="K126" s="372">
        <v>0</v>
      </c>
      <c r="L126" s="373">
        <v>0</v>
      </c>
    </row>
    <row r="127" spans="1:12" ht="18.95" customHeight="1">
      <c r="A127" s="235" t="s">
        <v>411</v>
      </c>
      <c r="B127" s="236" t="s">
        <v>47</v>
      </c>
      <c r="C127" s="237" t="s">
        <v>412</v>
      </c>
      <c r="D127" s="238" t="s">
        <v>41</v>
      </c>
      <c r="E127" s="848">
        <v>88230000</v>
      </c>
      <c r="F127" s="849">
        <v>65959000</v>
      </c>
      <c r="G127" s="849">
        <v>0</v>
      </c>
      <c r="H127" s="849">
        <v>18330000</v>
      </c>
      <c r="I127" s="849">
        <v>2800000</v>
      </c>
      <c r="J127" s="849">
        <v>0</v>
      </c>
      <c r="K127" s="849">
        <v>0</v>
      </c>
      <c r="L127" s="861">
        <v>1141000</v>
      </c>
    </row>
    <row r="128" spans="1:12" ht="18.95" customHeight="1">
      <c r="A128" s="239"/>
      <c r="B128" s="237"/>
      <c r="C128" s="237"/>
      <c r="D128" s="240" t="s">
        <v>42</v>
      </c>
      <c r="E128" s="851">
        <v>81777061.25</v>
      </c>
      <c r="F128" s="843">
        <v>69270615.310000002</v>
      </c>
      <c r="G128" s="843">
        <v>0</v>
      </c>
      <c r="H128" s="843">
        <v>8999537.9399999995</v>
      </c>
      <c r="I128" s="843">
        <v>2155000</v>
      </c>
      <c r="J128" s="843">
        <v>0</v>
      </c>
      <c r="K128" s="843">
        <v>0</v>
      </c>
      <c r="L128" s="852">
        <v>1351908</v>
      </c>
    </row>
    <row r="129" spans="1:12" ht="18.95" customHeight="1">
      <c r="A129" s="239"/>
      <c r="B129" s="237"/>
      <c r="C129" s="237"/>
      <c r="D129" s="240" t="s">
        <v>43</v>
      </c>
      <c r="E129" s="851">
        <v>10402463.15</v>
      </c>
      <c r="F129" s="843">
        <v>9490838.3599999994</v>
      </c>
      <c r="G129" s="843">
        <v>0</v>
      </c>
      <c r="H129" s="843">
        <v>433772.97000000003</v>
      </c>
      <c r="I129" s="843">
        <v>0</v>
      </c>
      <c r="J129" s="843">
        <v>0</v>
      </c>
      <c r="K129" s="843">
        <v>0</v>
      </c>
      <c r="L129" s="852">
        <v>477851.82</v>
      </c>
    </row>
    <row r="130" spans="1:12" ht="18.95" customHeight="1">
      <c r="A130" s="239"/>
      <c r="B130" s="237"/>
      <c r="C130" s="237"/>
      <c r="D130" s="240" t="s">
        <v>44</v>
      </c>
      <c r="E130" s="369">
        <v>0.11790165646605463</v>
      </c>
      <c r="F130" s="196">
        <v>0.14388996740399337</v>
      </c>
      <c r="G130" s="196">
        <v>0</v>
      </c>
      <c r="H130" s="196">
        <v>2.3664646481178397E-2</v>
      </c>
      <c r="I130" s="196">
        <v>0</v>
      </c>
      <c r="J130" s="196">
        <v>0</v>
      </c>
      <c r="K130" s="196">
        <v>0</v>
      </c>
      <c r="L130" s="370">
        <v>0.41880089395267311</v>
      </c>
    </row>
    <row r="131" spans="1:12" ht="18.95" customHeight="1">
      <c r="A131" s="241"/>
      <c r="B131" s="242"/>
      <c r="C131" s="242"/>
      <c r="D131" s="243" t="s">
        <v>45</v>
      </c>
      <c r="E131" s="371">
        <v>0.12720514764157045</v>
      </c>
      <c r="F131" s="372">
        <v>0.13701103011033725</v>
      </c>
      <c r="G131" s="372">
        <v>0</v>
      </c>
      <c r="H131" s="372">
        <v>4.8199471227519497E-2</v>
      </c>
      <c r="I131" s="372">
        <v>0</v>
      </c>
      <c r="J131" s="372">
        <v>0</v>
      </c>
      <c r="K131" s="372">
        <v>0</v>
      </c>
      <c r="L131" s="373">
        <v>0.35346474760116814</v>
      </c>
    </row>
    <row r="132" spans="1:12" ht="18.95" customHeight="1">
      <c r="A132" s="252" t="s">
        <v>413</v>
      </c>
      <c r="B132" s="248" t="s">
        <v>47</v>
      </c>
      <c r="C132" s="253" t="s">
        <v>115</v>
      </c>
      <c r="D132" s="250" t="s">
        <v>41</v>
      </c>
      <c r="E132" s="848">
        <v>267084000</v>
      </c>
      <c r="F132" s="849">
        <v>69562000</v>
      </c>
      <c r="G132" s="849">
        <v>6368000</v>
      </c>
      <c r="H132" s="849">
        <v>190569000</v>
      </c>
      <c r="I132" s="849">
        <v>585000</v>
      </c>
      <c r="J132" s="849">
        <v>0</v>
      </c>
      <c r="K132" s="849">
        <v>0</v>
      </c>
      <c r="L132" s="861">
        <v>0</v>
      </c>
    </row>
    <row r="133" spans="1:12" ht="18.95" customHeight="1">
      <c r="A133" s="235"/>
      <c r="B133" s="237"/>
      <c r="C133" s="237"/>
      <c r="D133" s="240" t="s">
        <v>42</v>
      </c>
      <c r="E133" s="851">
        <v>2002278064.9399998</v>
      </c>
      <c r="F133" s="843">
        <v>1795579116.9399998</v>
      </c>
      <c r="G133" s="843">
        <v>6438544</v>
      </c>
      <c r="H133" s="843">
        <v>190957825</v>
      </c>
      <c r="I133" s="843">
        <v>9302579</v>
      </c>
      <c r="J133" s="843">
        <v>0</v>
      </c>
      <c r="K133" s="843">
        <v>0</v>
      </c>
      <c r="L133" s="852">
        <v>0</v>
      </c>
    </row>
    <row r="134" spans="1:12" ht="18.95" customHeight="1">
      <c r="A134" s="235"/>
      <c r="B134" s="237"/>
      <c r="C134" s="237"/>
      <c r="D134" s="240" t="s">
        <v>43</v>
      </c>
      <c r="E134" s="851">
        <v>1210207834.6500003</v>
      </c>
      <c r="F134" s="843">
        <v>1104362275.7800002</v>
      </c>
      <c r="G134" s="843">
        <v>626911.13000000012</v>
      </c>
      <c r="H134" s="843">
        <v>104390329.23999999</v>
      </c>
      <c r="I134" s="843">
        <v>828318.5</v>
      </c>
      <c r="J134" s="843">
        <v>0</v>
      </c>
      <c r="K134" s="843">
        <v>0</v>
      </c>
      <c r="L134" s="852">
        <v>0</v>
      </c>
    </row>
    <row r="135" spans="1:12" ht="18.95" customHeight="1">
      <c r="A135" s="235"/>
      <c r="B135" s="237"/>
      <c r="C135" s="237"/>
      <c r="D135" s="240" t="s">
        <v>44</v>
      </c>
      <c r="E135" s="866">
        <v>4.5311880706070014</v>
      </c>
      <c r="F135" s="196" t="s">
        <v>866</v>
      </c>
      <c r="G135" s="196">
        <v>9.8447099560301524E-2</v>
      </c>
      <c r="H135" s="196">
        <v>0.54778232157381312</v>
      </c>
      <c r="I135" s="196">
        <v>1.4159290598290599</v>
      </c>
      <c r="J135" s="196">
        <v>0</v>
      </c>
      <c r="K135" s="196">
        <v>0</v>
      </c>
      <c r="L135" s="370">
        <v>0</v>
      </c>
    </row>
    <row r="136" spans="1:12" ht="18.95" customHeight="1">
      <c r="A136" s="254"/>
      <c r="B136" s="242"/>
      <c r="C136" s="242"/>
      <c r="D136" s="243" t="s">
        <v>45</v>
      </c>
      <c r="E136" s="371">
        <v>0.60441546848103012</v>
      </c>
      <c r="F136" s="372">
        <v>0.61504517699116401</v>
      </c>
      <c r="G136" s="372">
        <v>9.7368462497111161E-2</v>
      </c>
      <c r="H136" s="372">
        <v>0.54666693674375477</v>
      </c>
      <c r="I136" s="372">
        <v>8.9041813028408578E-2</v>
      </c>
      <c r="J136" s="372">
        <v>0</v>
      </c>
      <c r="K136" s="372">
        <v>0</v>
      </c>
      <c r="L136" s="373">
        <v>0</v>
      </c>
    </row>
    <row r="137" spans="1:12" ht="18.95" hidden="1" customHeight="1">
      <c r="A137" s="235" t="s">
        <v>414</v>
      </c>
      <c r="B137" s="236" t="s">
        <v>47</v>
      </c>
      <c r="C137" s="237" t="s">
        <v>130</v>
      </c>
      <c r="D137" s="238" t="s">
        <v>41</v>
      </c>
      <c r="E137" s="848">
        <v>0</v>
      </c>
      <c r="F137" s="849">
        <v>0</v>
      </c>
      <c r="G137" s="849">
        <v>0</v>
      </c>
      <c r="H137" s="849">
        <v>0</v>
      </c>
      <c r="I137" s="849">
        <v>0</v>
      </c>
      <c r="J137" s="849">
        <v>0</v>
      </c>
      <c r="K137" s="849">
        <v>0</v>
      </c>
      <c r="L137" s="861">
        <v>0</v>
      </c>
    </row>
    <row r="138" spans="1:12" ht="18.95" hidden="1" customHeight="1">
      <c r="A138" s="235"/>
      <c r="B138" s="236"/>
      <c r="C138" s="237"/>
      <c r="D138" s="240" t="s">
        <v>42</v>
      </c>
      <c r="E138" s="851">
        <v>0</v>
      </c>
      <c r="F138" s="843">
        <v>0</v>
      </c>
      <c r="G138" s="843">
        <v>0</v>
      </c>
      <c r="H138" s="843">
        <v>0</v>
      </c>
      <c r="I138" s="843">
        <v>0</v>
      </c>
      <c r="J138" s="843">
        <v>0</v>
      </c>
      <c r="K138" s="843">
        <v>0</v>
      </c>
      <c r="L138" s="852">
        <v>0</v>
      </c>
    </row>
    <row r="139" spans="1:12" ht="18.95" hidden="1" customHeight="1">
      <c r="A139" s="235"/>
      <c r="B139" s="236"/>
      <c r="C139" s="237"/>
      <c r="D139" s="240" t="s">
        <v>43</v>
      </c>
      <c r="E139" s="851">
        <v>0</v>
      </c>
      <c r="F139" s="843">
        <v>0</v>
      </c>
      <c r="G139" s="843">
        <v>0</v>
      </c>
      <c r="H139" s="843">
        <v>0</v>
      </c>
      <c r="I139" s="843">
        <v>0</v>
      </c>
      <c r="J139" s="843">
        <v>0</v>
      </c>
      <c r="K139" s="843">
        <v>0</v>
      </c>
      <c r="L139" s="852">
        <v>0</v>
      </c>
    </row>
    <row r="140" spans="1:12" ht="18.95" hidden="1" customHeight="1">
      <c r="A140" s="239"/>
      <c r="B140" s="237"/>
      <c r="C140" s="237"/>
      <c r="D140" s="240" t="s">
        <v>44</v>
      </c>
      <c r="E140" s="369">
        <v>0</v>
      </c>
      <c r="F140" s="196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370">
        <v>0</v>
      </c>
    </row>
    <row r="141" spans="1:12" ht="18.95" hidden="1" customHeight="1">
      <c r="A141" s="241"/>
      <c r="B141" s="242"/>
      <c r="C141" s="242"/>
      <c r="D141" s="246" t="s">
        <v>45</v>
      </c>
      <c r="E141" s="371">
        <v>0</v>
      </c>
      <c r="F141" s="372">
        <v>0</v>
      </c>
      <c r="G141" s="372">
        <v>0</v>
      </c>
      <c r="H141" s="372">
        <v>0</v>
      </c>
      <c r="I141" s="372">
        <v>0</v>
      </c>
      <c r="J141" s="372">
        <v>0</v>
      </c>
      <c r="K141" s="372">
        <v>0</v>
      </c>
      <c r="L141" s="373">
        <v>0</v>
      </c>
    </row>
    <row r="142" spans="1:12" ht="18.95" customHeight="1">
      <c r="A142" s="235" t="s">
        <v>415</v>
      </c>
      <c r="B142" s="236" t="s">
        <v>47</v>
      </c>
      <c r="C142" s="237" t="s">
        <v>416</v>
      </c>
      <c r="D142" s="251" t="s">
        <v>41</v>
      </c>
      <c r="E142" s="848">
        <v>3900062000</v>
      </c>
      <c r="F142" s="849">
        <v>2812403000</v>
      </c>
      <c r="G142" s="849">
        <v>9901000</v>
      </c>
      <c r="H142" s="849">
        <v>1063619000</v>
      </c>
      <c r="I142" s="849">
        <v>13999000</v>
      </c>
      <c r="J142" s="849">
        <v>0</v>
      </c>
      <c r="K142" s="849">
        <v>0</v>
      </c>
      <c r="L142" s="861">
        <v>140000</v>
      </c>
    </row>
    <row r="143" spans="1:12" ht="18.95" customHeight="1">
      <c r="A143" s="235"/>
      <c r="B143" s="236"/>
      <c r="C143" s="237"/>
      <c r="D143" s="240" t="s">
        <v>42</v>
      </c>
      <c r="E143" s="851">
        <v>3999446332.5500011</v>
      </c>
      <c r="F143" s="843">
        <v>2806515007.5100002</v>
      </c>
      <c r="G143" s="843">
        <v>11096245.26</v>
      </c>
      <c r="H143" s="843">
        <v>1122805056.1100004</v>
      </c>
      <c r="I143" s="843">
        <v>58890023.670000002</v>
      </c>
      <c r="J143" s="843">
        <v>0</v>
      </c>
      <c r="K143" s="843">
        <v>0</v>
      </c>
      <c r="L143" s="852">
        <v>140000</v>
      </c>
    </row>
    <row r="144" spans="1:12" ht="18.95" customHeight="1">
      <c r="A144" s="235"/>
      <c r="B144" s="236"/>
      <c r="C144" s="237"/>
      <c r="D144" s="240" t="s">
        <v>43</v>
      </c>
      <c r="E144" s="851">
        <v>2156378860.9700007</v>
      </c>
      <c r="F144" s="843">
        <v>1487108190.7600002</v>
      </c>
      <c r="G144" s="843">
        <v>6416633.8500000024</v>
      </c>
      <c r="H144" s="843">
        <v>636644774.15000045</v>
      </c>
      <c r="I144" s="843">
        <v>26209262.209999993</v>
      </c>
      <c r="J144" s="843">
        <v>0</v>
      </c>
      <c r="K144" s="843">
        <v>0</v>
      </c>
      <c r="L144" s="852">
        <v>0</v>
      </c>
    </row>
    <row r="145" spans="1:12" ht="18.95" customHeight="1">
      <c r="A145" s="235"/>
      <c r="B145" s="237"/>
      <c r="C145" s="237"/>
      <c r="D145" s="240" t="s">
        <v>44</v>
      </c>
      <c r="E145" s="369">
        <v>0.55290886682570706</v>
      </c>
      <c r="F145" s="196">
        <v>0.52876781555132757</v>
      </c>
      <c r="G145" s="196">
        <v>0.64807937077062949</v>
      </c>
      <c r="H145" s="196">
        <v>0.59856468730814361</v>
      </c>
      <c r="I145" s="841">
        <v>1.8722238881348663</v>
      </c>
      <c r="J145" s="196">
        <v>0</v>
      </c>
      <c r="K145" s="196">
        <v>0</v>
      </c>
      <c r="L145" s="370">
        <v>0</v>
      </c>
    </row>
    <row r="146" spans="1:12" ht="18.95" customHeight="1">
      <c r="A146" s="241"/>
      <c r="B146" s="242"/>
      <c r="C146" s="242"/>
      <c r="D146" s="243" t="s">
        <v>45</v>
      </c>
      <c r="E146" s="371">
        <v>0.53916934537164252</v>
      </c>
      <c r="F146" s="372">
        <v>0.5298771561102017</v>
      </c>
      <c r="G146" s="372">
        <v>0.57827073029205944</v>
      </c>
      <c r="H146" s="372">
        <v>0.56701274249305555</v>
      </c>
      <c r="I146" s="372">
        <v>0.44505436704980683</v>
      </c>
      <c r="J146" s="372">
        <v>0</v>
      </c>
      <c r="K146" s="372">
        <v>0</v>
      </c>
      <c r="L146" s="373">
        <v>0</v>
      </c>
    </row>
    <row r="147" spans="1:12" ht="18.95" customHeight="1">
      <c r="A147" s="235" t="s">
        <v>417</v>
      </c>
      <c r="B147" s="236" t="s">
        <v>47</v>
      </c>
      <c r="C147" s="237" t="s">
        <v>418</v>
      </c>
      <c r="D147" s="250" t="s">
        <v>41</v>
      </c>
      <c r="E147" s="848">
        <v>3811415000</v>
      </c>
      <c r="F147" s="849">
        <v>3810481000</v>
      </c>
      <c r="G147" s="849">
        <v>12000</v>
      </c>
      <c r="H147" s="849">
        <v>20000</v>
      </c>
      <c r="I147" s="849">
        <v>793000</v>
      </c>
      <c r="J147" s="849">
        <v>0</v>
      </c>
      <c r="K147" s="849">
        <v>0</v>
      </c>
      <c r="L147" s="861">
        <v>109000</v>
      </c>
    </row>
    <row r="148" spans="1:12" ht="18.95" customHeight="1">
      <c r="A148" s="235"/>
      <c r="B148" s="236"/>
      <c r="C148" s="237"/>
      <c r="D148" s="240" t="s">
        <v>42</v>
      </c>
      <c r="E148" s="851">
        <v>4173106682.4699998</v>
      </c>
      <c r="F148" s="843">
        <v>4092040071.75</v>
      </c>
      <c r="G148" s="843">
        <v>12000</v>
      </c>
      <c r="H148" s="843">
        <v>597664</v>
      </c>
      <c r="I148" s="843">
        <v>77274152</v>
      </c>
      <c r="J148" s="843">
        <v>0</v>
      </c>
      <c r="K148" s="843">
        <v>0</v>
      </c>
      <c r="L148" s="852">
        <v>3182794.7199999997</v>
      </c>
    </row>
    <row r="149" spans="1:12" ht="18.95" customHeight="1">
      <c r="A149" s="235"/>
      <c r="B149" s="236"/>
      <c r="C149" s="237"/>
      <c r="D149" s="240" t="s">
        <v>43</v>
      </c>
      <c r="E149" s="851">
        <v>2539733261.4300008</v>
      </c>
      <c r="F149" s="843">
        <v>2523523343.9500008</v>
      </c>
      <c r="G149" s="843">
        <v>7000</v>
      </c>
      <c r="H149" s="843">
        <v>132043.89000000001</v>
      </c>
      <c r="I149" s="843">
        <v>14511911.5</v>
      </c>
      <c r="J149" s="843">
        <v>0</v>
      </c>
      <c r="K149" s="843">
        <v>0</v>
      </c>
      <c r="L149" s="852">
        <v>1558962.09</v>
      </c>
    </row>
    <row r="150" spans="1:12" ht="18.95" customHeight="1">
      <c r="A150" s="235"/>
      <c r="B150" s="237"/>
      <c r="C150" s="237"/>
      <c r="D150" s="240" t="s">
        <v>44</v>
      </c>
      <c r="E150" s="369">
        <v>0.66634918040412838</v>
      </c>
      <c r="F150" s="196">
        <v>0.66225847706628138</v>
      </c>
      <c r="G150" s="196">
        <v>0.58333333333333337</v>
      </c>
      <c r="H150" s="196">
        <v>6.6021945000000004</v>
      </c>
      <c r="I150" s="196" t="s">
        <v>866</v>
      </c>
      <c r="J150" s="196">
        <v>0</v>
      </c>
      <c r="K150" s="196">
        <v>0</v>
      </c>
      <c r="L150" s="370" t="s">
        <v>866</v>
      </c>
    </row>
    <row r="151" spans="1:12" ht="18.95" customHeight="1">
      <c r="A151" s="241"/>
      <c r="B151" s="242"/>
      <c r="C151" s="242"/>
      <c r="D151" s="243" t="s">
        <v>45</v>
      </c>
      <c r="E151" s="371">
        <v>0.60859533548439515</v>
      </c>
      <c r="F151" s="372">
        <v>0.61669077030098385</v>
      </c>
      <c r="G151" s="372">
        <v>0.58333333333333337</v>
      </c>
      <c r="H151" s="372">
        <v>0.22093331704770575</v>
      </c>
      <c r="I151" s="372">
        <v>0.18779774509851627</v>
      </c>
      <c r="J151" s="372">
        <v>0</v>
      </c>
      <c r="K151" s="372">
        <v>0</v>
      </c>
      <c r="L151" s="373">
        <v>0.48980918568320364</v>
      </c>
    </row>
    <row r="152" spans="1:12" ht="18.75" customHeight="1">
      <c r="A152" s="235" t="s">
        <v>419</v>
      </c>
      <c r="B152" s="236" t="s">
        <v>47</v>
      </c>
      <c r="C152" s="237" t="s">
        <v>420</v>
      </c>
      <c r="D152" s="240" t="s">
        <v>41</v>
      </c>
      <c r="E152" s="851">
        <v>95774000</v>
      </c>
      <c r="F152" s="849">
        <v>81462000</v>
      </c>
      <c r="G152" s="849">
        <v>510000</v>
      </c>
      <c r="H152" s="849">
        <v>13802000</v>
      </c>
      <c r="I152" s="849">
        <v>0</v>
      </c>
      <c r="J152" s="849">
        <v>0</v>
      </c>
      <c r="K152" s="849">
        <v>0</v>
      </c>
      <c r="L152" s="861">
        <v>0</v>
      </c>
    </row>
    <row r="153" spans="1:12" ht="18.95" customHeight="1">
      <c r="A153" s="235"/>
      <c r="B153" s="236"/>
      <c r="C153" s="237" t="s">
        <v>421</v>
      </c>
      <c r="D153" s="240" t="s">
        <v>42</v>
      </c>
      <c r="E153" s="851">
        <v>206984993.75999999</v>
      </c>
      <c r="F153" s="843">
        <v>189927357.75999999</v>
      </c>
      <c r="G153" s="843">
        <v>526100</v>
      </c>
      <c r="H153" s="843">
        <v>15147919</v>
      </c>
      <c r="I153" s="843">
        <v>1383617</v>
      </c>
      <c r="J153" s="843">
        <v>0</v>
      </c>
      <c r="K153" s="843">
        <v>0</v>
      </c>
      <c r="L153" s="852">
        <v>0</v>
      </c>
    </row>
    <row r="154" spans="1:12" ht="18.95" customHeight="1">
      <c r="A154" s="235"/>
      <c r="B154" s="236"/>
      <c r="C154" s="237"/>
      <c r="D154" s="240" t="s">
        <v>43</v>
      </c>
      <c r="E154" s="851">
        <v>93008920.299999997</v>
      </c>
      <c r="F154" s="843">
        <v>84097428.179999992</v>
      </c>
      <c r="G154" s="843">
        <v>505146.55</v>
      </c>
      <c r="H154" s="843">
        <v>7608930.1399999978</v>
      </c>
      <c r="I154" s="843">
        <v>797415.42999999993</v>
      </c>
      <c r="J154" s="843">
        <v>0</v>
      </c>
      <c r="K154" s="843">
        <v>0</v>
      </c>
      <c r="L154" s="852">
        <v>0</v>
      </c>
    </row>
    <row r="155" spans="1:12" ht="18.95" customHeight="1">
      <c r="A155" s="235"/>
      <c r="B155" s="237"/>
      <c r="C155" s="237"/>
      <c r="D155" s="240" t="s">
        <v>44</v>
      </c>
      <c r="E155" s="369">
        <v>0.97112911959404424</v>
      </c>
      <c r="F155" s="196">
        <v>1.0323516262797376</v>
      </c>
      <c r="G155" s="196">
        <v>0.99048343137254902</v>
      </c>
      <c r="H155" s="196">
        <v>0.55129185190552077</v>
      </c>
      <c r="I155" s="196">
        <v>0</v>
      </c>
      <c r="J155" s="196">
        <v>0</v>
      </c>
      <c r="K155" s="196">
        <v>0</v>
      </c>
      <c r="L155" s="370">
        <v>0</v>
      </c>
    </row>
    <row r="156" spans="1:12" ht="18.95" customHeight="1">
      <c r="A156" s="241"/>
      <c r="B156" s="242"/>
      <c r="C156" s="242"/>
      <c r="D156" s="245" t="s">
        <v>45</v>
      </c>
      <c r="E156" s="371">
        <v>0.44935103077010619</v>
      </c>
      <c r="F156" s="372">
        <v>0.44278733286159311</v>
      </c>
      <c r="G156" s="372">
        <v>0.96017211556738258</v>
      </c>
      <c r="H156" s="372">
        <v>0.50230861017939155</v>
      </c>
      <c r="I156" s="372">
        <v>0.5763267074631202</v>
      </c>
      <c r="J156" s="372">
        <v>0</v>
      </c>
      <c r="K156" s="372">
        <v>0</v>
      </c>
      <c r="L156" s="373">
        <v>0</v>
      </c>
    </row>
    <row r="157" spans="1:12" ht="18.95" customHeight="1">
      <c r="A157" s="235" t="s">
        <v>422</v>
      </c>
      <c r="B157" s="236" t="s">
        <v>47</v>
      </c>
      <c r="C157" s="237" t="s">
        <v>423</v>
      </c>
      <c r="D157" s="238" t="s">
        <v>41</v>
      </c>
      <c r="E157" s="848">
        <v>27808000</v>
      </c>
      <c r="F157" s="849">
        <v>17435000</v>
      </c>
      <c r="G157" s="849">
        <v>0</v>
      </c>
      <c r="H157" s="849">
        <v>10373000</v>
      </c>
      <c r="I157" s="849">
        <v>0</v>
      </c>
      <c r="J157" s="849">
        <v>0</v>
      </c>
      <c r="K157" s="849">
        <v>0</v>
      </c>
      <c r="L157" s="861">
        <v>0</v>
      </c>
    </row>
    <row r="158" spans="1:12" ht="18.95" customHeight="1">
      <c r="A158" s="235"/>
      <c r="B158" s="236"/>
      <c r="C158" s="237" t="s">
        <v>424</v>
      </c>
      <c r="D158" s="240" t="s">
        <v>42</v>
      </c>
      <c r="E158" s="851">
        <v>205771575</v>
      </c>
      <c r="F158" s="843">
        <v>189963910</v>
      </c>
      <c r="G158" s="843">
        <v>5757528</v>
      </c>
      <c r="H158" s="843">
        <v>9752305</v>
      </c>
      <c r="I158" s="843">
        <v>297832</v>
      </c>
      <c r="J158" s="843">
        <v>0</v>
      </c>
      <c r="K158" s="843">
        <v>0</v>
      </c>
      <c r="L158" s="852">
        <v>0</v>
      </c>
    </row>
    <row r="159" spans="1:12" ht="18.95" customHeight="1">
      <c r="A159" s="235"/>
      <c r="B159" s="236"/>
      <c r="C159" s="237"/>
      <c r="D159" s="240" t="s">
        <v>43</v>
      </c>
      <c r="E159" s="851">
        <v>192029516.69</v>
      </c>
      <c r="F159" s="843">
        <v>185193289.13</v>
      </c>
      <c r="G159" s="843">
        <v>5757528</v>
      </c>
      <c r="H159" s="843">
        <v>780867.56</v>
      </c>
      <c r="I159" s="843">
        <v>297832</v>
      </c>
      <c r="J159" s="843">
        <v>0</v>
      </c>
      <c r="K159" s="843">
        <v>0</v>
      </c>
      <c r="L159" s="852">
        <v>0</v>
      </c>
    </row>
    <row r="160" spans="1:12" ht="18.95" customHeight="1">
      <c r="A160" s="235"/>
      <c r="B160" s="237"/>
      <c r="C160" s="237"/>
      <c r="D160" s="240" t="s">
        <v>44</v>
      </c>
      <c r="E160" s="369">
        <v>6.905549363132911</v>
      </c>
      <c r="F160" s="196" t="s">
        <v>866</v>
      </c>
      <c r="G160" s="196">
        <v>0</v>
      </c>
      <c r="H160" s="196">
        <v>7.5278854718981977E-2</v>
      </c>
      <c r="I160" s="196">
        <v>0</v>
      </c>
      <c r="J160" s="196">
        <v>0</v>
      </c>
      <c r="K160" s="196">
        <v>0</v>
      </c>
      <c r="L160" s="370">
        <v>0</v>
      </c>
    </row>
    <row r="161" spans="1:12" ht="18.95" customHeight="1">
      <c r="A161" s="241"/>
      <c r="B161" s="242"/>
      <c r="C161" s="242"/>
      <c r="D161" s="245" t="s">
        <v>45</v>
      </c>
      <c r="E161" s="371">
        <v>0.93321692605016027</v>
      </c>
      <c r="F161" s="372">
        <v>0.97488669889980684</v>
      </c>
      <c r="G161" s="372">
        <v>1</v>
      </c>
      <c r="H161" s="372">
        <v>8.0070051131501743E-2</v>
      </c>
      <c r="I161" s="372">
        <v>1</v>
      </c>
      <c r="J161" s="372">
        <v>0</v>
      </c>
      <c r="K161" s="372">
        <v>0</v>
      </c>
      <c r="L161" s="373">
        <v>0</v>
      </c>
    </row>
    <row r="162" spans="1:12" ht="18.95" customHeight="1">
      <c r="A162" s="235" t="s">
        <v>441</v>
      </c>
      <c r="B162" s="236" t="s">
        <v>47</v>
      </c>
      <c r="C162" s="237" t="s">
        <v>180</v>
      </c>
      <c r="D162" s="240" t="s">
        <v>41</v>
      </c>
      <c r="E162" s="848">
        <v>34116916000</v>
      </c>
      <c r="F162" s="849">
        <v>34079268000</v>
      </c>
      <c r="G162" s="849">
        <v>24000</v>
      </c>
      <c r="H162" s="849">
        <v>37624000</v>
      </c>
      <c r="I162" s="849">
        <v>0</v>
      </c>
      <c r="J162" s="849">
        <v>0</v>
      </c>
      <c r="K162" s="849">
        <v>0</v>
      </c>
      <c r="L162" s="861">
        <v>0</v>
      </c>
    </row>
    <row r="163" spans="1:12" ht="18.95" customHeight="1">
      <c r="A163" s="235"/>
      <c r="B163" s="236"/>
      <c r="C163" s="237"/>
      <c r="D163" s="240" t="s">
        <v>42</v>
      </c>
      <c r="E163" s="851">
        <v>34785915669</v>
      </c>
      <c r="F163" s="843">
        <v>34698757402.360001</v>
      </c>
      <c r="G163" s="843">
        <v>21500</v>
      </c>
      <c r="H163" s="843">
        <v>43173948</v>
      </c>
      <c r="I163" s="843">
        <v>43940818.640000001</v>
      </c>
      <c r="J163" s="843">
        <v>0</v>
      </c>
      <c r="K163" s="843">
        <v>0</v>
      </c>
      <c r="L163" s="852">
        <v>22000</v>
      </c>
    </row>
    <row r="164" spans="1:12" ht="18.95" customHeight="1">
      <c r="A164" s="235"/>
      <c r="B164" s="236"/>
      <c r="C164" s="237"/>
      <c r="D164" s="240" t="s">
        <v>43</v>
      </c>
      <c r="E164" s="851">
        <v>22139962484.279995</v>
      </c>
      <c r="F164" s="843">
        <v>22107445343.729996</v>
      </c>
      <c r="G164" s="843">
        <v>4317.41</v>
      </c>
      <c r="H164" s="843">
        <v>23853077.909999985</v>
      </c>
      <c r="I164" s="843">
        <v>8644345.2300000004</v>
      </c>
      <c r="J164" s="843">
        <v>0</v>
      </c>
      <c r="K164" s="843">
        <v>0</v>
      </c>
      <c r="L164" s="852">
        <v>15400</v>
      </c>
    </row>
    <row r="165" spans="1:12" ht="18.95" customHeight="1">
      <c r="A165" s="239"/>
      <c r="B165" s="237"/>
      <c r="C165" s="237"/>
      <c r="D165" s="240" t="s">
        <v>44</v>
      </c>
      <c r="E165" s="369">
        <v>0.64894384018414775</v>
      </c>
      <c r="F165" s="196">
        <v>0.64870657854887015</v>
      </c>
      <c r="G165" s="196">
        <v>0.17989208333333331</v>
      </c>
      <c r="H165" s="196">
        <v>0.6339856982245371</v>
      </c>
      <c r="I165" s="196">
        <v>0</v>
      </c>
      <c r="J165" s="196">
        <v>0</v>
      </c>
      <c r="K165" s="196">
        <v>0</v>
      </c>
      <c r="L165" s="370">
        <v>0</v>
      </c>
    </row>
    <row r="166" spans="1:12" ht="18.75" customHeight="1">
      <c r="A166" s="241"/>
      <c r="B166" s="242"/>
      <c r="C166" s="242"/>
      <c r="D166" s="246" t="s">
        <v>45</v>
      </c>
      <c r="E166" s="371">
        <v>0.63646340935651613</v>
      </c>
      <c r="F166" s="372">
        <v>0.63712498656295913</v>
      </c>
      <c r="G166" s="372">
        <v>0.20080976744186047</v>
      </c>
      <c r="H166" s="372">
        <v>0.55248776206428896</v>
      </c>
      <c r="I166" s="372">
        <v>0.19672699548048295</v>
      </c>
      <c r="J166" s="372">
        <v>0</v>
      </c>
      <c r="K166" s="372">
        <v>0</v>
      </c>
      <c r="L166" s="373">
        <v>0.7</v>
      </c>
    </row>
    <row r="167" spans="1:12" ht="18.95" customHeight="1">
      <c r="A167" s="252" t="s">
        <v>425</v>
      </c>
      <c r="B167" s="248" t="s">
        <v>47</v>
      </c>
      <c r="C167" s="253" t="s">
        <v>426</v>
      </c>
      <c r="D167" s="250" t="s">
        <v>41</v>
      </c>
      <c r="E167" s="848">
        <v>169310000</v>
      </c>
      <c r="F167" s="849">
        <v>3400000</v>
      </c>
      <c r="G167" s="849">
        <v>399000</v>
      </c>
      <c r="H167" s="849">
        <v>162661000</v>
      </c>
      <c r="I167" s="849">
        <v>2627000</v>
      </c>
      <c r="J167" s="849">
        <v>0</v>
      </c>
      <c r="K167" s="849">
        <v>0</v>
      </c>
      <c r="L167" s="861">
        <v>223000</v>
      </c>
    </row>
    <row r="168" spans="1:12" ht="18.95" customHeight="1">
      <c r="A168" s="235"/>
      <c r="B168" s="236"/>
      <c r="C168" s="237" t="s">
        <v>427</v>
      </c>
      <c r="D168" s="240" t="s">
        <v>42</v>
      </c>
      <c r="E168" s="851">
        <v>161126092</v>
      </c>
      <c r="F168" s="843">
        <v>3587166</v>
      </c>
      <c r="G168" s="843">
        <v>299000</v>
      </c>
      <c r="H168" s="843">
        <v>148021125</v>
      </c>
      <c r="I168" s="843">
        <v>8995801</v>
      </c>
      <c r="J168" s="843">
        <v>0</v>
      </c>
      <c r="K168" s="843">
        <v>0</v>
      </c>
      <c r="L168" s="852">
        <v>223000</v>
      </c>
    </row>
    <row r="169" spans="1:12" ht="18.95" customHeight="1">
      <c r="A169" s="235"/>
      <c r="B169" s="236"/>
      <c r="C169" s="237"/>
      <c r="D169" s="240" t="s">
        <v>43</v>
      </c>
      <c r="E169" s="851">
        <v>71304947.820000052</v>
      </c>
      <c r="F169" s="843">
        <v>2380232.04</v>
      </c>
      <c r="G169" s="843">
        <v>135641.5</v>
      </c>
      <c r="H169" s="843">
        <v>68430669.770000041</v>
      </c>
      <c r="I169" s="843">
        <v>358404.51</v>
      </c>
      <c r="J169" s="843">
        <v>0</v>
      </c>
      <c r="K169" s="843">
        <v>0</v>
      </c>
      <c r="L169" s="852">
        <v>0</v>
      </c>
    </row>
    <row r="170" spans="1:12" ht="18.95" customHeight="1">
      <c r="A170" s="235"/>
      <c r="B170" s="237"/>
      <c r="C170" s="237"/>
      <c r="D170" s="240" t="s">
        <v>44</v>
      </c>
      <c r="E170" s="369">
        <v>0.42115024404937718</v>
      </c>
      <c r="F170" s="196">
        <v>0.70006824705882353</v>
      </c>
      <c r="G170" s="196">
        <v>0.33995363408521301</v>
      </c>
      <c r="H170" s="196">
        <v>0.42069500230540841</v>
      </c>
      <c r="I170" s="196">
        <v>0.13643110392082222</v>
      </c>
      <c r="J170" s="196">
        <v>0</v>
      </c>
      <c r="K170" s="196">
        <v>0</v>
      </c>
      <c r="L170" s="370">
        <v>0</v>
      </c>
    </row>
    <row r="171" spans="1:12" ht="18.95" customHeight="1">
      <c r="A171" s="241"/>
      <c r="B171" s="242"/>
      <c r="C171" s="242"/>
      <c r="D171" s="245" t="s">
        <v>45</v>
      </c>
      <c r="E171" s="371">
        <v>0.44254128511973129</v>
      </c>
      <c r="F171" s="372">
        <v>0.66354109065485123</v>
      </c>
      <c r="G171" s="372">
        <v>0.4536505016722408</v>
      </c>
      <c r="H171" s="372">
        <v>0.46230340277443532</v>
      </c>
      <c r="I171" s="372">
        <v>3.984131151856294E-2</v>
      </c>
      <c r="J171" s="372">
        <v>0</v>
      </c>
      <c r="K171" s="372">
        <v>0</v>
      </c>
      <c r="L171" s="373">
        <v>0</v>
      </c>
    </row>
    <row r="172" spans="1:12" ht="18.95" customHeight="1">
      <c r="A172" s="235" t="s">
        <v>428</v>
      </c>
      <c r="B172" s="236" t="s">
        <v>47</v>
      </c>
      <c r="C172" s="237" t="s">
        <v>429</v>
      </c>
      <c r="D172" s="240" t="s">
        <v>41</v>
      </c>
      <c r="E172" s="848">
        <v>122290000</v>
      </c>
      <c r="F172" s="849">
        <v>49245000</v>
      </c>
      <c r="G172" s="849">
        <v>192000</v>
      </c>
      <c r="H172" s="849">
        <v>72125000</v>
      </c>
      <c r="I172" s="849">
        <v>707000</v>
      </c>
      <c r="J172" s="849">
        <v>0</v>
      </c>
      <c r="K172" s="849">
        <v>0</v>
      </c>
      <c r="L172" s="861">
        <v>21000</v>
      </c>
    </row>
    <row r="173" spans="1:12" ht="18.95" customHeight="1">
      <c r="A173" s="235"/>
      <c r="B173" s="236"/>
      <c r="C173" s="237" t="s">
        <v>430</v>
      </c>
      <c r="D173" s="240" t="s">
        <v>42</v>
      </c>
      <c r="E173" s="851">
        <v>124047179.25</v>
      </c>
      <c r="F173" s="843">
        <v>50958175</v>
      </c>
      <c r="G173" s="843">
        <v>280938</v>
      </c>
      <c r="H173" s="843">
        <v>71977982</v>
      </c>
      <c r="I173" s="843">
        <v>809084.25</v>
      </c>
      <c r="J173" s="843">
        <v>0</v>
      </c>
      <c r="K173" s="843">
        <v>0</v>
      </c>
      <c r="L173" s="852">
        <v>21000</v>
      </c>
    </row>
    <row r="174" spans="1:12" ht="18.95" customHeight="1">
      <c r="A174" s="235"/>
      <c r="B174" s="236"/>
      <c r="C174" s="237"/>
      <c r="D174" s="240" t="s">
        <v>43</v>
      </c>
      <c r="E174" s="851">
        <v>58419338.309999987</v>
      </c>
      <c r="F174" s="843">
        <v>19220447.48</v>
      </c>
      <c r="G174" s="843">
        <v>169790.26999999996</v>
      </c>
      <c r="H174" s="843">
        <v>38671238.059999987</v>
      </c>
      <c r="I174" s="843">
        <v>342915</v>
      </c>
      <c r="J174" s="843">
        <v>0</v>
      </c>
      <c r="K174" s="843">
        <v>0</v>
      </c>
      <c r="L174" s="852">
        <v>14947.5</v>
      </c>
    </row>
    <row r="175" spans="1:12" ht="18.95" customHeight="1">
      <c r="A175" s="239"/>
      <c r="B175" s="237"/>
      <c r="C175" s="237"/>
      <c r="D175" s="240" t="s">
        <v>44</v>
      </c>
      <c r="E175" s="369">
        <v>0.4777114916182843</v>
      </c>
      <c r="F175" s="196">
        <v>0.39030251761600165</v>
      </c>
      <c r="G175" s="196">
        <v>0.88432432291666641</v>
      </c>
      <c r="H175" s="196">
        <v>0.53616967847486985</v>
      </c>
      <c r="I175" s="196">
        <v>0.48502828854314001</v>
      </c>
      <c r="J175" s="196">
        <v>0</v>
      </c>
      <c r="K175" s="196">
        <v>0</v>
      </c>
      <c r="L175" s="370">
        <v>0.71178571428571424</v>
      </c>
    </row>
    <row r="176" spans="1:12" ht="18.95" customHeight="1">
      <c r="A176" s="241"/>
      <c r="B176" s="242"/>
      <c r="C176" s="242"/>
      <c r="D176" s="246" t="s">
        <v>45</v>
      </c>
      <c r="E176" s="371">
        <v>0.47094451210586463</v>
      </c>
      <c r="F176" s="372">
        <v>0.37718084448667955</v>
      </c>
      <c r="G176" s="372">
        <v>0.60436918465996037</v>
      </c>
      <c r="H176" s="372">
        <v>0.53726482718006718</v>
      </c>
      <c r="I176" s="372">
        <v>0.4238310163620167</v>
      </c>
      <c r="J176" s="372">
        <v>0</v>
      </c>
      <c r="K176" s="372">
        <v>0</v>
      </c>
      <c r="L176" s="373">
        <v>0.71178571428571424</v>
      </c>
    </row>
    <row r="177" spans="1:12" ht="18.95" customHeight="1">
      <c r="A177" s="235" t="s">
        <v>431</v>
      </c>
      <c r="B177" s="236" t="s">
        <v>47</v>
      </c>
      <c r="C177" s="237" t="s">
        <v>432</v>
      </c>
      <c r="D177" s="251" t="s">
        <v>41</v>
      </c>
      <c r="E177" s="848">
        <v>19690000</v>
      </c>
      <c r="F177" s="849">
        <v>19530000</v>
      </c>
      <c r="G177" s="849">
        <v>10000</v>
      </c>
      <c r="H177" s="849">
        <v>0</v>
      </c>
      <c r="I177" s="849">
        <v>150000</v>
      </c>
      <c r="J177" s="849">
        <v>0</v>
      </c>
      <c r="K177" s="849">
        <v>0</v>
      </c>
      <c r="L177" s="861">
        <v>0</v>
      </c>
    </row>
    <row r="178" spans="1:12" ht="18.95" customHeight="1">
      <c r="A178" s="239"/>
      <c r="B178" s="237"/>
      <c r="C178" s="237" t="s">
        <v>433</v>
      </c>
      <c r="D178" s="240" t="s">
        <v>42</v>
      </c>
      <c r="E178" s="851">
        <v>19819000</v>
      </c>
      <c r="F178" s="843">
        <v>19585200</v>
      </c>
      <c r="G178" s="843">
        <v>10000</v>
      </c>
      <c r="H178" s="843">
        <v>129000</v>
      </c>
      <c r="I178" s="843">
        <v>94800</v>
      </c>
      <c r="J178" s="843">
        <v>0</v>
      </c>
      <c r="K178" s="843">
        <v>0</v>
      </c>
      <c r="L178" s="852">
        <v>0</v>
      </c>
    </row>
    <row r="179" spans="1:12" ht="18.95" customHeight="1">
      <c r="A179" s="239"/>
      <c r="B179" s="237"/>
      <c r="C179" s="237" t="s">
        <v>434</v>
      </c>
      <c r="D179" s="240" t="s">
        <v>43</v>
      </c>
      <c r="E179" s="851">
        <v>11983215.970000001</v>
      </c>
      <c r="F179" s="843">
        <v>11869816</v>
      </c>
      <c r="G179" s="843">
        <v>5600</v>
      </c>
      <c r="H179" s="843">
        <v>12999.970000000001</v>
      </c>
      <c r="I179" s="843">
        <v>94800</v>
      </c>
      <c r="J179" s="843">
        <v>0</v>
      </c>
      <c r="K179" s="843">
        <v>0</v>
      </c>
      <c r="L179" s="852">
        <v>0</v>
      </c>
    </row>
    <row r="180" spans="1:12" ht="18.95" customHeight="1">
      <c r="A180" s="239"/>
      <c r="B180" s="237"/>
      <c r="C180" s="237" t="s">
        <v>435</v>
      </c>
      <c r="D180" s="240" t="s">
        <v>44</v>
      </c>
      <c r="E180" s="369">
        <v>0.60859400558659227</v>
      </c>
      <c r="F180" s="196">
        <v>0.60777347670250892</v>
      </c>
      <c r="G180" s="196">
        <v>0.56000000000000005</v>
      </c>
      <c r="H180" s="196">
        <v>0</v>
      </c>
      <c r="I180" s="196">
        <v>0.63200000000000001</v>
      </c>
      <c r="J180" s="196">
        <v>0</v>
      </c>
      <c r="K180" s="196">
        <v>0</v>
      </c>
      <c r="L180" s="370">
        <v>0</v>
      </c>
    </row>
    <row r="181" spans="1:12" ht="18.95" customHeight="1">
      <c r="A181" s="241"/>
      <c r="B181" s="242"/>
      <c r="C181" s="242"/>
      <c r="D181" s="245" t="s">
        <v>45</v>
      </c>
      <c r="E181" s="371">
        <v>0.60463272465815632</v>
      </c>
      <c r="F181" s="372">
        <v>0.60606049465923251</v>
      </c>
      <c r="G181" s="372">
        <v>0.56000000000000005</v>
      </c>
      <c r="H181" s="372">
        <v>0.10077496124031009</v>
      </c>
      <c r="I181" s="372">
        <v>1</v>
      </c>
      <c r="J181" s="372">
        <v>0</v>
      </c>
      <c r="K181" s="372">
        <v>0</v>
      </c>
      <c r="L181" s="373">
        <v>0</v>
      </c>
    </row>
    <row r="182" spans="1:12" ht="18.95" hidden="1" customHeight="1">
      <c r="A182" s="235" t="s">
        <v>436</v>
      </c>
      <c r="B182" s="236" t="s">
        <v>47</v>
      </c>
      <c r="C182" s="237" t="s">
        <v>437</v>
      </c>
      <c r="D182" s="238" t="s">
        <v>41</v>
      </c>
      <c r="E182" s="848" t="e">
        <f>SUM(F182:L182)</f>
        <v>#REF!</v>
      </c>
      <c r="F182" s="849" t="e">
        <f>SUMIFS(#REF!,#REF!,A182,#REF!,"2",#REF!,"85")</f>
        <v>#REF!</v>
      </c>
      <c r="G182" s="849" t="e">
        <f>SUMIFS(#REF!,#REF!,A182,#REF!,"3",#REF!,"85")</f>
        <v>#REF!</v>
      </c>
      <c r="H182" s="849" t="e">
        <f>SUMIFS(#REF!,#REF!,A182,#REF!,"4",#REF!,"85")</f>
        <v>#REF!</v>
      </c>
      <c r="I182" s="849" t="e">
        <f>SUMIFS(#REF!,#REF!,A182,#REF!,"6",#REF!,"85")</f>
        <v>#REF!</v>
      </c>
      <c r="J182" s="849" t="e">
        <f>SUMIFS(#REF!,#REF!,A182,#REF!,"8",#REF!,"85")</f>
        <v>#REF!</v>
      </c>
      <c r="K182" s="849" t="e">
        <f>SUMIFS(#REF!,#REF!,A182,#REF!,"9",#REF!,"85")</f>
        <v>#REF!</v>
      </c>
      <c r="L182" s="861" t="e">
        <f>SUMIFS(#REF!,#REF!,A182,#REF!,"1",#REF!,"85")</f>
        <v>#REF!</v>
      </c>
    </row>
    <row r="183" spans="1:12" ht="18.95" hidden="1" customHeight="1">
      <c r="A183" s="239"/>
      <c r="B183" s="237"/>
      <c r="C183" s="237"/>
      <c r="D183" s="240" t="s">
        <v>42</v>
      </c>
      <c r="E183" s="851" t="e">
        <f>SUM(F183:L183)</f>
        <v>#REF!</v>
      </c>
      <c r="F183" s="843" t="e">
        <f>#REF!</f>
        <v>#REF!</v>
      </c>
      <c r="G183" s="843" t="e">
        <f>#REF!</f>
        <v>#REF!</v>
      </c>
      <c r="H183" s="843" t="e">
        <f>#REF!</f>
        <v>#REF!</v>
      </c>
      <c r="I183" s="843" t="e">
        <f>#REF!</f>
        <v>#REF!</v>
      </c>
      <c r="J183" s="843" t="e">
        <f>#REF!</f>
        <v>#REF!</v>
      </c>
      <c r="K183" s="843" t="e">
        <f>#REF!</f>
        <v>#REF!</v>
      </c>
      <c r="L183" s="852" t="e">
        <f>#REF!</f>
        <v>#REF!</v>
      </c>
    </row>
    <row r="184" spans="1:12" ht="18.95" hidden="1" customHeight="1">
      <c r="A184" s="239"/>
      <c r="B184" s="237"/>
      <c r="C184" s="237"/>
      <c r="D184" s="240" t="s">
        <v>43</v>
      </c>
      <c r="E184" s="851" t="e">
        <f>SUM(F184:L184)</f>
        <v>#REF!</v>
      </c>
      <c r="F184" s="843" t="e">
        <f>#REF!</f>
        <v>#REF!</v>
      </c>
      <c r="G184" s="843" t="e">
        <f>#REF!</f>
        <v>#REF!</v>
      </c>
      <c r="H184" s="843" t="e">
        <f>#REF!</f>
        <v>#REF!</v>
      </c>
      <c r="I184" s="843" t="e">
        <f>#REF!</f>
        <v>#REF!</v>
      </c>
      <c r="J184" s="843" t="e">
        <f>#REF!</f>
        <v>#REF!</v>
      </c>
      <c r="K184" s="843" t="e">
        <f>#REF!</f>
        <v>#REF!</v>
      </c>
      <c r="L184" s="852" t="e">
        <f>#REF!</f>
        <v>#REF!</v>
      </c>
    </row>
    <row r="185" spans="1:12" ht="18.95" hidden="1" customHeight="1">
      <c r="A185" s="239"/>
      <c r="B185" s="237"/>
      <c r="C185" s="237"/>
      <c r="D185" s="240" t="s">
        <v>44</v>
      </c>
      <c r="E185" s="369" t="e">
        <f t="shared" ref="E185:L185" si="0">IF(E182=0,0,(IF(E184/E182&gt;1000%,"*)",E184/E182)))</f>
        <v>#REF!</v>
      </c>
      <c r="F185" s="196" t="e">
        <f t="shared" si="0"/>
        <v>#REF!</v>
      </c>
      <c r="G185" s="196" t="e">
        <f t="shared" si="0"/>
        <v>#REF!</v>
      </c>
      <c r="H185" s="196" t="e">
        <f t="shared" si="0"/>
        <v>#REF!</v>
      </c>
      <c r="I185" s="196" t="e">
        <f t="shared" si="0"/>
        <v>#REF!</v>
      </c>
      <c r="J185" s="196" t="e">
        <f t="shared" si="0"/>
        <v>#REF!</v>
      </c>
      <c r="K185" s="196" t="e">
        <f t="shared" si="0"/>
        <v>#REF!</v>
      </c>
      <c r="L185" s="370" t="e">
        <f t="shared" si="0"/>
        <v>#REF!</v>
      </c>
    </row>
    <row r="186" spans="1:12" ht="18.95" hidden="1" customHeight="1">
      <c r="A186" s="241"/>
      <c r="B186" s="242"/>
      <c r="C186" s="242"/>
      <c r="D186" s="245" t="s">
        <v>45</v>
      </c>
      <c r="E186" s="371" t="e">
        <f t="shared" ref="E186:L186" si="1">IF(E183=0,0,(IF(E184/E183&gt;1000%,"*)",E184/E183)))</f>
        <v>#REF!</v>
      </c>
      <c r="F186" s="372" t="e">
        <f t="shared" si="1"/>
        <v>#REF!</v>
      </c>
      <c r="G186" s="372" t="e">
        <f t="shared" si="1"/>
        <v>#REF!</v>
      </c>
      <c r="H186" s="372" t="e">
        <f t="shared" si="1"/>
        <v>#REF!</v>
      </c>
      <c r="I186" s="372" t="e">
        <f t="shared" si="1"/>
        <v>#REF!</v>
      </c>
      <c r="J186" s="372" t="e">
        <f t="shared" si="1"/>
        <v>#REF!</v>
      </c>
      <c r="K186" s="372" t="e">
        <f t="shared" si="1"/>
        <v>#REF!</v>
      </c>
      <c r="L186" s="373" t="e">
        <f t="shared" si="1"/>
        <v>#REF!</v>
      </c>
    </row>
    <row r="187" spans="1:12" s="94" customFormat="1" ht="23.25" customHeight="1">
      <c r="A187" s="827" t="s">
        <v>847</v>
      </c>
      <c r="B187" s="831"/>
      <c r="C187" s="831"/>
      <c r="F187" s="93"/>
      <c r="G187" s="93"/>
      <c r="H187" s="93"/>
      <c r="I187" s="93"/>
      <c r="J187" s="93"/>
    </row>
    <row r="188" spans="1:12" ht="18" customHeight="1">
      <c r="A188" s="1603"/>
      <c r="B188" s="1603"/>
      <c r="C188" s="1603"/>
      <c r="D188" s="1603"/>
      <c r="E188" s="1603"/>
      <c r="F188" s="1603"/>
      <c r="G188" s="1603"/>
      <c r="H188" s="1603"/>
      <c r="I188" s="1603"/>
      <c r="J188" s="1603"/>
      <c r="K188" s="1603"/>
      <c r="L188" s="1603"/>
    </row>
    <row r="189" spans="1:12">
      <c r="E189" s="255"/>
      <c r="F189" s="255"/>
      <c r="G189" s="255"/>
      <c r="H189" s="255"/>
      <c r="I189" s="255"/>
      <c r="J189" s="255"/>
      <c r="K189" s="255"/>
      <c r="L189" s="255"/>
    </row>
    <row r="190" spans="1:12">
      <c r="E190" s="255"/>
      <c r="F190" s="255"/>
      <c r="G190" s="255"/>
      <c r="H190" s="255"/>
      <c r="I190" s="255"/>
      <c r="J190" s="255"/>
      <c r="K190" s="255"/>
      <c r="L190" s="255"/>
    </row>
    <row r="191" spans="1:12">
      <c r="G191" s="244"/>
      <c r="H191" s="374"/>
      <c r="I191" s="375"/>
      <c r="J191" s="244"/>
    </row>
  </sheetData>
  <mergeCells count="1">
    <mergeCell ref="A188:L188"/>
  </mergeCells>
  <phoneticPr fontId="47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45" fitToHeight="0" orientation="landscape" useFirstPageNumber="1" r:id="rId1"/>
  <headerFooter alignWithMargins="0">
    <oddHeader>&amp;C&amp;12 - &amp;P -</oddHeader>
  </headerFooter>
  <rowBreaks count="4" manualBreakCount="4">
    <brk id="51" max="11" man="1"/>
    <brk id="106" max="11" man="1"/>
    <brk id="146" max="11" man="1"/>
    <brk id="17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3"/>
  <dimension ref="A1:O100"/>
  <sheetViews>
    <sheetView showGridLines="0" zoomScale="75" zoomScaleNormal="75" workbookViewId="0">
      <selection activeCell="R19" sqref="R19"/>
    </sheetView>
  </sheetViews>
  <sheetFormatPr defaultColWidth="16.28515625" defaultRowHeight="15"/>
  <cols>
    <col min="1" max="1" width="3.5703125" style="139" customWidth="1"/>
    <col min="2" max="2" width="1.5703125" style="139" customWidth="1"/>
    <col min="3" max="3" width="42.5703125" style="139" bestFit="1" customWidth="1"/>
    <col min="4" max="4" width="2.7109375" style="139" customWidth="1"/>
    <col min="5" max="5" width="14.5703125" style="139" customWidth="1"/>
    <col min="6" max="11" width="14.7109375" style="139" customWidth="1"/>
    <col min="12" max="12" width="23.140625" style="139" customWidth="1"/>
    <col min="13" max="16384" width="16.28515625" style="139"/>
  </cols>
  <sheetData>
    <row r="1" spans="1:15" ht="15.75" customHeight="1">
      <c r="A1" s="136" t="s">
        <v>340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5" ht="15" customHeight="1">
      <c r="A2" s="140" t="s">
        <v>341</v>
      </c>
      <c r="B2" s="140"/>
      <c r="C2" s="140"/>
      <c r="D2" s="140"/>
      <c r="E2" s="140"/>
      <c r="F2" s="140"/>
      <c r="G2" s="141"/>
      <c r="H2" s="141"/>
      <c r="I2" s="141"/>
      <c r="J2" s="141"/>
      <c r="K2" s="141"/>
      <c r="L2" s="141"/>
    </row>
    <row r="3" spans="1:15" ht="15" customHeight="1">
      <c r="A3" s="140"/>
      <c r="B3" s="140"/>
      <c r="C3" s="140"/>
      <c r="D3" s="140"/>
      <c r="E3" s="140"/>
      <c r="F3" s="140"/>
      <c r="G3" s="141"/>
      <c r="H3" s="141"/>
      <c r="I3" s="141"/>
      <c r="J3" s="141"/>
      <c r="K3" s="141"/>
      <c r="L3" s="141"/>
    </row>
    <row r="4" spans="1:15" ht="15" customHeight="1">
      <c r="A4" s="138"/>
      <c r="B4" s="142"/>
      <c r="C4" s="142"/>
      <c r="D4" s="138"/>
      <c r="E4" s="138"/>
      <c r="F4" s="138"/>
      <c r="G4" s="138"/>
      <c r="H4" s="138"/>
      <c r="I4" s="138"/>
      <c r="J4" s="137"/>
      <c r="K4" s="137"/>
      <c r="L4" s="143" t="s">
        <v>2</v>
      </c>
    </row>
    <row r="5" spans="1:15" ht="15.95" customHeight="1">
      <c r="A5" s="144" t="s">
        <v>4</v>
      </c>
      <c r="B5" s="145" t="s">
        <v>4</v>
      </c>
      <c r="C5" s="146" t="s">
        <v>3</v>
      </c>
      <c r="D5" s="145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5" ht="15.95" customHeight="1">
      <c r="A6" s="149"/>
      <c r="B6" s="150"/>
      <c r="C6" s="151" t="s">
        <v>440</v>
      </c>
      <c r="D6" s="150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5" ht="15.95" customHeight="1">
      <c r="A7" s="149" t="s">
        <v>4</v>
      </c>
      <c r="B7" s="150"/>
      <c r="C7" s="151" t="s">
        <v>11</v>
      </c>
      <c r="D7" s="150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5" ht="15.95" customHeight="1">
      <c r="A8" s="154" t="s">
        <v>4</v>
      </c>
      <c r="B8" s="155"/>
      <c r="C8" s="151" t="s">
        <v>749</v>
      </c>
      <c r="D8" s="150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5" ht="15.95" customHeight="1">
      <c r="A9" s="156" t="s">
        <v>4</v>
      </c>
      <c r="B9" s="148"/>
      <c r="C9" s="151" t="s">
        <v>26</v>
      </c>
      <c r="D9" s="150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5" ht="15.95" customHeight="1">
      <c r="A10" s="149"/>
      <c r="B10" s="150"/>
      <c r="C10" s="151" t="s">
        <v>30</v>
      </c>
      <c r="D10" s="158"/>
      <c r="E10" s="46"/>
      <c r="F10" s="159"/>
      <c r="G10" s="44"/>
      <c r="H10" s="45"/>
      <c r="I10" s="46"/>
      <c r="J10" s="47"/>
      <c r="K10" s="45"/>
      <c r="L10" s="46"/>
    </row>
    <row r="11" spans="1:15" ht="12" customHeight="1">
      <c r="A11" s="160">
        <v>1</v>
      </c>
      <c r="B11" s="161"/>
      <c r="C11" s="161"/>
      <c r="D11" s="162"/>
      <c r="E11" s="163" t="s">
        <v>32</v>
      </c>
      <c r="F11" s="55" t="s">
        <v>33</v>
      </c>
      <c r="G11" s="54" t="s">
        <v>34</v>
      </c>
      <c r="H11" s="55" t="s">
        <v>35</v>
      </c>
      <c r="I11" s="56" t="s">
        <v>36</v>
      </c>
      <c r="J11" s="55" t="s">
        <v>37</v>
      </c>
      <c r="K11" s="56" t="s">
        <v>38</v>
      </c>
      <c r="L11" s="58" t="s">
        <v>39</v>
      </c>
    </row>
    <row r="12" spans="1:15" ht="18.95" customHeight="1">
      <c r="A12" s="164" t="s">
        <v>4</v>
      </c>
      <c r="B12" s="165" t="s">
        <v>4</v>
      </c>
      <c r="C12" s="165" t="s">
        <v>40</v>
      </c>
      <c r="D12" s="166" t="s">
        <v>41</v>
      </c>
      <c r="E12" s="876">
        <v>49371632000</v>
      </c>
      <c r="F12" s="876">
        <v>44969090000</v>
      </c>
      <c r="G12" s="876">
        <v>29382000</v>
      </c>
      <c r="H12" s="876">
        <v>3924839000</v>
      </c>
      <c r="I12" s="876">
        <v>177114000</v>
      </c>
      <c r="J12" s="876">
        <v>0</v>
      </c>
      <c r="K12" s="876">
        <v>0</v>
      </c>
      <c r="L12" s="877">
        <v>271207000</v>
      </c>
      <c r="M12" s="167"/>
      <c r="N12" s="167"/>
      <c r="O12" s="167"/>
    </row>
    <row r="13" spans="1:15" ht="18.95" customHeight="1">
      <c r="A13" s="168"/>
      <c r="B13" s="169"/>
      <c r="C13" s="165"/>
      <c r="D13" s="166" t="s">
        <v>42</v>
      </c>
      <c r="E13" s="876">
        <v>54394209713.110008</v>
      </c>
      <c r="F13" s="876">
        <v>49095174881.240005</v>
      </c>
      <c r="G13" s="876">
        <v>36549167.119999997</v>
      </c>
      <c r="H13" s="876">
        <v>4301499804.6800003</v>
      </c>
      <c r="I13" s="876">
        <v>612379353.91999996</v>
      </c>
      <c r="J13" s="876">
        <v>0</v>
      </c>
      <c r="K13" s="876">
        <v>0</v>
      </c>
      <c r="L13" s="878">
        <v>348606506.15000004</v>
      </c>
      <c r="M13" s="167"/>
      <c r="N13" s="167"/>
      <c r="O13" s="167"/>
    </row>
    <row r="14" spans="1:15" ht="18.95" customHeight="1">
      <c r="A14" s="168"/>
      <c r="B14" s="169"/>
      <c r="C14" s="170" t="s">
        <v>4</v>
      </c>
      <c r="D14" s="166" t="s">
        <v>43</v>
      </c>
      <c r="E14" s="876">
        <v>33649398495.009998</v>
      </c>
      <c r="F14" s="876">
        <v>30978806584.860001</v>
      </c>
      <c r="G14" s="876">
        <v>19494735.16</v>
      </c>
      <c r="H14" s="876">
        <v>2336880947.9400001</v>
      </c>
      <c r="I14" s="876">
        <v>187761639.85999998</v>
      </c>
      <c r="J14" s="876">
        <v>0</v>
      </c>
      <c r="K14" s="876">
        <v>0</v>
      </c>
      <c r="L14" s="878">
        <v>126454587.18999998</v>
      </c>
      <c r="M14" s="167"/>
      <c r="N14" s="167"/>
      <c r="O14" s="167"/>
    </row>
    <row r="15" spans="1:15" ht="18.95" customHeight="1">
      <c r="A15" s="168"/>
      <c r="B15" s="169"/>
      <c r="C15" s="165"/>
      <c r="D15" s="166" t="s">
        <v>44</v>
      </c>
      <c r="E15" s="879">
        <v>0.68155329552423949</v>
      </c>
      <c r="F15" s="879">
        <v>0.68889111576107054</v>
      </c>
      <c r="G15" s="867">
        <v>0.66349244979919675</v>
      </c>
      <c r="H15" s="867">
        <v>0.59540810411331524</v>
      </c>
      <c r="I15" s="867">
        <v>1.0601174376954954</v>
      </c>
      <c r="J15" s="867">
        <v>0</v>
      </c>
      <c r="K15" s="867">
        <v>0</v>
      </c>
      <c r="L15" s="868">
        <v>0.46626594147643674</v>
      </c>
      <c r="M15" s="167"/>
      <c r="N15" s="167"/>
      <c r="O15" s="167"/>
    </row>
    <row r="16" spans="1:15" ht="18.95" customHeight="1">
      <c r="A16" s="171"/>
      <c r="B16" s="172"/>
      <c r="C16" s="173"/>
      <c r="D16" s="174" t="s">
        <v>45</v>
      </c>
      <c r="E16" s="869">
        <v>0.61862096485060014</v>
      </c>
      <c r="F16" s="869">
        <v>0.63099493300099152</v>
      </c>
      <c r="G16" s="869">
        <v>0.53338384144278694</v>
      </c>
      <c r="H16" s="869">
        <v>0.54327119703631988</v>
      </c>
      <c r="I16" s="869">
        <v>0.30661001005028787</v>
      </c>
      <c r="J16" s="869">
        <v>0</v>
      </c>
      <c r="K16" s="869">
        <v>0</v>
      </c>
      <c r="L16" s="870">
        <v>0.36274304971115057</v>
      </c>
      <c r="M16" s="167"/>
      <c r="N16" s="167"/>
      <c r="O16" s="167"/>
    </row>
    <row r="17" spans="1:15" ht="18.95" customHeight="1">
      <c r="A17" s="175" t="s">
        <v>49</v>
      </c>
      <c r="B17" s="176" t="s">
        <v>47</v>
      </c>
      <c r="C17" s="177" t="s">
        <v>342</v>
      </c>
      <c r="D17" s="178" t="s">
        <v>41</v>
      </c>
      <c r="E17" s="880">
        <v>3254991000</v>
      </c>
      <c r="F17" s="886">
        <v>2962902000</v>
      </c>
      <c r="G17" s="886">
        <v>2486000</v>
      </c>
      <c r="H17" s="886">
        <v>268541000</v>
      </c>
      <c r="I17" s="886">
        <v>8845000</v>
      </c>
      <c r="J17" s="886">
        <v>0</v>
      </c>
      <c r="K17" s="886">
        <v>0</v>
      </c>
      <c r="L17" s="928">
        <v>12217000</v>
      </c>
      <c r="M17" s="167"/>
      <c r="N17" s="167"/>
      <c r="O17" s="167"/>
    </row>
    <row r="18" spans="1:15" ht="18.95" customHeight="1">
      <c r="A18" s="175"/>
      <c r="B18" s="176"/>
      <c r="C18" s="177"/>
      <c r="D18" s="178" t="s">
        <v>42</v>
      </c>
      <c r="E18" s="880">
        <v>3570147844.3600001</v>
      </c>
      <c r="F18" s="880">
        <v>3233257807.8800001</v>
      </c>
      <c r="G18" s="880">
        <v>3513923.41</v>
      </c>
      <c r="H18" s="880">
        <v>281475159.06999999</v>
      </c>
      <c r="I18" s="880">
        <v>37905873</v>
      </c>
      <c r="J18" s="880">
        <v>0</v>
      </c>
      <c r="K18" s="880">
        <v>0</v>
      </c>
      <c r="L18" s="881">
        <v>13995081</v>
      </c>
      <c r="M18" s="167"/>
      <c r="N18" s="167"/>
      <c r="O18" s="167"/>
    </row>
    <row r="19" spans="1:15" ht="18.95" customHeight="1">
      <c r="A19" s="175"/>
      <c r="B19" s="176"/>
      <c r="C19" s="177"/>
      <c r="D19" s="178" t="s">
        <v>43</v>
      </c>
      <c r="E19" s="880">
        <v>2207607699.5699997</v>
      </c>
      <c r="F19" s="880">
        <v>2043619405.49</v>
      </c>
      <c r="G19" s="880">
        <v>1983766.0700000003</v>
      </c>
      <c r="H19" s="880">
        <v>149993954.55999982</v>
      </c>
      <c r="I19" s="880">
        <v>6716924.5200000005</v>
      </c>
      <c r="J19" s="880">
        <v>0</v>
      </c>
      <c r="K19" s="880">
        <v>0</v>
      </c>
      <c r="L19" s="881">
        <v>5293648.9299999988</v>
      </c>
      <c r="M19" s="167"/>
      <c r="N19" s="167"/>
      <c r="O19" s="167"/>
    </row>
    <row r="20" spans="1:15" ht="18.95" customHeight="1">
      <c r="A20" s="175"/>
      <c r="B20" s="176"/>
      <c r="C20" s="177"/>
      <c r="D20" s="178" t="s">
        <v>44</v>
      </c>
      <c r="E20" s="882">
        <v>0.67822236668857139</v>
      </c>
      <c r="F20" s="882">
        <v>0.68973574066573917</v>
      </c>
      <c r="G20" s="871">
        <v>0.7979750884955753</v>
      </c>
      <c r="H20" s="871">
        <v>0.55855141136735109</v>
      </c>
      <c r="I20" s="872">
        <v>0.75940356359525163</v>
      </c>
      <c r="J20" s="871">
        <v>0</v>
      </c>
      <c r="K20" s="871">
        <v>0</v>
      </c>
      <c r="L20" s="873">
        <v>0.43330186870753856</v>
      </c>
      <c r="M20" s="167"/>
      <c r="N20" s="167"/>
      <c r="O20" s="167"/>
    </row>
    <row r="21" spans="1:15" s="182" customFormat="1" ht="18.95" customHeight="1">
      <c r="A21" s="179"/>
      <c r="B21" s="180"/>
      <c r="C21" s="177"/>
      <c r="D21" s="181" t="s">
        <v>45</v>
      </c>
      <c r="E21" s="874">
        <v>0.61835189908381649</v>
      </c>
      <c r="F21" s="874">
        <v>0.6320620027606062</v>
      </c>
      <c r="G21" s="874">
        <v>0.56454448163399218</v>
      </c>
      <c r="H21" s="874">
        <v>0.53288522886205336</v>
      </c>
      <c r="I21" s="874">
        <v>0.17720010089201746</v>
      </c>
      <c r="J21" s="874">
        <v>0</v>
      </c>
      <c r="K21" s="874">
        <v>0</v>
      </c>
      <c r="L21" s="875">
        <v>0.37825068179312421</v>
      </c>
      <c r="M21" s="167"/>
      <c r="N21" s="167"/>
      <c r="O21" s="167"/>
    </row>
    <row r="22" spans="1:15" ht="18.95" customHeight="1">
      <c r="A22" s="175" t="s">
        <v>53</v>
      </c>
      <c r="B22" s="176" t="s">
        <v>47</v>
      </c>
      <c r="C22" s="183" t="s">
        <v>343</v>
      </c>
      <c r="D22" s="178" t="s">
        <v>41</v>
      </c>
      <c r="E22" s="880">
        <v>2850973000</v>
      </c>
      <c r="F22" s="886">
        <v>2635721000</v>
      </c>
      <c r="G22" s="886">
        <v>1427000</v>
      </c>
      <c r="H22" s="886">
        <v>201072000</v>
      </c>
      <c r="I22" s="886">
        <v>6212000</v>
      </c>
      <c r="J22" s="886">
        <v>0</v>
      </c>
      <c r="K22" s="886">
        <v>0</v>
      </c>
      <c r="L22" s="928">
        <v>6541000</v>
      </c>
      <c r="M22" s="167"/>
      <c r="N22" s="167"/>
      <c r="O22" s="167"/>
    </row>
    <row r="23" spans="1:15" ht="18.95" customHeight="1">
      <c r="A23" s="175"/>
      <c r="B23" s="176"/>
      <c r="C23" s="177"/>
      <c r="D23" s="178" t="s">
        <v>42</v>
      </c>
      <c r="E23" s="880">
        <v>3156719437.21</v>
      </c>
      <c r="F23" s="880">
        <v>2897959585.21</v>
      </c>
      <c r="G23" s="880">
        <v>1633454</v>
      </c>
      <c r="H23" s="880">
        <v>224435922</v>
      </c>
      <c r="I23" s="880">
        <v>23571776</v>
      </c>
      <c r="J23" s="880">
        <v>0</v>
      </c>
      <c r="K23" s="880">
        <v>0</v>
      </c>
      <c r="L23" s="881">
        <v>9118700</v>
      </c>
      <c r="M23" s="167"/>
      <c r="N23" s="167"/>
      <c r="O23" s="167"/>
    </row>
    <row r="24" spans="1:15" ht="18.95" customHeight="1">
      <c r="A24" s="175"/>
      <c r="B24" s="176"/>
      <c r="C24" s="177"/>
      <c r="D24" s="178" t="s">
        <v>43</v>
      </c>
      <c r="E24" s="880">
        <v>1968189345.3300002</v>
      </c>
      <c r="F24" s="880">
        <v>1833869225.7</v>
      </c>
      <c r="G24" s="880">
        <v>872866.8</v>
      </c>
      <c r="H24" s="880">
        <v>121260020.52000009</v>
      </c>
      <c r="I24" s="880">
        <v>7219447.4199999999</v>
      </c>
      <c r="J24" s="880">
        <v>0</v>
      </c>
      <c r="K24" s="880">
        <v>0</v>
      </c>
      <c r="L24" s="881">
        <v>4967784.8899999987</v>
      </c>
      <c r="M24" s="167"/>
      <c r="N24" s="167"/>
      <c r="O24" s="167"/>
    </row>
    <row r="25" spans="1:15" ht="18.95" customHeight="1">
      <c r="A25" s="175"/>
      <c r="B25" s="176"/>
      <c r="C25" s="177"/>
      <c r="D25" s="178" t="s">
        <v>44</v>
      </c>
      <c r="E25" s="882">
        <v>0.69035706242395145</v>
      </c>
      <c r="F25" s="882">
        <v>0.69577516956460872</v>
      </c>
      <c r="G25" s="871">
        <v>0.61167960756832518</v>
      </c>
      <c r="H25" s="871">
        <v>0.6030676599427075</v>
      </c>
      <c r="I25" s="872">
        <v>1.1621776271732132</v>
      </c>
      <c r="J25" s="871">
        <v>0</v>
      </c>
      <c r="K25" s="871">
        <v>0</v>
      </c>
      <c r="L25" s="873">
        <v>0.75948400703256358</v>
      </c>
      <c r="M25" s="167"/>
      <c r="N25" s="167"/>
      <c r="O25" s="167"/>
    </row>
    <row r="26" spans="1:15" ht="18.95" customHeight="1">
      <c r="A26" s="179"/>
      <c r="B26" s="180"/>
      <c r="C26" s="177"/>
      <c r="D26" s="178" t="s">
        <v>45</v>
      </c>
      <c r="E26" s="874">
        <v>0.62349200949880512</v>
      </c>
      <c r="F26" s="874">
        <v>0.63281394090494503</v>
      </c>
      <c r="G26" s="874">
        <v>0.53436876704210834</v>
      </c>
      <c r="H26" s="874">
        <v>0.5402879335866746</v>
      </c>
      <c r="I26" s="874">
        <v>0.30627507320619368</v>
      </c>
      <c r="J26" s="874">
        <v>0</v>
      </c>
      <c r="K26" s="874">
        <v>0</v>
      </c>
      <c r="L26" s="875">
        <v>0.54479091208176589</v>
      </c>
      <c r="M26" s="167"/>
      <c r="N26" s="167"/>
      <c r="O26" s="167"/>
    </row>
    <row r="27" spans="1:15" ht="18.95" customHeight="1">
      <c r="A27" s="175" t="s">
        <v>57</v>
      </c>
      <c r="B27" s="176" t="s">
        <v>47</v>
      </c>
      <c r="C27" s="183" t="s">
        <v>344</v>
      </c>
      <c r="D27" s="184" t="s">
        <v>41</v>
      </c>
      <c r="E27" s="880">
        <v>3077345000</v>
      </c>
      <c r="F27" s="886">
        <v>2753999000</v>
      </c>
      <c r="G27" s="886">
        <v>2270000</v>
      </c>
      <c r="H27" s="886">
        <v>264831000</v>
      </c>
      <c r="I27" s="886">
        <v>23751000</v>
      </c>
      <c r="J27" s="886">
        <v>0</v>
      </c>
      <c r="K27" s="886">
        <v>0</v>
      </c>
      <c r="L27" s="928">
        <v>32494000</v>
      </c>
      <c r="M27" s="167"/>
      <c r="N27" s="167"/>
      <c r="O27" s="167"/>
    </row>
    <row r="28" spans="1:15" ht="18.95" customHeight="1">
      <c r="A28" s="175"/>
      <c r="B28" s="176"/>
      <c r="C28" s="177"/>
      <c r="D28" s="178" t="s">
        <v>42</v>
      </c>
      <c r="E28" s="880">
        <v>3438236103.4000001</v>
      </c>
      <c r="F28" s="880">
        <v>3014766271.98</v>
      </c>
      <c r="G28" s="880">
        <v>2632613.56</v>
      </c>
      <c r="H28" s="880">
        <v>287068618.05000007</v>
      </c>
      <c r="I28" s="880">
        <v>92101885</v>
      </c>
      <c r="J28" s="880">
        <v>0</v>
      </c>
      <c r="K28" s="880">
        <v>0</v>
      </c>
      <c r="L28" s="881">
        <v>41666714.809999995</v>
      </c>
      <c r="M28" s="167"/>
      <c r="N28" s="167"/>
      <c r="O28" s="167"/>
    </row>
    <row r="29" spans="1:15" ht="18.95" customHeight="1">
      <c r="A29" s="175"/>
      <c r="B29" s="176"/>
      <c r="C29" s="177"/>
      <c r="D29" s="178" t="s">
        <v>43</v>
      </c>
      <c r="E29" s="880">
        <v>2048552556.0899999</v>
      </c>
      <c r="F29" s="880">
        <v>1849701035.0699997</v>
      </c>
      <c r="G29" s="880">
        <v>1335098.8899999999</v>
      </c>
      <c r="H29" s="880">
        <v>160487170.17999998</v>
      </c>
      <c r="I29" s="880">
        <v>25878862.270000003</v>
      </c>
      <c r="J29" s="880">
        <v>0</v>
      </c>
      <c r="K29" s="880">
        <v>0</v>
      </c>
      <c r="L29" s="881">
        <v>11150389.68</v>
      </c>
      <c r="M29" s="167"/>
      <c r="N29" s="167"/>
      <c r="O29" s="167"/>
    </row>
    <row r="30" spans="1:15" ht="18.95" customHeight="1">
      <c r="A30" s="175"/>
      <c r="B30" s="176"/>
      <c r="C30" s="177"/>
      <c r="D30" s="178" t="s">
        <v>44</v>
      </c>
      <c r="E30" s="882">
        <v>0.66568829822135633</v>
      </c>
      <c r="F30" s="882">
        <v>0.67164186881331467</v>
      </c>
      <c r="G30" s="871">
        <v>0.58814929074889866</v>
      </c>
      <c r="H30" s="871">
        <v>0.60599842986659413</v>
      </c>
      <c r="I30" s="872">
        <v>1.0895904286135323</v>
      </c>
      <c r="J30" s="871">
        <v>0</v>
      </c>
      <c r="K30" s="871">
        <v>0</v>
      </c>
      <c r="L30" s="873">
        <v>0.34315226441804642</v>
      </c>
      <c r="M30" s="167"/>
      <c r="N30" s="167"/>
      <c r="O30" s="167"/>
    </row>
    <row r="31" spans="1:15" ht="18.95" customHeight="1">
      <c r="A31" s="179"/>
      <c r="B31" s="180"/>
      <c r="C31" s="177"/>
      <c r="D31" s="181" t="s">
        <v>45</v>
      </c>
      <c r="E31" s="874">
        <v>0.59581497444699305</v>
      </c>
      <c r="F31" s="874">
        <v>0.6135470773510997</v>
      </c>
      <c r="G31" s="874">
        <v>0.50713819539849203</v>
      </c>
      <c r="H31" s="874">
        <v>0.55905508331129106</v>
      </c>
      <c r="I31" s="874">
        <v>0.28098081021903082</v>
      </c>
      <c r="J31" s="874">
        <v>0</v>
      </c>
      <c r="K31" s="874">
        <v>0</v>
      </c>
      <c r="L31" s="875">
        <v>0.26760904311380723</v>
      </c>
      <c r="M31" s="167"/>
      <c r="N31" s="167"/>
      <c r="O31" s="167"/>
    </row>
    <row r="32" spans="1:15" ht="18.95" customHeight="1">
      <c r="A32" s="175" t="s">
        <v>61</v>
      </c>
      <c r="B32" s="176" t="s">
        <v>47</v>
      </c>
      <c r="C32" s="183" t="s">
        <v>345</v>
      </c>
      <c r="D32" s="178" t="s">
        <v>41</v>
      </c>
      <c r="E32" s="880">
        <v>1424794000</v>
      </c>
      <c r="F32" s="886">
        <v>1271014000</v>
      </c>
      <c r="G32" s="886">
        <v>1345000</v>
      </c>
      <c r="H32" s="886">
        <v>135343000</v>
      </c>
      <c r="I32" s="886">
        <v>7837000</v>
      </c>
      <c r="J32" s="886">
        <v>0</v>
      </c>
      <c r="K32" s="886">
        <v>0</v>
      </c>
      <c r="L32" s="928">
        <v>9255000</v>
      </c>
      <c r="M32" s="167"/>
      <c r="N32" s="167"/>
      <c r="O32" s="167"/>
    </row>
    <row r="33" spans="1:15" ht="18.95" customHeight="1">
      <c r="A33" s="175"/>
      <c r="B33" s="176"/>
      <c r="C33" s="177"/>
      <c r="D33" s="178" t="s">
        <v>42</v>
      </c>
      <c r="E33" s="880">
        <v>1578729787.4999998</v>
      </c>
      <c r="F33" s="880">
        <v>1401146745.3399999</v>
      </c>
      <c r="G33" s="880">
        <v>1533049</v>
      </c>
      <c r="H33" s="880">
        <v>146258582.31</v>
      </c>
      <c r="I33" s="880">
        <v>16321845</v>
      </c>
      <c r="J33" s="880">
        <v>0</v>
      </c>
      <c r="K33" s="880">
        <v>0</v>
      </c>
      <c r="L33" s="881">
        <v>13469565.85</v>
      </c>
      <c r="M33" s="167"/>
      <c r="N33" s="167"/>
      <c r="O33" s="167"/>
    </row>
    <row r="34" spans="1:15" ht="18.95" customHeight="1">
      <c r="A34" s="175"/>
      <c r="B34" s="176"/>
      <c r="C34" s="177"/>
      <c r="D34" s="178" t="s">
        <v>43</v>
      </c>
      <c r="E34" s="880">
        <v>975665933.99999976</v>
      </c>
      <c r="F34" s="880">
        <v>886236141.7099998</v>
      </c>
      <c r="G34" s="880">
        <v>818758.97</v>
      </c>
      <c r="H34" s="880">
        <v>78475142.560000002</v>
      </c>
      <c r="I34" s="880">
        <v>4077320.38</v>
      </c>
      <c r="J34" s="880">
        <v>0</v>
      </c>
      <c r="K34" s="880">
        <v>0</v>
      </c>
      <c r="L34" s="881">
        <v>6058570.3799999962</v>
      </c>
      <c r="M34" s="167"/>
      <c r="N34" s="167"/>
      <c r="O34" s="167"/>
    </row>
    <row r="35" spans="1:15" ht="18.95" customHeight="1">
      <c r="A35" s="185" t="s">
        <v>4</v>
      </c>
      <c r="B35" s="176"/>
      <c r="C35" s="177"/>
      <c r="D35" s="178" t="s">
        <v>44</v>
      </c>
      <c r="E35" s="882">
        <v>0.68477684072223755</v>
      </c>
      <c r="F35" s="882">
        <v>0.69726701807375824</v>
      </c>
      <c r="G35" s="871">
        <v>0.60874272862453527</v>
      </c>
      <c r="H35" s="871">
        <v>0.57982416940661874</v>
      </c>
      <c r="I35" s="871">
        <v>0.52026545616945263</v>
      </c>
      <c r="J35" s="871">
        <v>0</v>
      </c>
      <c r="K35" s="871">
        <v>0</v>
      </c>
      <c r="L35" s="873">
        <v>0.65462672933549393</v>
      </c>
      <c r="M35" s="167"/>
      <c r="N35" s="167"/>
      <c r="O35" s="167"/>
    </row>
    <row r="36" spans="1:15" ht="18.95" customHeight="1">
      <c r="A36" s="179"/>
      <c r="B36" s="180"/>
      <c r="C36" s="177"/>
      <c r="D36" s="186" t="s">
        <v>45</v>
      </c>
      <c r="E36" s="874">
        <v>0.61800692032612958</v>
      </c>
      <c r="F36" s="874">
        <v>0.63250772601619765</v>
      </c>
      <c r="G36" s="874">
        <v>0.53407227688090853</v>
      </c>
      <c r="H36" s="874">
        <v>0.53655068523547755</v>
      </c>
      <c r="I36" s="874">
        <v>0.24980756648528399</v>
      </c>
      <c r="J36" s="874">
        <v>0</v>
      </c>
      <c r="K36" s="874">
        <v>0</v>
      </c>
      <c r="L36" s="875">
        <v>0.44979700514994669</v>
      </c>
      <c r="M36" s="167"/>
      <c r="N36" s="167"/>
      <c r="O36" s="167"/>
    </row>
    <row r="37" spans="1:15" ht="18.95" customHeight="1">
      <c r="A37" s="175" t="s">
        <v>66</v>
      </c>
      <c r="B37" s="176" t="s">
        <v>47</v>
      </c>
      <c r="C37" s="183" t="s">
        <v>346</v>
      </c>
      <c r="D37" s="184" t="s">
        <v>41</v>
      </c>
      <c r="E37" s="880">
        <v>3092976000</v>
      </c>
      <c r="F37" s="886">
        <v>2782251000</v>
      </c>
      <c r="G37" s="886">
        <v>2373000</v>
      </c>
      <c r="H37" s="886">
        <v>279849000</v>
      </c>
      <c r="I37" s="886">
        <v>8928000</v>
      </c>
      <c r="J37" s="886">
        <v>0</v>
      </c>
      <c r="K37" s="886">
        <v>0</v>
      </c>
      <c r="L37" s="928">
        <v>19575000</v>
      </c>
      <c r="M37" s="167"/>
      <c r="N37" s="167"/>
      <c r="O37" s="167"/>
    </row>
    <row r="38" spans="1:15" ht="18.95" customHeight="1">
      <c r="A38" s="175"/>
      <c r="B38" s="176"/>
      <c r="C38" s="177"/>
      <c r="D38" s="178" t="s">
        <v>42</v>
      </c>
      <c r="E38" s="880">
        <v>3359408051.1099997</v>
      </c>
      <c r="F38" s="880">
        <v>3013357409.9899998</v>
      </c>
      <c r="G38" s="880">
        <v>2797425</v>
      </c>
      <c r="H38" s="880">
        <v>287337641</v>
      </c>
      <c r="I38" s="880">
        <v>30662142</v>
      </c>
      <c r="J38" s="880">
        <v>0</v>
      </c>
      <c r="K38" s="880">
        <v>0</v>
      </c>
      <c r="L38" s="881">
        <v>25253433.119999997</v>
      </c>
      <c r="M38" s="167"/>
      <c r="N38" s="167"/>
      <c r="O38" s="167"/>
    </row>
    <row r="39" spans="1:15" ht="18.95" customHeight="1">
      <c r="A39" s="175"/>
      <c r="B39" s="176"/>
      <c r="C39" s="177"/>
      <c r="D39" s="178" t="s">
        <v>43</v>
      </c>
      <c r="E39" s="880">
        <v>2042217800.1799998</v>
      </c>
      <c r="F39" s="880">
        <v>1867924104.2599998</v>
      </c>
      <c r="G39" s="880">
        <v>1509064.73</v>
      </c>
      <c r="H39" s="880">
        <v>157408930.00000006</v>
      </c>
      <c r="I39" s="880">
        <v>8163062.1799999997</v>
      </c>
      <c r="J39" s="880">
        <v>0</v>
      </c>
      <c r="K39" s="880">
        <v>0</v>
      </c>
      <c r="L39" s="881">
        <v>7212639.0099999998</v>
      </c>
      <c r="M39" s="167"/>
      <c r="N39" s="167"/>
      <c r="O39" s="167"/>
    </row>
    <row r="40" spans="1:15" ht="18.95" customHeight="1">
      <c r="A40" s="175"/>
      <c r="B40" s="176"/>
      <c r="C40" s="177"/>
      <c r="D40" s="178" t="s">
        <v>44</v>
      </c>
      <c r="E40" s="882">
        <v>0.6602759931470531</v>
      </c>
      <c r="F40" s="882">
        <v>0.67137152768028474</v>
      </c>
      <c r="G40" s="871">
        <v>0.63593119679730303</v>
      </c>
      <c r="H40" s="871">
        <v>0.56247808639659269</v>
      </c>
      <c r="I40" s="871">
        <v>0.91432148073476704</v>
      </c>
      <c r="J40" s="871">
        <v>0</v>
      </c>
      <c r="K40" s="871">
        <v>0</v>
      </c>
      <c r="L40" s="873">
        <v>0.36846176296296296</v>
      </c>
      <c r="M40" s="167"/>
      <c r="N40" s="167"/>
      <c r="O40" s="167"/>
    </row>
    <row r="41" spans="1:15" ht="18.95" customHeight="1">
      <c r="A41" s="179"/>
      <c r="B41" s="180"/>
      <c r="C41" s="187"/>
      <c r="D41" s="186" t="s">
        <v>45</v>
      </c>
      <c r="E41" s="874">
        <v>0.60791001542822998</v>
      </c>
      <c r="F41" s="874">
        <v>0.61988136490792134</v>
      </c>
      <c r="G41" s="874">
        <v>0.53944778859129372</v>
      </c>
      <c r="H41" s="874">
        <v>0.54781868972050218</v>
      </c>
      <c r="I41" s="874">
        <v>0.26622609014073445</v>
      </c>
      <c r="J41" s="874">
        <v>0</v>
      </c>
      <c r="K41" s="874">
        <v>0</v>
      </c>
      <c r="L41" s="875">
        <v>0.28561023666472485</v>
      </c>
      <c r="M41" s="167"/>
      <c r="N41" s="167"/>
      <c r="O41" s="167"/>
    </row>
    <row r="42" spans="1:15" ht="18.95" customHeight="1">
      <c r="A42" s="188" t="s">
        <v>69</v>
      </c>
      <c r="B42" s="189" t="s">
        <v>47</v>
      </c>
      <c r="C42" s="183" t="s">
        <v>347</v>
      </c>
      <c r="D42" s="190" t="s">
        <v>41</v>
      </c>
      <c r="E42" s="880">
        <v>4201460000</v>
      </c>
      <c r="F42" s="886">
        <v>3889791000</v>
      </c>
      <c r="G42" s="886">
        <v>1742000</v>
      </c>
      <c r="H42" s="886">
        <v>272990000</v>
      </c>
      <c r="I42" s="886">
        <v>10996000</v>
      </c>
      <c r="J42" s="886">
        <v>0</v>
      </c>
      <c r="K42" s="886">
        <v>0</v>
      </c>
      <c r="L42" s="928">
        <v>25941000</v>
      </c>
      <c r="M42" s="167"/>
      <c r="N42" s="167"/>
      <c r="O42" s="167"/>
    </row>
    <row r="43" spans="1:15" ht="18.95" customHeight="1">
      <c r="A43" s="175"/>
      <c r="B43" s="176"/>
      <c r="C43" s="177"/>
      <c r="D43" s="178" t="s">
        <v>42</v>
      </c>
      <c r="E43" s="880">
        <v>4589422620.4500008</v>
      </c>
      <c r="F43" s="880">
        <v>4222598993.2000003</v>
      </c>
      <c r="G43" s="880">
        <v>2454382</v>
      </c>
      <c r="H43" s="880">
        <v>294491166.11000001</v>
      </c>
      <c r="I43" s="880">
        <v>40322110.140000001</v>
      </c>
      <c r="J43" s="880">
        <v>0</v>
      </c>
      <c r="K43" s="880">
        <v>0</v>
      </c>
      <c r="L43" s="881">
        <v>29555969</v>
      </c>
      <c r="M43" s="167"/>
      <c r="N43" s="167"/>
      <c r="O43" s="167"/>
    </row>
    <row r="44" spans="1:15" ht="18.95" customHeight="1">
      <c r="A44" s="175"/>
      <c r="B44" s="176"/>
      <c r="C44" s="177"/>
      <c r="D44" s="178" t="s">
        <v>43</v>
      </c>
      <c r="E44" s="880">
        <v>2888982258.73</v>
      </c>
      <c r="F44" s="880">
        <v>2709679443.6800003</v>
      </c>
      <c r="G44" s="880">
        <v>1389935.6</v>
      </c>
      <c r="H44" s="880">
        <v>157371505.07999989</v>
      </c>
      <c r="I44" s="880">
        <v>10298431.470000003</v>
      </c>
      <c r="J44" s="880">
        <v>0</v>
      </c>
      <c r="K44" s="880">
        <v>0</v>
      </c>
      <c r="L44" s="881">
        <v>10242942.899999999</v>
      </c>
      <c r="M44" s="167"/>
      <c r="N44" s="167"/>
      <c r="O44" s="167"/>
    </row>
    <row r="45" spans="1:15" ht="18.95" customHeight="1">
      <c r="A45" s="185" t="s">
        <v>4</v>
      </c>
      <c r="B45" s="176"/>
      <c r="C45" s="177"/>
      <c r="D45" s="178" t="s">
        <v>44</v>
      </c>
      <c r="E45" s="882">
        <v>0.68761389105929849</v>
      </c>
      <c r="F45" s="882">
        <v>0.6966131197485933</v>
      </c>
      <c r="G45" s="871">
        <v>0.79789644087256029</v>
      </c>
      <c r="H45" s="871">
        <v>0.57647351580643946</v>
      </c>
      <c r="I45" s="871">
        <v>0.93656161058566778</v>
      </c>
      <c r="J45" s="871">
        <v>0</v>
      </c>
      <c r="K45" s="871">
        <v>0</v>
      </c>
      <c r="L45" s="873">
        <v>0.39485536024054579</v>
      </c>
      <c r="M45" s="167"/>
      <c r="N45" s="167"/>
      <c r="O45" s="167"/>
    </row>
    <row r="46" spans="1:15" ht="18.95" customHeight="1">
      <c r="A46" s="179"/>
      <c r="B46" s="180"/>
      <c r="C46" s="177"/>
      <c r="D46" s="181" t="s">
        <v>45</v>
      </c>
      <c r="E46" s="874">
        <v>0.62948708315878099</v>
      </c>
      <c r="F46" s="874">
        <v>0.6417089209853033</v>
      </c>
      <c r="G46" s="874">
        <v>0.56630777116194631</v>
      </c>
      <c r="H46" s="874">
        <v>0.53438446782209281</v>
      </c>
      <c r="I46" s="874">
        <v>0.25540408064566639</v>
      </c>
      <c r="J46" s="874">
        <v>0</v>
      </c>
      <c r="K46" s="874">
        <v>0</v>
      </c>
      <c r="L46" s="875">
        <v>0.34656088927417666</v>
      </c>
      <c r="M46" s="167"/>
      <c r="N46" s="167"/>
      <c r="O46" s="167"/>
    </row>
    <row r="47" spans="1:15" ht="18.95" customHeight="1">
      <c r="A47" s="175" t="s">
        <v>75</v>
      </c>
      <c r="B47" s="176" t="s">
        <v>47</v>
      </c>
      <c r="C47" s="183" t="s">
        <v>348</v>
      </c>
      <c r="D47" s="184" t="s">
        <v>41</v>
      </c>
      <c r="E47" s="880">
        <v>6446768000</v>
      </c>
      <c r="F47" s="886">
        <v>5926341000</v>
      </c>
      <c r="G47" s="886">
        <v>3135000</v>
      </c>
      <c r="H47" s="886">
        <v>477193000</v>
      </c>
      <c r="I47" s="886">
        <v>16643000</v>
      </c>
      <c r="J47" s="886">
        <v>0</v>
      </c>
      <c r="K47" s="886">
        <v>0</v>
      </c>
      <c r="L47" s="928">
        <v>23456000</v>
      </c>
      <c r="M47" s="167"/>
      <c r="N47" s="167"/>
      <c r="O47" s="167"/>
    </row>
    <row r="48" spans="1:15" ht="18.95" customHeight="1">
      <c r="A48" s="175"/>
      <c r="B48" s="176"/>
      <c r="C48" s="177"/>
      <c r="D48" s="178" t="s">
        <v>42</v>
      </c>
      <c r="E48" s="880">
        <v>7147349942.0099993</v>
      </c>
      <c r="F48" s="880">
        <v>6493114561.8299999</v>
      </c>
      <c r="G48" s="880">
        <v>4016677</v>
      </c>
      <c r="H48" s="880">
        <v>547330490</v>
      </c>
      <c r="I48" s="880">
        <v>64624125.480000004</v>
      </c>
      <c r="J48" s="880">
        <v>0</v>
      </c>
      <c r="K48" s="880">
        <v>0</v>
      </c>
      <c r="L48" s="881">
        <v>38264087.700000003</v>
      </c>
      <c r="M48" s="167"/>
      <c r="N48" s="167"/>
      <c r="O48" s="167"/>
    </row>
    <row r="49" spans="1:15" ht="18.95" customHeight="1">
      <c r="A49" s="175"/>
      <c r="B49" s="176"/>
      <c r="C49" s="177"/>
      <c r="D49" s="178" t="s">
        <v>43</v>
      </c>
      <c r="E49" s="880">
        <v>4540029485.25</v>
      </c>
      <c r="F49" s="880">
        <v>4198591021.5200005</v>
      </c>
      <c r="G49" s="880">
        <v>2158838.6799999997</v>
      </c>
      <c r="H49" s="880">
        <v>295462410.30999988</v>
      </c>
      <c r="I49" s="880">
        <v>28063944.370000005</v>
      </c>
      <c r="J49" s="880">
        <v>0</v>
      </c>
      <c r="K49" s="880">
        <v>0</v>
      </c>
      <c r="L49" s="881">
        <v>15753270.369999995</v>
      </c>
      <c r="M49" s="167"/>
      <c r="N49" s="167"/>
      <c r="O49" s="167"/>
    </row>
    <row r="50" spans="1:15" ht="18.95" customHeight="1">
      <c r="A50" s="185" t="s">
        <v>4</v>
      </c>
      <c r="B50" s="176"/>
      <c r="C50" s="177"/>
      <c r="D50" s="178" t="s">
        <v>44</v>
      </c>
      <c r="E50" s="882">
        <v>0.70423342134384237</v>
      </c>
      <c r="F50" s="882">
        <v>0.70846261150345557</v>
      </c>
      <c r="G50" s="871">
        <v>0.68862477830940982</v>
      </c>
      <c r="H50" s="871">
        <v>0.61916752825376709</v>
      </c>
      <c r="I50" s="871">
        <v>1.6862311103767353</v>
      </c>
      <c r="J50" s="871">
        <v>0</v>
      </c>
      <c r="K50" s="871">
        <v>0</v>
      </c>
      <c r="L50" s="873">
        <v>0.67160941209072289</v>
      </c>
      <c r="M50" s="167"/>
      <c r="N50" s="167"/>
      <c r="O50" s="167"/>
    </row>
    <row r="51" spans="1:15" ht="18.95" customHeight="1">
      <c r="A51" s="179"/>
      <c r="B51" s="180"/>
      <c r="C51" s="177"/>
      <c r="D51" s="181" t="s">
        <v>45</v>
      </c>
      <c r="E51" s="874">
        <v>0.63520458940523616</v>
      </c>
      <c r="F51" s="874">
        <v>0.64662204579009952</v>
      </c>
      <c r="G51" s="874">
        <v>0.53746882808849195</v>
      </c>
      <c r="H51" s="874">
        <v>0.53982450403959747</v>
      </c>
      <c r="I51" s="874">
        <v>0.43426420336914712</v>
      </c>
      <c r="J51" s="874">
        <v>0</v>
      </c>
      <c r="K51" s="874">
        <v>0</v>
      </c>
      <c r="L51" s="875">
        <v>0.41169857474479898</v>
      </c>
      <c r="M51" s="167"/>
      <c r="N51" s="167"/>
      <c r="O51" s="167"/>
    </row>
    <row r="52" spans="1:15" ht="18.95" customHeight="1">
      <c r="A52" s="175" t="s">
        <v>79</v>
      </c>
      <c r="B52" s="176" t="s">
        <v>47</v>
      </c>
      <c r="C52" s="183" t="s">
        <v>349</v>
      </c>
      <c r="D52" s="178" t="s">
        <v>41</v>
      </c>
      <c r="E52" s="880">
        <v>1160923000</v>
      </c>
      <c r="F52" s="886">
        <v>1024714000</v>
      </c>
      <c r="G52" s="886">
        <v>1074000</v>
      </c>
      <c r="H52" s="886">
        <v>121808000</v>
      </c>
      <c r="I52" s="886">
        <v>5232000</v>
      </c>
      <c r="J52" s="886">
        <v>0</v>
      </c>
      <c r="K52" s="886">
        <v>0</v>
      </c>
      <c r="L52" s="928">
        <v>8095000</v>
      </c>
      <c r="M52" s="167"/>
      <c r="N52" s="167"/>
      <c r="O52" s="167"/>
    </row>
    <row r="53" spans="1:15" ht="18.95" customHeight="1">
      <c r="A53" s="175"/>
      <c r="B53" s="176"/>
      <c r="C53" s="177"/>
      <c r="D53" s="178" t="s">
        <v>42</v>
      </c>
      <c r="E53" s="880">
        <v>1308312102.6099999</v>
      </c>
      <c r="F53" s="880">
        <v>1144753996.0999999</v>
      </c>
      <c r="G53" s="880">
        <v>1316386</v>
      </c>
      <c r="H53" s="880">
        <v>134113882.23000002</v>
      </c>
      <c r="I53" s="880">
        <v>17610803.280000001</v>
      </c>
      <c r="J53" s="880">
        <v>0</v>
      </c>
      <c r="K53" s="880">
        <v>0</v>
      </c>
      <c r="L53" s="881">
        <v>10517035</v>
      </c>
      <c r="M53" s="167"/>
      <c r="N53" s="167"/>
      <c r="O53" s="167"/>
    </row>
    <row r="54" spans="1:15" ht="18.95" customHeight="1">
      <c r="A54" s="175"/>
      <c r="B54" s="176"/>
      <c r="C54" s="177"/>
      <c r="D54" s="178" t="s">
        <v>43</v>
      </c>
      <c r="E54" s="880">
        <v>777625195.49000013</v>
      </c>
      <c r="F54" s="880">
        <v>701820825.58000016</v>
      </c>
      <c r="G54" s="880">
        <v>664701.21</v>
      </c>
      <c r="H54" s="880">
        <v>69013734.039999962</v>
      </c>
      <c r="I54" s="880">
        <v>1006663.28</v>
      </c>
      <c r="J54" s="880">
        <v>0</v>
      </c>
      <c r="K54" s="880">
        <v>0</v>
      </c>
      <c r="L54" s="881">
        <v>5119271.38</v>
      </c>
      <c r="M54" s="167"/>
      <c r="N54" s="167"/>
      <c r="O54" s="167"/>
    </row>
    <row r="55" spans="1:15" ht="18.95" customHeight="1">
      <c r="A55" s="185" t="s">
        <v>4</v>
      </c>
      <c r="B55" s="176"/>
      <c r="C55" s="177"/>
      <c r="D55" s="178" t="s">
        <v>44</v>
      </c>
      <c r="E55" s="882">
        <v>0.66983356819530682</v>
      </c>
      <c r="F55" s="882">
        <v>0.6848943466957611</v>
      </c>
      <c r="G55" s="871">
        <v>0.61890243016759772</v>
      </c>
      <c r="H55" s="871">
        <v>0.56657800834099536</v>
      </c>
      <c r="I55" s="872">
        <v>0.1924050611620795</v>
      </c>
      <c r="J55" s="871">
        <v>0</v>
      </c>
      <c r="K55" s="871">
        <v>0</v>
      </c>
      <c r="L55" s="873">
        <v>0.63239918221124147</v>
      </c>
      <c r="M55" s="167"/>
      <c r="N55" s="167"/>
      <c r="O55" s="167"/>
    </row>
    <row r="56" spans="1:15" ht="18.95" customHeight="1">
      <c r="A56" s="179"/>
      <c r="B56" s="180"/>
      <c r="C56" s="177"/>
      <c r="D56" s="186" t="s">
        <v>45</v>
      </c>
      <c r="E56" s="874">
        <v>0.59437285181317745</v>
      </c>
      <c r="F56" s="874">
        <v>0.61307567212780678</v>
      </c>
      <c r="G56" s="874">
        <v>0.50494399818898106</v>
      </c>
      <c r="H56" s="874">
        <v>0.51459053225857809</v>
      </c>
      <c r="I56" s="874">
        <v>5.7161690128197259E-2</v>
      </c>
      <c r="J56" s="874">
        <v>0</v>
      </c>
      <c r="K56" s="874">
        <v>0</v>
      </c>
      <c r="L56" s="875">
        <v>0.48675994517466187</v>
      </c>
      <c r="M56" s="167"/>
      <c r="N56" s="167"/>
      <c r="O56" s="167"/>
    </row>
    <row r="57" spans="1:15" ht="18.95" customHeight="1">
      <c r="A57" s="175" t="s">
        <v>84</v>
      </c>
      <c r="B57" s="176" t="s">
        <v>47</v>
      </c>
      <c r="C57" s="183" t="s">
        <v>350</v>
      </c>
      <c r="D57" s="184" t="s">
        <v>41</v>
      </c>
      <c r="E57" s="880">
        <v>3184605000</v>
      </c>
      <c r="F57" s="886">
        <v>2900949000</v>
      </c>
      <c r="G57" s="886">
        <v>1503000</v>
      </c>
      <c r="H57" s="886">
        <v>233193000</v>
      </c>
      <c r="I57" s="886">
        <v>14975000</v>
      </c>
      <c r="J57" s="886">
        <v>0</v>
      </c>
      <c r="K57" s="886">
        <v>0</v>
      </c>
      <c r="L57" s="928">
        <v>33985000</v>
      </c>
      <c r="M57" s="167"/>
      <c r="N57" s="167"/>
      <c r="O57" s="167"/>
    </row>
    <row r="58" spans="1:15" ht="18.95" customHeight="1">
      <c r="A58" s="175"/>
      <c r="B58" s="176"/>
      <c r="C58" s="177"/>
      <c r="D58" s="178" t="s">
        <v>42</v>
      </c>
      <c r="E58" s="880">
        <v>3439073192.3999996</v>
      </c>
      <c r="F58" s="880">
        <v>3122299824.1399999</v>
      </c>
      <c r="G58" s="880">
        <v>1884367</v>
      </c>
      <c r="H58" s="880">
        <v>249445869.00999999</v>
      </c>
      <c r="I58" s="880">
        <v>29514323.25</v>
      </c>
      <c r="J58" s="880">
        <v>0</v>
      </c>
      <c r="K58" s="880">
        <v>0</v>
      </c>
      <c r="L58" s="881">
        <v>35928809</v>
      </c>
      <c r="M58" s="167"/>
      <c r="N58" s="167"/>
      <c r="O58" s="167"/>
    </row>
    <row r="59" spans="1:15" ht="18.95" customHeight="1">
      <c r="A59" s="175"/>
      <c r="B59" s="176"/>
      <c r="C59" s="177"/>
      <c r="D59" s="178" t="s">
        <v>43</v>
      </c>
      <c r="E59" s="880">
        <v>2069678156.26</v>
      </c>
      <c r="F59" s="880">
        <v>1916738389.1800001</v>
      </c>
      <c r="G59" s="880">
        <v>956679.35</v>
      </c>
      <c r="H59" s="880">
        <v>135395010.0699999</v>
      </c>
      <c r="I59" s="880">
        <v>5856410.1600000001</v>
      </c>
      <c r="J59" s="880">
        <v>0</v>
      </c>
      <c r="K59" s="880">
        <v>0</v>
      </c>
      <c r="L59" s="881">
        <v>10731667.5</v>
      </c>
      <c r="M59" s="167"/>
      <c r="N59" s="167"/>
      <c r="O59" s="167"/>
    </row>
    <row r="60" spans="1:15" ht="18.95" customHeight="1">
      <c r="A60" s="185" t="s">
        <v>4</v>
      </c>
      <c r="B60" s="176"/>
      <c r="C60" s="177"/>
      <c r="D60" s="178" t="s">
        <v>44</v>
      </c>
      <c r="E60" s="882">
        <v>0.64990105719861646</v>
      </c>
      <c r="F60" s="882">
        <v>0.66072805457110761</v>
      </c>
      <c r="G60" s="871">
        <v>0.63651320691949431</v>
      </c>
      <c r="H60" s="871">
        <v>0.58061352643518416</v>
      </c>
      <c r="I60" s="872">
        <v>0.39107914257095161</v>
      </c>
      <c r="J60" s="871">
        <v>0</v>
      </c>
      <c r="K60" s="871">
        <v>0</v>
      </c>
      <c r="L60" s="873">
        <v>0.31577659261438867</v>
      </c>
      <c r="M60" s="167"/>
      <c r="N60" s="167"/>
      <c r="O60" s="167"/>
    </row>
    <row r="61" spans="1:15" ht="18.95" customHeight="1">
      <c r="A61" s="179"/>
      <c r="B61" s="180"/>
      <c r="C61" s="177"/>
      <c r="D61" s="181" t="s">
        <v>45</v>
      </c>
      <c r="E61" s="874">
        <v>0.6018127677054903</v>
      </c>
      <c r="F61" s="874">
        <v>0.61388671720786547</v>
      </c>
      <c r="G61" s="874">
        <v>0.50769268937526502</v>
      </c>
      <c r="H61" s="874">
        <v>0.54278313209737727</v>
      </c>
      <c r="I61" s="874">
        <v>0.19842603573842746</v>
      </c>
      <c r="J61" s="874">
        <v>0</v>
      </c>
      <c r="K61" s="874">
        <v>0</v>
      </c>
      <c r="L61" s="875">
        <v>0.29869254781031013</v>
      </c>
      <c r="M61" s="167"/>
      <c r="N61" s="167"/>
      <c r="O61" s="167"/>
    </row>
    <row r="62" spans="1:15" ht="18.95" customHeight="1">
      <c r="A62" s="175" t="s">
        <v>91</v>
      </c>
      <c r="B62" s="176" t="s">
        <v>47</v>
      </c>
      <c r="C62" s="183" t="s">
        <v>351</v>
      </c>
      <c r="D62" s="178" t="s">
        <v>41</v>
      </c>
      <c r="E62" s="880">
        <v>1705549000</v>
      </c>
      <c r="F62" s="886">
        <v>1476941000</v>
      </c>
      <c r="G62" s="886">
        <v>1039000</v>
      </c>
      <c r="H62" s="886">
        <v>184657000</v>
      </c>
      <c r="I62" s="886">
        <v>13960000</v>
      </c>
      <c r="J62" s="886">
        <v>0</v>
      </c>
      <c r="K62" s="886">
        <v>0</v>
      </c>
      <c r="L62" s="928">
        <v>28952000</v>
      </c>
      <c r="M62" s="167"/>
      <c r="N62" s="167"/>
      <c r="O62" s="167"/>
    </row>
    <row r="63" spans="1:15" ht="18.95" customHeight="1">
      <c r="A63" s="175"/>
      <c r="B63" s="176"/>
      <c r="C63" s="177"/>
      <c r="D63" s="178" t="s">
        <v>42</v>
      </c>
      <c r="E63" s="880">
        <v>1962247337.2199998</v>
      </c>
      <c r="F63" s="880">
        <v>1659430592.3299999</v>
      </c>
      <c r="G63" s="880">
        <v>1268702</v>
      </c>
      <c r="H63" s="880">
        <v>212056986.56</v>
      </c>
      <c r="I63" s="880">
        <v>52595663.329999998</v>
      </c>
      <c r="J63" s="880">
        <v>0</v>
      </c>
      <c r="K63" s="880">
        <v>0</v>
      </c>
      <c r="L63" s="881">
        <v>36895393</v>
      </c>
      <c r="M63" s="167"/>
      <c r="N63" s="167"/>
      <c r="O63" s="167"/>
    </row>
    <row r="64" spans="1:15" ht="18.95" customHeight="1">
      <c r="A64" s="175"/>
      <c r="B64" s="176"/>
      <c r="C64" s="177"/>
      <c r="D64" s="178" t="s">
        <v>43</v>
      </c>
      <c r="E64" s="880">
        <v>1185743717.4800003</v>
      </c>
      <c r="F64" s="880">
        <v>1038333328.58</v>
      </c>
      <c r="G64" s="880">
        <v>622349.32999999984</v>
      </c>
      <c r="H64" s="880">
        <v>116792707.08000009</v>
      </c>
      <c r="I64" s="880">
        <v>18827384.629999999</v>
      </c>
      <c r="J64" s="880">
        <v>0</v>
      </c>
      <c r="K64" s="880">
        <v>0</v>
      </c>
      <c r="L64" s="881">
        <v>11167947.859999996</v>
      </c>
      <c r="M64" s="167"/>
      <c r="N64" s="167"/>
      <c r="O64" s="167"/>
    </row>
    <row r="65" spans="1:15" ht="18.95" customHeight="1">
      <c r="A65" s="185" t="s">
        <v>4</v>
      </c>
      <c r="B65" s="176"/>
      <c r="C65" s="177"/>
      <c r="D65" s="178" t="s">
        <v>44</v>
      </c>
      <c r="E65" s="882">
        <v>0.69522700167512064</v>
      </c>
      <c r="F65" s="882">
        <v>0.70302965966819264</v>
      </c>
      <c r="G65" s="871">
        <v>0.59898876804619816</v>
      </c>
      <c r="H65" s="871">
        <v>0.63248459078182839</v>
      </c>
      <c r="I65" s="871">
        <v>1.3486665207736388</v>
      </c>
      <c r="J65" s="871">
        <v>0</v>
      </c>
      <c r="K65" s="871">
        <v>0</v>
      </c>
      <c r="L65" s="873">
        <v>0.38574011674495701</v>
      </c>
      <c r="M65" s="167"/>
      <c r="N65" s="167"/>
      <c r="O65" s="167"/>
    </row>
    <row r="66" spans="1:15" ht="18.95" customHeight="1">
      <c r="A66" s="179"/>
      <c r="B66" s="180"/>
      <c r="C66" s="177"/>
      <c r="D66" s="181" t="s">
        <v>45</v>
      </c>
      <c r="E66" s="874">
        <v>0.60427841841788121</v>
      </c>
      <c r="F66" s="874">
        <v>0.62571663640482866</v>
      </c>
      <c r="G66" s="874">
        <v>0.49054019777694041</v>
      </c>
      <c r="H66" s="874">
        <v>0.55076094862337599</v>
      </c>
      <c r="I66" s="874">
        <v>0.35796458183009666</v>
      </c>
      <c r="J66" s="874">
        <v>0</v>
      </c>
      <c r="K66" s="874">
        <v>0</v>
      </c>
      <c r="L66" s="875">
        <v>0.30269220495903093</v>
      </c>
      <c r="M66" s="167"/>
      <c r="N66" s="167"/>
      <c r="O66" s="167"/>
    </row>
    <row r="67" spans="1:15" ht="18.95" customHeight="1">
      <c r="A67" s="175" t="s">
        <v>96</v>
      </c>
      <c r="B67" s="176" t="s">
        <v>47</v>
      </c>
      <c r="C67" s="183" t="s">
        <v>352</v>
      </c>
      <c r="D67" s="184" t="s">
        <v>41</v>
      </c>
      <c r="E67" s="880">
        <v>3241441000</v>
      </c>
      <c r="F67" s="886">
        <v>2995352000</v>
      </c>
      <c r="G67" s="886">
        <v>1729000</v>
      </c>
      <c r="H67" s="886">
        <v>219819000</v>
      </c>
      <c r="I67" s="886">
        <v>12520000</v>
      </c>
      <c r="J67" s="886">
        <v>0</v>
      </c>
      <c r="K67" s="886">
        <v>0</v>
      </c>
      <c r="L67" s="928">
        <v>12021000</v>
      </c>
      <c r="M67" s="167"/>
      <c r="N67" s="167"/>
      <c r="O67" s="167"/>
    </row>
    <row r="68" spans="1:15" ht="18.95" customHeight="1">
      <c r="A68" s="175"/>
      <c r="B68" s="176"/>
      <c r="C68" s="177"/>
      <c r="D68" s="178" t="s">
        <v>42</v>
      </c>
      <c r="E68" s="880">
        <v>3548067617.5999999</v>
      </c>
      <c r="F68" s="880">
        <v>3257539544.8800001</v>
      </c>
      <c r="G68" s="880">
        <v>2152960</v>
      </c>
      <c r="H68" s="880">
        <v>246122746</v>
      </c>
      <c r="I68" s="880">
        <v>28267801</v>
      </c>
      <c r="J68" s="880">
        <v>0</v>
      </c>
      <c r="K68" s="880">
        <v>0</v>
      </c>
      <c r="L68" s="881">
        <v>13984565.719999999</v>
      </c>
      <c r="M68" s="167"/>
      <c r="N68" s="167"/>
      <c r="O68" s="167"/>
    </row>
    <row r="69" spans="1:15" ht="18.95" customHeight="1">
      <c r="A69" s="185" t="s">
        <v>4</v>
      </c>
      <c r="B69" s="176"/>
      <c r="C69" s="177"/>
      <c r="D69" s="178" t="s">
        <v>43</v>
      </c>
      <c r="E69" s="880">
        <v>2217069177.9700003</v>
      </c>
      <c r="F69" s="880">
        <v>2079884352.6700001</v>
      </c>
      <c r="G69" s="880">
        <v>1163480.27</v>
      </c>
      <c r="H69" s="880">
        <v>129412039.63000003</v>
      </c>
      <c r="I69" s="880">
        <v>2722346.21</v>
      </c>
      <c r="J69" s="880">
        <v>0</v>
      </c>
      <c r="K69" s="880">
        <v>0</v>
      </c>
      <c r="L69" s="881">
        <v>3886959.1900000018</v>
      </c>
      <c r="M69" s="167"/>
      <c r="N69" s="167"/>
      <c r="O69" s="167"/>
    </row>
    <row r="70" spans="1:15" ht="18.95" customHeight="1">
      <c r="A70" s="175"/>
      <c r="B70" s="176"/>
      <c r="C70" s="177"/>
      <c r="D70" s="178" t="s">
        <v>44</v>
      </c>
      <c r="E70" s="882">
        <v>0.68397640986524211</v>
      </c>
      <c r="F70" s="882">
        <v>0.69437059573298898</v>
      </c>
      <c r="G70" s="871">
        <v>0.67292091960670908</v>
      </c>
      <c r="H70" s="871">
        <v>0.58872090051360448</v>
      </c>
      <c r="I70" s="872">
        <v>0.21743979313099041</v>
      </c>
      <c r="J70" s="871">
        <v>0</v>
      </c>
      <c r="K70" s="871">
        <v>0</v>
      </c>
      <c r="L70" s="873">
        <v>0.32334740786956173</v>
      </c>
      <c r="M70" s="167"/>
      <c r="N70" s="167"/>
      <c r="O70" s="167"/>
    </row>
    <row r="71" spans="1:15" ht="18.95" customHeight="1">
      <c r="A71" s="191" t="s">
        <v>4</v>
      </c>
      <c r="B71" s="192" t="s">
        <v>4</v>
      </c>
      <c r="C71" s="187"/>
      <c r="D71" s="186" t="s">
        <v>45</v>
      </c>
      <c r="E71" s="874">
        <v>0.624866664595778</v>
      </c>
      <c r="F71" s="874">
        <v>0.63848322453645545</v>
      </c>
      <c r="G71" s="874">
        <v>0.54040960816736028</v>
      </c>
      <c r="H71" s="874">
        <v>0.52580284322847604</v>
      </c>
      <c r="I71" s="874">
        <v>9.6305553092014481E-2</v>
      </c>
      <c r="J71" s="874">
        <v>0</v>
      </c>
      <c r="K71" s="874">
        <v>0</v>
      </c>
      <c r="L71" s="875">
        <v>0.27794636371446807</v>
      </c>
      <c r="M71" s="167"/>
      <c r="N71" s="167"/>
      <c r="O71" s="167"/>
    </row>
    <row r="72" spans="1:15" ht="18.95" customHeight="1">
      <c r="A72" s="188" t="s">
        <v>101</v>
      </c>
      <c r="B72" s="189" t="s">
        <v>47</v>
      </c>
      <c r="C72" s="183" t="s">
        <v>353</v>
      </c>
      <c r="D72" s="190" t="s">
        <v>41</v>
      </c>
      <c r="E72" s="883">
        <v>4865790000</v>
      </c>
      <c r="F72" s="886">
        <v>4507840000</v>
      </c>
      <c r="G72" s="886">
        <v>2558000</v>
      </c>
      <c r="H72" s="886">
        <v>328752000</v>
      </c>
      <c r="I72" s="886">
        <v>11367000</v>
      </c>
      <c r="J72" s="886">
        <v>0</v>
      </c>
      <c r="K72" s="886">
        <v>0</v>
      </c>
      <c r="L72" s="928">
        <v>15273000</v>
      </c>
      <c r="M72" s="167"/>
      <c r="N72" s="167"/>
      <c r="O72" s="167"/>
    </row>
    <row r="73" spans="1:15" ht="18.95" customHeight="1">
      <c r="A73" s="175"/>
      <c r="B73" s="176"/>
      <c r="C73" s="177"/>
      <c r="D73" s="178" t="s">
        <v>42</v>
      </c>
      <c r="E73" s="884">
        <v>5252834448.2999992</v>
      </c>
      <c r="F73" s="880">
        <v>4849040763.8099995</v>
      </c>
      <c r="G73" s="880">
        <v>3236128</v>
      </c>
      <c r="H73" s="880">
        <v>348038388.77999997</v>
      </c>
      <c r="I73" s="880">
        <v>35264938</v>
      </c>
      <c r="J73" s="880">
        <v>0</v>
      </c>
      <c r="K73" s="880">
        <v>0</v>
      </c>
      <c r="L73" s="881">
        <v>17254229.710000001</v>
      </c>
      <c r="M73" s="167"/>
      <c r="N73" s="167"/>
      <c r="O73" s="167"/>
    </row>
    <row r="74" spans="1:15" ht="18.95" customHeight="1">
      <c r="A74" s="175"/>
      <c r="B74" s="176"/>
      <c r="C74" s="177"/>
      <c r="D74" s="178" t="s">
        <v>43</v>
      </c>
      <c r="E74" s="884">
        <v>3269245431.7800002</v>
      </c>
      <c r="F74" s="880">
        <v>3062748455.25</v>
      </c>
      <c r="G74" s="880">
        <v>1622775.76</v>
      </c>
      <c r="H74" s="880">
        <v>186704684.21000007</v>
      </c>
      <c r="I74" s="880">
        <v>10356896.74</v>
      </c>
      <c r="J74" s="880">
        <v>0</v>
      </c>
      <c r="K74" s="880">
        <v>0</v>
      </c>
      <c r="L74" s="881">
        <v>7812619.8199999984</v>
      </c>
      <c r="M74" s="167"/>
      <c r="N74" s="167"/>
      <c r="O74" s="167"/>
    </row>
    <row r="75" spans="1:15" ht="18.95" customHeight="1">
      <c r="A75" s="175"/>
      <c r="B75" s="176"/>
      <c r="C75" s="177"/>
      <c r="D75" s="178" t="s">
        <v>44</v>
      </c>
      <c r="E75" s="882">
        <v>0.67188379107606377</v>
      </c>
      <c r="F75" s="882">
        <v>0.67942705491987299</v>
      </c>
      <c r="G75" s="871">
        <v>0.63439240031274435</v>
      </c>
      <c r="H75" s="871">
        <v>0.56791953877086698</v>
      </c>
      <c r="I75" s="871">
        <v>0.91113721650391488</v>
      </c>
      <c r="J75" s="871">
        <v>0</v>
      </c>
      <c r="K75" s="871">
        <v>0</v>
      </c>
      <c r="L75" s="873">
        <v>0.5115314489622208</v>
      </c>
      <c r="M75" s="167"/>
      <c r="N75" s="167"/>
      <c r="O75" s="167"/>
    </row>
    <row r="76" spans="1:15" ht="18.95" customHeight="1">
      <c r="A76" s="191" t="s">
        <v>4</v>
      </c>
      <c r="B76" s="192" t="s">
        <v>4</v>
      </c>
      <c r="C76" s="177"/>
      <c r="D76" s="186" t="s">
        <v>45</v>
      </c>
      <c r="E76" s="874">
        <v>0.62237739718563612</v>
      </c>
      <c r="F76" s="874">
        <v>0.63161944896572286</v>
      </c>
      <c r="G76" s="874">
        <v>0.50145598690781079</v>
      </c>
      <c r="H76" s="874">
        <v>0.53644853622172917</v>
      </c>
      <c r="I76" s="874">
        <v>0.29368821632410075</v>
      </c>
      <c r="J76" s="874">
        <v>0</v>
      </c>
      <c r="K76" s="874">
        <v>0</v>
      </c>
      <c r="L76" s="875">
        <v>0.45279447134473083</v>
      </c>
      <c r="M76" s="167"/>
      <c r="N76" s="167"/>
      <c r="O76" s="167"/>
    </row>
    <row r="77" spans="1:15" ht="18.95" customHeight="1">
      <c r="A77" s="175" t="s">
        <v>106</v>
      </c>
      <c r="B77" s="176" t="s">
        <v>47</v>
      </c>
      <c r="C77" s="183" t="s">
        <v>354</v>
      </c>
      <c r="D77" s="184" t="s">
        <v>41</v>
      </c>
      <c r="E77" s="883">
        <v>1762009000</v>
      </c>
      <c r="F77" s="886">
        <v>1583159000</v>
      </c>
      <c r="G77" s="886">
        <v>1136000</v>
      </c>
      <c r="H77" s="886">
        <v>152842000</v>
      </c>
      <c r="I77" s="886">
        <v>9696000</v>
      </c>
      <c r="J77" s="886">
        <v>0</v>
      </c>
      <c r="K77" s="886">
        <v>0</v>
      </c>
      <c r="L77" s="928">
        <v>15176000</v>
      </c>
      <c r="M77" s="167"/>
      <c r="N77" s="167"/>
      <c r="O77" s="167"/>
    </row>
    <row r="78" spans="1:15" ht="18.95" customHeight="1">
      <c r="A78" s="175"/>
      <c r="B78" s="176"/>
      <c r="C78" s="177"/>
      <c r="D78" s="178" t="s">
        <v>42</v>
      </c>
      <c r="E78" s="884">
        <v>1958190535.1600001</v>
      </c>
      <c r="F78" s="880">
        <v>1738527246.6000001</v>
      </c>
      <c r="G78" s="880">
        <v>1308232</v>
      </c>
      <c r="H78" s="880">
        <v>165874067</v>
      </c>
      <c r="I78" s="880">
        <v>34839810.560000002</v>
      </c>
      <c r="J78" s="880">
        <v>0</v>
      </c>
      <c r="K78" s="880">
        <v>0</v>
      </c>
      <c r="L78" s="881">
        <v>17641179</v>
      </c>
      <c r="M78" s="167"/>
      <c r="N78" s="167"/>
      <c r="O78" s="167"/>
    </row>
    <row r="79" spans="1:15" ht="18.95" customHeight="1">
      <c r="A79" s="175"/>
      <c r="B79" s="176"/>
      <c r="C79" s="177"/>
      <c r="D79" s="178" t="s">
        <v>43</v>
      </c>
      <c r="E79" s="884">
        <v>1208006793.22</v>
      </c>
      <c r="F79" s="880">
        <v>1096589629.5699999</v>
      </c>
      <c r="G79" s="880">
        <v>624392.22</v>
      </c>
      <c r="H79" s="880">
        <v>86026511.630000025</v>
      </c>
      <c r="I79" s="880">
        <v>19850689.280000001</v>
      </c>
      <c r="J79" s="880">
        <v>0</v>
      </c>
      <c r="K79" s="880">
        <v>0</v>
      </c>
      <c r="L79" s="881">
        <v>4915570.5200000005</v>
      </c>
      <c r="M79" s="167"/>
      <c r="N79" s="167"/>
      <c r="O79" s="167"/>
    </row>
    <row r="80" spans="1:15" ht="18.95" customHeight="1">
      <c r="A80" s="185" t="s">
        <v>4</v>
      </c>
      <c r="B80" s="176"/>
      <c r="C80" s="177"/>
      <c r="D80" s="178" t="s">
        <v>44</v>
      </c>
      <c r="E80" s="882">
        <v>0.6855849165469643</v>
      </c>
      <c r="F80" s="882">
        <v>0.69265918936127069</v>
      </c>
      <c r="G80" s="871">
        <v>0.54964103873239434</v>
      </c>
      <c r="H80" s="871">
        <v>0.5628460215778387</v>
      </c>
      <c r="I80" s="872">
        <v>2.0473070627062708</v>
      </c>
      <c r="J80" s="871">
        <v>0</v>
      </c>
      <c r="K80" s="871">
        <v>0</v>
      </c>
      <c r="L80" s="873">
        <v>0.32390422509225097</v>
      </c>
      <c r="M80" s="167"/>
      <c r="N80" s="167"/>
      <c r="O80" s="167"/>
    </row>
    <row r="81" spans="1:15" ht="18.95" customHeight="1">
      <c r="A81" s="179"/>
      <c r="B81" s="180"/>
      <c r="C81" s="177"/>
      <c r="D81" s="181" t="s">
        <v>45</v>
      </c>
      <c r="E81" s="874">
        <v>0.61689951592034231</v>
      </c>
      <c r="F81" s="874">
        <v>0.63075780475375143</v>
      </c>
      <c r="G81" s="874">
        <v>0.47727942750215557</v>
      </c>
      <c r="H81" s="874">
        <v>0.51862544390377807</v>
      </c>
      <c r="I81" s="874">
        <v>0.56977029900360054</v>
      </c>
      <c r="J81" s="874">
        <v>0</v>
      </c>
      <c r="K81" s="874">
        <v>0</v>
      </c>
      <c r="L81" s="875">
        <v>0.27864183680693905</v>
      </c>
      <c r="M81" s="167"/>
      <c r="N81" s="167"/>
      <c r="O81" s="167"/>
    </row>
    <row r="82" spans="1:15" ht="18.95" customHeight="1">
      <c r="A82" s="175" t="s">
        <v>110</v>
      </c>
      <c r="B82" s="176" t="s">
        <v>47</v>
      </c>
      <c r="C82" s="183" t="s">
        <v>355</v>
      </c>
      <c r="D82" s="178" t="s">
        <v>41</v>
      </c>
      <c r="E82" s="885">
        <v>2297701000</v>
      </c>
      <c r="F82" s="886">
        <v>2075628000</v>
      </c>
      <c r="G82" s="886">
        <v>1213000</v>
      </c>
      <c r="H82" s="886">
        <v>202556000</v>
      </c>
      <c r="I82" s="886">
        <v>8782000</v>
      </c>
      <c r="J82" s="886">
        <v>0</v>
      </c>
      <c r="K82" s="886">
        <v>0</v>
      </c>
      <c r="L82" s="928">
        <v>9522000</v>
      </c>
      <c r="M82" s="167"/>
      <c r="N82" s="167"/>
      <c r="O82" s="167"/>
    </row>
    <row r="83" spans="1:15" ht="18.95" customHeight="1">
      <c r="A83" s="175"/>
      <c r="B83" s="176"/>
      <c r="C83" s="177"/>
      <c r="D83" s="178" t="s">
        <v>42</v>
      </c>
      <c r="E83" s="885">
        <v>2547894981.0700002</v>
      </c>
      <c r="F83" s="880">
        <v>2258352540.1100001</v>
      </c>
      <c r="G83" s="880">
        <v>1599845</v>
      </c>
      <c r="H83" s="880">
        <v>231030204.06999999</v>
      </c>
      <c r="I83" s="880">
        <v>40117850</v>
      </c>
      <c r="J83" s="880">
        <v>0</v>
      </c>
      <c r="K83" s="880">
        <v>0</v>
      </c>
      <c r="L83" s="881">
        <v>16794541.890000001</v>
      </c>
      <c r="M83" s="167"/>
      <c r="N83" s="167"/>
      <c r="O83" s="167"/>
    </row>
    <row r="84" spans="1:15" ht="18.95" customHeight="1">
      <c r="A84" s="175"/>
      <c r="B84" s="176"/>
      <c r="C84" s="177"/>
      <c r="D84" s="178" t="s">
        <v>43</v>
      </c>
      <c r="E84" s="885">
        <v>1573194672.9299998</v>
      </c>
      <c r="F84" s="880">
        <v>1417404964.6799998</v>
      </c>
      <c r="G84" s="880">
        <v>833443.80000000016</v>
      </c>
      <c r="H84" s="880">
        <v>124727784.50999999</v>
      </c>
      <c r="I84" s="880">
        <v>21968412.93</v>
      </c>
      <c r="J84" s="880">
        <v>0</v>
      </c>
      <c r="K84" s="880">
        <v>0</v>
      </c>
      <c r="L84" s="881">
        <v>8260067.0100000007</v>
      </c>
      <c r="M84" s="167"/>
      <c r="N84" s="167"/>
      <c r="O84" s="167"/>
    </row>
    <row r="85" spans="1:15" ht="18.95" customHeight="1">
      <c r="A85" s="185" t="s">
        <v>4</v>
      </c>
      <c r="B85" s="176"/>
      <c r="C85" s="177"/>
      <c r="D85" s="178" t="s">
        <v>44</v>
      </c>
      <c r="E85" s="882">
        <v>0.68468206826301592</v>
      </c>
      <c r="F85" s="882">
        <v>0.68288005590597156</v>
      </c>
      <c r="G85" s="871">
        <v>0.68709299258037937</v>
      </c>
      <c r="H85" s="871">
        <v>0.61576938974900763</v>
      </c>
      <c r="I85" s="871">
        <v>2.501527320655887</v>
      </c>
      <c r="J85" s="871">
        <v>0</v>
      </c>
      <c r="K85" s="871">
        <v>0</v>
      </c>
      <c r="L85" s="873">
        <v>0.86747185570258356</v>
      </c>
      <c r="M85" s="167"/>
      <c r="N85" s="167"/>
      <c r="O85" s="167"/>
    </row>
    <row r="86" spans="1:15" ht="18.95" customHeight="1">
      <c r="A86" s="179"/>
      <c r="B86" s="180"/>
      <c r="C86" s="177"/>
      <c r="D86" s="186" t="s">
        <v>45</v>
      </c>
      <c r="E86" s="874">
        <v>0.61744878992984609</v>
      </c>
      <c r="F86" s="874">
        <v>0.62762785681413613</v>
      </c>
      <c r="G86" s="874">
        <v>0.52095284230659855</v>
      </c>
      <c r="H86" s="874">
        <v>0.53987652831838662</v>
      </c>
      <c r="I86" s="874">
        <v>0.54759696568983629</v>
      </c>
      <c r="J86" s="874">
        <v>0</v>
      </c>
      <c r="K86" s="874">
        <v>0</v>
      </c>
      <c r="L86" s="875">
        <v>0.49183044492081707</v>
      </c>
      <c r="M86" s="167"/>
      <c r="N86" s="167"/>
      <c r="O86" s="167"/>
    </row>
    <row r="87" spans="1:15" ht="18.95" customHeight="1">
      <c r="A87" s="175" t="s">
        <v>114</v>
      </c>
      <c r="B87" s="176" t="s">
        <v>47</v>
      </c>
      <c r="C87" s="183" t="s">
        <v>356</v>
      </c>
      <c r="D87" s="184" t="s">
        <v>41</v>
      </c>
      <c r="E87" s="883">
        <v>4588346000</v>
      </c>
      <c r="F87" s="886">
        <v>4181136000</v>
      </c>
      <c r="G87" s="886">
        <v>3171000</v>
      </c>
      <c r="H87" s="886">
        <v>382745000</v>
      </c>
      <c r="I87" s="886">
        <v>12293000</v>
      </c>
      <c r="J87" s="886">
        <v>0</v>
      </c>
      <c r="K87" s="886">
        <v>0</v>
      </c>
      <c r="L87" s="928">
        <v>9001000</v>
      </c>
      <c r="M87" s="167"/>
      <c r="N87" s="167"/>
      <c r="O87" s="167"/>
    </row>
    <row r="88" spans="1:15" ht="18.95" customHeight="1">
      <c r="A88" s="175"/>
      <c r="B88" s="176"/>
      <c r="C88" s="177"/>
      <c r="D88" s="178" t="s">
        <v>42</v>
      </c>
      <c r="E88" s="884">
        <v>5087136292.0900002</v>
      </c>
      <c r="F88" s="880">
        <v>4596683753.2200003</v>
      </c>
      <c r="G88" s="880">
        <v>3693199</v>
      </c>
      <c r="H88" s="880">
        <v>432325237.24000001</v>
      </c>
      <c r="I88" s="880">
        <v>38404915.280000001</v>
      </c>
      <c r="J88" s="880">
        <v>0</v>
      </c>
      <c r="K88" s="880">
        <v>0</v>
      </c>
      <c r="L88" s="881">
        <v>16029187.349999998</v>
      </c>
      <c r="M88" s="167"/>
      <c r="N88" s="167"/>
      <c r="O88" s="167"/>
    </row>
    <row r="89" spans="1:15" ht="18.95" customHeight="1">
      <c r="A89" s="175"/>
      <c r="B89" s="176"/>
      <c r="C89" s="177"/>
      <c r="D89" s="178" t="s">
        <v>43</v>
      </c>
      <c r="E89" s="884">
        <v>3188801920.0599999</v>
      </c>
      <c r="F89" s="880">
        <v>2915851814.4299998</v>
      </c>
      <c r="G89" s="880">
        <v>2090802.0200000003</v>
      </c>
      <c r="H89" s="880">
        <v>251143570.82999992</v>
      </c>
      <c r="I89" s="880">
        <v>11782252.359999999</v>
      </c>
      <c r="J89" s="880">
        <v>0</v>
      </c>
      <c r="K89" s="880">
        <v>0</v>
      </c>
      <c r="L89" s="881">
        <v>7933480.419999999</v>
      </c>
      <c r="M89" s="167"/>
      <c r="N89" s="167"/>
      <c r="O89" s="167"/>
    </row>
    <row r="90" spans="1:15" ht="18.95" customHeight="1">
      <c r="A90" s="185" t="s">
        <v>4</v>
      </c>
      <c r="B90" s="176"/>
      <c r="C90" s="177"/>
      <c r="D90" s="178" t="s">
        <v>44</v>
      </c>
      <c r="E90" s="882">
        <v>0.69497852168515628</v>
      </c>
      <c r="F90" s="882">
        <v>0.69738267648552921</v>
      </c>
      <c r="G90" s="871">
        <v>0.65935099968464217</v>
      </c>
      <c r="H90" s="871">
        <v>0.65616421071470543</v>
      </c>
      <c r="I90" s="871">
        <v>0.95845215651183591</v>
      </c>
      <c r="J90" s="871">
        <v>0</v>
      </c>
      <c r="K90" s="871">
        <v>0</v>
      </c>
      <c r="L90" s="873">
        <v>0.88139989112320838</v>
      </c>
      <c r="M90" s="167"/>
      <c r="N90" s="167"/>
      <c r="O90" s="167"/>
    </row>
    <row r="91" spans="1:15" ht="18.95" customHeight="1">
      <c r="A91" s="179"/>
      <c r="B91" s="180"/>
      <c r="C91" s="177"/>
      <c r="D91" s="181" t="s">
        <v>45</v>
      </c>
      <c r="E91" s="874">
        <v>0.6268363450411728</v>
      </c>
      <c r="F91" s="874">
        <v>0.63433813831274144</v>
      </c>
      <c r="G91" s="874">
        <v>0.56612222087139097</v>
      </c>
      <c r="H91" s="874">
        <v>0.58091350954508514</v>
      </c>
      <c r="I91" s="874">
        <v>0.30679021875451978</v>
      </c>
      <c r="J91" s="874">
        <v>0</v>
      </c>
      <c r="K91" s="874">
        <v>0</v>
      </c>
      <c r="L91" s="875">
        <v>0.49493965269549367</v>
      </c>
      <c r="M91" s="167"/>
      <c r="N91" s="167"/>
      <c r="O91" s="167"/>
    </row>
    <row r="92" spans="1:15" ht="18.95" customHeight="1">
      <c r="A92" s="175" t="s">
        <v>118</v>
      </c>
      <c r="B92" s="176" t="s">
        <v>47</v>
      </c>
      <c r="C92" s="183" t="s">
        <v>357</v>
      </c>
      <c r="D92" s="178" t="s">
        <v>41</v>
      </c>
      <c r="E92" s="885">
        <v>2215961000</v>
      </c>
      <c r="F92" s="886">
        <v>2001352000</v>
      </c>
      <c r="G92" s="886">
        <v>1181000</v>
      </c>
      <c r="H92" s="886">
        <v>198648000</v>
      </c>
      <c r="I92" s="886">
        <v>5077000</v>
      </c>
      <c r="J92" s="886">
        <v>0</v>
      </c>
      <c r="K92" s="886">
        <v>0</v>
      </c>
      <c r="L92" s="928">
        <v>9703000</v>
      </c>
      <c r="M92" s="167"/>
      <c r="N92" s="167"/>
      <c r="O92" s="167"/>
    </row>
    <row r="93" spans="1:15" ht="18.95" customHeight="1">
      <c r="A93" s="175"/>
      <c r="B93" s="176"/>
      <c r="C93" s="193"/>
      <c r="D93" s="178" t="s">
        <v>42</v>
      </c>
      <c r="E93" s="885">
        <v>2450439420.6199999</v>
      </c>
      <c r="F93" s="880">
        <v>2192345244.6199999</v>
      </c>
      <c r="G93" s="880">
        <v>1507824.15</v>
      </c>
      <c r="H93" s="880">
        <v>214094845.25</v>
      </c>
      <c r="I93" s="880">
        <v>30253492.600000001</v>
      </c>
      <c r="J93" s="880">
        <v>0</v>
      </c>
      <c r="K93" s="880">
        <v>0</v>
      </c>
      <c r="L93" s="881">
        <v>12238014</v>
      </c>
      <c r="M93" s="167"/>
      <c r="N93" s="167"/>
      <c r="O93" s="167"/>
    </row>
    <row r="94" spans="1:15" ht="18.95" customHeight="1">
      <c r="A94" s="175"/>
      <c r="B94" s="176"/>
      <c r="C94" s="193"/>
      <c r="D94" s="178" t="s">
        <v>43</v>
      </c>
      <c r="E94" s="885">
        <v>1488788350.6699998</v>
      </c>
      <c r="F94" s="880">
        <v>1359814447.4899998</v>
      </c>
      <c r="G94" s="880">
        <v>847781.46</v>
      </c>
      <c r="H94" s="880">
        <v>117205772.72999999</v>
      </c>
      <c r="I94" s="880">
        <v>4972591.66</v>
      </c>
      <c r="J94" s="880">
        <v>0</v>
      </c>
      <c r="K94" s="880">
        <v>0</v>
      </c>
      <c r="L94" s="881">
        <v>5947757.3299999982</v>
      </c>
      <c r="M94" s="167"/>
      <c r="N94" s="167"/>
      <c r="O94" s="167"/>
    </row>
    <row r="95" spans="1:15" ht="18.95" customHeight="1">
      <c r="A95" s="185" t="s">
        <v>4</v>
      </c>
      <c r="B95" s="176"/>
      <c r="C95" s="194" t="s">
        <v>4</v>
      </c>
      <c r="D95" s="178" t="s">
        <v>44</v>
      </c>
      <c r="E95" s="882">
        <v>0.67184772235161172</v>
      </c>
      <c r="F95" s="882">
        <v>0.67944791695313955</v>
      </c>
      <c r="G95" s="871">
        <v>0.71785051651143095</v>
      </c>
      <c r="H95" s="871">
        <v>0.59001738114655067</v>
      </c>
      <c r="I95" s="871">
        <v>0.97943503249950759</v>
      </c>
      <c r="J95" s="871">
        <v>0</v>
      </c>
      <c r="K95" s="871">
        <v>0</v>
      </c>
      <c r="L95" s="873">
        <v>0.61298127692466231</v>
      </c>
      <c r="M95" s="167"/>
      <c r="N95" s="167"/>
      <c r="O95" s="167"/>
    </row>
    <row r="96" spans="1:15" ht="18.95" customHeight="1">
      <c r="A96" s="179"/>
      <c r="B96" s="180"/>
      <c r="C96" s="195"/>
      <c r="D96" s="186" t="s">
        <v>45</v>
      </c>
      <c r="E96" s="874">
        <v>0.60755974546529001</v>
      </c>
      <c r="F96" s="874">
        <v>0.62025561477006186</v>
      </c>
      <c r="G96" s="874">
        <v>0.56225486241217193</v>
      </c>
      <c r="H96" s="874">
        <v>0.54744789671670058</v>
      </c>
      <c r="I96" s="874">
        <v>0.16436421823244302</v>
      </c>
      <c r="J96" s="874">
        <v>0</v>
      </c>
      <c r="K96" s="874">
        <v>0</v>
      </c>
      <c r="L96" s="875">
        <v>0.48600674341441336</v>
      </c>
      <c r="M96" s="167"/>
      <c r="N96" s="167"/>
      <c r="O96" s="167"/>
    </row>
    <row r="97" spans="1:12" ht="27" customHeight="1">
      <c r="A97" s="832"/>
      <c r="E97" s="197"/>
      <c r="F97" s="197"/>
      <c r="G97" s="197"/>
      <c r="H97" s="197"/>
      <c r="I97" s="197"/>
      <c r="J97" s="197"/>
      <c r="K97" s="197"/>
      <c r="L97" s="197"/>
    </row>
    <row r="98" spans="1:12" ht="18" customHeight="1">
      <c r="A98" s="1603"/>
      <c r="B98" s="1603"/>
      <c r="C98" s="1603"/>
      <c r="D98" s="1603"/>
      <c r="E98" s="1603"/>
      <c r="F98" s="1603"/>
      <c r="G98" s="1603"/>
      <c r="H98" s="1603"/>
      <c r="I98" s="1603"/>
      <c r="J98" s="1603"/>
      <c r="K98" s="1603"/>
      <c r="L98" s="1603"/>
    </row>
    <row r="99" spans="1:12" ht="18">
      <c r="E99" s="197"/>
      <c r="F99" s="197"/>
      <c r="G99" s="197"/>
      <c r="H99" s="197"/>
      <c r="I99" s="197"/>
      <c r="J99" s="197"/>
      <c r="K99" s="197"/>
      <c r="L99" s="197"/>
    </row>
    <row r="100" spans="1:12">
      <c r="G100" s="182"/>
      <c r="H100" s="374"/>
      <c r="I100" s="375"/>
      <c r="J100" s="182"/>
    </row>
  </sheetData>
  <mergeCells count="1">
    <mergeCell ref="A98:L98"/>
  </mergeCells>
  <phoneticPr fontId="47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50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4">
    <pageSetUpPr autoPageBreaks="0"/>
  </sheetPr>
  <dimension ref="A1:L74"/>
  <sheetViews>
    <sheetView showGridLines="0" zoomScale="70" zoomScaleNormal="70" workbookViewId="0">
      <selection activeCell="P19" sqref="P19"/>
    </sheetView>
  </sheetViews>
  <sheetFormatPr defaultColWidth="5.140625" defaultRowHeight="15"/>
  <cols>
    <col min="1" max="1" width="5.140625" style="483" customWidth="1"/>
    <col min="2" max="2" width="2.5703125" style="483" customWidth="1"/>
    <col min="3" max="3" width="58.5703125" style="483" customWidth="1"/>
    <col min="4" max="4" width="19.85546875" style="483" customWidth="1"/>
    <col min="5" max="5" width="2.28515625" style="483" customWidth="1"/>
    <col min="6" max="7" width="20.85546875" style="483" customWidth="1"/>
    <col min="8" max="9" width="20.7109375" style="483" customWidth="1"/>
    <col min="10" max="10" width="5.85546875" style="483" customWidth="1"/>
    <col min="11" max="11" width="13.140625" style="483" bestFit="1" customWidth="1"/>
    <col min="12" max="13" width="12.5703125" style="483" customWidth="1"/>
    <col min="14" max="14" width="15.5703125" style="483" bestFit="1" customWidth="1"/>
    <col min="15" max="15" width="12.5703125" style="483" customWidth="1"/>
    <col min="16" max="16" width="15.5703125" style="483" bestFit="1" customWidth="1"/>
    <col min="17" max="17" width="12.5703125" style="483" customWidth="1"/>
    <col min="18" max="18" width="22.85546875" style="483" customWidth="1"/>
    <col min="19" max="247" width="12.5703125" style="483" customWidth="1"/>
    <col min="248" max="256" width="5.140625" style="483"/>
    <col min="257" max="257" width="5.140625" style="483" customWidth="1"/>
    <col min="258" max="258" width="2.5703125" style="483" customWidth="1"/>
    <col min="259" max="259" width="58.5703125" style="483" customWidth="1"/>
    <col min="260" max="260" width="19.85546875" style="483" customWidth="1"/>
    <col min="261" max="261" width="2.28515625" style="483" customWidth="1"/>
    <col min="262" max="263" width="20.85546875" style="483" customWidth="1"/>
    <col min="264" max="265" width="20.7109375" style="483" customWidth="1"/>
    <col min="266" max="266" width="5.85546875" style="483" customWidth="1"/>
    <col min="267" max="503" width="12.5703125" style="483" customWidth="1"/>
    <col min="504" max="512" width="5.140625" style="483"/>
    <col min="513" max="513" width="5.140625" style="483" customWidth="1"/>
    <col min="514" max="514" width="2.5703125" style="483" customWidth="1"/>
    <col min="515" max="515" width="58.5703125" style="483" customWidth="1"/>
    <col min="516" max="516" width="19.85546875" style="483" customWidth="1"/>
    <col min="517" max="517" width="2.28515625" style="483" customWidth="1"/>
    <col min="518" max="519" width="20.85546875" style="483" customWidth="1"/>
    <col min="520" max="521" width="20.7109375" style="483" customWidth="1"/>
    <col min="522" max="522" width="5.85546875" style="483" customWidth="1"/>
    <col min="523" max="759" width="12.5703125" style="483" customWidth="1"/>
    <col min="760" max="768" width="5.140625" style="483"/>
    <col min="769" max="769" width="5.140625" style="483" customWidth="1"/>
    <col min="770" max="770" width="2.5703125" style="483" customWidth="1"/>
    <col min="771" max="771" width="58.5703125" style="483" customWidth="1"/>
    <col min="772" max="772" width="19.85546875" style="483" customWidth="1"/>
    <col min="773" max="773" width="2.28515625" style="483" customWidth="1"/>
    <col min="774" max="775" width="20.85546875" style="483" customWidth="1"/>
    <col min="776" max="777" width="20.7109375" style="483" customWidth="1"/>
    <col min="778" max="778" width="5.85546875" style="483" customWidth="1"/>
    <col min="779" max="1015" width="12.5703125" style="483" customWidth="1"/>
    <col min="1016" max="1024" width="5.140625" style="483"/>
    <col min="1025" max="1025" width="5.140625" style="483" customWidth="1"/>
    <col min="1026" max="1026" width="2.5703125" style="483" customWidth="1"/>
    <col min="1027" max="1027" width="58.5703125" style="483" customWidth="1"/>
    <col min="1028" max="1028" width="19.85546875" style="483" customWidth="1"/>
    <col min="1029" max="1029" width="2.28515625" style="483" customWidth="1"/>
    <col min="1030" max="1031" width="20.85546875" style="483" customWidth="1"/>
    <col min="1032" max="1033" width="20.7109375" style="483" customWidth="1"/>
    <col min="1034" max="1034" width="5.85546875" style="483" customWidth="1"/>
    <col min="1035" max="1271" width="12.5703125" style="483" customWidth="1"/>
    <col min="1272" max="1280" width="5.140625" style="483"/>
    <col min="1281" max="1281" width="5.140625" style="483" customWidth="1"/>
    <col min="1282" max="1282" width="2.5703125" style="483" customWidth="1"/>
    <col min="1283" max="1283" width="58.5703125" style="483" customWidth="1"/>
    <col min="1284" max="1284" width="19.85546875" style="483" customWidth="1"/>
    <col min="1285" max="1285" width="2.28515625" style="483" customWidth="1"/>
    <col min="1286" max="1287" width="20.85546875" style="483" customWidth="1"/>
    <col min="1288" max="1289" width="20.7109375" style="483" customWidth="1"/>
    <col min="1290" max="1290" width="5.85546875" style="483" customWidth="1"/>
    <col min="1291" max="1527" width="12.5703125" style="483" customWidth="1"/>
    <col min="1528" max="1536" width="5.140625" style="483"/>
    <col min="1537" max="1537" width="5.140625" style="483" customWidth="1"/>
    <col min="1538" max="1538" width="2.5703125" style="483" customWidth="1"/>
    <col min="1539" max="1539" width="58.5703125" style="483" customWidth="1"/>
    <col min="1540" max="1540" width="19.85546875" style="483" customWidth="1"/>
    <col min="1541" max="1541" width="2.28515625" style="483" customWidth="1"/>
    <col min="1542" max="1543" width="20.85546875" style="483" customWidth="1"/>
    <col min="1544" max="1545" width="20.7109375" style="483" customWidth="1"/>
    <col min="1546" max="1546" width="5.85546875" style="483" customWidth="1"/>
    <col min="1547" max="1783" width="12.5703125" style="483" customWidth="1"/>
    <col min="1784" max="1792" width="5.140625" style="483"/>
    <col min="1793" max="1793" width="5.140625" style="483" customWidth="1"/>
    <col min="1794" max="1794" width="2.5703125" style="483" customWidth="1"/>
    <col min="1795" max="1795" width="58.5703125" style="483" customWidth="1"/>
    <col min="1796" max="1796" width="19.85546875" style="483" customWidth="1"/>
    <col min="1797" max="1797" width="2.28515625" style="483" customWidth="1"/>
    <col min="1798" max="1799" width="20.85546875" style="483" customWidth="1"/>
    <col min="1800" max="1801" width="20.7109375" style="483" customWidth="1"/>
    <col min="1802" max="1802" width="5.85546875" style="483" customWidth="1"/>
    <col min="1803" max="2039" width="12.5703125" style="483" customWidth="1"/>
    <col min="2040" max="2048" width="5.140625" style="483"/>
    <col min="2049" max="2049" width="5.140625" style="483" customWidth="1"/>
    <col min="2050" max="2050" width="2.5703125" style="483" customWidth="1"/>
    <col min="2051" max="2051" width="58.5703125" style="483" customWidth="1"/>
    <col min="2052" max="2052" width="19.85546875" style="483" customWidth="1"/>
    <col min="2053" max="2053" width="2.28515625" style="483" customWidth="1"/>
    <col min="2054" max="2055" width="20.85546875" style="483" customWidth="1"/>
    <col min="2056" max="2057" width="20.7109375" style="483" customWidth="1"/>
    <col min="2058" max="2058" width="5.85546875" style="483" customWidth="1"/>
    <col min="2059" max="2295" width="12.5703125" style="483" customWidth="1"/>
    <col min="2296" max="2304" width="5.140625" style="483"/>
    <col min="2305" max="2305" width="5.140625" style="483" customWidth="1"/>
    <col min="2306" max="2306" width="2.5703125" style="483" customWidth="1"/>
    <col min="2307" max="2307" width="58.5703125" style="483" customWidth="1"/>
    <col min="2308" max="2308" width="19.85546875" style="483" customWidth="1"/>
    <col min="2309" max="2309" width="2.28515625" style="483" customWidth="1"/>
    <col min="2310" max="2311" width="20.85546875" style="483" customWidth="1"/>
    <col min="2312" max="2313" width="20.7109375" style="483" customWidth="1"/>
    <col min="2314" max="2314" width="5.85546875" style="483" customWidth="1"/>
    <col min="2315" max="2551" width="12.5703125" style="483" customWidth="1"/>
    <col min="2552" max="2560" width="5.140625" style="483"/>
    <col min="2561" max="2561" width="5.140625" style="483" customWidth="1"/>
    <col min="2562" max="2562" width="2.5703125" style="483" customWidth="1"/>
    <col min="2563" max="2563" width="58.5703125" style="483" customWidth="1"/>
    <col min="2564" max="2564" width="19.85546875" style="483" customWidth="1"/>
    <col min="2565" max="2565" width="2.28515625" style="483" customWidth="1"/>
    <col min="2566" max="2567" width="20.85546875" style="483" customWidth="1"/>
    <col min="2568" max="2569" width="20.7109375" style="483" customWidth="1"/>
    <col min="2570" max="2570" width="5.85546875" style="483" customWidth="1"/>
    <col min="2571" max="2807" width="12.5703125" style="483" customWidth="1"/>
    <col min="2808" max="2816" width="5.140625" style="483"/>
    <col min="2817" max="2817" width="5.140625" style="483" customWidth="1"/>
    <col min="2818" max="2818" width="2.5703125" style="483" customWidth="1"/>
    <col min="2819" max="2819" width="58.5703125" style="483" customWidth="1"/>
    <col min="2820" max="2820" width="19.85546875" style="483" customWidth="1"/>
    <col min="2821" max="2821" width="2.28515625" style="483" customWidth="1"/>
    <col min="2822" max="2823" width="20.85546875" style="483" customWidth="1"/>
    <col min="2824" max="2825" width="20.7109375" style="483" customWidth="1"/>
    <col min="2826" max="2826" width="5.85546875" style="483" customWidth="1"/>
    <col min="2827" max="3063" width="12.5703125" style="483" customWidth="1"/>
    <col min="3064" max="3072" width="5.140625" style="483"/>
    <col min="3073" max="3073" width="5.140625" style="483" customWidth="1"/>
    <col min="3074" max="3074" width="2.5703125" style="483" customWidth="1"/>
    <col min="3075" max="3075" width="58.5703125" style="483" customWidth="1"/>
    <col min="3076" max="3076" width="19.85546875" style="483" customWidth="1"/>
    <col min="3077" max="3077" width="2.28515625" style="483" customWidth="1"/>
    <col min="3078" max="3079" width="20.85546875" style="483" customWidth="1"/>
    <col min="3080" max="3081" width="20.7109375" style="483" customWidth="1"/>
    <col min="3082" max="3082" width="5.85546875" style="483" customWidth="1"/>
    <col min="3083" max="3319" width="12.5703125" style="483" customWidth="1"/>
    <col min="3320" max="3328" width="5.140625" style="483"/>
    <col min="3329" max="3329" width="5.140625" style="483" customWidth="1"/>
    <col min="3330" max="3330" width="2.5703125" style="483" customWidth="1"/>
    <col min="3331" max="3331" width="58.5703125" style="483" customWidth="1"/>
    <col min="3332" max="3332" width="19.85546875" style="483" customWidth="1"/>
    <col min="3333" max="3333" width="2.28515625" style="483" customWidth="1"/>
    <col min="3334" max="3335" width="20.85546875" style="483" customWidth="1"/>
    <col min="3336" max="3337" width="20.7109375" style="483" customWidth="1"/>
    <col min="3338" max="3338" width="5.85546875" style="483" customWidth="1"/>
    <col min="3339" max="3575" width="12.5703125" style="483" customWidth="1"/>
    <col min="3576" max="3584" width="5.140625" style="483"/>
    <col min="3585" max="3585" width="5.140625" style="483" customWidth="1"/>
    <col min="3586" max="3586" width="2.5703125" style="483" customWidth="1"/>
    <col min="3587" max="3587" width="58.5703125" style="483" customWidth="1"/>
    <col min="3588" max="3588" width="19.85546875" style="483" customWidth="1"/>
    <col min="3589" max="3589" width="2.28515625" style="483" customWidth="1"/>
    <col min="3590" max="3591" width="20.85546875" style="483" customWidth="1"/>
    <col min="3592" max="3593" width="20.7109375" style="483" customWidth="1"/>
    <col min="3594" max="3594" width="5.85546875" style="483" customWidth="1"/>
    <col min="3595" max="3831" width="12.5703125" style="483" customWidth="1"/>
    <col min="3832" max="3840" width="5.140625" style="483"/>
    <col min="3841" max="3841" width="5.140625" style="483" customWidth="1"/>
    <col min="3842" max="3842" width="2.5703125" style="483" customWidth="1"/>
    <col min="3843" max="3843" width="58.5703125" style="483" customWidth="1"/>
    <col min="3844" max="3844" width="19.85546875" style="483" customWidth="1"/>
    <col min="3845" max="3845" width="2.28515625" style="483" customWidth="1"/>
    <col min="3846" max="3847" width="20.85546875" style="483" customWidth="1"/>
    <col min="3848" max="3849" width="20.7109375" style="483" customWidth="1"/>
    <col min="3850" max="3850" width="5.85546875" style="483" customWidth="1"/>
    <col min="3851" max="4087" width="12.5703125" style="483" customWidth="1"/>
    <col min="4088" max="4096" width="5.140625" style="483"/>
    <col min="4097" max="4097" width="5.140625" style="483" customWidth="1"/>
    <col min="4098" max="4098" width="2.5703125" style="483" customWidth="1"/>
    <col min="4099" max="4099" width="58.5703125" style="483" customWidth="1"/>
    <col min="4100" max="4100" width="19.85546875" style="483" customWidth="1"/>
    <col min="4101" max="4101" width="2.28515625" style="483" customWidth="1"/>
    <col min="4102" max="4103" width="20.85546875" style="483" customWidth="1"/>
    <col min="4104" max="4105" width="20.7109375" style="483" customWidth="1"/>
    <col min="4106" max="4106" width="5.85546875" style="483" customWidth="1"/>
    <col min="4107" max="4343" width="12.5703125" style="483" customWidth="1"/>
    <col min="4344" max="4352" width="5.140625" style="483"/>
    <col min="4353" max="4353" width="5.140625" style="483" customWidth="1"/>
    <col min="4354" max="4354" width="2.5703125" style="483" customWidth="1"/>
    <col min="4355" max="4355" width="58.5703125" style="483" customWidth="1"/>
    <col min="4356" max="4356" width="19.85546875" style="483" customWidth="1"/>
    <col min="4357" max="4357" width="2.28515625" style="483" customWidth="1"/>
    <col min="4358" max="4359" width="20.85546875" style="483" customWidth="1"/>
    <col min="4360" max="4361" width="20.7109375" style="483" customWidth="1"/>
    <col min="4362" max="4362" width="5.85546875" style="483" customWidth="1"/>
    <col min="4363" max="4599" width="12.5703125" style="483" customWidth="1"/>
    <col min="4600" max="4608" width="5.140625" style="483"/>
    <col min="4609" max="4609" width="5.140625" style="483" customWidth="1"/>
    <col min="4610" max="4610" width="2.5703125" style="483" customWidth="1"/>
    <col min="4611" max="4611" width="58.5703125" style="483" customWidth="1"/>
    <col min="4612" max="4612" width="19.85546875" style="483" customWidth="1"/>
    <col min="4613" max="4613" width="2.28515625" style="483" customWidth="1"/>
    <col min="4614" max="4615" width="20.85546875" style="483" customWidth="1"/>
    <col min="4616" max="4617" width="20.7109375" style="483" customWidth="1"/>
    <col min="4618" max="4618" width="5.85546875" style="483" customWidth="1"/>
    <col min="4619" max="4855" width="12.5703125" style="483" customWidth="1"/>
    <col min="4856" max="4864" width="5.140625" style="483"/>
    <col min="4865" max="4865" width="5.140625" style="483" customWidth="1"/>
    <col min="4866" max="4866" width="2.5703125" style="483" customWidth="1"/>
    <col min="4867" max="4867" width="58.5703125" style="483" customWidth="1"/>
    <col min="4868" max="4868" width="19.85546875" style="483" customWidth="1"/>
    <col min="4869" max="4869" width="2.28515625" style="483" customWidth="1"/>
    <col min="4870" max="4871" width="20.85546875" style="483" customWidth="1"/>
    <col min="4872" max="4873" width="20.7109375" style="483" customWidth="1"/>
    <col min="4874" max="4874" width="5.85546875" style="483" customWidth="1"/>
    <col min="4875" max="5111" width="12.5703125" style="483" customWidth="1"/>
    <col min="5112" max="5120" width="5.140625" style="483"/>
    <col min="5121" max="5121" width="5.140625" style="483" customWidth="1"/>
    <col min="5122" max="5122" width="2.5703125" style="483" customWidth="1"/>
    <col min="5123" max="5123" width="58.5703125" style="483" customWidth="1"/>
    <col min="5124" max="5124" width="19.85546875" style="483" customWidth="1"/>
    <col min="5125" max="5125" width="2.28515625" style="483" customWidth="1"/>
    <col min="5126" max="5127" width="20.85546875" style="483" customWidth="1"/>
    <col min="5128" max="5129" width="20.7109375" style="483" customWidth="1"/>
    <col min="5130" max="5130" width="5.85546875" style="483" customWidth="1"/>
    <col min="5131" max="5367" width="12.5703125" style="483" customWidth="1"/>
    <col min="5368" max="5376" width="5.140625" style="483"/>
    <col min="5377" max="5377" width="5.140625" style="483" customWidth="1"/>
    <col min="5378" max="5378" width="2.5703125" style="483" customWidth="1"/>
    <col min="5379" max="5379" width="58.5703125" style="483" customWidth="1"/>
    <col min="5380" max="5380" width="19.85546875" style="483" customWidth="1"/>
    <col min="5381" max="5381" width="2.28515625" style="483" customWidth="1"/>
    <col min="5382" max="5383" width="20.85546875" style="483" customWidth="1"/>
    <col min="5384" max="5385" width="20.7109375" style="483" customWidth="1"/>
    <col min="5386" max="5386" width="5.85546875" style="483" customWidth="1"/>
    <col min="5387" max="5623" width="12.5703125" style="483" customWidth="1"/>
    <col min="5624" max="5632" width="5.140625" style="483"/>
    <col min="5633" max="5633" width="5.140625" style="483" customWidth="1"/>
    <col min="5634" max="5634" width="2.5703125" style="483" customWidth="1"/>
    <col min="5635" max="5635" width="58.5703125" style="483" customWidth="1"/>
    <col min="5636" max="5636" width="19.85546875" style="483" customWidth="1"/>
    <col min="5637" max="5637" width="2.28515625" style="483" customWidth="1"/>
    <col min="5638" max="5639" width="20.85546875" style="483" customWidth="1"/>
    <col min="5640" max="5641" width="20.7109375" style="483" customWidth="1"/>
    <col min="5642" max="5642" width="5.85546875" style="483" customWidth="1"/>
    <col min="5643" max="5879" width="12.5703125" style="483" customWidth="1"/>
    <col min="5880" max="5888" width="5.140625" style="483"/>
    <col min="5889" max="5889" width="5.140625" style="483" customWidth="1"/>
    <col min="5890" max="5890" width="2.5703125" style="483" customWidth="1"/>
    <col min="5891" max="5891" width="58.5703125" style="483" customWidth="1"/>
    <col min="5892" max="5892" width="19.85546875" style="483" customWidth="1"/>
    <col min="5893" max="5893" width="2.28515625" style="483" customWidth="1"/>
    <col min="5894" max="5895" width="20.85546875" style="483" customWidth="1"/>
    <col min="5896" max="5897" width="20.7109375" style="483" customWidth="1"/>
    <col min="5898" max="5898" width="5.85546875" style="483" customWidth="1"/>
    <col min="5899" max="6135" width="12.5703125" style="483" customWidth="1"/>
    <col min="6136" max="6144" width="5.140625" style="483"/>
    <col min="6145" max="6145" width="5.140625" style="483" customWidth="1"/>
    <col min="6146" max="6146" width="2.5703125" style="483" customWidth="1"/>
    <col min="6147" max="6147" width="58.5703125" style="483" customWidth="1"/>
    <col min="6148" max="6148" width="19.85546875" style="483" customWidth="1"/>
    <col min="6149" max="6149" width="2.28515625" style="483" customWidth="1"/>
    <col min="6150" max="6151" width="20.85546875" style="483" customWidth="1"/>
    <col min="6152" max="6153" width="20.7109375" style="483" customWidth="1"/>
    <col min="6154" max="6154" width="5.85546875" style="483" customWidth="1"/>
    <col min="6155" max="6391" width="12.5703125" style="483" customWidth="1"/>
    <col min="6392" max="6400" width="5.140625" style="483"/>
    <col min="6401" max="6401" width="5.140625" style="483" customWidth="1"/>
    <col min="6402" max="6402" width="2.5703125" style="483" customWidth="1"/>
    <col min="6403" max="6403" width="58.5703125" style="483" customWidth="1"/>
    <col min="6404" max="6404" width="19.85546875" style="483" customWidth="1"/>
    <col min="6405" max="6405" width="2.28515625" style="483" customWidth="1"/>
    <col min="6406" max="6407" width="20.85546875" style="483" customWidth="1"/>
    <col min="6408" max="6409" width="20.7109375" style="483" customWidth="1"/>
    <col min="6410" max="6410" width="5.85546875" style="483" customWidth="1"/>
    <col min="6411" max="6647" width="12.5703125" style="483" customWidth="1"/>
    <col min="6648" max="6656" width="5.140625" style="483"/>
    <col min="6657" max="6657" width="5.140625" style="483" customWidth="1"/>
    <col min="6658" max="6658" width="2.5703125" style="483" customWidth="1"/>
    <col min="6659" max="6659" width="58.5703125" style="483" customWidth="1"/>
    <col min="6660" max="6660" width="19.85546875" style="483" customWidth="1"/>
    <col min="6661" max="6661" width="2.28515625" style="483" customWidth="1"/>
    <col min="6662" max="6663" width="20.85546875" style="483" customWidth="1"/>
    <col min="6664" max="6665" width="20.7109375" style="483" customWidth="1"/>
    <col min="6666" max="6666" width="5.85546875" style="483" customWidth="1"/>
    <col min="6667" max="6903" width="12.5703125" style="483" customWidth="1"/>
    <col min="6904" max="6912" width="5.140625" style="483"/>
    <col min="6913" max="6913" width="5.140625" style="483" customWidth="1"/>
    <col min="6914" max="6914" width="2.5703125" style="483" customWidth="1"/>
    <col min="6915" max="6915" width="58.5703125" style="483" customWidth="1"/>
    <col min="6916" max="6916" width="19.85546875" style="483" customWidth="1"/>
    <col min="6917" max="6917" width="2.28515625" style="483" customWidth="1"/>
    <col min="6918" max="6919" width="20.85546875" style="483" customWidth="1"/>
    <col min="6920" max="6921" width="20.7109375" style="483" customWidth="1"/>
    <col min="6922" max="6922" width="5.85546875" style="483" customWidth="1"/>
    <col min="6923" max="7159" width="12.5703125" style="483" customWidth="1"/>
    <col min="7160" max="7168" width="5.140625" style="483"/>
    <col min="7169" max="7169" width="5.140625" style="483" customWidth="1"/>
    <col min="7170" max="7170" width="2.5703125" style="483" customWidth="1"/>
    <col min="7171" max="7171" width="58.5703125" style="483" customWidth="1"/>
    <col min="7172" max="7172" width="19.85546875" style="483" customWidth="1"/>
    <col min="7173" max="7173" width="2.28515625" style="483" customWidth="1"/>
    <col min="7174" max="7175" width="20.85546875" style="483" customWidth="1"/>
    <col min="7176" max="7177" width="20.7109375" style="483" customWidth="1"/>
    <col min="7178" max="7178" width="5.85546875" style="483" customWidth="1"/>
    <col min="7179" max="7415" width="12.5703125" style="483" customWidth="1"/>
    <col min="7416" max="7424" width="5.140625" style="483"/>
    <col min="7425" max="7425" width="5.140625" style="483" customWidth="1"/>
    <col min="7426" max="7426" width="2.5703125" style="483" customWidth="1"/>
    <col min="7427" max="7427" width="58.5703125" style="483" customWidth="1"/>
    <col min="7428" max="7428" width="19.85546875" style="483" customWidth="1"/>
    <col min="7429" max="7429" width="2.28515625" style="483" customWidth="1"/>
    <col min="7430" max="7431" width="20.85546875" style="483" customWidth="1"/>
    <col min="7432" max="7433" width="20.7109375" style="483" customWidth="1"/>
    <col min="7434" max="7434" width="5.85546875" style="483" customWidth="1"/>
    <col min="7435" max="7671" width="12.5703125" style="483" customWidth="1"/>
    <col min="7672" max="7680" width="5.140625" style="483"/>
    <col min="7681" max="7681" width="5.140625" style="483" customWidth="1"/>
    <col min="7682" max="7682" width="2.5703125" style="483" customWidth="1"/>
    <col min="7683" max="7683" width="58.5703125" style="483" customWidth="1"/>
    <col min="7684" max="7684" width="19.85546875" style="483" customWidth="1"/>
    <col min="7685" max="7685" width="2.28515625" style="483" customWidth="1"/>
    <col min="7686" max="7687" width="20.85546875" style="483" customWidth="1"/>
    <col min="7688" max="7689" width="20.7109375" style="483" customWidth="1"/>
    <col min="7690" max="7690" width="5.85546875" style="483" customWidth="1"/>
    <col min="7691" max="7927" width="12.5703125" style="483" customWidth="1"/>
    <col min="7928" max="7936" width="5.140625" style="483"/>
    <col min="7937" max="7937" width="5.140625" style="483" customWidth="1"/>
    <col min="7938" max="7938" width="2.5703125" style="483" customWidth="1"/>
    <col min="7939" max="7939" width="58.5703125" style="483" customWidth="1"/>
    <col min="7940" max="7940" width="19.85546875" style="483" customWidth="1"/>
    <col min="7941" max="7941" width="2.28515625" style="483" customWidth="1"/>
    <col min="7942" max="7943" width="20.85546875" style="483" customWidth="1"/>
    <col min="7944" max="7945" width="20.7109375" style="483" customWidth="1"/>
    <col min="7946" max="7946" width="5.85546875" style="483" customWidth="1"/>
    <col min="7947" max="8183" width="12.5703125" style="483" customWidth="1"/>
    <col min="8184" max="8192" width="5.140625" style="483"/>
    <col min="8193" max="8193" width="5.140625" style="483" customWidth="1"/>
    <col min="8194" max="8194" width="2.5703125" style="483" customWidth="1"/>
    <col min="8195" max="8195" width="58.5703125" style="483" customWidth="1"/>
    <col min="8196" max="8196" width="19.85546875" style="483" customWidth="1"/>
    <col min="8197" max="8197" width="2.28515625" style="483" customWidth="1"/>
    <col min="8198" max="8199" width="20.85546875" style="483" customWidth="1"/>
    <col min="8200" max="8201" width="20.7109375" style="483" customWidth="1"/>
    <col min="8202" max="8202" width="5.85546875" style="483" customWidth="1"/>
    <col min="8203" max="8439" width="12.5703125" style="483" customWidth="1"/>
    <col min="8440" max="8448" width="5.140625" style="483"/>
    <col min="8449" max="8449" width="5.140625" style="483" customWidth="1"/>
    <col min="8450" max="8450" width="2.5703125" style="483" customWidth="1"/>
    <col min="8451" max="8451" width="58.5703125" style="483" customWidth="1"/>
    <col min="8452" max="8452" width="19.85546875" style="483" customWidth="1"/>
    <col min="8453" max="8453" width="2.28515625" style="483" customWidth="1"/>
    <col min="8454" max="8455" width="20.85546875" style="483" customWidth="1"/>
    <col min="8456" max="8457" width="20.7109375" style="483" customWidth="1"/>
    <col min="8458" max="8458" width="5.85546875" style="483" customWidth="1"/>
    <col min="8459" max="8695" width="12.5703125" style="483" customWidth="1"/>
    <col min="8696" max="8704" width="5.140625" style="483"/>
    <col min="8705" max="8705" width="5.140625" style="483" customWidth="1"/>
    <col min="8706" max="8706" width="2.5703125" style="483" customWidth="1"/>
    <col min="8707" max="8707" width="58.5703125" style="483" customWidth="1"/>
    <col min="8708" max="8708" width="19.85546875" style="483" customWidth="1"/>
    <col min="8709" max="8709" width="2.28515625" style="483" customWidth="1"/>
    <col min="8710" max="8711" width="20.85546875" style="483" customWidth="1"/>
    <col min="8712" max="8713" width="20.7109375" style="483" customWidth="1"/>
    <col min="8714" max="8714" width="5.85546875" style="483" customWidth="1"/>
    <col min="8715" max="8951" width="12.5703125" style="483" customWidth="1"/>
    <col min="8952" max="8960" width="5.140625" style="483"/>
    <col min="8961" max="8961" width="5.140625" style="483" customWidth="1"/>
    <col min="8962" max="8962" width="2.5703125" style="483" customWidth="1"/>
    <col min="8963" max="8963" width="58.5703125" style="483" customWidth="1"/>
    <col min="8964" max="8964" width="19.85546875" style="483" customWidth="1"/>
    <col min="8965" max="8965" width="2.28515625" style="483" customWidth="1"/>
    <col min="8966" max="8967" width="20.85546875" style="483" customWidth="1"/>
    <col min="8968" max="8969" width="20.7109375" style="483" customWidth="1"/>
    <col min="8970" max="8970" width="5.85546875" style="483" customWidth="1"/>
    <col min="8971" max="9207" width="12.5703125" style="483" customWidth="1"/>
    <col min="9208" max="9216" width="5.140625" style="483"/>
    <col min="9217" max="9217" width="5.140625" style="483" customWidth="1"/>
    <col min="9218" max="9218" width="2.5703125" style="483" customWidth="1"/>
    <col min="9219" max="9219" width="58.5703125" style="483" customWidth="1"/>
    <col min="9220" max="9220" width="19.85546875" style="483" customWidth="1"/>
    <col min="9221" max="9221" width="2.28515625" style="483" customWidth="1"/>
    <col min="9222" max="9223" width="20.85546875" style="483" customWidth="1"/>
    <col min="9224" max="9225" width="20.7109375" style="483" customWidth="1"/>
    <col min="9226" max="9226" width="5.85546875" style="483" customWidth="1"/>
    <col min="9227" max="9463" width="12.5703125" style="483" customWidth="1"/>
    <col min="9464" max="9472" width="5.140625" style="483"/>
    <col min="9473" max="9473" width="5.140625" style="483" customWidth="1"/>
    <col min="9474" max="9474" width="2.5703125" style="483" customWidth="1"/>
    <col min="9475" max="9475" width="58.5703125" style="483" customWidth="1"/>
    <col min="9476" max="9476" width="19.85546875" style="483" customWidth="1"/>
    <col min="9477" max="9477" width="2.28515625" style="483" customWidth="1"/>
    <col min="9478" max="9479" width="20.85546875" style="483" customWidth="1"/>
    <col min="9480" max="9481" width="20.7109375" style="483" customWidth="1"/>
    <col min="9482" max="9482" width="5.85546875" style="483" customWidth="1"/>
    <col min="9483" max="9719" width="12.5703125" style="483" customWidth="1"/>
    <col min="9720" max="9728" width="5.140625" style="483"/>
    <col min="9729" max="9729" width="5.140625" style="483" customWidth="1"/>
    <col min="9730" max="9730" width="2.5703125" style="483" customWidth="1"/>
    <col min="9731" max="9731" width="58.5703125" style="483" customWidth="1"/>
    <col min="9732" max="9732" width="19.85546875" style="483" customWidth="1"/>
    <col min="9733" max="9733" width="2.28515625" style="483" customWidth="1"/>
    <col min="9734" max="9735" width="20.85546875" style="483" customWidth="1"/>
    <col min="9736" max="9737" width="20.7109375" style="483" customWidth="1"/>
    <col min="9738" max="9738" width="5.85546875" style="483" customWidth="1"/>
    <col min="9739" max="9975" width="12.5703125" style="483" customWidth="1"/>
    <col min="9976" max="9984" width="5.140625" style="483"/>
    <col min="9985" max="9985" width="5.140625" style="483" customWidth="1"/>
    <col min="9986" max="9986" width="2.5703125" style="483" customWidth="1"/>
    <col min="9987" max="9987" width="58.5703125" style="483" customWidth="1"/>
    <col min="9988" max="9988" width="19.85546875" style="483" customWidth="1"/>
    <col min="9989" max="9989" width="2.28515625" style="483" customWidth="1"/>
    <col min="9990" max="9991" width="20.85546875" style="483" customWidth="1"/>
    <col min="9992" max="9993" width="20.7109375" style="483" customWidth="1"/>
    <col min="9994" max="9994" width="5.85546875" style="483" customWidth="1"/>
    <col min="9995" max="10231" width="12.5703125" style="483" customWidth="1"/>
    <col min="10232" max="10240" width="5.140625" style="483"/>
    <col min="10241" max="10241" width="5.140625" style="483" customWidth="1"/>
    <col min="10242" max="10242" width="2.5703125" style="483" customWidth="1"/>
    <col min="10243" max="10243" width="58.5703125" style="483" customWidth="1"/>
    <col min="10244" max="10244" width="19.85546875" style="483" customWidth="1"/>
    <col min="10245" max="10245" width="2.28515625" style="483" customWidth="1"/>
    <col min="10246" max="10247" width="20.85546875" style="483" customWidth="1"/>
    <col min="10248" max="10249" width="20.7109375" style="483" customWidth="1"/>
    <col min="10250" max="10250" width="5.85546875" style="483" customWidth="1"/>
    <col min="10251" max="10487" width="12.5703125" style="483" customWidth="1"/>
    <col min="10488" max="10496" width="5.140625" style="483"/>
    <col min="10497" max="10497" width="5.140625" style="483" customWidth="1"/>
    <col min="10498" max="10498" width="2.5703125" style="483" customWidth="1"/>
    <col min="10499" max="10499" width="58.5703125" style="483" customWidth="1"/>
    <col min="10500" max="10500" width="19.85546875" style="483" customWidth="1"/>
    <col min="10501" max="10501" width="2.28515625" style="483" customWidth="1"/>
    <col min="10502" max="10503" width="20.85546875" style="483" customWidth="1"/>
    <col min="10504" max="10505" width="20.7109375" style="483" customWidth="1"/>
    <col min="10506" max="10506" width="5.85546875" style="483" customWidth="1"/>
    <col min="10507" max="10743" width="12.5703125" style="483" customWidth="1"/>
    <col min="10744" max="10752" width="5.140625" style="483"/>
    <col min="10753" max="10753" width="5.140625" style="483" customWidth="1"/>
    <col min="10754" max="10754" width="2.5703125" style="483" customWidth="1"/>
    <col min="10755" max="10755" width="58.5703125" style="483" customWidth="1"/>
    <col min="10756" max="10756" width="19.85546875" style="483" customWidth="1"/>
    <col min="10757" max="10757" width="2.28515625" style="483" customWidth="1"/>
    <col min="10758" max="10759" width="20.85546875" style="483" customWidth="1"/>
    <col min="10760" max="10761" width="20.7109375" style="483" customWidth="1"/>
    <col min="10762" max="10762" width="5.85546875" style="483" customWidth="1"/>
    <col min="10763" max="10999" width="12.5703125" style="483" customWidth="1"/>
    <col min="11000" max="11008" width="5.140625" style="483"/>
    <col min="11009" max="11009" width="5.140625" style="483" customWidth="1"/>
    <col min="11010" max="11010" width="2.5703125" style="483" customWidth="1"/>
    <col min="11011" max="11011" width="58.5703125" style="483" customWidth="1"/>
    <col min="11012" max="11012" width="19.85546875" style="483" customWidth="1"/>
    <col min="11013" max="11013" width="2.28515625" style="483" customWidth="1"/>
    <col min="11014" max="11015" width="20.85546875" style="483" customWidth="1"/>
    <col min="11016" max="11017" width="20.7109375" style="483" customWidth="1"/>
    <col min="11018" max="11018" width="5.85546875" style="483" customWidth="1"/>
    <col min="11019" max="11255" width="12.5703125" style="483" customWidth="1"/>
    <col min="11256" max="11264" width="5.140625" style="483"/>
    <col min="11265" max="11265" width="5.140625" style="483" customWidth="1"/>
    <col min="11266" max="11266" width="2.5703125" style="483" customWidth="1"/>
    <col min="11267" max="11267" width="58.5703125" style="483" customWidth="1"/>
    <col min="11268" max="11268" width="19.85546875" style="483" customWidth="1"/>
    <col min="11269" max="11269" width="2.28515625" style="483" customWidth="1"/>
    <col min="11270" max="11271" width="20.85546875" style="483" customWidth="1"/>
    <col min="11272" max="11273" width="20.7109375" style="483" customWidth="1"/>
    <col min="11274" max="11274" width="5.85546875" style="483" customWidth="1"/>
    <col min="11275" max="11511" width="12.5703125" style="483" customWidth="1"/>
    <col min="11512" max="11520" width="5.140625" style="483"/>
    <col min="11521" max="11521" width="5.140625" style="483" customWidth="1"/>
    <col min="11522" max="11522" width="2.5703125" style="483" customWidth="1"/>
    <col min="11523" max="11523" width="58.5703125" style="483" customWidth="1"/>
    <col min="11524" max="11524" width="19.85546875" style="483" customWidth="1"/>
    <col min="11525" max="11525" width="2.28515625" style="483" customWidth="1"/>
    <col min="11526" max="11527" width="20.85546875" style="483" customWidth="1"/>
    <col min="11528" max="11529" width="20.7109375" style="483" customWidth="1"/>
    <col min="11530" max="11530" width="5.85546875" style="483" customWidth="1"/>
    <col min="11531" max="11767" width="12.5703125" style="483" customWidth="1"/>
    <col min="11768" max="11776" width="5.140625" style="483"/>
    <col min="11777" max="11777" width="5.140625" style="483" customWidth="1"/>
    <col min="11778" max="11778" width="2.5703125" style="483" customWidth="1"/>
    <col min="11779" max="11779" width="58.5703125" style="483" customWidth="1"/>
    <col min="11780" max="11780" width="19.85546875" style="483" customWidth="1"/>
    <col min="11781" max="11781" width="2.28515625" style="483" customWidth="1"/>
    <col min="11782" max="11783" width="20.85546875" style="483" customWidth="1"/>
    <col min="11784" max="11785" width="20.7109375" style="483" customWidth="1"/>
    <col min="11786" max="11786" width="5.85546875" style="483" customWidth="1"/>
    <col min="11787" max="12023" width="12.5703125" style="483" customWidth="1"/>
    <col min="12024" max="12032" width="5.140625" style="483"/>
    <col min="12033" max="12033" width="5.140625" style="483" customWidth="1"/>
    <col min="12034" max="12034" width="2.5703125" style="483" customWidth="1"/>
    <col min="12035" max="12035" width="58.5703125" style="483" customWidth="1"/>
    <col min="12036" max="12036" width="19.85546875" style="483" customWidth="1"/>
    <col min="12037" max="12037" width="2.28515625" style="483" customWidth="1"/>
    <col min="12038" max="12039" width="20.85546875" style="483" customWidth="1"/>
    <col min="12040" max="12041" width="20.7109375" style="483" customWidth="1"/>
    <col min="12042" max="12042" width="5.85546875" style="483" customWidth="1"/>
    <col min="12043" max="12279" width="12.5703125" style="483" customWidth="1"/>
    <col min="12280" max="12288" width="5.140625" style="483"/>
    <col min="12289" max="12289" width="5.140625" style="483" customWidth="1"/>
    <col min="12290" max="12290" width="2.5703125" style="483" customWidth="1"/>
    <col min="12291" max="12291" width="58.5703125" style="483" customWidth="1"/>
    <col min="12292" max="12292" width="19.85546875" style="483" customWidth="1"/>
    <col min="12293" max="12293" width="2.28515625" style="483" customWidth="1"/>
    <col min="12294" max="12295" width="20.85546875" style="483" customWidth="1"/>
    <col min="12296" max="12297" width="20.7109375" style="483" customWidth="1"/>
    <col min="12298" max="12298" width="5.85546875" style="483" customWidth="1"/>
    <col min="12299" max="12535" width="12.5703125" style="483" customWidth="1"/>
    <col min="12536" max="12544" width="5.140625" style="483"/>
    <col min="12545" max="12545" width="5.140625" style="483" customWidth="1"/>
    <col min="12546" max="12546" width="2.5703125" style="483" customWidth="1"/>
    <col min="12547" max="12547" width="58.5703125" style="483" customWidth="1"/>
    <col min="12548" max="12548" width="19.85546875" style="483" customWidth="1"/>
    <col min="12549" max="12549" width="2.28515625" style="483" customWidth="1"/>
    <col min="12550" max="12551" width="20.85546875" style="483" customWidth="1"/>
    <col min="12552" max="12553" width="20.7109375" style="483" customWidth="1"/>
    <col min="12554" max="12554" width="5.85546875" style="483" customWidth="1"/>
    <col min="12555" max="12791" width="12.5703125" style="483" customWidth="1"/>
    <col min="12792" max="12800" width="5.140625" style="483"/>
    <col min="12801" max="12801" width="5.140625" style="483" customWidth="1"/>
    <col min="12802" max="12802" width="2.5703125" style="483" customWidth="1"/>
    <col min="12803" max="12803" width="58.5703125" style="483" customWidth="1"/>
    <col min="12804" max="12804" width="19.85546875" style="483" customWidth="1"/>
    <col min="12805" max="12805" width="2.28515625" style="483" customWidth="1"/>
    <col min="12806" max="12807" width="20.85546875" style="483" customWidth="1"/>
    <col min="12808" max="12809" width="20.7109375" style="483" customWidth="1"/>
    <col min="12810" max="12810" width="5.85546875" style="483" customWidth="1"/>
    <col min="12811" max="13047" width="12.5703125" style="483" customWidth="1"/>
    <col min="13048" max="13056" width="5.140625" style="483"/>
    <col min="13057" max="13057" width="5.140625" style="483" customWidth="1"/>
    <col min="13058" max="13058" width="2.5703125" style="483" customWidth="1"/>
    <col min="13059" max="13059" width="58.5703125" style="483" customWidth="1"/>
    <col min="13060" max="13060" width="19.85546875" style="483" customWidth="1"/>
    <col min="13061" max="13061" width="2.28515625" style="483" customWidth="1"/>
    <col min="13062" max="13063" width="20.85546875" style="483" customWidth="1"/>
    <col min="13064" max="13065" width="20.7109375" style="483" customWidth="1"/>
    <col min="13066" max="13066" width="5.85546875" style="483" customWidth="1"/>
    <col min="13067" max="13303" width="12.5703125" style="483" customWidth="1"/>
    <col min="13304" max="13312" width="5.140625" style="483"/>
    <col min="13313" max="13313" width="5.140625" style="483" customWidth="1"/>
    <col min="13314" max="13314" width="2.5703125" style="483" customWidth="1"/>
    <col min="13315" max="13315" width="58.5703125" style="483" customWidth="1"/>
    <col min="13316" max="13316" width="19.85546875" style="483" customWidth="1"/>
    <col min="13317" max="13317" width="2.28515625" style="483" customWidth="1"/>
    <col min="13318" max="13319" width="20.85546875" style="483" customWidth="1"/>
    <col min="13320" max="13321" width="20.7109375" style="483" customWidth="1"/>
    <col min="13322" max="13322" width="5.85546875" style="483" customWidth="1"/>
    <col min="13323" max="13559" width="12.5703125" style="483" customWidth="1"/>
    <col min="13560" max="13568" width="5.140625" style="483"/>
    <col min="13569" max="13569" width="5.140625" style="483" customWidth="1"/>
    <col min="13570" max="13570" width="2.5703125" style="483" customWidth="1"/>
    <col min="13571" max="13571" width="58.5703125" style="483" customWidth="1"/>
    <col min="13572" max="13572" width="19.85546875" style="483" customWidth="1"/>
    <col min="13573" max="13573" width="2.28515625" style="483" customWidth="1"/>
    <col min="13574" max="13575" width="20.85546875" style="483" customWidth="1"/>
    <col min="13576" max="13577" width="20.7109375" style="483" customWidth="1"/>
    <col min="13578" max="13578" width="5.85546875" style="483" customWidth="1"/>
    <col min="13579" max="13815" width="12.5703125" style="483" customWidth="1"/>
    <col min="13816" max="13824" width="5.140625" style="483"/>
    <col min="13825" max="13825" width="5.140625" style="483" customWidth="1"/>
    <col min="13826" max="13826" width="2.5703125" style="483" customWidth="1"/>
    <col min="13827" max="13827" width="58.5703125" style="483" customWidth="1"/>
    <col min="13828" max="13828" width="19.85546875" style="483" customWidth="1"/>
    <col min="13829" max="13829" width="2.28515625" style="483" customWidth="1"/>
    <col min="13830" max="13831" width="20.85546875" style="483" customWidth="1"/>
    <col min="13832" max="13833" width="20.7109375" style="483" customWidth="1"/>
    <col min="13834" max="13834" width="5.85546875" style="483" customWidth="1"/>
    <col min="13835" max="14071" width="12.5703125" style="483" customWidth="1"/>
    <col min="14072" max="14080" width="5.140625" style="483"/>
    <col min="14081" max="14081" width="5.140625" style="483" customWidth="1"/>
    <col min="14082" max="14082" width="2.5703125" style="483" customWidth="1"/>
    <col min="14083" max="14083" width="58.5703125" style="483" customWidth="1"/>
    <col min="14084" max="14084" width="19.85546875" style="483" customWidth="1"/>
    <col min="14085" max="14085" width="2.28515625" style="483" customWidth="1"/>
    <col min="14086" max="14087" width="20.85546875" style="483" customWidth="1"/>
    <col min="14088" max="14089" width="20.7109375" style="483" customWidth="1"/>
    <col min="14090" max="14090" width="5.85546875" style="483" customWidth="1"/>
    <col min="14091" max="14327" width="12.5703125" style="483" customWidth="1"/>
    <col min="14328" max="14336" width="5.140625" style="483"/>
    <col min="14337" max="14337" width="5.140625" style="483" customWidth="1"/>
    <col min="14338" max="14338" width="2.5703125" style="483" customWidth="1"/>
    <col min="14339" max="14339" width="58.5703125" style="483" customWidth="1"/>
    <col min="14340" max="14340" width="19.85546875" style="483" customWidth="1"/>
    <col min="14341" max="14341" width="2.28515625" style="483" customWidth="1"/>
    <col min="14342" max="14343" width="20.85546875" style="483" customWidth="1"/>
    <col min="14344" max="14345" width="20.7109375" style="483" customWidth="1"/>
    <col min="14346" max="14346" width="5.85546875" style="483" customWidth="1"/>
    <col min="14347" max="14583" width="12.5703125" style="483" customWidth="1"/>
    <col min="14584" max="14592" width="5.140625" style="483"/>
    <col min="14593" max="14593" width="5.140625" style="483" customWidth="1"/>
    <col min="14594" max="14594" width="2.5703125" style="483" customWidth="1"/>
    <col min="14595" max="14595" width="58.5703125" style="483" customWidth="1"/>
    <col min="14596" max="14596" width="19.85546875" style="483" customWidth="1"/>
    <col min="14597" max="14597" width="2.28515625" style="483" customWidth="1"/>
    <col min="14598" max="14599" width="20.85546875" style="483" customWidth="1"/>
    <col min="14600" max="14601" width="20.7109375" style="483" customWidth="1"/>
    <col min="14602" max="14602" width="5.85546875" style="483" customWidth="1"/>
    <col min="14603" max="14839" width="12.5703125" style="483" customWidth="1"/>
    <col min="14840" max="14848" width="5.140625" style="483"/>
    <col min="14849" max="14849" width="5.140625" style="483" customWidth="1"/>
    <col min="14850" max="14850" width="2.5703125" style="483" customWidth="1"/>
    <col min="14851" max="14851" width="58.5703125" style="483" customWidth="1"/>
    <col min="14852" max="14852" width="19.85546875" style="483" customWidth="1"/>
    <col min="14853" max="14853" width="2.28515625" style="483" customWidth="1"/>
    <col min="14854" max="14855" width="20.85546875" style="483" customWidth="1"/>
    <col min="14856" max="14857" width="20.7109375" style="483" customWidth="1"/>
    <col min="14858" max="14858" width="5.85546875" style="483" customWidth="1"/>
    <col min="14859" max="15095" width="12.5703125" style="483" customWidth="1"/>
    <col min="15096" max="15104" width="5.140625" style="483"/>
    <col min="15105" max="15105" width="5.140625" style="483" customWidth="1"/>
    <col min="15106" max="15106" width="2.5703125" style="483" customWidth="1"/>
    <col min="15107" max="15107" width="58.5703125" style="483" customWidth="1"/>
    <col min="15108" max="15108" width="19.85546875" style="483" customWidth="1"/>
    <col min="15109" max="15109" width="2.28515625" style="483" customWidth="1"/>
    <col min="15110" max="15111" width="20.85546875" style="483" customWidth="1"/>
    <col min="15112" max="15113" width="20.7109375" style="483" customWidth="1"/>
    <col min="15114" max="15114" width="5.85546875" style="483" customWidth="1"/>
    <col min="15115" max="15351" width="12.5703125" style="483" customWidth="1"/>
    <col min="15352" max="15360" width="5.140625" style="483"/>
    <col min="15361" max="15361" width="5.140625" style="483" customWidth="1"/>
    <col min="15362" max="15362" width="2.5703125" style="483" customWidth="1"/>
    <col min="15363" max="15363" width="58.5703125" style="483" customWidth="1"/>
    <col min="15364" max="15364" width="19.85546875" style="483" customWidth="1"/>
    <col min="15365" max="15365" width="2.28515625" style="483" customWidth="1"/>
    <col min="15366" max="15367" width="20.85546875" style="483" customWidth="1"/>
    <col min="15368" max="15369" width="20.7109375" style="483" customWidth="1"/>
    <col min="15370" max="15370" width="5.85546875" style="483" customWidth="1"/>
    <col min="15371" max="15607" width="12.5703125" style="483" customWidth="1"/>
    <col min="15608" max="15616" width="5.140625" style="483"/>
    <col min="15617" max="15617" width="5.140625" style="483" customWidth="1"/>
    <col min="15618" max="15618" width="2.5703125" style="483" customWidth="1"/>
    <col min="15619" max="15619" width="58.5703125" style="483" customWidth="1"/>
    <col min="15620" max="15620" width="19.85546875" style="483" customWidth="1"/>
    <col min="15621" max="15621" width="2.28515625" style="483" customWidth="1"/>
    <col min="15622" max="15623" width="20.85546875" style="483" customWidth="1"/>
    <col min="15624" max="15625" width="20.7109375" style="483" customWidth="1"/>
    <col min="15626" max="15626" width="5.85546875" style="483" customWidth="1"/>
    <col min="15627" max="15863" width="12.5703125" style="483" customWidth="1"/>
    <col min="15864" max="15872" width="5.140625" style="483"/>
    <col min="15873" max="15873" width="5.140625" style="483" customWidth="1"/>
    <col min="15874" max="15874" width="2.5703125" style="483" customWidth="1"/>
    <col min="15875" max="15875" width="58.5703125" style="483" customWidth="1"/>
    <col min="15876" max="15876" width="19.85546875" style="483" customWidth="1"/>
    <col min="15877" max="15877" width="2.28515625" style="483" customWidth="1"/>
    <col min="15878" max="15879" width="20.85546875" style="483" customWidth="1"/>
    <col min="15880" max="15881" width="20.7109375" style="483" customWidth="1"/>
    <col min="15882" max="15882" width="5.85546875" style="483" customWidth="1"/>
    <col min="15883" max="16119" width="12.5703125" style="483" customWidth="1"/>
    <col min="16120" max="16128" width="5.140625" style="483"/>
    <col min="16129" max="16129" width="5.140625" style="483" customWidth="1"/>
    <col min="16130" max="16130" width="2.5703125" style="483" customWidth="1"/>
    <col min="16131" max="16131" width="58.5703125" style="483" customWidth="1"/>
    <col min="16132" max="16132" width="19.85546875" style="483" customWidth="1"/>
    <col min="16133" max="16133" width="2.28515625" style="483" customWidth="1"/>
    <col min="16134" max="16135" width="20.85546875" style="483" customWidth="1"/>
    <col min="16136" max="16137" width="20.7109375" style="483" customWidth="1"/>
    <col min="16138" max="16138" width="5.85546875" style="483" customWidth="1"/>
    <col min="16139" max="16375" width="12.5703125" style="483" customWidth="1"/>
    <col min="16376" max="16384" width="5.140625" style="483"/>
  </cols>
  <sheetData>
    <row r="1" spans="1:12" ht="16.5" customHeight="1">
      <c r="A1" s="1607" t="s">
        <v>584</v>
      </c>
      <c r="B1" s="1607"/>
      <c r="C1" s="1607"/>
      <c r="D1" s="481"/>
      <c r="E1" s="481"/>
      <c r="F1" s="481"/>
      <c r="G1" s="481"/>
      <c r="H1" s="482"/>
      <c r="I1" s="482"/>
    </row>
    <row r="2" spans="1:12" ht="16.5" customHeight="1">
      <c r="A2" s="481"/>
      <c r="B2" s="481"/>
      <c r="C2" s="484" t="s">
        <v>585</v>
      </c>
      <c r="D2" s="485"/>
      <c r="E2" s="485"/>
      <c r="F2" s="485"/>
      <c r="G2" s="485"/>
      <c r="H2" s="486"/>
      <c r="I2" s="486"/>
    </row>
    <row r="3" spans="1:12" ht="12" customHeight="1">
      <c r="A3" s="481"/>
      <c r="B3" s="481"/>
      <c r="C3" s="484"/>
      <c r="D3" s="485"/>
      <c r="E3" s="485"/>
      <c r="F3" s="485"/>
      <c r="G3" s="485"/>
      <c r="H3" s="486"/>
      <c r="I3" s="486"/>
    </row>
    <row r="4" spans="1:12" ht="15" customHeight="1">
      <c r="A4" s="487"/>
      <c r="B4" s="487"/>
      <c r="C4" s="484"/>
      <c r="D4" s="485"/>
      <c r="E4" s="485"/>
      <c r="F4" s="485"/>
      <c r="G4" s="485"/>
      <c r="H4" s="486"/>
      <c r="I4" s="488" t="s">
        <v>2</v>
      </c>
    </row>
    <row r="5" spans="1:12" ht="16.5" customHeight="1">
      <c r="A5" s="489"/>
      <c r="B5" s="482"/>
      <c r="C5" s="490"/>
      <c r="D5" s="1608" t="s">
        <v>586</v>
      </c>
      <c r="E5" s="1609"/>
      <c r="F5" s="1609"/>
      <c r="G5" s="1610"/>
      <c r="H5" s="1611" t="s">
        <v>587</v>
      </c>
      <c r="I5" s="1612"/>
    </row>
    <row r="6" spans="1:12" ht="15" customHeight="1">
      <c r="A6" s="491"/>
      <c r="B6" s="482"/>
      <c r="C6" s="492"/>
      <c r="D6" s="1613" t="s">
        <v>906</v>
      </c>
      <c r="E6" s="1614"/>
      <c r="F6" s="1614"/>
      <c r="G6" s="1615"/>
      <c r="H6" s="1613" t="s">
        <v>906</v>
      </c>
      <c r="I6" s="1615"/>
      <c r="J6" s="493" t="s">
        <v>4</v>
      </c>
    </row>
    <row r="7" spans="1:12" ht="15.75">
      <c r="A7" s="491"/>
      <c r="B7" s="482"/>
      <c r="C7" s="494" t="s">
        <v>3</v>
      </c>
      <c r="D7" s="495"/>
      <c r="E7" s="496"/>
      <c r="F7" s="497" t="s">
        <v>588</v>
      </c>
      <c r="G7" s="498"/>
      <c r="H7" s="499" t="s">
        <v>4</v>
      </c>
      <c r="I7" s="500" t="s">
        <v>4</v>
      </c>
      <c r="J7" s="493" t="s">
        <v>4</v>
      </c>
    </row>
    <row r="8" spans="1:12" ht="14.25" customHeight="1">
      <c r="A8" s="491"/>
      <c r="B8" s="482"/>
      <c r="C8" s="501"/>
      <c r="D8" s="502"/>
      <c r="E8" s="494"/>
      <c r="F8" s="503"/>
      <c r="G8" s="504" t="s">
        <v>588</v>
      </c>
      <c r="H8" s="505" t="s">
        <v>589</v>
      </c>
      <c r="I8" s="506" t="s">
        <v>590</v>
      </c>
      <c r="J8" s="493" t="s">
        <v>4</v>
      </c>
    </row>
    <row r="9" spans="1:12" ht="14.25" customHeight="1">
      <c r="A9" s="491"/>
      <c r="B9" s="482"/>
      <c r="C9" s="507"/>
      <c r="D9" s="508" t="s">
        <v>591</v>
      </c>
      <c r="E9" s="494"/>
      <c r="F9" s="509" t="s">
        <v>592</v>
      </c>
      <c r="G9" s="510" t="s">
        <v>593</v>
      </c>
      <c r="H9" s="505" t="s">
        <v>594</v>
      </c>
      <c r="I9" s="506" t="s">
        <v>595</v>
      </c>
      <c r="J9" s="493" t="s">
        <v>4</v>
      </c>
    </row>
    <row r="10" spans="1:12" ht="14.25" customHeight="1">
      <c r="A10" s="511"/>
      <c r="B10" s="487"/>
      <c r="C10" s="512"/>
      <c r="D10" s="513"/>
      <c r="E10" s="514"/>
      <c r="F10" s="515"/>
      <c r="G10" s="510" t="s">
        <v>596</v>
      </c>
      <c r="H10" s="516" t="s">
        <v>597</v>
      </c>
      <c r="I10" s="517"/>
      <c r="J10" s="493" t="s">
        <v>4</v>
      </c>
      <c r="K10" s="493"/>
      <c r="L10" s="493"/>
    </row>
    <row r="11" spans="1:12" ht="9.9499999999999993" customHeight="1">
      <c r="A11" s="518"/>
      <c r="B11" s="519"/>
      <c r="C11" s="520" t="s">
        <v>455</v>
      </c>
      <c r="D11" s="521">
        <v>2</v>
      </c>
      <c r="E11" s="522"/>
      <c r="F11" s="523">
        <v>3</v>
      </c>
      <c r="G11" s="523">
        <v>4</v>
      </c>
      <c r="H11" s="524">
        <v>5</v>
      </c>
      <c r="I11" s="525">
        <v>6</v>
      </c>
      <c r="J11" s="493"/>
      <c r="K11" s="493"/>
      <c r="L11" s="493"/>
    </row>
    <row r="12" spans="1:12" ht="6.75" customHeight="1">
      <c r="A12" s="489"/>
      <c r="B12" s="526"/>
      <c r="C12" s="527" t="s">
        <v>4</v>
      </c>
      <c r="D12" s="528" t="s">
        <v>4</v>
      </c>
      <c r="E12" s="528"/>
      <c r="F12" s="529" t="s">
        <v>124</v>
      </c>
      <c r="G12" s="530"/>
      <c r="H12" s="531" t="s">
        <v>4</v>
      </c>
      <c r="I12" s="532" t="s">
        <v>124</v>
      </c>
      <c r="J12" s="493"/>
      <c r="K12" s="493"/>
      <c r="L12" s="493"/>
    </row>
    <row r="13" spans="1:12" ht="21.75" customHeight="1">
      <c r="A13" s="1604" t="s">
        <v>598</v>
      </c>
      <c r="B13" s="1605"/>
      <c r="C13" s="1606"/>
      <c r="D13" s="1146">
        <v>3011823320.6700034</v>
      </c>
      <c r="E13" s="1146"/>
      <c r="F13" s="1146">
        <v>752092124.82000005</v>
      </c>
      <c r="G13" s="1147">
        <v>750475880.34000003</v>
      </c>
      <c r="H13" s="1146">
        <v>670461196.00999999</v>
      </c>
      <c r="I13" s="1148">
        <v>81630928.810000002</v>
      </c>
      <c r="J13" s="493"/>
      <c r="K13" s="493"/>
      <c r="L13" s="493"/>
    </row>
    <row r="14" spans="1:12" s="533" customFormat="1" ht="21.75" customHeight="1">
      <c r="A14" s="929" t="s">
        <v>361</v>
      </c>
      <c r="B14" s="930" t="s">
        <v>47</v>
      </c>
      <c r="C14" s="931" t="s">
        <v>362</v>
      </c>
      <c r="D14" s="1134">
        <v>32234910.170000002</v>
      </c>
      <c r="E14" s="1134"/>
      <c r="F14" s="1139">
        <v>53404.59</v>
      </c>
      <c r="G14" s="1137">
        <v>0</v>
      </c>
      <c r="H14" s="1138">
        <v>53404.59</v>
      </c>
      <c r="I14" s="1139">
        <v>0</v>
      </c>
      <c r="J14" s="493"/>
      <c r="K14" s="932"/>
      <c r="L14" s="493"/>
    </row>
    <row r="15" spans="1:12" s="533" customFormat="1" ht="21.75" customHeight="1">
      <c r="A15" s="929" t="s">
        <v>363</v>
      </c>
      <c r="B15" s="930" t="s">
        <v>47</v>
      </c>
      <c r="C15" s="931" t="s">
        <v>364</v>
      </c>
      <c r="D15" s="1134">
        <v>8029.6699999999992</v>
      </c>
      <c r="E15" s="1134"/>
      <c r="F15" s="1139">
        <v>0</v>
      </c>
      <c r="G15" s="1137">
        <v>0</v>
      </c>
      <c r="H15" s="1138">
        <v>0</v>
      </c>
      <c r="I15" s="1139">
        <v>0</v>
      </c>
      <c r="J15" s="493"/>
      <c r="K15" s="933"/>
      <c r="L15" s="493"/>
    </row>
    <row r="16" spans="1:12" s="533" customFormat="1" ht="21.75" customHeight="1">
      <c r="A16" s="934" t="s">
        <v>365</v>
      </c>
      <c r="B16" s="930" t="s">
        <v>47</v>
      </c>
      <c r="C16" s="935" t="s">
        <v>366</v>
      </c>
      <c r="D16" s="1134">
        <v>373716.43000000005</v>
      </c>
      <c r="E16" s="1134"/>
      <c r="F16" s="1139">
        <v>0</v>
      </c>
      <c r="G16" s="1137">
        <v>0</v>
      </c>
      <c r="H16" s="1138">
        <v>0</v>
      </c>
      <c r="I16" s="1139">
        <v>0</v>
      </c>
      <c r="J16" s="493"/>
      <c r="K16" s="933"/>
      <c r="L16" s="493"/>
    </row>
    <row r="17" spans="1:12" s="533" customFormat="1" ht="21.75" customHeight="1">
      <c r="A17" s="936" t="s">
        <v>367</v>
      </c>
      <c r="B17" s="930" t="s">
        <v>47</v>
      </c>
      <c r="C17" s="935" t="s">
        <v>368</v>
      </c>
      <c r="D17" s="1134">
        <v>0</v>
      </c>
      <c r="E17" s="1134"/>
      <c r="F17" s="1139">
        <v>0</v>
      </c>
      <c r="G17" s="1137">
        <v>0</v>
      </c>
      <c r="H17" s="1138">
        <v>0</v>
      </c>
      <c r="I17" s="1139">
        <v>0</v>
      </c>
      <c r="J17" s="493"/>
      <c r="K17" s="933"/>
      <c r="L17" s="493"/>
    </row>
    <row r="18" spans="1:12" s="533" customFormat="1" ht="21.75" customHeight="1">
      <c r="A18" s="934" t="s">
        <v>369</v>
      </c>
      <c r="B18" s="930" t="s">
        <v>47</v>
      </c>
      <c r="C18" s="935" t="s">
        <v>370</v>
      </c>
      <c r="D18" s="1134">
        <v>27317883.130000003</v>
      </c>
      <c r="E18" s="1134"/>
      <c r="F18" s="1139">
        <v>0</v>
      </c>
      <c r="G18" s="1137">
        <v>0</v>
      </c>
      <c r="H18" s="1138">
        <v>0</v>
      </c>
      <c r="I18" s="1139">
        <v>0</v>
      </c>
      <c r="J18" s="493"/>
      <c r="K18" s="933"/>
      <c r="L18" s="493"/>
    </row>
    <row r="19" spans="1:12" s="533" customFormat="1" ht="21.75" customHeight="1">
      <c r="A19" s="934" t="s">
        <v>374</v>
      </c>
      <c r="B19" s="930" t="s">
        <v>47</v>
      </c>
      <c r="C19" s="931" t="s">
        <v>375</v>
      </c>
      <c r="D19" s="1134">
        <v>1082686.7799999998</v>
      </c>
      <c r="E19" s="1134"/>
      <c r="F19" s="1139">
        <v>0</v>
      </c>
      <c r="G19" s="1137">
        <v>0</v>
      </c>
      <c r="H19" s="1138">
        <v>0</v>
      </c>
      <c r="I19" s="1139">
        <v>0</v>
      </c>
      <c r="J19" s="493"/>
      <c r="K19" s="933"/>
      <c r="L19" s="493"/>
    </row>
    <row r="20" spans="1:12" s="533" customFormat="1" ht="21.75" customHeight="1">
      <c r="A20" s="934" t="s">
        <v>376</v>
      </c>
      <c r="B20" s="930" t="s">
        <v>47</v>
      </c>
      <c r="C20" s="931" t="s">
        <v>377</v>
      </c>
      <c r="D20" s="1134">
        <v>0</v>
      </c>
      <c r="E20" s="1134"/>
      <c r="F20" s="1139">
        <v>0</v>
      </c>
      <c r="G20" s="1137">
        <v>0</v>
      </c>
      <c r="H20" s="1138">
        <v>0</v>
      </c>
      <c r="I20" s="1139">
        <v>0</v>
      </c>
      <c r="J20" s="493"/>
      <c r="K20" s="933"/>
      <c r="L20" s="493"/>
    </row>
    <row r="21" spans="1:12" s="533" customFormat="1" ht="21.75" customHeight="1">
      <c r="A21" s="934" t="s">
        <v>378</v>
      </c>
      <c r="B21" s="930" t="s">
        <v>47</v>
      </c>
      <c r="C21" s="931" t="s">
        <v>379</v>
      </c>
      <c r="D21" s="1134">
        <v>217679841.76000002</v>
      </c>
      <c r="E21" s="1134"/>
      <c r="F21" s="1139">
        <v>14596.14</v>
      </c>
      <c r="G21" s="1137">
        <v>9696</v>
      </c>
      <c r="H21" s="1138">
        <v>14596.14</v>
      </c>
      <c r="I21" s="1139">
        <v>0</v>
      </c>
      <c r="J21" s="493"/>
      <c r="K21" s="933"/>
      <c r="L21" s="493"/>
    </row>
    <row r="22" spans="1:12" s="533" customFormat="1" ht="21.75" customHeight="1">
      <c r="A22" s="934" t="s">
        <v>380</v>
      </c>
      <c r="B22" s="930" t="s">
        <v>47</v>
      </c>
      <c r="C22" s="931" t="s">
        <v>134</v>
      </c>
      <c r="D22" s="1134">
        <v>1395</v>
      </c>
      <c r="E22" s="1134"/>
      <c r="F22" s="1139">
        <v>0</v>
      </c>
      <c r="G22" s="1137">
        <v>0</v>
      </c>
      <c r="H22" s="1138">
        <v>0</v>
      </c>
      <c r="I22" s="1139">
        <v>0</v>
      </c>
      <c r="J22" s="493"/>
      <c r="K22" s="933"/>
      <c r="L22" s="493"/>
    </row>
    <row r="23" spans="1:12" s="533" customFormat="1" ht="21.75" customHeight="1">
      <c r="A23" s="934" t="s">
        <v>381</v>
      </c>
      <c r="B23" s="930" t="s">
        <v>47</v>
      </c>
      <c r="C23" s="931" t="s">
        <v>599</v>
      </c>
      <c r="D23" s="1134">
        <v>3983881.81</v>
      </c>
      <c r="E23" s="1134"/>
      <c r="F23" s="1139">
        <v>416736.49</v>
      </c>
      <c r="G23" s="1137">
        <v>0</v>
      </c>
      <c r="H23" s="1138">
        <v>416736.49</v>
      </c>
      <c r="I23" s="1139">
        <v>0</v>
      </c>
      <c r="J23" s="493"/>
      <c r="K23" s="933"/>
      <c r="L23" s="493"/>
    </row>
    <row r="24" spans="1:12" s="533" customFormat="1" ht="21.75" customHeight="1">
      <c r="A24" s="934" t="s">
        <v>383</v>
      </c>
      <c r="B24" s="930" t="s">
        <v>47</v>
      </c>
      <c r="C24" s="935" t="s">
        <v>384</v>
      </c>
      <c r="D24" s="1134">
        <v>1037100.4599999997</v>
      </c>
      <c r="E24" s="1134"/>
      <c r="F24" s="1139">
        <v>1180</v>
      </c>
      <c r="G24" s="1137">
        <v>0</v>
      </c>
      <c r="H24" s="1138">
        <v>1180</v>
      </c>
      <c r="I24" s="1139">
        <v>0</v>
      </c>
      <c r="J24" s="493"/>
      <c r="K24" s="933"/>
      <c r="L24" s="493"/>
    </row>
    <row r="25" spans="1:12" ht="21.75" customHeight="1">
      <c r="A25" s="934" t="s">
        <v>385</v>
      </c>
      <c r="B25" s="930" t="s">
        <v>47</v>
      </c>
      <c r="C25" s="935" t="s">
        <v>386</v>
      </c>
      <c r="D25" s="1134">
        <v>61332.840000000004</v>
      </c>
      <c r="E25" s="1134"/>
      <c r="F25" s="1139">
        <v>0</v>
      </c>
      <c r="G25" s="1137">
        <v>0</v>
      </c>
      <c r="H25" s="1138">
        <v>0</v>
      </c>
      <c r="I25" s="1139">
        <v>0</v>
      </c>
      <c r="J25" s="493"/>
      <c r="K25" s="933"/>
      <c r="L25" s="493"/>
    </row>
    <row r="26" spans="1:12" s="533" customFormat="1" ht="21.75" customHeight="1">
      <c r="A26" s="934" t="s">
        <v>387</v>
      </c>
      <c r="B26" s="930" t="s">
        <v>47</v>
      </c>
      <c r="C26" s="935" t="s">
        <v>743</v>
      </c>
      <c r="D26" s="1134">
        <v>1942690.65</v>
      </c>
      <c r="E26" s="1134"/>
      <c r="F26" s="1139">
        <v>0</v>
      </c>
      <c r="G26" s="1137">
        <v>0</v>
      </c>
      <c r="H26" s="1138">
        <v>0</v>
      </c>
      <c r="I26" s="1139">
        <v>0</v>
      </c>
      <c r="J26" s="493"/>
      <c r="K26" s="933"/>
      <c r="L26" s="493"/>
    </row>
    <row r="27" spans="1:12" s="534" customFormat="1" ht="21.75" customHeight="1">
      <c r="A27" s="934" t="s">
        <v>388</v>
      </c>
      <c r="B27" s="930" t="s">
        <v>47</v>
      </c>
      <c r="C27" s="931" t="s">
        <v>600</v>
      </c>
      <c r="D27" s="1134">
        <v>1106124692.2000027</v>
      </c>
      <c r="E27" s="1134"/>
      <c r="F27" s="1139">
        <v>751354722.13999999</v>
      </c>
      <c r="G27" s="1137">
        <v>750463437.63999999</v>
      </c>
      <c r="H27" s="1138">
        <v>669729843.5</v>
      </c>
      <c r="I27" s="1139">
        <v>81624878.640000001</v>
      </c>
      <c r="J27" s="493"/>
      <c r="K27" s="933"/>
      <c r="L27" s="493"/>
    </row>
    <row r="28" spans="1:12" s="538" customFormat="1" ht="30" customHeight="1">
      <c r="A28" s="535" t="s">
        <v>389</v>
      </c>
      <c r="B28" s="536" t="s">
        <v>47</v>
      </c>
      <c r="C28" s="537" t="s">
        <v>601</v>
      </c>
      <c r="D28" s="1134">
        <v>31093890.039999999</v>
      </c>
      <c r="E28" s="1134"/>
      <c r="F28" s="1139">
        <v>0</v>
      </c>
      <c r="G28" s="1137">
        <v>0</v>
      </c>
      <c r="H28" s="1138">
        <v>0</v>
      </c>
      <c r="I28" s="1139">
        <v>0</v>
      </c>
      <c r="J28" s="493"/>
      <c r="K28" s="937"/>
      <c r="L28" s="493"/>
    </row>
    <row r="29" spans="1:12" s="538" customFormat="1" ht="21.75" customHeight="1">
      <c r="A29" s="934" t="s">
        <v>394</v>
      </c>
      <c r="B29" s="930" t="s">
        <v>47</v>
      </c>
      <c r="C29" s="931" t="s">
        <v>113</v>
      </c>
      <c r="D29" s="1134">
        <v>772939691.37999976</v>
      </c>
      <c r="E29" s="1134"/>
      <c r="F29" s="1139">
        <v>0</v>
      </c>
      <c r="G29" s="1137">
        <v>0</v>
      </c>
      <c r="H29" s="1138">
        <v>0</v>
      </c>
      <c r="I29" s="1139">
        <v>0</v>
      </c>
      <c r="J29" s="493"/>
      <c r="K29" s="933"/>
      <c r="L29" s="493"/>
    </row>
    <row r="30" spans="1:12" s="538" customFormat="1" ht="21.75" customHeight="1">
      <c r="A30" s="934" t="s">
        <v>395</v>
      </c>
      <c r="B30" s="930" t="s">
        <v>47</v>
      </c>
      <c r="C30" s="931" t="s">
        <v>602</v>
      </c>
      <c r="D30" s="1134">
        <v>212850912.9300001</v>
      </c>
      <c r="E30" s="1134"/>
      <c r="F30" s="1139">
        <v>0</v>
      </c>
      <c r="G30" s="1137">
        <v>0</v>
      </c>
      <c r="H30" s="1138">
        <v>0</v>
      </c>
      <c r="I30" s="1139">
        <v>0</v>
      </c>
      <c r="J30" s="493"/>
      <c r="K30" s="933"/>
      <c r="L30" s="493"/>
    </row>
    <row r="31" spans="1:12" s="538" customFormat="1" ht="21.75" customHeight="1">
      <c r="A31" s="934" t="s">
        <v>398</v>
      </c>
      <c r="B31" s="930" t="s">
        <v>47</v>
      </c>
      <c r="C31" s="931" t="s">
        <v>603</v>
      </c>
      <c r="D31" s="1134">
        <v>260084096.03000024</v>
      </c>
      <c r="E31" s="1134"/>
      <c r="F31" s="1139">
        <v>0</v>
      </c>
      <c r="G31" s="1137">
        <v>0</v>
      </c>
      <c r="H31" s="1138">
        <v>0</v>
      </c>
      <c r="I31" s="1139">
        <v>0</v>
      </c>
      <c r="J31" s="493"/>
      <c r="K31" s="933"/>
      <c r="L31" s="493"/>
    </row>
    <row r="32" spans="1:12" s="538" customFormat="1" ht="21.75" customHeight="1">
      <c r="A32" s="934" t="s">
        <v>401</v>
      </c>
      <c r="B32" s="930" t="s">
        <v>47</v>
      </c>
      <c r="C32" s="931" t="s">
        <v>604</v>
      </c>
      <c r="D32" s="1134">
        <v>225462490.29000008</v>
      </c>
      <c r="E32" s="1134"/>
      <c r="F32" s="1139">
        <v>80722</v>
      </c>
      <c r="G32" s="1137">
        <v>2746.7</v>
      </c>
      <c r="H32" s="1138">
        <v>79852.820000000007</v>
      </c>
      <c r="I32" s="1139">
        <v>869.18</v>
      </c>
      <c r="J32" s="493"/>
      <c r="K32" s="933"/>
      <c r="L32" s="493"/>
    </row>
    <row r="33" spans="1:12" s="533" customFormat="1" ht="53.25" customHeight="1">
      <c r="A33" s="535" t="s">
        <v>403</v>
      </c>
      <c r="B33" s="536" t="s">
        <v>47</v>
      </c>
      <c r="C33" s="539" t="s">
        <v>605</v>
      </c>
      <c r="D33" s="1134">
        <v>0</v>
      </c>
      <c r="E33" s="1134"/>
      <c r="F33" s="1139">
        <v>0</v>
      </c>
      <c r="G33" s="1137">
        <v>0</v>
      </c>
      <c r="H33" s="1138">
        <v>0</v>
      </c>
      <c r="I33" s="1139">
        <v>0</v>
      </c>
      <c r="J33" s="493"/>
      <c r="K33" s="937"/>
      <c r="L33" s="493"/>
    </row>
    <row r="34" spans="1:12" s="533" customFormat="1" ht="21.75" customHeight="1">
      <c r="A34" s="934" t="s">
        <v>411</v>
      </c>
      <c r="B34" s="930" t="s">
        <v>47</v>
      </c>
      <c r="C34" s="931" t="s">
        <v>412</v>
      </c>
      <c r="D34" s="1134">
        <v>0</v>
      </c>
      <c r="E34" s="1134"/>
      <c r="F34" s="1139">
        <v>0</v>
      </c>
      <c r="G34" s="1137">
        <v>0</v>
      </c>
      <c r="H34" s="1138">
        <v>0</v>
      </c>
      <c r="I34" s="1139">
        <v>0</v>
      </c>
      <c r="J34" s="493"/>
      <c r="K34" s="933"/>
      <c r="L34" s="493"/>
    </row>
    <row r="35" spans="1:12" s="533" customFormat="1" ht="21.75" customHeight="1">
      <c r="A35" s="934" t="s">
        <v>413</v>
      </c>
      <c r="B35" s="930" t="s">
        <v>47</v>
      </c>
      <c r="C35" s="935" t="s">
        <v>115</v>
      </c>
      <c r="D35" s="1134">
        <v>31990087.750000007</v>
      </c>
      <c r="E35" s="1134"/>
      <c r="F35" s="1139">
        <v>0</v>
      </c>
      <c r="G35" s="1137">
        <v>0</v>
      </c>
      <c r="H35" s="1138">
        <v>0</v>
      </c>
      <c r="I35" s="1139">
        <v>0</v>
      </c>
      <c r="J35" s="493"/>
      <c r="K35" s="933"/>
      <c r="L35" s="493"/>
    </row>
    <row r="36" spans="1:12" s="533" customFormat="1" ht="21.75" customHeight="1">
      <c r="A36" s="934" t="s">
        <v>415</v>
      </c>
      <c r="B36" s="930" t="s">
        <v>47</v>
      </c>
      <c r="C36" s="931" t="s">
        <v>416</v>
      </c>
      <c r="D36" s="1134">
        <v>61303940.959999956</v>
      </c>
      <c r="E36" s="1134"/>
      <c r="F36" s="1139">
        <v>164288.32000000001</v>
      </c>
      <c r="G36" s="1137">
        <v>0</v>
      </c>
      <c r="H36" s="1138">
        <v>159115.54</v>
      </c>
      <c r="I36" s="1139">
        <v>5172.78</v>
      </c>
      <c r="J36" s="493"/>
      <c r="K36" s="933"/>
      <c r="L36" s="493"/>
    </row>
    <row r="37" spans="1:12" s="533" customFormat="1" ht="21.75" customHeight="1">
      <c r="A37" s="934" t="s">
        <v>417</v>
      </c>
      <c r="B37" s="930" t="s">
        <v>47</v>
      </c>
      <c r="C37" s="931" t="s">
        <v>418</v>
      </c>
      <c r="D37" s="1134">
        <v>2431288.61</v>
      </c>
      <c r="E37" s="1134"/>
      <c r="F37" s="1139">
        <v>0</v>
      </c>
      <c r="G37" s="1137">
        <v>0</v>
      </c>
      <c r="H37" s="1138">
        <v>0</v>
      </c>
      <c r="I37" s="1139">
        <v>0</v>
      </c>
      <c r="J37" s="493"/>
      <c r="K37" s="933"/>
      <c r="L37" s="493"/>
    </row>
    <row r="38" spans="1:12" s="533" customFormat="1" ht="21.75" customHeight="1">
      <c r="A38" s="934" t="s">
        <v>419</v>
      </c>
      <c r="B38" s="930" t="s">
        <v>47</v>
      </c>
      <c r="C38" s="931" t="s">
        <v>606</v>
      </c>
      <c r="D38" s="1134">
        <v>3012611.5200000014</v>
      </c>
      <c r="E38" s="1134"/>
      <c r="F38" s="1139">
        <v>0</v>
      </c>
      <c r="G38" s="1137">
        <v>0</v>
      </c>
      <c r="H38" s="1138">
        <v>0</v>
      </c>
      <c r="I38" s="1139">
        <v>0</v>
      </c>
      <c r="J38" s="493"/>
      <c r="K38" s="933"/>
      <c r="L38" s="493"/>
    </row>
    <row r="39" spans="1:12" s="533" customFormat="1" ht="21.75" customHeight="1">
      <c r="A39" s="934" t="s">
        <v>422</v>
      </c>
      <c r="B39" s="930" t="s">
        <v>47</v>
      </c>
      <c r="C39" s="935" t="s">
        <v>607</v>
      </c>
      <c r="D39" s="1134">
        <v>2619373.79</v>
      </c>
      <c r="E39" s="1134"/>
      <c r="F39" s="1139">
        <v>0</v>
      </c>
      <c r="G39" s="1137">
        <v>0</v>
      </c>
      <c r="H39" s="1138">
        <v>0</v>
      </c>
      <c r="I39" s="1139">
        <v>0</v>
      </c>
      <c r="J39" s="493"/>
      <c r="K39" s="933"/>
      <c r="L39" s="493"/>
    </row>
    <row r="40" spans="1:12" s="533" customFormat="1" ht="21.75" customHeight="1">
      <c r="A40" s="1217">
        <v>855</v>
      </c>
      <c r="B40" s="1218" t="s">
        <v>47</v>
      </c>
      <c r="C40" s="938" t="s">
        <v>180</v>
      </c>
      <c r="D40" s="1140">
        <v>735137.25</v>
      </c>
      <c r="E40" s="1149"/>
      <c r="F40" s="1139">
        <v>0</v>
      </c>
      <c r="G40" s="1137">
        <v>0</v>
      </c>
      <c r="H40" s="1138">
        <v>0</v>
      </c>
      <c r="I40" s="1139">
        <v>0</v>
      </c>
      <c r="J40" s="493"/>
      <c r="L40" s="493"/>
    </row>
    <row r="41" spans="1:12" s="533" customFormat="1" ht="21.75" customHeight="1">
      <c r="A41" s="934" t="s">
        <v>425</v>
      </c>
      <c r="B41" s="930" t="s">
        <v>47</v>
      </c>
      <c r="C41" s="931" t="s">
        <v>608</v>
      </c>
      <c r="D41" s="1134">
        <v>10895366.509999994</v>
      </c>
      <c r="E41" s="1134"/>
      <c r="F41" s="1139">
        <v>6475.14</v>
      </c>
      <c r="G41" s="1137">
        <v>0</v>
      </c>
      <c r="H41" s="1138">
        <v>6466.93</v>
      </c>
      <c r="I41" s="1139">
        <v>8.2100000000000009</v>
      </c>
      <c r="J41" s="493"/>
      <c r="K41" s="1157"/>
      <c r="L41" s="493"/>
    </row>
    <row r="42" spans="1:12" s="533" customFormat="1" ht="21.75" customHeight="1">
      <c r="A42" s="934" t="s">
        <v>428</v>
      </c>
      <c r="B42" s="930" t="s">
        <v>47</v>
      </c>
      <c r="C42" s="931" t="s">
        <v>609</v>
      </c>
      <c r="D42" s="1134">
        <v>1538263.95</v>
      </c>
      <c r="E42" s="1134"/>
      <c r="F42" s="1139">
        <v>0</v>
      </c>
      <c r="G42" s="1137">
        <v>0</v>
      </c>
      <c r="H42" s="1138">
        <v>0</v>
      </c>
      <c r="I42" s="1139">
        <v>0</v>
      </c>
      <c r="J42" s="493"/>
      <c r="K42" s="1157"/>
      <c r="L42" s="493"/>
    </row>
    <row r="43" spans="1:12" s="533" customFormat="1" ht="32.25" customHeight="1">
      <c r="A43" s="535" t="s">
        <v>431</v>
      </c>
      <c r="B43" s="536" t="s">
        <v>47</v>
      </c>
      <c r="C43" s="939" t="s">
        <v>610</v>
      </c>
      <c r="D43" s="1134">
        <v>0</v>
      </c>
      <c r="E43" s="1134"/>
      <c r="F43" s="1139">
        <v>0</v>
      </c>
      <c r="G43" s="1137">
        <v>0</v>
      </c>
      <c r="H43" s="1138">
        <v>0</v>
      </c>
      <c r="I43" s="1139">
        <v>0</v>
      </c>
      <c r="J43" s="493"/>
      <c r="K43" s="1158"/>
      <c r="L43" s="493"/>
    </row>
    <row r="44" spans="1:12" s="533" customFormat="1" ht="21.75" customHeight="1" thickBot="1">
      <c r="A44" s="934" t="s">
        <v>436</v>
      </c>
      <c r="B44" s="930" t="s">
        <v>47</v>
      </c>
      <c r="C44" s="931" t="s">
        <v>437</v>
      </c>
      <c r="D44" s="1134">
        <v>3018008.76</v>
      </c>
      <c r="E44" s="1134"/>
      <c r="F44" s="1139">
        <v>0</v>
      </c>
      <c r="G44" s="1137">
        <v>0</v>
      </c>
      <c r="H44" s="1138">
        <v>0</v>
      </c>
      <c r="I44" s="1139">
        <v>0</v>
      </c>
      <c r="J44" s="493"/>
      <c r="K44" s="1157"/>
      <c r="L44" s="493"/>
    </row>
    <row r="45" spans="1:12" s="533" customFormat="1" ht="24.75" customHeight="1" thickTop="1">
      <c r="A45" s="540" t="s">
        <v>611</v>
      </c>
      <c r="B45" s="940"/>
      <c r="C45" s="941"/>
      <c r="D45" s="1150"/>
      <c r="E45" s="1151"/>
      <c r="F45" s="1152">
        <v>0</v>
      </c>
      <c r="G45" s="1153"/>
      <c r="H45" s="1154"/>
      <c r="I45" s="1152"/>
      <c r="J45" s="493"/>
      <c r="K45" s="1159"/>
      <c r="L45" s="493"/>
    </row>
    <row r="46" spans="1:12" s="538" customFormat="1" ht="29.25" customHeight="1">
      <c r="A46" s="541" t="s">
        <v>409</v>
      </c>
      <c r="B46" s="542" t="s">
        <v>47</v>
      </c>
      <c r="C46" s="543" t="s">
        <v>410</v>
      </c>
      <c r="D46" s="1155">
        <v>15306604354.889999</v>
      </c>
      <c r="E46" s="1156" t="s">
        <v>742</v>
      </c>
      <c r="F46" s="1139">
        <v>0</v>
      </c>
      <c r="G46" s="1143">
        <v>0</v>
      </c>
      <c r="H46" s="1144">
        <v>0</v>
      </c>
      <c r="I46" s="1145">
        <v>0</v>
      </c>
      <c r="J46" s="493"/>
      <c r="K46" s="1160"/>
      <c r="L46" s="493"/>
    </row>
    <row r="47" spans="1:12" s="538" customFormat="1" ht="9.75" customHeight="1">
      <c r="F47" s="1133"/>
      <c r="J47" s="493"/>
      <c r="K47" s="1161"/>
      <c r="L47" s="493"/>
    </row>
    <row r="48" spans="1:12" s="538" customFormat="1" ht="15.75" customHeight="1">
      <c r="A48" s="481"/>
      <c r="B48" s="942" t="s">
        <v>742</v>
      </c>
      <c r="C48" s="943" t="s">
        <v>588</v>
      </c>
      <c r="D48" s="481"/>
      <c r="E48" s="481"/>
      <c r="F48" s="481"/>
      <c r="G48" s="481"/>
      <c r="H48" s="481"/>
      <c r="I48" s="481"/>
      <c r="J48" s="493"/>
      <c r="K48" s="1161"/>
      <c r="L48" s="493"/>
    </row>
    <row r="49" spans="1:12" s="546" customFormat="1" ht="15.75">
      <c r="A49" s="1121" t="s">
        <v>909</v>
      </c>
      <c r="B49" s="944"/>
      <c r="D49" s="544"/>
      <c r="E49" s="544"/>
      <c r="F49" s="544"/>
      <c r="G49" s="544"/>
      <c r="H49" s="544"/>
      <c r="I49" s="544"/>
      <c r="J49" s="545"/>
    </row>
    <row r="50" spans="1:12" s="546" customFormat="1" ht="15.75">
      <c r="A50" s="1121" t="s">
        <v>845</v>
      </c>
      <c r="B50" s="944"/>
      <c r="C50" s="944"/>
      <c r="D50" s="544"/>
      <c r="E50" s="544"/>
      <c r="F50" s="544"/>
      <c r="G50" s="544"/>
      <c r="H50" s="544"/>
      <c r="I50" s="544"/>
      <c r="J50" s="545"/>
    </row>
    <row r="51" spans="1:12" s="546" customFormat="1" ht="15.75">
      <c r="A51" s="1121" t="s">
        <v>744</v>
      </c>
      <c r="B51" s="944"/>
      <c r="C51" s="944"/>
      <c r="D51" s="544"/>
      <c r="E51" s="544"/>
      <c r="F51" s="544"/>
      <c r="G51" s="544"/>
      <c r="H51" s="544"/>
      <c r="I51" s="544"/>
      <c r="J51" s="545"/>
    </row>
    <row r="52" spans="1:12" s="538" customFormat="1" ht="15.75" customHeight="1">
      <c r="A52" s="481"/>
      <c r="B52" s="942"/>
      <c r="C52" s="481"/>
      <c r="D52" s="481"/>
      <c r="E52" s="481"/>
      <c r="F52" s="481"/>
      <c r="G52" s="481"/>
      <c r="H52" s="481"/>
      <c r="I52" s="481"/>
      <c r="J52" s="493"/>
      <c r="K52" s="493"/>
      <c r="L52" s="493"/>
    </row>
    <row r="53" spans="1:12" s="546" customFormat="1" ht="15.75">
      <c r="A53" s="1121"/>
      <c r="B53" s="944"/>
      <c r="C53" s="944"/>
      <c r="D53" s="544"/>
      <c r="E53" s="544"/>
      <c r="F53" s="544"/>
      <c r="G53" s="544"/>
      <c r="H53" s="544"/>
      <c r="I53" s="544"/>
      <c r="J53" s="545"/>
    </row>
    <row r="54" spans="1:12" s="546" customFormat="1" ht="15.75">
      <c r="A54" s="1121"/>
      <c r="B54" s="944"/>
      <c r="C54" s="944"/>
      <c r="D54" s="544"/>
      <c r="E54" s="544"/>
      <c r="F54" s="544"/>
      <c r="G54" s="544"/>
      <c r="H54" s="544"/>
      <c r="I54" s="544"/>
      <c r="J54" s="545"/>
    </row>
    <row r="55" spans="1:12">
      <c r="J55" s="493"/>
    </row>
    <row r="56" spans="1:12" ht="15.75">
      <c r="C56" s="944"/>
      <c r="J56" s="493"/>
    </row>
    <row r="57" spans="1:12">
      <c r="J57" s="493"/>
    </row>
    <row r="58" spans="1:12">
      <c r="J58" s="493"/>
    </row>
    <row r="59" spans="1:12">
      <c r="J59" s="493"/>
    </row>
    <row r="60" spans="1:12">
      <c r="J60" s="493"/>
    </row>
    <row r="61" spans="1:12">
      <c r="J61" s="493"/>
    </row>
    <row r="62" spans="1:12">
      <c r="J62" s="493"/>
    </row>
    <row r="63" spans="1:12">
      <c r="J63" s="493"/>
    </row>
    <row r="64" spans="1:12">
      <c r="J64" s="493"/>
    </row>
    <row r="65" spans="10:10">
      <c r="J65" s="493"/>
    </row>
    <row r="66" spans="10:10">
      <c r="J66" s="493"/>
    </row>
    <row r="67" spans="10:10">
      <c r="J67" s="493"/>
    </row>
    <row r="68" spans="10:10">
      <c r="J68" s="493"/>
    </row>
    <row r="69" spans="10:10">
      <c r="J69" s="493"/>
    </row>
    <row r="70" spans="10:10">
      <c r="J70" s="493"/>
    </row>
    <row r="71" spans="10:10">
      <c r="J71" s="493"/>
    </row>
    <row r="72" spans="10:10">
      <c r="J72" s="493"/>
    </row>
    <row r="73" spans="10:10">
      <c r="J73" s="493"/>
    </row>
    <row r="74" spans="10:10">
      <c r="J74" s="493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3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5">
    <pageSetUpPr autoPageBreaks="0"/>
  </sheetPr>
  <dimension ref="A1:IP140"/>
  <sheetViews>
    <sheetView showGridLines="0" zoomScale="75" zoomScaleNormal="75" workbookViewId="0">
      <selection activeCell="L17" sqref="L17"/>
    </sheetView>
  </sheetViews>
  <sheetFormatPr defaultColWidth="12.5703125" defaultRowHeight="15"/>
  <cols>
    <col min="1" max="1" width="67.7109375" style="550" customWidth="1"/>
    <col min="2" max="2" width="19.5703125" style="550" customWidth="1"/>
    <col min="3" max="3" width="2.5703125" style="550" customWidth="1"/>
    <col min="4" max="4" width="20.7109375" style="550" customWidth="1"/>
    <col min="5" max="5" width="21.5703125" style="550" customWidth="1"/>
    <col min="6" max="7" width="20.85546875" style="550" customWidth="1"/>
    <col min="8" max="8" width="4.7109375" style="550" customWidth="1"/>
    <col min="9" max="9" width="6.5703125" style="550" customWidth="1"/>
    <col min="10" max="10" width="27.7109375" style="550" customWidth="1"/>
    <col min="11" max="11" width="19.5703125" style="550" customWidth="1"/>
    <col min="12" max="12" width="15" style="550" customWidth="1"/>
    <col min="13" max="13" width="25.42578125" style="550" customWidth="1"/>
    <col min="14" max="255" width="12.5703125" style="550"/>
    <col min="256" max="256" width="67.7109375" style="550" customWidth="1"/>
    <col min="257" max="257" width="19.5703125" style="550" customWidth="1"/>
    <col min="258" max="258" width="2.5703125" style="550" customWidth="1"/>
    <col min="259" max="259" width="20.7109375" style="550" customWidth="1"/>
    <col min="260" max="260" width="21.5703125" style="550" customWidth="1"/>
    <col min="261" max="262" width="20.85546875" style="550" customWidth="1"/>
    <col min="263" max="263" width="4.7109375" style="550" customWidth="1"/>
    <col min="264" max="264" width="6.5703125" style="550" customWidth="1"/>
    <col min="265" max="265" width="14.85546875" style="550" bestFit="1" customWidth="1"/>
    <col min="266" max="266" width="21.5703125" style="550" customWidth="1"/>
    <col min="267" max="267" width="19.5703125" style="550" customWidth="1"/>
    <col min="268" max="268" width="15" style="550" customWidth="1"/>
    <col min="269" max="269" width="25.42578125" style="550" customWidth="1"/>
    <col min="270" max="511" width="12.5703125" style="550"/>
    <col min="512" max="512" width="67.7109375" style="550" customWidth="1"/>
    <col min="513" max="513" width="19.5703125" style="550" customWidth="1"/>
    <col min="514" max="514" width="2.5703125" style="550" customWidth="1"/>
    <col min="515" max="515" width="20.7109375" style="550" customWidth="1"/>
    <col min="516" max="516" width="21.5703125" style="550" customWidth="1"/>
    <col min="517" max="518" width="20.85546875" style="550" customWidth="1"/>
    <col min="519" max="519" width="4.7109375" style="550" customWidth="1"/>
    <col min="520" max="520" width="6.5703125" style="550" customWidth="1"/>
    <col min="521" max="521" width="14.85546875" style="550" bestFit="1" customWidth="1"/>
    <col min="522" max="522" width="21.5703125" style="550" customWidth="1"/>
    <col min="523" max="523" width="19.5703125" style="550" customWidth="1"/>
    <col min="524" max="524" width="15" style="550" customWidth="1"/>
    <col min="525" max="525" width="25.42578125" style="550" customWidth="1"/>
    <col min="526" max="767" width="12.5703125" style="550"/>
    <col min="768" max="768" width="67.7109375" style="550" customWidth="1"/>
    <col min="769" max="769" width="19.5703125" style="550" customWidth="1"/>
    <col min="770" max="770" width="2.5703125" style="550" customWidth="1"/>
    <col min="771" max="771" width="20.7109375" style="550" customWidth="1"/>
    <col min="772" max="772" width="21.5703125" style="550" customWidth="1"/>
    <col min="773" max="774" width="20.85546875" style="550" customWidth="1"/>
    <col min="775" max="775" width="4.7109375" style="550" customWidth="1"/>
    <col min="776" max="776" width="6.5703125" style="550" customWidth="1"/>
    <col min="777" max="777" width="14.85546875" style="550" bestFit="1" customWidth="1"/>
    <col min="778" max="778" width="21.5703125" style="550" customWidth="1"/>
    <col min="779" max="779" width="19.5703125" style="550" customWidth="1"/>
    <col min="780" max="780" width="15" style="550" customWidth="1"/>
    <col min="781" max="781" width="25.42578125" style="550" customWidth="1"/>
    <col min="782" max="1023" width="12.5703125" style="550"/>
    <col min="1024" max="1024" width="67.7109375" style="550" customWidth="1"/>
    <col min="1025" max="1025" width="19.5703125" style="550" customWidth="1"/>
    <col min="1026" max="1026" width="2.5703125" style="550" customWidth="1"/>
    <col min="1027" max="1027" width="20.7109375" style="550" customWidth="1"/>
    <col min="1028" max="1028" width="21.5703125" style="550" customWidth="1"/>
    <col min="1029" max="1030" width="20.85546875" style="550" customWidth="1"/>
    <col min="1031" max="1031" width="4.7109375" style="550" customWidth="1"/>
    <col min="1032" max="1032" width="6.5703125" style="550" customWidth="1"/>
    <col min="1033" max="1033" width="14.85546875" style="550" bestFit="1" customWidth="1"/>
    <col min="1034" max="1034" width="21.5703125" style="550" customWidth="1"/>
    <col min="1035" max="1035" width="19.5703125" style="550" customWidth="1"/>
    <col min="1036" max="1036" width="15" style="550" customWidth="1"/>
    <col min="1037" max="1037" width="25.42578125" style="550" customWidth="1"/>
    <col min="1038" max="1279" width="12.5703125" style="550"/>
    <col min="1280" max="1280" width="67.7109375" style="550" customWidth="1"/>
    <col min="1281" max="1281" width="19.5703125" style="550" customWidth="1"/>
    <col min="1282" max="1282" width="2.5703125" style="550" customWidth="1"/>
    <col min="1283" max="1283" width="20.7109375" style="550" customWidth="1"/>
    <col min="1284" max="1284" width="21.5703125" style="550" customWidth="1"/>
    <col min="1285" max="1286" width="20.85546875" style="550" customWidth="1"/>
    <col min="1287" max="1287" width="4.7109375" style="550" customWidth="1"/>
    <col min="1288" max="1288" width="6.5703125" style="550" customWidth="1"/>
    <col min="1289" max="1289" width="14.85546875" style="550" bestFit="1" customWidth="1"/>
    <col min="1290" max="1290" width="21.5703125" style="550" customWidth="1"/>
    <col min="1291" max="1291" width="19.5703125" style="550" customWidth="1"/>
    <col min="1292" max="1292" width="15" style="550" customWidth="1"/>
    <col min="1293" max="1293" width="25.42578125" style="550" customWidth="1"/>
    <col min="1294" max="1535" width="12.5703125" style="550"/>
    <col min="1536" max="1536" width="67.7109375" style="550" customWidth="1"/>
    <col min="1537" max="1537" width="19.5703125" style="550" customWidth="1"/>
    <col min="1538" max="1538" width="2.5703125" style="550" customWidth="1"/>
    <col min="1539" max="1539" width="20.7109375" style="550" customWidth="1"/>
    <col min="1540" max="1540" width="21.5703125" style="550" customWidth="1"/>
    <col min="1541" max="1542" width="20.85546875" style="550" customWidth="1"/>
    <col min="1543" max="1543" width="4.7109375" style="550" customWidth="1"/>
    <col min="1544" max="1544" width="6.5703125" style="550" customWidth="1"/>
    <col min="1545" max="1545" width="14.85546875" style="550" bestFit="1" customWidth="1"/>
    <col min="1546" max="1546" width="21.5703125" style="550" customWidth="1"/>
    <col min="1547" max="1547" width="19.5703125" style="550" customWidth="1"/>
    <col min="1548" max="1548" width="15" style="550" customWidth="1"/>
    <col min="1549" max="1549" width="25.42578125" style="550" customWidth="1"/>
    <col min="1550" max="1791" width="12.5703125" style="550"/>
    <col min="1792" max="1792" width="67.7109375" style="550" customWidth="1"/>
    <col min="1793" max="1793" width="19.5703125" style="550" customWidth="1"/>
    <col min="1794" max="1794" width="2.5703125" style="550" customWidth="1"/>
    <col min="1795" max="1795" width="20.7109375" style="550" customWidth="1"/>
    <col min="1796" max="1796" width="21.5703125" style="550" customWidth="1"/>
    <col min="1797" max="1798" width="20.85546875" style="550" customWidth="1"/>
    <col min="1799" max="1799" width="4.7109375" style="550" customWidth="1"/>
    <col min="1800" max="1800" width="6.5703125" style="550" customWidth="1"/>
    <col min="1801" max="1801" width="14.85546875" style="550" bestFit="1" customWidth="1"/>
    <col min="1802" max="1802" width="21.5703125" style="550" customWidth="1"/>
    <col min="1803" max="1803" width="19.5703125" style="550" customWidth="1"/>
    <col min="1804" max="1804" width="15" style="550" customWidth="1"/>
    <col min="1805" max="1805" width="25.42578125" style="550" customWidth="1"/>
    <col min="1806" max="2047" width="12.5703125" style="550"/>
    <col min="2048" max="2048" width="67.7109375" style="550" customWidth="1"/>
    <col min="2049" max="2049" width="19.5703125" style="550" customWidth="1"/>
    <col min="2050" max="2050" width="2.5703125" style="550" customWidth="1"/>
    <col min="2051" max="2051" width="20.7109375" style="550" customWidth="1"/>
    <col min="2052" max="2052" width="21.5703125" style="550" customWidth="1"/>
    <col min="2053" max="2054" width="20.85546875" style="550" customWidth="1"/>
    <col min="2055" max="2055" width="4.7109375" style="550" customWidth="1"/>
    <col min="2056" max="2056" width="6.5703125" style="550" customWidth="1"/>
    <col min="2057" max="2057" width="14.85546875" style="550" bestFit="1" customWidth="1"/>
    <col min="2058" max="2058" width="21.5703125" style="550" customWidth="1"/>
    <col min="2059" max="2059" width="19.5703125" style="550" customWidth="1"/>
    <col min="2060" max="2060" width="15" style="550" customWidth="1"/>
    <col min="2061" max="2061" width="25.42578125" style="550" customWidth="1"/>
    <col min="2062" max="2303" width="12.5703125" style="550"/>
    <col min="2304" max="2304" width="67.7109375" style="550" customWidth="1"/>
    <col min="2305" max="2305" width="19.5703125" style="550" customWidth="1"/>
    <col min="2306" max="2306" width="2.5703125" style="550" customWidth="1"/>
    <col min="2307" max="2307" width="20.7109375" style="550" customWidth="1"/>
    <col min="2308" max="2308" width="21.5703125" style="550" customWidth="1"/>
    <col min="2309" max="2310" width="20.85546875" style="550" customWidth="1"/>
    <col min="2311" max="2311" width="4.7109375" style="550" customWidth="1"/>
    <col min="2312" max="2312" width="6.5703125" style="550" customWidth="1"/>
    <col min="2313" max="2313" width="14.85546875" style="550" bestFit="1" customWidth="1"/>
    <col min="2314" max="2314" width="21.5703125" style="550" customWidth="1"/>
    <col min="2315" max="2315" width="19.5703125" style="550" customWidth="1"/>
    <col min="2316" max="2316" width="15" style="550" customWidth="1"/>
    <col min="2317" max="2317" width="25.42578125" style="550" customWidth="1"/>
    <col min="2318" max="2559" width="12.5703125" style="550"/>
    <col min="2560" max="2560" width="67.7109375" style="550" customWidth="1"/>
    <col min="2561" max="2561" width="19.5703125" style="550" customWidth="1"/>
    <col min="2562" max="2562" width="2.5703125" style="550" customWidth="1"/>
    <col min="2563" max="2563" width="20.7109375" style="550" customWidth="1"/>
    <col min="2564" max="2564" width="21.5703125" style="550" customWidth="1"/>
    <col min="2565" max="2566" width="20.85546875" style="550" customWidth="1"/>
    <col min="2567" max="2567" width="4.7109375" style="550" customWidth="1"/>
    <col min="2568" max="2568" width="6.5703125" style="550" customWidth="1"/>
    <col min="2569" max="2569" width="14.85546875" style="550" bestFit="1" customWidth="1"/>
    <col min="2570" max="2570" width="21.5703125" style="550" customWidth="1"/>
    <col min="2571" max="2571" width="19.5703125" style="550" customWidth="1"/>
    <col min="2572" max="2572" width="15" style="550" customWidth="1"/>
    <col min="2573" max="2573" width="25.42578125" style="550" customWidth="1"/>
    <col min="2574" max="2815" width="12.5703125" style="550"/>
    <col min="2816" max="2816" width="67.7109375" style="550" customWidth="1"/>
    <col min="2817" max="2817" width="19.5703125" style="550" customWidth="1"/>
    <col min="2818" max="2818" width="2.5703125" style="550" customWidth="1"/>
    <col min="2819" max="2819" width="20.7109375" style="550" customWidth="1"/>
    <col min="2820" max="2820" width="21.5703125" style="550" customWidth="1"/>
    <col min="2821" max="2822" width="20.85546875" style="550" customWidth="1"/>
    <col min="2823" max="2823" width="4.7109375" style="550" customWidth="1"/>
    <col min="2824" max="2824" width="6.5703125" style="550" customWidth="1"/>
    <col min="2825" max="2825" width="14.85546875" style="550" bestFit="1" customWidth="1"/>
    <col min="2826" max="2826" width="21.5703125" style="550" customWidth="1"/>
    <col min="2827" max="2827" width="19.5703125" style="550" customWidth="1"/>
    <col min="2828" max="2828" width="15" style="550" customWidth="1"/>
    <col min="2829" max="2829" width="25.42578125" style="550" customWidth="1"/>
    <col min="2830" max="3071" width="12.5703125" style="550"/>
    <col min="3072" max="3072" width="67.7109375" style="550" customWidth="1"/>
    <col min="3073" max="3073" width="19.5703125" style="550" customWidth="1"/>
    <col min="3074" max="3074" width="2.5703125" style="550" customWidth="1"/>
    <col min="3075" max="3075" width="20.7109375" style="550" customWidth="1"/>
    <col min="3076" max="3076" width="21.5703125" style="550" customWidth="1"/>
    <col min="3077" max="3078" width="20.85546875" style="550" customWidth="1"/>
    <col min="3079" max="3079" width="4.7109375" style="550" customWidth="1"/>
    <col min="3080" max="3080" width="6.5703125" style="550" customWidth="1"/>
    <col min="3081" max="3081" width="14.85546875" style="550" bestFit="1" customWidth="1"/>
    <col min="3082" max="3082" width="21.5703125" style="550" customWidth="1"/>
    <col min="3083" max="3083" width="19.5703125" style="550" customWidth="1"/>
    <col min="3084" max="3084" width="15" style="550" customWidth="1"/>
    <col min="3085" max="3085" width="25.42578125" style="550" customWidth="1"/>
    <col min="3086" max="3327" width="12.5703125" style="550"/>
    <col min="3328" max="3328" width="67.7109375" style="550" customWidth="1"/>
    <col min="3329" max="3329" width="19.5703125" style="550" customWidth="1"/>
    <col min="3330" max="3330" width="2.5703125" style="550" customWidth="1"/>
    <col min="3331" max="3331" width="20.7109375" style="550" customWidth="1"/>
    <col min="3332" max="3332" width="21.5703125" style="550" customWidth="1"/>
    <col min="3333" max="3334" width="20.85546875" style="550" customWidth="1"/>
    <col min="3335" max="3335" width="4.7109375" style="550" customWidth="1"/>
    <col min="3336" max="3336" width="6.5703125" style="550" customWidth="1"/>
    <col min="3337" max="3337" width="14.85546875" style="550" bestFit="1" customWidth="1"/>
    <col min="3338" max="3338" width="21.5703125" style="550" customWidth="1"/>
    <col min="3339" max="3339" width="19.5703125" style="550" customWidth="1"/>
    <col min="3340" max="3340" width="15" style="550" customWidth="1"/>
    <col min="3341" max="3341" width="25.42578125" style="550" customWidth="1"/>
    <col min="3342" max="3583" width="12.5703125" style="550"/>
    <col min="3584" max="3584" width="67.7109375" style="550" customWidth="1"/>
    <col min="3585" max="3585" width="19.5703125" style="550" customWidth="1"/>
    <col min="3586" max="3586" width="2.5703125" style="550" customWidth="1"/>
    <col min="3587" max="3587" width="20.7109375" style="550" customWidth="1"/>
    <col min="3588" max="3588" width="21.5703125" style="550" customWidth="1"/>
    <col min="3589" max="3590" width="20.85546875" style="550" customWidth="1"/>
    <col min="3591" max="3591" width="4.7109375" style="550" customWidth="1"/>
    <col min="3592" max="3592" width="6.5703125" style="550" customWidth="1"/>
    <col min="3593" max="3593" width="14.85546875" style="550" bestFit="1" customWidth="1"/>
    <col min="3594" max="3594" width="21.5703125" style="550" customWidth="1"/>
    <col min="3595" max="3595" width="19.5703125" style="550" customWidth="1"/>
    <col min="3596" max="3596" width="15" style="550" customWidth="1"/>
    <col min="3597" max="3597" width="25.42578125" style="550" customWidth="1"/>
    <col min="3598" max="3839" width="12.5703125" style="550"/>
    <col min="3840" max="3840" width="67.7109375" style="550" customWidth="1"/>
    <col min="3841" max="3841" width="19.5703125" style="550" customWidth="1"/>
    <col min="3842" max="3842" width="2.5703125" style="550" customWidth="1"/>
    <col min="3843" max="3843" width="20.7109375" style="550" customWidth="1"/>
    <col min="3844" max="3844" width="21.5703125" style="550" customWidth="1"/>
    <col min="3845" max="3846" width="20.85546875" style="550" customWidth="1"/>
    <col min="3847" max="3847" width="4.7109375" style="550" customWidth="1"/>
    <col min="3848" max="3848" width="6.5703125" style="550" customWidth="1"/>
    <col min="3849" max="3849" width="14.85546875" style="550" bestFit="1" customWidth="1"/>
    <col min="3850" max="3850" width="21.5703125" style="550" customWidth="1"/>
    <col min="3851" max="3851" width="19.5703125" style="550" customWidth="1"/>
    <col min="3852" max="3852" width="15" style="550" customWidth="1"/>
    <col min="3853" max="3853" width="25.42578125" style="550" customWidth="1"/>
    <col min="3854" max="4095" width="12.5703125" style="550"/>
    <col min="4096" max="4096" width="67.7109375" style="550" customWidth="1"/>
    <col min="4097" max="4097" width="19.5703125" style="550" customWidth="1"/>
    <col min="4098" max="4098" width="2.5703125" style="550" customWidth="1"/>
    <col min="4099" max="4099" width="20.7109375" style="550" customWidth="1"/>
    <col min="4100" max="4100" width="21.5703125" style="550" customWidth="1"/>
    <col min="4101" max="4102" width="20.85546875" style="550" customWidth="1"/>
    <col min="4103" max="4103" width="4.7109375" style="550" customWidth="1"/>
    <col min="4104" max="4104" width="6.5703125" style="550" customWidth="1"/>
    <col min="4105" max="4105" width="14.85546875" style="550" bestFit="1" customWidth="1"/>
    <col min="4106" max="4106" width="21.5703125" style="550" customWidth="1"/>
    <col min="4107" max="4107" width="19.5703125" style="550" customWidth="1"/>
    <col min="4108" max="4108" width="15" style="550" customWidth="1"/>
    <col min="4109" max="4109" width="25.42578125" style="550" customWidth="1"/>
    <col min="4110" max="4351" width="12.5703125" style="550"/>
    <col min="4352" max="4352" width="67.7109375" style="550" customWidth="1"/>
    <col min="4353" max="4353" width="19.5703125" style="550" customWidth="1"/>
    <col min="4354" max="4354" width="2.5703125" style="550" customWidth="1"/>
    <col min="4355" max="4355" width="20.7109375" style="550" customWidth="1"/>
    <col min="4356" max="4356" width="21.5703125" style="550" customWidth="1"/>
    <col min="4357" max="4358" width="20.85546875" style="550" customWidth="1"/>
    <col min="4359" max="4359" width="4.7109375" style="550" customWidth="1"/>
    <col min="4360" max="4360" width="6.5703125" style="550" customWidth="1"/>
    <col min="4361" max="4361" width="14.85546875" style="550" bestFit="1" customWidth="1"/>
    <col min="4362" max="4362" width="21.5703125" style="550" customWidth="1"/>
    <col min="4363" max="4363" width="19.5703125" style="550" customWidth="1"/>
    <col min="4364" max="4364" width="15" style="550" customWidth="1"/>
    <col min="4365" max="4365" width="25.42578125" style="550" customWidth="1"/>
    <col min="4366" max="4607" width="12.5703125" style="550"/>
    <col min="4608" max="4608" width="67.7109375" style="550" customWidth="1"/>
    <col min="4609" max="4609" width="19.5703125" style="550" customWidth="1"/>
    <col min="4610" max="4610" width="2.5703125" style="550" customWidth="1"/>
    <col min="4611" max="4611" width="20.7109375" style="550" customWidth="1"/>
    <col min="4612" max="4612" width="21.5703125" style="550" customWidth="1"/>
    <col min="4613" max="4614" width="20.85546875" style="550" customWidth="1"/>
    <col min="4615" max="4615" width="4.7109375" style="550" customWidth="1"/>
    <col min="4616" max="4616" width="6.5703125" style="550" customWidth="1"/>
    <col min="4617" max="4617" width="14.85546875" style="550" bestFit="1" customWidth="1"/>
    <col min="4618" max="4618" width="21.5703125" style="550" customWidth="1"/>
    <col min="4619" max="4619" width="19.5703125" style="550" customWidth="1"/>
    <col min="4620" max="4620" width="15" style="550" customWidth="1"/>
    <col min="4621" max="4621" width="25.42578125" style="550" customWidth="1"/>
    <col min="4622" max="4863" width="12.5703125" style="550"/>
    <col min="4864" max="4864" width="67.7109375" style="550" customWidth="1"/>
    <col min="4865" max="4865" width="19.5703125" style="550" customWidth="1"/>
    <col min="4866" max="4866" width="2.5703125" style="550" customWidth="1"/>
    <col min="4867" max="4867" width="20.7109375" style="550" customWidth="1"/>
    <col min="4868" max="4868" width="21.5703125" style="550" customWidth="1"/>
    <col min="4869" max="4870" width="20.85546875" style="550" customWidth="1"/>
    <col min="4871" max="4871" width="4.7109375" style="550" customWidth="1"/>
    <col min="4872" max="4872" width="6.5703125" style="550" customWidth="1"/>
    <col min="4873" max="4873" width="14.85546875" style="550" bestFit="1" customWidth="1"/>
    <col min="4874" max="4874" width="21.5703125" style="550" customWidth="1"/>
    <col min="4875" max="4875" width="19.5703125" style="550" customWidth="1"/>
    <col min="4876" max="4876" width="15" style="550" customWidth="1"/>
    <col min="4877" max="4877" width="25.42578125" style="550" customWidth="1"/>
    <col min="4878" max="5119" width="12.5703125" style="550"/>
    <col min="5120" max="5120" width="67.7109375" style="550" customWidth="1"/>
    <col min="5121" max="5121" width="19.5703125" style="550" customWidth="1"/>
    <col min="5122" max="5122" width="2.5703125" style="550" customWidth="1"/>
    <col min="5123" max="5123" width="20.7109375" style="550" customWidth="1"/>
    <col min="5124" max="5124" width="21.5703125" style="550" customWidth="1"/>
    <col min="5125" max="5126" width="20.85546875" style="550" customWidth="1"/>
    <col min="5127" max="5127" width="4.7109375" style="550" customWidth="1"/>
    <col min="5128" max="5128" width="6.5703125" style="550" customWidth="1"/>
    <col min="5129" max="5129" width="14.85546875" style="550" bestFit="1" customWidth="1"/>
    <col min="5130" max="5130" width="21.5703125" style="550" customWidth="1"/>
    <col min="5131" max="5131" width="19.5703125" style="550" customWidth="1"/>
    <col min="5132" max="5132" width="15" style="550" customWidth="1"/>
    <col min="5133" max="5133" width="25.42578125" style="550" customWidth="1"/>
    <col min="5134" max="5375" width="12.5703125" style="550"/>
    <col min="5376" max="5376" width="67.7109375" style="550" customWidth="1"/>
    <col min="5377" max="5377" width="19.5703125" style="550" customWidth="1"/>
    <col min="5378" max="5378" width="2.5703125" style="550" customWidth="1"/>
    <col min="5379" max="5379" width="20.7109375" style="550" customWidth="1"/>
    <col min="5380" max="5380" width="21.5703125" style="550" customWidth="1"/>
    <col min="5381" max="5382" width="20.85546875" style="550" customWidth="1"/>
    <col min="5383" max="5383" width="4.7109375" style="550" customWidth="1"/>
    <col min="5384" max="5384" width="6.5703125" style="550" customWidth="1"/>
    <col min="5385" max="5385" width="14.85546875" style="550" bestFit="1" customWidth="1"/>
    <col min="5386" max="5386" width="21.5703125" style="550" customWidth="1"/>
    <col min="5387" max="5387" width="19.5703125" style="550" customWidth="1"/>
    <col min="5388" max="5388" width="15" style="550" customWidth="1"/>
    <col min="5389" max="5389" width="25.42578125" style="550" customWidth="1"/>
    <col min="5390" max="5631" width="12.5703125" style="550"/>
    <col min="5632" max="5632" width="67.7109375" style="550" customWidth="1"/>
    <col min="5633" max="5633" width="19.5703125" style="550" customWidth="1"/>
    <col min="5634" max="5634" width="2.5703125" style="550" customWidth="1"/>
    <col min="5635" max="5635" width="20.7109375" style="550" customWidth="1"/>
    <col min="5636" max="5636" width="21.5703125" style="550" customWidth="1"/>
    <col min="5637" max="5638" width="20.85546875" style="550" customWidth="1"/>
    <col min="5639" max="5639" width="4.7109375" style="550" customWidth="1"/>
    <col min="5640" max="5640" width="6.5703125" style="550" customWidth="1"/>
    <col min="5641" max="5641" width="14.85546875" style="550" bestFit="1" customWidth="1"/>
    <col min="5642" max="5642" width="21.5703125" style="550" customWidth="1"/>
    <col min="5643" max="5643" width="19.5703125" style="550" customWidth="1"/>
    <col min="5644" max="5644" width="15" style="550" customWidth="1"/>
    <col min="5645" max="5645" width="25.42578125" style="550" customWidth="1"/>
    <col min="5646" max="5887" width="12.5703125" style="550"/>
    <col min="5888" max="5888" width="67.7109375" style="550" customWidth="1"/>
    <col min="5889" max="5889" width="19.5703125" style="550" customWidth="1"/>
    <col min="5890" max="5890" width="2.5703125" style="550" customWidth="1"/>
    <col min="5891" max="5891" width="20.7109375" style="550" customWidth="1"/>
    <col min="5892" max="5892" width="21.5703125" style="550" customWidth="1"/>
    <col min="5893" max="5894" width="20.85546875" style="550" customWidth="1"/>
    <col min="5895" max="5895" width="4.7109375" style="550" customWidth="1"/>
    <col min="5896" max="5896" width="6.5703125" style="550" customWidth="1"/>
    <col min="5897" max="5897" width="14.85546875" style="550" bestFit="1" customWidth="1"/>
    <col min="5898" max="5898" width="21.5703125" style="550" customWidth="1"/>
    <col min="5899" max="5899" width="19.5703125" style="550" customWidth="1"/>
    <col min="5900" max="5900" width="15" style="550" customWidth="1"/>
    <col min="5901" max="5901" width="25.42578125" style="550" customWidth="1"/>
    <col min="5902" max="6143" width="12.5703125" style="550"/>
    <col min="6144" max="6144" width="67.7109375" style="550" customWidth="1"/>
    <col min="6145" max="6145" width="19.5703125" style="550" customWidth="1"/>
    <col min="6146" max="6146" width="2.5703125" style="550" customWidth="1"/>
    <col min="6147" max="6147" width="20.7109375" style="550" customWidth="1"/>
    <col min="6148" max="6148" width="21.5703125" style="550" customWidth="1"/>
    <col min="6149" max="6150" width="20.85546875" style="550" customWidth="1"/>
    <col min="6151" max="6151" width="4.7109375" style="550" customWidth="1"/>
    <col min="6152" max="6152" width="6.5703125" style="550" customWidth="1"/>
    <col min="6153" max="6153" width="14.85546875" style="550" bestFit="1" customWidth="1"/>
    <col min="6154" max="6154" width="21.5703125" style="550" customWidth="1"/>
    <col min="6155" max="6155" width="19.5703125" style="550" customWidth="1"/>
    <col min="6156" max="6156" width="15" style="550" customWidth="1"/>
    <col min="6157" max="6157" width="25.42578125" style="550" customWidth="1"/>
    <col min="6158" max="6399" width="12.5703125" style="550"/>
    <col min="6400" max="6400" width="67.7109375" style="550" customWidth="1"/>
    <col min="6401" max="6401" width="19.5703125" style="550" customWidth="1"/>
    <col min="6402" max="6402" width="2.5703125" style="550" customWidth="1"/>
    <col min="6403" max="6403" width="20.7109375" style="550" customWidth="1"/>
    <col min="6404" max="6404" width="21.5703125" style="550" customWidth="1"/>
    <col min="6405" max="6406" width="20.85546875" style="550" customWidth="1"/>
    <col min="6407" max="6407" width="4.7109375" style="550" customWidth="1"/>
    <col min="6408" max="6408" width="6.5703125" style="550" customWidth="1"/>
    <col min="6409" max="6409" width="14.85546875" style="550" bestFit="1" customWidth="1"/>
    <col min="6410" max="6410" width="21.5703125" style="550" customWidth="1"/>
    <col min="6411" max="6411" width="19.5703125" style="550" customWidth="1"/>
    <col min="6412" max="6412" width="15" style="550" customWidth="1"/>
    <col min="6413" max="6413" width="25.42578125" style="550" customWidth="1"/>
    <col min="6414" max="6655" width="12.5703125" style="550"/>
    <col min="6656" max="6656" width="67.7109375" style="550" customWidth="1"/>
    <col min="6657" max="6657" width="19.5703125" style="550" customWidth="1"/>
    <col min="6658" max="6658" width="2.5703125" style="550" customWidth="1"/>
    <col min="6659" max="6659" width="20.7109375" style="550" customWidth="1"/>
    <col min="6660" max="6660" width="21.5703125" style="550" customWidth="1"/>
    <col min="6661" max="6662" width="20.85546875" style="550" customWidth="1"/>
    <col min="6663" max="6663" width="4.7109375" style="550" customWidth="1"/>
    <col min="6664" max="6664" width="6.5703125" style="550" customWidth="1"/>
    <col min="6665" max="6665" width="14.85546875" style="550" bestFit="1" customWidth="1"/>
    <col min="6666" max="6666" width="21.5703125" style="550" customWidth="1"/>
    <col min="6667" max="6667" width="19.5703125" style="550" customWidth="1"/>
    <col min="6668" max="6668" width="15" style="550" customWidth="1"/>
    <col min="6669" max="6669" width="25.42578125" style="550" customWidth="1"/>
    <col min="6670" max="6911" width="12.5703125" style="550"/>
    <col min="6912" max="6912" width="67.7109375" style="550" customWidth="1"/>
    <col min="6913" max="6913" width="19.5703125" style="550" customWidth="1"/>
    <col min="6914" max="6914" width="2.5703125" style="550" customWidth="1"/>
    <col min="6915" max="6915" width="20.7109375" style="550" customWidth="1"/>
    <col min="6916" max="6916" width="21.5703125" style="550" customWidth="1"/>
    <col min="6917" max="6918" width="20.85546875" style="550" customWidth="1"/>
    <col min="6919" max="6919" width="4.7109375" style="550" customWidth="1"/>
    <col min="6920" max="6920" width="6.5703125" style="550" customWidth="1"/>
    <col min="6921" max="6921" width="14.85546875" style="550" bestFit="1" customWidth="1"/>
    <col min="6922" max="6922" width="21.5703125" style="550" customWidth="1"/>
    <col min="6923" max="6923" width="19.5703125" style="550" customWidth="1"/>
    <col min="6924" max="6924" width="15" style="550" customWidth="1"/>
    <col min="6925" max="6925" width="25.42578125" style="550" customWidth="1"/>
    <col min="6926" max="7167" width="12.5703125" style="550"/>
    <col min="7168" max="7168" width="67.7109375" style="550" customWidth="1"/>
    <col min="7169" max="7169" width="19.5703125" style="550" customWidth="1"/>
    <col min="7170" max="7170" width="2.5703125" style="550" customWidth="1"/>
    <col min="7171" max="7171" width="20.7109375" style="550" customWidth="1"/>
    <col min="7172" max="7172" width="21.5703125" style="550" customWidth="1"/>
    <col min="7173" max="7174" width="20.85546875" style="550" customWidth="1"/>
    <col min="7175" max="7175" width="4.7109375" style="550" customWidth="1"/>
    <col min="7176" max="7176" width="6.5703125" style="550" customWidth="1"/>
    <col min="7177" max="7177" width="14.85546875" style="550" bestFit="1" customWidth="1"/>
    <col min="7178" max="7178" width="21.5703125" style="550" customWidth="1"/>
    <col min="7179" max="7179" width="19.5703125" style="550" customWidth="1"/>
    <col min="7180" max="7180" width="15" style="550" customWidth="1"/>
    <col min="7181" max="7181" width="25.42578125" style="550" customWidth="1"/>
    <col min="7182" max="7423" width="12.5703125" style="550"/>
    <col min="7424" max="7424" width="67.7109375" style="550" customWidth="1"/>
    <col min="7425" max="7425" width="19.5703125" style="550" customWidth="1"/>
    <col min="7426" max="7426" width="2.5703125" style="550" customWidth="1"/>
    <col min="7427" max="7427" width="20.7109375" style="550" customWidth="1"/>
    <col min="7428" max="7428" width="21.5703125" style="550" customWidth="1"/>
    <col min="7429" max="7430" width="20.85546875" style="550" customWidth="1"/>
    <col min="7431" max="7431" width="4.7109375" style="550" customWidth="1"/>
    <col min="7432" max="7432" width="6.5703125" style="550" customWidth="1"/>
    <col min="7433" max="7433" width="14.85546875" style="550" bestFit="1" customWidth="1"/>
    <col min="7434" max="7434" width="21.5703125" style="550" customWidth="1"/>
    <col min="7435" max="7435" width="19.5703125" style="550" customWidth="1"/>
    <col min="7436" max="7436" width="15" style="550" customWidth="1"/>
    <col min="7437" max="7437" width="25.42578125" style="550" customWidth="1"/>
    <col min="7438" max="7679" width="12.5703125" style="550"/>
    <col min="7680" max="7680" width="67.7109375" style="550" customWidth="1"/>
    <col min="7681" max="7681" width="19.5703125" style="550" customWidth="1"/>
    <col min="7682" max="7682" width="2.5703125" style="550" customWidth="1"/>
    <col min="7683" max="7683" width="20.7109375" style="550" customWidth="1"/>
    <col min="7684" max="7684" width="21.5703125" style="550" customWidth="1"/>
    <col min="7685" max="7686" width="20.85546875" style="550" customWidth="1"/>
    <col min="7687" max="7687" width="4.7109375" style="550" customWidth="1"/>
    <col min="7688" max="7688" width="6.5703125" style="550" customWidth="1"/>
    <col min="7689" max="7689" width="14.85546875" style="550" bestFit="1" customWidth="1"/>
    <col min="7690" max="7690" width="21.5703125" style="550" customWidth="1"/>
    <col min="7691" max="7691" width="19.5703125" style="550" customWidth="1"/>
    <col min="7692" max="7692" width="15" style="550" customWidth="1"/>
    <col min="7693" max="7693" width="25.42578125" style="550" customWidth="1"/>
    <col min="7694" max="7935" width="12.5703125" style="550"/>
    <col min="7936" max="7936" width="67.7109375" style="550" customWidth="1"/>
    <col min="7937" max="7937" width="19.5703125" style="550" customWidth="1"/>
    <col min="7938" max="7938" width="2.5703125" style="550" customWidth="1"/>
    <col min="7939" max="7939" width="20.7109375" style="550" customWidth="1"/>
    <col min="7940" max="7940" width="21.5703125" style="550" customWidth="1"/>
    <col min="7941" max="7942" width="20.85546875" style="550" customWidth="1"/>
    <col min="7943" max="7943" width="4.7109375" style="550" customWidth="1"/>
    <col min="7944" max="7944" width="6.5703125" style="550" customWidth="1"/>
    <col min="7945" max="7945" width="14.85546875" style="550" bestFit="1" customWidth="1"/>
    <col min="7946" max="7946" width="21.5703125" style="550" customWidth="1"/>
    <col min="7947" max="7947" width="19.5703125" style="550" customWidth="1"/>
    <col min="7948" max="7948" width="15" style="550" customWidth="1"/>
    <col min="7949" max="7949" width="25.42578125" style="550" customWidth="1"/>
    <col min="7950" max="8191" width="12.5703125" style="550"/>
    <col min="8192" max="8192" width="67.7109375" style="550" customWidth="1"/>
    <col min="8193" max="8193" width="19.5703125" style="550" customWidth="1"/>
    <col min="8194" max="8194" width="2.5703125" style="550" customWidth="1"/>
    <col min="8195" max="8195" width="20.7109375" style="550" customWidth="1"/>
    <col min="8196" max="8196" width="21.5703125" style="550" customWidth="1"/>
    <col min="8197" max="8198" width="20.85546875" style="550" customWidth="1"/>
    <col min="8199" max="8199" width="4.7109375" style="550" customWidth="1"/>
    <col min="8200" max="8200" width="6.5703125" style="550" customWidth="1"/>
    <col min="8201" max="8201" width="14.85546875" style="550" bestFit="1" customWidth="1"/>
    <col min="8202" max="8202" width="21.5703125" style="550" customWidth="1"/>
    <col min="8203" max="8203" width="19.5703125" style="550" customWidth="1"/>
    <col min="8204" max="8204" width="15" style="550" customWidth="1"/>
    <col min="8205" max="8205" width="25.42578125" style="550" customWidth="1"/>
    <col min="8206" max="8447" width="12.5703125" style="550"/>
    <col min="8448" max="8448" width="67.7109375" style="550" customWidth="1"/>
    <col min="8449" max="8449" width="19.5703125" style="550" customWidth="1"/>
    <col min="8450" max="8450" width="2.5703125" style="550" customWidth="1"/>
    <col min="8451" max="8451" width="20.7109375" style="550" customWidth="1"/>
    <col min="8452" max="8452" width="21.5703125" style="550" customWidth="1"/>
    <col min="8453" max="8454" width="20.85546875" style="550" customWidth="1"/>
    <col min="8455" max="8455" width="4.7109375" style="550" customWidth="1"/>
    <col min="8456" max="8456" width="6.5703125" style="550" customWidth="1"/>
    <col min="8457" max="8457" width="14.85546875" style="550" bestFit="1" customWidth="1"/>
    <col min="8458" max="8458" width="21.5703125" style="550" customWidth="1"/>
    <col min="8459" max="8459" width="19.5703125" style="550" customWidth="1"/>
    <col min="8460" max="8460" width="15" style="550" customWidth="1"/>
    <col min="8461" max="8461" width="25.42578125" style="550" customWidth="1"/>
    <col min="8462" max="8703" width="12.5703125" style="550"/>
    <col min="8704" max="8704" width="67.7109375" style="550" customWidth="1"/>
    <col min="8705" max="8705" width="19.5703125" style="550" customWidth="1"/>
    <col min="8706" max="8706" width="2.5703125" style="550" customWidth="1"/>
    <col min="8707" max="8707" width="20.7109375" style="550" customWidth="1"/>
    <col min="8708" max="8708" width="21.5703125" style="550" customWidth="1"/>
    <col min="8709" max="8710" width="20.85546875" style="550" customWidth="1"/>
    <col min="8711" max="8711" width="4.7109375" style="550" customWidth="1"/>
    <col min="8712" max="8712" width="6.5703125" style="550" customWidth="1"/>
    <col min="8713" max="8713" width="14.85546875" style="550" bestFit="1" customWidth="1"/>
    <col min="8714" max="8714" width="21.5703125" style="550" customWidth="1"/>
    <col min="8715" max="8715" width="19.5703125" style="550" customWidth="1"/>
    <col min="8716" max="8716" width="15" style="550" customWidth="1"/>
    <col min="8717" max="8717" width="25.42578125" style="550" customWidth="1"/>
    <col min="8718" max="8959" width="12.5703125" style="550"/>
    <col min="8960" max="8960" width="67.7109375" style="550" customWidth="1"/>
    <col min="8961" max="8961" width="19.5703125" style="550" customWidth="1"/>
    <col min="8962" max="8962" width="2.5703125" style="550" customWidth="1"/>
    <col min="8963" max="8963" width="20.7109375" style="550" customWidth="1"/>
    <col min="8964" max="8964" width="21.5703125" style="550" customWidth="1"/>
    <col min="8965" max="8966" width="20.85546875" style="550" customWidth="1"/>
    <col min="8967" max="8967" width="4.7109375" style="550" customWidth="1"/>
    <col min="8968" max="8968" width="6.5703125" style="550" customWidth="1"/>
    <col min="8969" max="8969" width="14.85546875" style="550" bestFit="1" customWidth="1"/>
    <col min="8970" max="8970" width="21.5703125" style="550" customWidth="1"/>
    <col min="8971" max="8971" width="19.5703125" style="550" customWidth="1"/>
    <col min="8972" max="8972" width="15" style="550" customWidth="1"/>
    <col min="8973" max="8973" width="25.42578125" style="550" customWidth="1"/>
    <col min="8974" max="9215" width="12.5703125" style="550"/>
    <col min="9216" max="9216" width="67.7109375" style="550" customWidth="1"/>
    <col min="9217" max="9217" width="19.5703125" style="550" customWidth="1"/>
    <col min="9218" max="9218" width="2.5703125" style="550" customWidth="1"/>
    <col min="9219" max="9219" width="20.7109375" style="550" customWidth="1"/>
    <col min="9220" max="9220" width="21.5703125" style="550" customWidth="1"/>
    <col min="9221" max="9222" width="20.85546875" style="550" customWidth="1"/>
    <col min="9223" max="9223" width="4.7109375" style="550" customWidth="1"/>
    <col min="9224" max="9224" width="6.5703125" style="550" customWidth="1"/>
    <col min="9225" max="9225" width="14.85546875" style="550" bestFit="1" customWidth="1"/>
    <col min="9226" max="9226" width="21.5703125" style="550" customWidth="1"/>
    <col min="9227" max="9227" width="19.5703125" style="550" customWidth="1"/>
    <col min="9228" max="9228" width="15" style="550" customWidth="1"/>
    <col min="9229" max="9229" width="25.42578125" style="550" customWidth="1"/>
    <col min="9230" max="9471" width="12.5703125" style="550"/>
    <col min="9472" max="9472" width="67.7109375" style="550" customWidth="1"/>
    <col min="9473" max="9473" width="19.5703125" style="550" customWidth="1"/>
    <col min="9474" max="9474" width="2.5703125" style="550" customWidth="1"/>
    <col min="9475" max="9475" width="20.7109375" style="550" customWidth="1"/>
    <col min="9476" max="9476" width="21.5703125" style="550" customWidth="1"/>
    <col min="9477" max="9478" width="20.85546875" style="550" customWidth="1"/>
    <col min="9479" max="9479" width="4.7109375" style="550" customWidth="1"/>
    <col min="9480" max="9480" width="6.5703125" style="550" customWidth="1"/>
    <col min="9481" max="9481" width="14.85546875" style="550" bestFit="1" customWidth="1"/>
    <col min="9482" max="9482" width="21.5703125" style="550" customWidth="1"/>
    <col min="9483" max="9483" width="19.5703125" style="550" customWidth="1"/>
    <col min="9484" max="9484" width="15" style="550" customWidth="1"/>
    <col min="9485" max="9485" width="25.42578125" style="550" customWidth="1"/>
    <col min="9486" max="9727" width="12.5703125" style="550"/>
    <col min="9728" max="9728" width="67.7109375" style="550" customWidth="1"/>
    <col min="9729" max="9729" width="19.5703125" style="550" customWidth="1"/>
    <col min="9730" max="9730" width="2.5703125" style="550" customWidth="1"/>
    <col min="9731" max="9731" width="20.7109375" style="550" customWidth="1"/>
    <col min="9732" max="9732" width="21.5703125" style="550" customWidth="1"/>
    <col min="9733" max="9734" width="20.85546875" style="550" customWidth="1"/>
    <col min="9735" max="9735" width="4.7109375" style="550" customWidth="1"/>
    <col min="9736" max="9736" width="6.5703125" style="550" customWidth="1"/>
    <col min="9737" max="9737" width="14.85546875" style="550" bestFit="1" customWidth="1"/>
    <col min="9738" max="9738" width="21.5703125" style="550" customWidth="1"/>
    <col min="9739" max="9739" width="19.5703125" style="550" customWidth="1"/>
    <col min="9740" max="9740" width="15" style="550" customWidth="1"/>
    <col min="9741" max="9741" width="25.42578125" style="550" customWidth="1"/>
    <col min="9742" max="9983" width="12.5703125" style="550"/>
    <col min="9984" max="9984" width="67.7109375" style="550" customWidth="1"/>
    <col min="9985" max="9985" width="19.5703125" style="550" customWidth="1"/>
    <col min="9986" max="9986" width="2.5703125" style="550" customWidth="1"/>
    <col min="9987" max="9987" width="20.7109375" style="550" customWidth="1"/>
    <col min="9988" max="9988" width="21.5703125" style="550" customWidth="1"/>
    <col min="9989" max="9990" width="20.85546875" style="550" customWidth="1"/>
    <col min="9991" max="9991" width="4.7109375" style="550" customWidth="1"/>
    <col min="9992" max="9992" width="6.5703125" style="550" customWidth="1"/>
    <col min="9993" max="9993" width="14.85546875" style="550" bestFit="1" customWidth="1"/>
    <col min="9994" max="9994" width="21.5703125" style="550" customWidth="1"/>
    <col min="9995" max="9995" width="19.5703125" style="550" customWidth="1"/>
    <col min="9996" max="9996" width="15" style="550" customWidth="1"/>
    <col min="9997" max="9997" width="25.42578125" style="550" customWidth="1"/>
    <col min="9998" max="10239" width="12.5703125" style="550"/>
    <col min="10240" max="10240" width="67.7109375" style="550" customWidth="1"/>
    <col min="10241" max="10241" width="19.5703125" style="550" customWidth="1"/>
    <col min="10242" max="10242" width="2.5703125" style="550" customWidth="1"/>
    <col min="10243" max="10243" width="20.7109375" style="550" customWidth="1"/>
    <col min="10244" max="10244" width="21.5703125" style="550" customWidth="1"/>
    <col min="10245" max="10246" width="20.85546875" style="550" customWidth="1"/>
    <col min="10247" max="10247" width="4.7109375" style="550" customWidth="1"/>
    <col min="10248" max="10248" width="6.5703125" style="550" customWidth="1"/>
    <col min="10249" max="10249" width="14.85546875" style="550" bestFit="1" customWidth="1"/>
    <col min="10250" max="10250" width="21.5703125" style="550" customWidth="1"/>
    <col min="10251" max="10251" width="19.5703125" style="550" customWidth="1"/>
    <col min="10252" max="10252" width="15" style="550" customWidth="1"/>
    <col min="10253" max="10253" width="25.42578125" style="550" customWidth="1"/>
    <col min="10254" max="10495" width="12.5703125" style="550"/>
    <col min="10496" max="10496" width="67.7109375" style="550" customWidth="1"/>
    <col min="10497" max="10497" width="19.5703125" style="550" customWidth="1"/>
    <col min="10498" max="10498" width="2.5703125" style="550" customWidth="1"/>
    <col min="10499" max="10499" width="20.7109375" style="550" customWidth="1"/>
    <col min="10500" max="10500" width="21.5703125" style="550" customWidth="1"/>
    <col min="10501" max="10502" width="20.85546875" style="550" customWidth="1"/>
    <col min="10503" max="10503" width="4.7109375" style="550" customWidth="1"/>
    <col min="10504" max="10504" width="6.5703125" style="550" customWidth="1"/>
    <col min="10505" max="10505" width="14.85546875" style="550" bestFit="1" customWidth="1"/>
    <col min="10506" max="10506" width="21.5703125" style="550" customWidth="1"/>
    <col min="10507" max="10507" width="19.5703125" style="550" customWidth="1"/>
    <col min="10508" max="10508" width="15" style="550" customWidth="1"/>
    <col min="10509" max="10509" width="25.42578125" style="550" customWidth="1"/>
    <col min="10510" max="10751" width="12.5703125" style="550"/>
    <col min="10752" max="10752" width="67.7109375" style="550" customWidth="1"/>
    <col min="10753" max="10753" width="19.5703125" style="550" customWidth="1"/>
    <col min="10754" max="10754" width="2.5703125" style="550" customWidth="1"/>
    <col min="10755" max="10755" width="20.7109375" style="550" customWidth="1"/>
    <col min="10756" max="10756" width="21.5703125" style="550" customWidth="1"/>
    <col min="10757" max="10758" width="20.85546875" style="550" customWidth="1"/>
    <col min="10759" max="10759" width="4.7109375" style="550" customWidth="1"/>
    <col min="10760" max="10760" width="6.5703125" style="550" customWidth="1"/>
    <col min="10761" max="10761" width="14.85546875" style="550" bestFit="1" customWidth="1"/>
    <col min="10762" max="10762" width="21.5703125" style="550" customWidth="1"/>
    <col min="10763" max="10763" width="19.5703125" style="550" customWidth="1"/>
    <col min="10764" max="10764" width="15" style="550" customWidth="1"/>
    <col min="10765" max="10765" width="25.42578125" style="550" customWidth="1"/>
    <col min="10766" max="11007" width="12.5703125" style="550"/>
    <col min="11008" max="11008" width="67.7109375" style="550" customWidth="1"/>
    <col min="11009" max="11009" width="19.5703125" style="550" customWidth="1"/>
    <col min="11010" max="11010" width="2.5703125" style="550" customWidth="1"/>
    <col min="11011" max="11011" width="20.7109375" style="550" customWidth="1"/>
    <col min="11012" max="11012" width="21.5703125" style="550" customWidth="1"/>
    <col min="11013" max="11014" width="20.85546875" style="550" customWidth="1"/>
    <col min="11015" max="11015" width="4.7109375" style="550" customWidth="1"/>
    <col min="11016" max="11016" width="6.5703125" style="550" customWidth="1"/>
    <col min="11017" max="11017" width="14.85546875" style="550" bestFit="1" customWidth="1"/>
    <col min="11018" max="11018" width="21.5703125" style="550" customWidth="1"/>
    <col min="11019" max="11019" width="19.5703125" style="550" customWidth="1"/>
    <col min="11020" max="11020" width="15" style="550" customWidth="1"/>
    <col min="11021" max="11021" width="25.42578125" style="550" customWidth="1"/>
    <col min="11022" max="11263" width="12.5703125" style="550"/>
    <col min="11264" max="11264" width="67.7109375" style="550" customWidth="1"/>
    <col min="11265" max="11265" width="19.5703125" style="550" customWidth="1"/>
    <col min="11266" max="11266" width="2.5703125" style="550" customWidth="1"/>
    <col min="11267" max="11267" width="20.7109375" style="550" customWidth="1"/>
    <col min="11268" max="11268" width="21.5703125" style="550" customWidth="1"/>
    <col min="11269" max="11270" width="20.85546875" style="550" customWidth="1"/>
    <col min="11271" max="11271" width="4.7109375" style="550" customWidth="1"/>
    <col min="11272" max="11272" width="6.5703125" style="550" customWidth="1"/>
    <col min="11273" max="11273" width="14.85546875" style="550" bestFit="1" customWidth="1"/>
    <col min="11274" max="11274" width="21.5703125" style="550" customWidth="1"/>
    <col min="11275" max="11275" width="19.5703125" style="550" customWidth="1"/>
    <col min="11276" max="11276" width="15" style="550" customWidth="1"/>
    <col min="11277" max="11277" width="25.42578125" style="550" customWidth="1"/>
    <col min="11278" max="11519" width="12.5703125" style="550"/>
    <col min="11520" max="11520" width="67.7109375" style="550" customWidth="1"/>
    <col min="11521" max="11521" width="19.5703125" style="550" customWidth="1"/>
    <col min="11522" max="11522" width="2.5703125" style="550" customWidth="1"/>
    <col min="11523" max="11523" width="20.7109375" style="550" customWidth="1"/>
    <col min="11524" max="11524" width="21.5703125" style="550" customWidth="1"/>
    <col min="11525" max="11526" width="20.85546875" style="550" customWidth="1"/>
    <col min="11527" max="11527" width="4.7109375" style="550" customWidth="1"/>
    <col min="11528" max="11528" width="6.5703125" style="550" customWidth="1"/>
    <col min="11529" max="11529" width="14.85546875" style="550" bestFit="1" customWidth="1"/>
    <col min="11530" max="11530" width="21.5703125" style="550" customWidth="1"/>
    <col min="11531" max="11531" width="19.5703125" style="550" customWidth="1"/>
    <col min="11532" max="11532" width="15" style="550" customWidth="1"/>
    <col min="11533" max="11533" width="25.42578125" style="550" customWidth="1"/>
    <col min="11534" max="11775" width="12.5703125" style="550"/>
    <col min="11776" max="11776" width="67.7109375" style="550" customWidth="1"/>
    <col min="11777" max="11777" width="19.5703125" style="550" customWidth="1"/>
    <col min="11778" max="11778" width="2.5703125" style="550" customWidth="1"/>
    <col min="11779" max="11779" width="20.7109375" style="550" customWidth="1"/>
    <col min="11780" max="11780" width="21.5703125" style="550" customWidth="1"/>
    <col min="11781" max="11782" width="20.85546875" style="550" customWidth="1"/>
    <col min="11783" max="11783" width="4.7109375" style="550" customWidth="1"/>
    <col min="11784" max="11784" width="6.5703125" style="550" customWidth="1"/>
    <col min="11785" max="11785" width="14.85546875" style="550" bestFit="1" customWidth="1"/>
    <col min="11786" max="11786" width="21.5703125" style="550" customWidth="1"/>
    <col min="11787" max="11787" width="19.5703125" style="550" customWidth="1"/>
    <col min="11788" max="11788" width="15" style="550" customWidth="1"/>
    <col min="11789" max="11789" width="25.42578125" style="550" customWidth="1"/>
    <col min="11790" max="12031" width="12.5703125" style="550"/>
    <col min="12032" max="12032" width="67.7109375" style="550" customWidth="1"/>
    <col min="12033" max="12033" width="19.5703125" style="550" customWidth="1"/>
    <col min="12034" max="12034" width="2.5703125" style="550" customWidth="1"/>
    <col min="12035" max="12035" width="20.7109375" style="550" customWidth="1"/>
    <col min="12036" max="12036" width="21.5703125" style="550" customWidth="1"/>
    <col min="12037" max="12038" width="20.85546875" style="550" customWidth="1"/>
    <col min="12039" max="12039" width="4.7109375" style="550" customWidth="1"/>
    <col min="12040" max="12040" width="6.5703125" style="550" customWidth="1"/>
    <col min="12041" max="12041" width="14.85546875" style="550" bestFit="1" customWidth="1"/>
    <col min="12042" max="12042" width="21.5703125" style="550" customWidth="1"/>
    <col min="12043" max="12043" width="19.5703125" style="550" customWidth="1"/>
    <col min="12044" max="12044" width="15" style="550" customWidth="1"/>
    <col min="12045" max="12045" width="25.42578125" style="550" customWidth="1"/>
    <col min="12046" max="12287" width="12.5703125" style="550"/>
    <col min="12288" max="12288" width="67.7109375" style="550" customWidth="1"/>
    <col min="12289" max="12289" width="19.5703125" style="550" customWidth="1"/>
    <col min="12290" max="12290" width="2.5703125" style="550" customWidth="1"/>
    <col min="12291" max="12291" width="20.7109375" style="550" customWidth="1"/>
    <col min="12292" max="12292" width="21.5703125" style="550" customWidth="1"/>
    <col min="12293" max="12294" width="20.85546875" style="550" customWidth="1"/>
    <col min="12295" max="12295" width="4.7109375" style="550" customWidth="1"/>
    <col min="12296" max="12296" width="6.5703125" style="550" customWidth="1"/>
    <col min="12297" max="12297" width="14.85546875" style="550" bestFit="1" customWidth="1"/>
    <col min="12298" max="12298" width="21.5703125" style="550" customWidth="1"/>
    <col min="12299" max="12299" width="19.5703125" style="550" customWidth="1"/>
    <col min="12300" max="12300" width="15" style="550" customWidth="1"/>
    <col min="12301" max="12301" width="25.42578125" style="550" customWidth="1"/>
    <col min="12302" max="12543" width="12.5703125" style="550"/>
    <col min="12544" max="12544" width="67.7109375" style="550" customWidth="1"/>
    <col min="12545" max="12545" width="19.5703125" style="550" customWidth="1"/>
    <col min="12546" max="12546" width="2.5703125" style="550" customWidth="1"/>
    <col min="12547" max="12547" width="20.7109375" style="550" customWidth="1"/>
    <col min="12548" max="12548" width="21.5703125" style="550" customWidth="1"/>
    <col min="12549" max="12550" width="20.85546875" style="550" customWidth="1"/>
    <col min="12551" max="12551" width="4.7109375" style="550" customWidth="1"/>
    <col min="12552" max="12552" width="6.5703125" style="550" customWidth="1"/>
    <col min="12553" max="12553" width="14.85546875" style="550" bestFit="1" customWidth="1"/>
    <col min="12554" max="12554" width="21.5703125" style="550" customWidth="1"/>
    <col min="12555" max="12555" width="19.5703125" style="550" customWidth="1"/>
    <col min="12556" max="12556" width="15" style="550" customWidth="1"/>
    <col min="12557" max="12557" width="25.42578125" style="550" customWidth="1"/>
    <col min="12558" max="12799" width="12.5703125" style="550"/>
    <col min="12800" max="12800" width="67.7109375" style="550" customWidth="1"/>
    <col min="12801" max="12801" width="19.5703125" style="550" customWidth="1"/>
    <col min="12802" max="12802" width="2.5703125" style="550" customWidth="1"/>
    <col min="12803" max="12803" width="20.7109375" style="550" customWidth="1"/>
    <col min="12804" max="12804" width="21.5703125" style="550" customWidth="1"/>
    <col min="12805" max="12806" width="20.85546875" style="550" customWidth="1"/>
    <col min="12807" max="12807" width="4.7109375" style="550" customWidth="1"/>
    <col min="12808" max="12808" width="6.5703125" style="550" customWidth="1"/>
    <col min="12809" max="12809" width="14.85546875" style="550" bestFit="1" customWidth="1"/>
    <col min="12810" max="12810" width="21.5703125" style="550" customWidth="1"/>
    <col min="12811" max="12811" width="19.5703125" style="550" customWidth="1"/>
    <col min="12812" max="12812" width="15" style="550" customWidth="1"/>
    <col min="12813" max="12813" width="25.42578125" style="550" customWidth="1"/>
    <col min="12814" max="13055" width="12.5703125" style="550"/>
    <col min="13056" max="13056" width="67.7109375" style="550" customWidth="1"/>
    <col min="13057" max="13057" width="19.5703125" style="550" customWidth="1"/>
    <col min="13058" max="13058" width="2.5703125" style="550" customWidth="1"/>
    <col min="13059" max="13059" width="20.7109375" style="550" customWidth="1"/>
    <col min="13060" max="13060" width="21.5703125" style="550" customWidth="1"/>
    <col min="13061" max="13062" width="20.85546875" style="550" customWidth="1"/>
    <col min="13063" max="13063" width="4.7109375" style="550" customWidth="1"/>
    <col min="13064" max="13064" width="6.5703125" style="550" customWidth="1"/>
    <col min="13065" max="13065" width="14.85546875" style="550" bestFit="1" customWidth="1"/>
    <col min="13066" max="13066" width="21.5703125" style="550" customWidth="1"/>
    <col min="13067" max="13067" width="19.5703125" style="550" customWidth="1"/>
    <col min="13068" max="13068" width="15" style="550" customWidth="1"/>
    <col min="13069" max="13069" width="25.42578125" style="550" customWidth="1"/>
    <col min="13070" max="13311" width="12.5703125" style="550"/>
    <col min="13312" max="13312" width="67.7109375" style="550" customWidth="1"/>
    <col min="13313" max="13313" width="19.5703125" style="550" customWidth="1"/>
    <col min="13314" max="13314" width="2.5703125" style="550" customWidth="1"/>
    <col min="13315" max="13315" width="20.7109375" style="550" customWidth="1"/>
    <col min="13316" max="13316" width="21.5703125" style="550" customWidth="1"/>
    <col min="13317" max="13318" width="20.85546875" style="550" customWidth="1"/>
    <col min="13319" max="13319" width="4.7109375" style="550" customWidth="1"/>
    <col min="13320" max="13320" width="6.5703125" style="550" customWidth="1"/>
    <col min="13321" max="13321" width="14.85546875" style="550" bestFit="1" customWidth="1"/>
    <col min="13322" max="13322" width="21.5703125" style="550" customWidth="1"/>
    <col min="13323" max="13323" width="19.5703125" style="550" customWidth="1"/>
    <col min="13324" max="13324" width="15" style="550" customWidth="1"/>
    <col min="13325" max="13325" width="25.42578125" style="550" customWidth="1"/>
    <col min="13326" max="13567" width="12.5703125" style="550"/>
    <col min="13568" max="13568" width="67.7109375" style="550" customWidth="1"/>
    <col min="13569" max="13569" width="19.5703125" style="550" customWidth="1"/>
    <col min="13570" max="13570" width="2.5703125" style="550" customWidth="1"/>
    <col min="13571" max="13571" width="20.7109375" style="550" customWidth="1"/>
    <col min="13572" max="13572" width="21.5703125" style="550" customWidth="1"/>
    <col min="13573" max="13574" width="20.85546875" style="550" customWidth="1"/>
    <col min="13575" max="13575" width="4.7109375" style="550" customWidth="1"/>
    <col min="13576" max="13576" width="6.5703125" style="550" customWidth="1"/>
    <col min="13577" max="13577" width="14.85546875" style="550" bestFit="1" customWidth="1"/>
    <col min="13578" max="13578" width="21.5703125" style="550" customWidth="1"/>
    <col min="13579" max="13579" width="19.5703125" style="550" customWidth="1"/>
    <col min="13580" max="13580" width="15" style="550" customWidth="1"/>
    <col min="13581" max="13581" width="25.42578125" style="550" customWidth="1"/>
    <col min="13582" max="13823" width="12.5703125" style="550"/>
    <col min="13824" max="13824" width="67.7109375" style="550" customWidth="1"/>
    <col min="13825" max="13825" width="19.5703125" style="550" customWidth="1"/>
    <col min="13826" max="13826" width="2.5703125" style="550" customWidth="1"/>
    <col min="13827" max="13827" width="20.7109375" style="550" customWidth="1"/>
    <col min="13828" max="13828" width="21.5703125" style="550" customWidth="1"/>
    <col min="13829" max="13830" width="20.85546875" style="550" customWidth="1"/>
    <col min="13831" max="13831" width="4.7109375" style="550" customWidth="1"/>
    <col min="13832" max="13832" width="6.5703125" style="550" customWidth="1"/>
    <col min="13833" max="13833" width="14.85546875" style="550" bestFit="1" customWidth="1"/>
    <col min="13834" max="13834" width="21.5703125" style="550" customWidth="1"/>
    <col min="13835" max="13835" width="19.5703125" style="550" customWidth="1"/>
    <col min="13836" max="13836" width="15" style="550" customWidth="1"/>
    <col min="13837" max="13837" width="25.42578125" style="550" customWidth="1"/>
    <col min="13838" max="14079" width="12.5703125" style="550"/>
    <col min="14080" max="14080" width="67.7109375" style="550" customWidth="1"/>
    <col min="14081" max="14081" width="19.5703125" style="550" customWidth="1"/>
    <col min="14082" max="14082" width="2.5703125" style="550" customWidth="1"/>
    <col min="14083" max="14083" width="20.7109375" style="550" customWidth="1"/>
    <col min="14084" max="14084" width="21.5703125" style="550" customWidth="1"/>
    <col min="14085" max="14086" width="20.85546875" style="550" customWidth="1"/>
    <col min="14087" max="14087" width="4.7109375" style="550" customWidth="1"/>
    <col min="14088" max="14088" width="6.5703125" style="550" customWidth="1"/>
    <col min="14089" max="14089" width="14.85546875" style="550" bestFit="1" customWidth="1"/>
    <col min="14090" max="14090" width="21.5703125" style="550" customWidth="1"/>
    <col min="14091" max="14091" width="19.5703125" style="550" customWidth="1"/>
    <col min="14092" max="14092" width="15" style="550" customWidth="1"/>
    <col min="14093" max="14093" width="25.42578125" style="550" customWidth="1"/>
    <col min="14094" max="14335" width="12.5703125" style="550"/>
    <col min="14336" max="14336" width="67.7109375" style="550" customWidth="1"/>
    <col min="14337" max="14337" width="19.5703125" style="550" customWidth="1"/>
    <col min="14338" max="14338" width="2.5703125" style="550" customWidth="1"/>
    <col min="14339" max="14339" width="20.7109375" style="550" customWidth="1"/>
    <col min="14340" max="14340" width="21.5703125" style="550" customWidth="1"/>
    <col min="14341" max="14342" width="20.85546875" style="550" customWidth="1"/>
    <col min="14343" max="14343" width="4.7109375" style="550" customWidth="1"/>
    <col min="14344" max="14344" width="6.5703125" style="550" customWidth="1"/>
    <col min="14345" max="14345" width="14.85546875" style="550" bestFit="1" customWidth="1"/>
    <col min="14346" max="14346" width="21.5703125" style="550" customWidth="1"/>
    <col min="14347" max="14347" width="19.5703125" style="550" customWidth="1"/>
    <col min="14348" max="14348" width="15" style="550" customWidth="1"/>
    <col min="14349" max="14349" width="25.42578125" style="550" customWidth="1"/>
    <col min="14350" max="14591" width="12.5703125" style="550"/>
    <col min="14592" max="14592" width="67.7109375" style="550" customWidth="1"/>
    <col min="14593" max="14593" width="19.5703125" style="550" customWidth="1"/>
    <col min="14594" max="14594" width="2.5703125" style="550" customWidth="1"/>
    <col min="14595" max="14595" width="20.7109375" style="550" customWidth="1"/>
    <col min="14596" max="14596" width="21.5703125" style="550" customWidth="1"/>
    <col min="14597" max="14598" width="20.85546875" style="550" customWidth="1"/>
    <col min="14599" max="14599" width="4.7109375" style="550" customWidth="1"/>
    <col min="14600" max="14600" width="6.5703125" style="550" customWidth="1"/>
    <col min="14601" max="14601" width="14.85546875" style="550" bestFit="1" customWidth="1"/>
    <col min="14602" max="14602" width="21.5703125" style="550" customWidth="1"/>
    <col min="14603" max="14603" width="19.5703125" style="550" customWidth="1"/>
    <col min="14604" max="14604" width="15" style="550" customWidth="1"/>
    <col min="14605" max="14605" width="25.42578125" style="550" customWidth="1"/>
    <col min="14606" max="14847" width="12.5703125" style="550"/>
    <col min="14848" max="14848" width="67.7109375" style="550" customWidth="1"/>
    <col min="14849" max="14849" width="19.5703125" style="550" customWidth="1"/>
    <col min="14850" max="14850" width="2.5703125" style="550" customWidth="1"/>
    <col min="14851" max="14851" width="20.7109375" style="550" customWidth="1"/>
    <col min="14852" max="14852" width="21.5703125" style="550" customWidth="1"/>
    <col min="14853" max="14854" width="20.85546875" style="550" customWidth="1"/>
    <col min="14855" max="14855" width="4.7109375" style="550" customWidth="1"/>
    <col min="14856" max="14856" width="6.5703125" style="550" customWidth="1"/>
    <col min="14857" max="14857" width="14.85546875" style="550" bestFit="1" customWidth="1"/>
    <col min="14858" max="14858" width="21.5703125" style="550" customWidth="1"/>
    <col min="14859" max="14859" width="19.5703125" style="550" customWidth="1"/>
    <col min="14860" max="14860" width="15" style="550" customWidth="1"/>
    <col min="14861" max="14861" width="25.42578125" style="550" customWidth="1"/>
    <col min="14862" max="15103" width="12.5703125" style="550"/>
    <col min="15104" max="15104" width="67.7109375" style="550" customWidth="1"/>
    <col min="15105" max="15105" width="19.5703125" style="550" customWidth="1"/>
    <col min="15106" max="15106" width="2.5703125" style="550" customWidth="1"/>
    <col min="15107" max="15107" width="20.7109375" style="550" customWidth="1"/>
    <col min="15108" max="15108" width="21.5703125" style="550" customWidth="1"/>
    <col min="15109" max="15110" width="20.85546875" style="550" customWidth="1"/>
    <col min="15111" max="15111" width="4.7109375" style="550" customWidth="1"/>
    <col min="15112" max="15112" width="6.5703125" style="550" customWidth="1"/>
    <col min="15113" max="15113" width="14.85546875" style="550" bestFit="1" customWidth="1"/>
    <col min="15114" max="15114" width="21.5703125" style="550" customWidth="1"/>
    <col min="15115" max="15115" width="19.5703125" style="550" customWidth="1"/>
    <col min="15116" max="15116" width="15" style="550" customWidth="1"/>
    <col min="15117" max="15117" width="25.42578125" style="550" customWidth="1"/>
    <col min="15118" max="15359" width="12.5703125" style="550"/>
    <col min="15360" max="15360" width="67.7109375" style="550" customWidth="1"/>
    <col min="15361" max="15361" width="19.5703125" style="550" customWidth="1"/>
    <col min="15362" max="15362" width="2.5703125" style="550" customWidth="1"/>
    <col min="15363" max="15363" width="20.7109375" style="550" customWidth="1"/>
    <col min="15364" max="15364" width="21.5703125" style="550" customWidth="1"/>
    <col min="15365" max="15366" width="20.85546875" style="550" customWidth="1"/>
    <col min="15367" max="15367" width="4.7109375" style="550" customWidth="1"/>
    <col min="15368" max="15368" width="6.5703125" style="550" customWidth="1"/>
    <col min="15369" max="15369" width="14.85546875" style="550" bestFit="1" customWidth="1"/>
    <col min="15370" max="15370" width="21.5703125" style="550" customWidth="1"/>
    <col min="15371" max="15371" width="19.5703125" style="550" customWidth="1"/>
    <col min="15372" max="15372" width="15" style="550" customWidth="1"/>
    <col min="15373" max="15373" width="25.42578125" style="550" customWidth="1"/>
    <col min="15374" max="15615" width="12.5703125" style="550"/>
    <col min="15616" max="15616" width="67.7109375" style="550" customWidth="1"/>
    <col min="15617" max="15617" width="19.5703125" style="550" customWidth="1"/>
    <col min="15618" max="15618" width="2.5703125" style="550" customWidth="1"/>
    <col min="15619" max="15619" width="20.7109375" style="550" customWidth="1"/>
    <col min="15620" max="15620" width="21.5703125" style="550" customWidth="1"/>
    <col min="15621" max="15622" width="20.85546875" style="550" customWidth="1"/>
    <col min="15623" max="15623" width="4.7109375" style="550" customWidth="1"/>
    <col min="15624" max="15624" width="6.5703125" style="550" customWidth="1"/>
    <col min="15625" max="15625" width="14.85546875" style="550" bestFit="1" customWidth="1"/>
    <col min="15626" max="15626" width="21.5703125" style="550" customWidth="1"/>
    <col min="15627" max="15627" width="19.5703125" style="550" customWidth="1"/>
    <col min="15628" max="15628" width="15" style="550" customWidth="1"/>
    <col min="15629" max="15629" width="25.42578125" style="550" customWidth="1"/>
    <col min="15630" max="15871" width="12.5703125" style="550"/>
    <col min="15872" max="15872" width="67.7109375" style="550" customWidth="1"/>
    <col min="15873" max="15873" width="19.5703125" style="550" customWidth="1"/>
    <col min="15874" max="15874" width="2.5703125" style="550" customWidth="1"/>
    <col min="15875" max="15875" width="20.7109375" style="550" customWidth="1"/>
    <col min="15876" max="15876" width="21.5703125" style="550" customWidth="1"/>
    <col min="15877" max="15878" width="20.85546875" style="550" customWidth="1"/>
    <col min="15879" max="15879" width="4.7109375" style="550" customWidth="1"/>
    <col min="15880" max="15880" width="6.5703125" style="550" customWidth="1"/>
    <col min="15881" max="15881" width="14.85546875" style="550" bestFit="1" customWidth="1"/>
    <col min="15882" max="15882" width="21.5703125" style="550" customWidth="1"/>
    <col min="15883" max="15883" width="19.5703125" style="550" customWidth="1"/>
    <col min="15884" max="15884" width="15" style="550" customWidth="1"/>
    <col min="15885" max="15885" width="25.42578125" style="550" customWidth="1"/>
    <col min="15886" max="16127" width="12.5703125" style="550"/>
    <col min="16128" max="16128" width="67.7109375" style="550" customWidth="1"/>
    <col min="16129" max="16129" width="19.5703125" style="550" customWidth="1"/>
    <col min="16130" max="16130" width="2.5703125" style="550" customWidth="1"/>
    <col min="16131" max="16131" width="20.7109375" style="550" customWidth="1"/>
    <col min="16132" max="16132" width="21.5703125" style="550" customWidth="1"/>
    <col min="16133" max="16134" width="20.85546875" style="550" customWidth="1"/>
    <col min="16135" max="16135" width="4.7109375" style="550" customWidth="1"/>
    <col min="16136" max="16136" width="6.5703125" style="550" customWidth="1"/>
    <col min="16137" max="16137" width="14.85546875" style="550" bestFit="1" customWidth="1"/>
    <col min="16138" max="16138" width="21.5703125" style="550" customWidth="1"/>
    <col min="16139" max="16139" width="19.5703125" style="550" customWidth="1"/>
    <col min="16140" max="16140" width="15" style="550" customWidth="1"/>
    <col min="16141" max="16141" width="25.42578125" style="550" customWidth="1"/>
    <col min="16142" max="16384" width="12.5703125" style="550"/>
  </cols>
  <sheetData>
    <row r="1" spans="1:65" ht="16.5" customHeight="1">
      <c r="A1" s="547" t="s">
        <v>612</v>
      </c>
      <c r="B1" s="548"/>
      <c r="C1" s="548"/>
      <c r="D1" s="548"/>
      <c r="E1" s="548"/>
      <c r="F1" s="549"/>
      <c r="G1" s="549"/>
    </row>
    <row r="2" spans="1:65" ht="25.5" customHeight="1">
      <c r="A2" s="551" t="s">
        <v>613</v>
      </c>
      <c r="B2" s="552"/>
      <c r="C2" s="552"/>
      <c r="D2" s="552"/>
      <c r="E2" s="552"/>
      <c r="F2" s="553"/>
      <c r="G2" s="553"/>
    </row>
    <row r="3" spans="1:65" ht="21" customHeight="1">
      <c r="A3" s="551"/>
      <c r="B3" s="552"/>
      <c r="C3" s="552"/>
      <c r="D3" s="552"/>
      <c r="E3" s="552"/>
      <c r="F3" s="553"/>
      <c r="G3" s="554" t="s">
        <v>2</v>
      </c>
    </row>
    <row r="4" spans="1:65" ht="16.5" customHeight="1">
      <c r="A4" s="555"/>
      <c r="B4" s="1616" t="s">
        <v>586</v>
      </c>
      <c r="C4" s="1617"/>
      <c r="D4" s="1617"/>
      <c r="E4" s="1618"/>
      <c r="F4" s="1619" t="s">
        <v>587</v>
      </c>
      <c r="G4" s="1620"/>
    </row>
    <row r="5" spans="1:65" ht="15" customHeight="1">
      <c r="A5" s="556"/>
      <c r="B5" s="1613" t="s">
        <v>906</v>
      </c>
      <c r="C5" s="1614"/>
      <c r="D5" s="1614"/>
      <c r="E5" s="1615"/>
      <c r="F5" s="1613" t="s">
        <v>906</v>
      </c>
      <c r="G5" s="1615"/>
      <c r="H5" s="557" t="s">
        <v>4</v>
      </c>
    </row>
    <row r="6" spans="1:65" ht="15.75">
      <c r="A6" s="558" t="s">
        <v>3</v>
      </c>
      <c r="B6" s="559"/>
      <c r="C6" s="560"/>
      <c r="D6" s="561" t="s">
        <v>588</v>
      </c>
      <c r="E6" s="562"/>
      <c r="F6" s="563" t="s">
        <v>4</v>
      </c>
      <c r="G6" s="564" t="s">
        <v>4</v>
      </c>
      <c r="H6" s="557"/>
    </row>
    <row r="7" spans="1:65" ht="14.25" customHeight="1">
      <c r="A7" s="565"/>
      <c r="B7" s="566"/>
      <c r="C7" s="567"/>
      <c r="D7" s="568"/>
      <c r="E7" s="569" t="s">
        <v>588</v>
      </c>
      <c r="F7" s="570" t="s">
        <v>589</v>
      </c>
      <c r="G7" s="564" t="s">
        <v>590</v>
      </c>
      <c r="H7" s="571"/>
    </row>
    <row r="8" spans="1:65" ht="14.25" customHeight="1">
      <c r="A8" s="572"/>
      <c r="B8" s="567" t="s">
        <v>591</v>
      </c>
      <c r="C8" s="567"/>
      <c r="D8" s="558" t="s">
        <v>592</v>
      </c>
      <c r="E8" s="573" t="s">
        <v>593</v>
      </c>
      <c r="F8" s="570" t="s">
        <v>594</v>
      </c>
      <c r="G8" s="564" t="s">
        <v>595</v>
      </c>
      <c r="H8" s="571"/>
    </row>
    <row r="9" spans="1:65" ht="14.25" customHeight="1">
      <c r="A9" s="574"/>
      <c r="B9" s="575"/>
      <c r="C9" s="576"/>
      <c r="D9" s="577"/>
      <c r="E9" s="573" t="s">
        <v>596</v>
      </c>
      <c r="F9" s="578" t="s">
        <v>597</v>
      </c>
      <c r="G9" s="579"/>
      <c r="H9" s="580" t="s">
        <v>4</v>
      </c>
    </row>
    <row r="10" spans="1:65" ht="9.9499999999999993" customHeight="1">
      <c r="A10" s="581" t="s">
        <v>455</v>
      </c>
      <c r="B10" s="582">
        <v>2</v>
      </c>
      <c r="C10" s="583"/>
      <c r="D10" s="584">
        <v>3</v>
      </c>
      <c r="E10" s="584">
        <v>4</v>
      </c>
      <c r="F10" s="585">
        <v>5</v>
      </c>
      <c r="G10" s="586">
        <v>6</v>
      </c>
      <c r="H10" s="580" t="s">
        <v>4</v>
      </c>
    </row>
    <row r="11" spans="1:65" ht="12.75" customHeight="1">
      <c r="A11" s="587" t="s">
        <v>4</v>
      </c>
      <c r="B11" s="945" t="s">
        <v>4</v>
      </c>
      <c r="C11" s="945"/>
      <c r="D11" s="946" t="s">
        <v>124</v>
      </c>
      <c r="E11" s="947"/>
      <c r="F11" s="948" t="s">
        <v>4</v>
      </c>
      <c r="G11" s="949" t="s">
        <v>124</v>
      </c>
      <c r="H11" s="580" t="s">
        <v>4</v>
      </c>
    </row>
    <row r="12" spans="1:65" ht="16.5" customHeight="1">
      <c r="A12" s="587" t="s">
        <v>614</v>
      </c>
      <c r="B12" s="1162">
        <v>3011823320.6699986</v>
      </c>
      <c r="C12" s="1162"/>
      <c r="D12" s="1163">
        <v>752092124.81999993</v>
      </c>
      <c r="E12" s="1163">
        <v>750475880.34000003</v>
      </c>
      <c r="F12" s="1162">
        <v>670461196.00999999</v>
      </c>
      <c r="G12" s="1163">
        <v>81630928.810000002</v>
      </c>
      <c r="H12" s="580" t="s">
        <v>4</v>
      </c>
    </row>
    <row r="13" spans="1:65" s="588" customFormat="1" ht="21.75" customHeight="1">
      <c r="A13" s="950" t="s">
        <v>240</v>
      </c>
      <c r="B13" s="1135">
        <v>1976062.7899999996</v>
      </c>
      <c r="C13" s="1135"/>
      <c r="D13" s="1164">
        <v>0</v>
      </c>
      <c r="E13" s="1164">
        <v>0</v>
      </c>
      <c r="F13" s="1165">
        <v>0</v>
      </c>
      <c r="G13" s="1136">
        <v>0</v>
      </c>
      <c r="H13" s="580" t="s">
        <v>4</v>
      </c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</row>
    <row r="14" spans="1:65" s="588" customFormat="1" ht="21.75" customHeight="1">
      <c r="A14" s="950" t="s">
        <v>241</v>
      </c>
      <c r="B14" s="1135">
        <v>8178268.4600000009</v>
      </c>
      <c r="C14" s="1135"/>
      <c r="D14" s="1164">
        <v>0</v>
      </c>
      <c r="E14" s="1164">
        <v>0</v>
      </c>
      <c r="F14" s="1165">
        <v>0</v>
      </c>
      <c r="G14" s="1136">
        <v>0</v>
      </c>
      <c r="H14" s="580" t="s">
        <v>4</v>
      </c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</row>
    <row r="15" spans="1:65" s="588" customFormat="1" ht="21.75" customHeight="1">
      <c r="A15" s="950" t="s">
        <v>242</v>
      </c>
      <c r="B15" s="1135">
        <v>1955314.1699999997</v>
      </c>
      <c r="C15" s="1135"/>
      <c r="D15" s="1164">
        <v>0</v>
      </c>
      <c r="E15" s="1164">
        <v>0</v>
      </c>
      <c r="F15" s="1165">
        <v>0</v>
      </c>
      <c r="G15" s="1136">
        <v>0</v>
      </c>
      <c r="H15" s="580" t="s">
        <v>4</v>
      </c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</row>
    <row r="16" spans="1:65" s="588" customFormat="1" ht="21.75" customHeight="1">
      <c r="A16" s="950" t="s">
        <v>243</v>
      </c>
      <c r="B16" s="1135">
        <v>11895</v>
      </c>
      <c r="C16" s="1135"/>
      <c r="D16" s="1164">
        <v>0</v>
      </c>
      <c r="E16" s="1164">
        <v>0</v>
      </c>
      <c r="F16" s="1165">
        <v>0</v>
      </c>
      <c r="G16" s="1136">
        <v>0</v>
      </c>
      <c r="H16" s="580" t="s">
        <v>4</v>
      </c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550"/>
      <c r="AN16" s="550"/>
      <c r="AO16" s="550"/>
      <c r="AP16" s="550"/>
      <c r="AQ16" s="550"/>
      <c r="AR16" s="550"/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</row>
    <row r="17" spans="1:72" s="588" customFormat="1" ht="21.75" customHeight="1">
      <c r="A17" s="950" t="s">
        <v>244</v>
      </c>
      <c r="B17" s="1135">
        <v>6555551.1500000004</v>
      </c>
      <c r="C17" s="1135"/>
      <c r="D17" s="1164">
        <v>0</v>
      </c>
      <c r="E17" s="1164">
        <v>0</v>
      </c>
      <c r="F17" s="1165">
        <v>0</v>
      </c>
      <c r="G17" s="1136">
        <v>0</v>
      </c>
      <c r="H17" s="580" t="s">
        <v>4</v>
      </c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</row>
    <row r="18" spans="1:72" s="588" customFormat="1" ht="21.75" customHeight="1">
      <c r="A18" s="950" t="s">
        <v>245</v>
      </c>
      <c r="B18" s="1135">
        <v>15485.400000000001</v>
      </c>
      <c r="C18" s="1135"/>
      <c r="D18" s="1164">
        <v>0</v>
      </c>
      <c r="E18" s="1164">
        <v>0</v>
      </c>
      <c r="F18" s="1165">
        <v>0</v>
      </c>
      <c r="G18" s="1136">
        <v>0</v>
      </c>
      <c r="H18" s="580" t="s">
        <v>4</v>
      </c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</row>
    <row r="19" spans="1:72" s="588" customFormat="1" ht="21.75" customHeight="1">
      <c r="A19" s="950" t="s">
        <v>246</v>
      </c>
      <c r="B19" s="1135">
        <v>4116334.38</v>
      </c>
      <c r="C19" s="1135"/>
      <c r="D19" s="1164">
        <v>0</v>
      </c>
      <c r="E19" s="1164">
        <v>0</v>
      </c>
      <c r="F19" s="1165">
        <v>0</v>
      </c>
      <c r="G19" s="1136">
        <v>0</v>
      </c>
      <c r="H19" s="580" t="s">
        <v>4</v>
      </c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50"/>
      <c r="AI19" s="550"/>
      <c r="AJ19" s="550"/>
      <c r="AK19" s="550"/>
      <c r="AL19" s="550"/>
      <c r="AM19" s="550"/>
      <c r="AN19" s="550"/>
      <c r="AO19" s="550"/>
      <c r="AP19" s="550"/>
      <c r="AQ19" s="550"/>
      <c r="AR19" s="550"/>
      <c r="AS19" s="550"/>
      <c r="AT19" s="550"/>
      <c r="AU19" s="550"/>
      <c r="AV19" s="550"/>
      <c r="AW19" s="550"/>
      <c r="AX19" s="550"/>
      <c r="AY19" s="550"/>
      <c r="AZ19" s="550"/>
      <c r="BA19" s="550"/>
      <c r="BB19" s="550"/>
      <c r="BC19" s="550"/>
      <c r="BD19" s="550"/>
      <c r="BE19" s="550"/>
      <c r="BF19" s="550"/>
      <c r="BG19" s="550"/>
      <c r="BH19" s="550"/>
      <c r="BI19" s="550"/>
      <c r="BJ19" s="550"/>
      <c r="BK19" s="550"/>
      <c r="BL19" s="550"/>
      <c r="BM19" s="550"/>
    </row>
    <row r="20" spans="1:72" s="588" customFormat="1" ht="21.75" customHeight="1">
      <c r="A20" s="950" t="s">
        <v>247</v>
      </c>
      <c r="B20" s="1135">
        <v>843907.35</v>
      </c>
      <c r="C20" s="1135"/>
      <c r="D20" s="1164">
        <v>0</v>
      </c>
      <c r="E20" s="1164">
        <v>0</v>
      </c>
      <c r="F20" s="1165">
        <v>0</v>
      </c>
      <c r="G20" s="1136">
        <v>0</v>
      </c>
      <c r="H20" s="580" t="s">
        <v>4</v>
      </c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50"/>
      <c r="AJ20" s="550"/>
      <c r="AK20" s="550"/>
      <c r="AL20" s="550"/>
      <c r="AM20" s="550"/>
      <c r="AN20" s="550"/>
      <c r="AO20" s="550"/>
      <c r="AP20" s="550"/>
      <c r="AQ20" s="550"/>
      <c r="AR20" s="550"/>
      <c r="AS20" s="550"/>
      <c r="AT20" s="550"/>
      <c r="AU20" s="550"/>
      <c r="AV20" s="550"/>
      <c r="AW20" s="550"/>
      <c r="AX20" s="550"/>
      <c r="AY20" s="550"/>
      <c r="AZ20" s="550"/>
      <c r="BA20" s="550"/>
      <c r="BB20" s="550"/>
      <c r="BC20" s="550"/>
      <c r="BD20" s="550"/>
      <c r="BE20" s="550"/>
      <c r="BF20" s="550"/>
      <c r="BG20" s="550"/>
      <c r="BH20" s="550"/>
      <c r="BI20" s="550"/>
      <c r="BJ20" s="550"/>
      <c r="BK20" s="550"/>
      <c r="BL20" s="550"/>
      <c r="BM20" s="550"/>
    </row>
    <row r="21" spans="1:72" s="588" customFormat="1" ht="21.75" customHeight="1">
      <c r="A21" s="950" t="s">
        <v>615</v>
      </c>
      <c r="B21" s="1135">
        <v>100281.18000000001</v>
      </c>
      <c r="C21" s="1135"/>
      <c r="D21" s="1164">
        <v>0</v>
      </c>
      <c r="E21" s="1164">
        <v>0</v>
      </c>
      <c r="F21" s="1165">
        <v>0</v>
      </c>
      <c r="G21" s="1136">
        <v>0</v>
      </c>
      <c r="H21" s="580" t="s">
        <v>4</v>
      </c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  <c r="AG21" s="550"/>
      <c r="AH21" s="550"/>
      <c r="AI21" s="550"/>
      <c r="AJ21" s="550"/>
      <c r="AK21" s="550"/>
      <c r="AL21" s="550"/>
      <c r="AM21" s="550"/>
      <c r="AN21" s="550"/>
      <c r="AO21" s="550"/>
      <c r="AP21" s="550"/>
      <c r="AQ21" s="550"/>
      <c r="AR21" s="550"/>
      <c r="AS21" s="550"/>
      <c r="AT21" s="550"/>
      <c r="AU21" s="550"/>
      <c r="AV21" s="550"/>
      <c r="AW21" s="550"/>
      <c r="AX21" s="550"/>
      <c r="AY21" s="550"/>
      <c r="AZ21" s="550"/>
      <c r="BA21" s="550"/>
      <c r="BB21" s="550"/>
      <c r="BC21" s="550"/>
      <c r="BD21" s="550"/>
      <c r="BE21" s="550"/>
      <c r="BF21" s="550"/>
      <c r="BG21" s="550"/>
      <c r="BH21" s="550"/>
      <c r="BI21" s="550"/>
      <c r="BJ21" s="550"/>
      <c r="BK21" s="550"/>
      <c r="BL21" s="550"/>
      <c r="BM21" s="550"/>
    </row>
    <row r="22" spans="1:72" s="588" customFormat="1" ht="21.75" customHeight="1">
      <c r="A22" s="950" t="s">
        <v>814</v>
      </c>
      <c r="B22" s="1135">
        <v>409372.57</v>
      </c>
      <c r="C22" s="1135"/>
      <c r="D22" s="1164">
        <v>0</v>
      </c>
      <c r="E22" s="1164">
        <v>0</v>
      </c>
      <c r="F22" s="1165">
        <v>0</v>
      </c>
      <c r="G22" s="1136">
        <v>0</v>
      </c>
      <c r="H22" s="580" t="s">
        <v>4</v>
      </c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  <c r="AM22" s="550"/>
      <c r="AN22" s="550"/>
      <c r="AO22" s="550"/>
      <c r="AP22" s="550"/>
      <c r="AQ22" s="550"/>
      <c r="AR22" s="550"/>
      <c r="AS22" s="550"/>
      <c r="AT22" s="550"/>
      <c r="AU22" s="550"/>
      <c r="AV22" s="550"/>
      <c r="AW22" s="550"/>
      <c r="AX22" s="550"/>
      <c r="AY22" s="550"/>
      <c r="AZ22" s="550"/>
      <c r="BA22" s="550"/>
      <c r="BB22" s="550"/>
      <c r="BC22" s="550"/>
      <c r="BD22" s="550"/>
      <c r="BE22" s="550"/>
      <c r="BF22" s="550"/>
      <c r="BG22" s="550"/>
      <c r="BH22" s="550"/>
      <c r="BI22" s="550"/>
      <c r="BJ22" s="550"/>
      <c r="BK22" s="550"/>
      <c r="BL22" s="550"/>
      <c r="BM22" s="550"/>
    </row>
    <row r="23" spans="1:72" ht="21.75" customHeight="1">
      <c r="A23" s="950" t="s">
        <v>249</v>
      </c>
      <c r="B23" s="1135">
        <v>2353904.5699999998</v>
      </c>
      <c r="C23" s="1135"/>
      <c r="D23" s="1164">
        <v>0</v>
      </c>
      <c r="E23" s="1164">
        <v>0</v>
      </c>
      <c r="F23" s="1165">
        <v>0</v>
      </c>
      <c r="G23" s="1136">
        <v>0</v>
      </c>
      <c r="H23" s="580" t="s">
        <v>4</v>
      </c>
    </row>
    <row r="24" spans="1:72" s="588" customFormat="1" ht="21.75" customHeight="1">
      <c r="A24" s="950" t="s">
        <v>250</v>
      </c>
      <c r="B24" s="1135">
        <v>1348150.8600000003</v>
      </c>
      <c r="C24" s="1135"/>
      <c r="D24" s="1164">
        <v>0</v>
      </c>
      <c r="E24" s="1164">
        <v>0</v>
      </c>
      <c r="F24" s="1165">
        <v>0</v>
      </c>
      <c r="G24" s="1136">
        <v>0</v>
      </c>
      <c r="H24" s="580" t="s">
        <v>4</v>
      </c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0"/>
      <c r="AO24" s="550"/>
      <c r="AP24" s="550"/>
      <c r="AQ24" s="550"/>
      <c r="AR24" s="550"/>
      <c r="AS24" s="550"/>
      <c r="AT24" s="55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</row>
    <row r="25" spans="1:72" s="590" customFormat="1" ht="31.5" customHeight="1">
      <c r="A25" s="589" t="s">
        <v>616</v>
      </c>
      <c r="B25" s="1135">
        <v>4165346.0700000008</v>
      </c>
      <c r="C25" s="1134"/>
      <c r="D25" s="1164">
        <v>0</v>
      </c>
      <c r="E25" s="1164">
        <v>0</v>
      </c>
      <c r="F25" s="1166">
        <v>0</v>
      </c>
      <c r="G25" s="1136">
        <v>0</v>
      </c>
      <c r="H25" s="580" t="s">
        <v>4</v>
      </c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/>
      <c r="AI25" s="550"/>
      <c r="AJ25" s="550"/>
      <c r="AK25" s="550"/>
      <c r="AL25" s="550"/>
      <c r="AM25" s="550"/>
      <c r="AN25" s="550"/>
      <c r="AO25" s="550"/>
      <c r="AP25" s="550"/>
      <c r="AQ25" s="550"/>
      <c r="AR25" s="550"/>
      <c r="AS25" s="550"/>
      <c r="AT25" s="55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</row>
    <row r="26" spans="1:72" s="591" customFormat="1" ht="19.5" customHeight="1">
      <c r="A26" s="950" t="s">
        <v>252</v>
      </c>
      <c r="B26" s="1135">
        <v>0</v>
      </c>
      <c r="C26" s="1135"/>
      <c r="D26" s="1164">
        <v>0</v>
      </c>
      <c r="E26" s="1164">
        <v>0</v>
      </c>
      <c r="F26" s="1165">
        <v>0</v>
      </c>
      <c r="G26" s="1136">
        <v>0</v>
      </c>
      <c r="H26" s="580" t="s">
        <v>4</v>
      </c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550"/>
      <c r="AN26" s="550"/>
      <c r="AO26" s="550"/>
      <c r="AP26" s="550"/>
      <c r="AQ26" s="550"/>
      <c r="AR26" s="550"/>
      <c r="AS26" s="550"/>
      <c r="AT26" s="550"/>
      <c r="AU26" s="550"/>
      <c r="AV26" s="550"/>
      <c r="AW26" s="550"/>
      <c r="AX26" s="550"/>
      <c r="AY26" s="550"/>
      <c r="AZ26" s="550"/>
      <c r="BA26" s="550"/>
      <c r="BB26" s="550"/>
      <c r="BC26" s="550"/>
      <c r="BD26" s="550"/>
      <c r="BE26" s="550"/>
      <c r="BF26" s="550"/>
      <c r="BG26" s="550"/>
      <c r="BH26" s="550"/>
      <c r="BI26" s="550"/>
      <c r="BJ26" s="550"/>
      <c r="BK26" s="550"/>
      <c r="BL26" s="550"/>
      <c r="BM26" s="550"/>
    </row>
    <row r="27" spans="1:72" s="591" customFormat="1" ht="21.75" customHeight="1">
      <c r="A27" s="950" t="s">
        <v>253</v>
      </c>
      <c r="B27" s="1135">
        <v>130379129.52000003</v>
      </c>
      <c r="C27" s="1135"/>
      <c r="D27" s="1164">
        <v>78528.800000000003</v>
      </c>
      <c r="E27" s="1164">
        <v>553.5</v>
      </c>
      <c r="F27" s="1165">
        <v>77659.62000000001</v>
      </c>
      <c r="G27" s="1136">
        <v>869.18</v>
      </c>
      <c r="H27" s="580" t="s">
        <v>4</v>
      </c>
      <c r="I27" s="951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550"/>
      <c r="AN27" s="550"/>
      <c r="AO27" s="550"/>
      <c r="AP27" s="550"/>
      <c r="AQ27" s="550"/>
      <c r="AR27" s="550"/>
      <c r="AS27" s="550"/>
      <c r="AT27" s="550"/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0"/>
      <c r="BH27" s="550"/>
      <c r="BI27" s="550"/>
      <c r="BJ27" s="550"/>
      <c r="BK27" s="550"/>
      <c r="BL27" s="550"/>
      <c r="BM27" s="550"/>
      <c r="BN27" s="550"/>
      <c r="BO27" s="550"/>
      <c r="BP27" s="550"/>
      <c r="BQ27" s="550"/>
      <c r="BR27" s="550"/>
      <c r="BS27" s="550"/>
      <c r="BT27" s="550"/>
    </row>
    <row r="28" spans="1:72" s="591" customFormat="1" ht="21.75" customHeight="1">
      <c r="A28" s="950" t="s">
        <v>617</v>
      </c>
      <c r="B28" s="1135">
        <v>5318502.4499999993</v>
      </c>
      <c r="C28" s="1135"/>
      <c r="D28" s="1164">
        <v>0</v>
      </c>
      <c r="E28" s="1164">
        <v>0</v>
      </c>
      <c r="F28" s="1165">
        <v>0</v>
      </c>
      <c r="G28" s="1136">
        <v>0</v>
      </c>
      <c r="H28" s="580" t="s">
        <v>4</v>
      </c>
      <c r="I28" s="951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550"/>
      <c r="AJ28" s="550"/>
      <c r="AK28" s="550"/>
      <c r="AL28" s="550"/>
      <c r="AM28" s="550"/>
      <c r="AN28" s="550"/>
      <c r="AO28" s="550"/>
      <c r="AP28" s="550"/>
      <c r="AQ28" s="550"/>
      <c r="AR28" s="550"/>
      <c r="AS28" s="550"/>
      <c r="AT28" s="550"/>
      <c r="AU28" s="550"/>
      <c r="AV28" s="550"/>
      <c r="AW28" s="550"/>
      <c r="AX28" s="550"/>
      <c r="AY28" s="550"/>
      <c r="AZ28" s="550"/>
      <c r="BA28" s="550"/>
      <c r="BB28" s="550"/>
      <c r="BC28" s="550"/>
      <c r="BD28" s="550"/>
      <c r="BE28" s="550"/>
      <c r="BF28" s="550"/>
      <c r="BG28" s="550"/>
      <c r="BH28" s="550"/>
      <c r="BI28" s="550"/>
      <c r="BJ28" s="550"/>
      <c r="BK28" s="550"/>
      <c r="BL28" s="550"/>
      <c r="BM28" s="550"/>
      <c r="BN28" s="550"/>
      <c r="BO28" s="550"/>
      <c r="BP28" s="550"/>
      <c r="BQ28" s="550"/>
      <c r="BR28" s="550"/>
      <c r="BS28" s="550"/>
      <c r="BT28" s="550"/>
    </row>
    <row r="29" spans="1:72" s="591" customFormat="1" ht="21" customHeight="1">
      <c r="A29" s="950" t="s">
        <v>255</v>
      </c>
      <c r="B29" s="1135">
        <v>729936.67000000016</v>
      </c>
      <c r="C29" s="1135"/>
      <c r="D29" s="1164">
        <v>0</v>
      </c>
      <c r="E29" s="1164">
        <v>0</v>
      </c>
      <c r="F29" s="1165">
        <v>0</v>
      </c>
      <c r="G29" s="1136">
        <v>0</v>
      </c>
      <c r="H29" s="580" t="s">
        <v>4</v>
      </c>
      <c r="I29" s="951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  <c r="AK29" s="550"/>
      <c r="AL29" s="550"/>
      <c r="AM29" s="550"/>
      <c r="AN29" s="550"/>
      <c r="AO29" s="550"/>
      <c r="AP29" s="550"/>
      <c r="AQ29" s="550"/>
      <c r="AR29" s="550"/>
      <c r="AS29" s="550"/>
      <c r="AT29" s="550"/>
      <c r="AU29" s="550"/>
      <c r="AV29" s="550"/>
      <c r="AW29" s="550"/>
      <c r="AX29" s="550"/>
      <c r="AY29" s="550"/>
      <c r="AZ29" s="550"/>
      <c r="BA29" s="550"/>
      <c r="BB29" s="550"/>
      <c r="BC29" s="550"/>
      <c r="BD29" s="550"/>
      <c r="BE29" s="550"/>
      <c r="BF29" s="550"/>
      <c r="BG29" s="550"/>
      <c r="BH29" s="550"/>
      <c r="BI29" s="550"/>
      <c r="BJ29" s="550"/>
      <c r="BK29" s="550"/>
      <c r="BL29" s="550"/>
      <c r="BM29" s="550"/>
      <c r="BN29" s="550"/>
      <c r="BO29" s="550"/>
      <c r="BP29" s="550"/>
      <c r="BQ29" s="550"/>
      <c r="BR29" s="550"/>
      <c r="BS29" s="550"/>
      <c r="BT29" s="550"/>
    </row>
    <row r="30" spans="1:72" s="588" customFormat="1" ht="31.5" customHeight="1">
      <c r="A30" s="589" t="s">
        <v>618</v>
      </c>
      <c r="B30" s="1135">
        <v>1403274.42</v>
      </c>
      <c r="C30" s="1134"/>
      <c r="D30" s="1164">
        <v>0</v>
      </c>
      <c r="E30" s="1164">
        <v>0</v>
      </c>
      <c r="F30" s="1165">
        <v>0</v>
      </c>
      <c r="G30" s="1136">
        <v>0</v>
      </c>
      <c r="H30" s="580" t="s">
        <v>4</v>
      </c>
      <c r="I30" s="951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</row>
    <row r="31" spans="1:72" s="588" customFormat="1" ht="21" customHeight="1">
      <c r="A31" s="950" t="s">
        <v>257</v>
      </c>
      <c r="B31" s="1135">
        <v>974690130.40999997</v>
      </c>
      <c r="C31" s="1135"/>
      <c r="D31" s="1164">
        <v>751298776.65999997</v>
      </c>
      <c r="E31" s="1164">
        <v>750460183.63999999</v>
      </c>
      <c r="F31" s="1165">
        <v>669673898.01999998</v>
      </c>
      <c r="G31" s="1136">
        <v>81624878.640000001</v>
      </c>
      <c r="H31" s="580" t="s">
        <v>4</v>
      </c>
      <c r="I31" s="951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</row>
    <row r="32" spans="1:72" s="588" customFormat="1" ht="23.25" customHeight="1">
      <c r="A32" s="950" t="s">
        <v>258</v>
      </c>
      <c r="B32" s="1135">
        <v>4538174.99</v>
      </c>
      <c r="C32" s="1135"/>
      <c r="D32" s="1164">
        <v>0</v>
      </c>
      <c r="E32" s="1164">
        <v>0</v>
      </c>
      <c r="F32" s="1165">
        <v>0</v>
      </c>
      <c r="G32" s="1136">
        <v>0</v>
      </c>
      <c r="H32" s="580" t="s">
        <v>4</v>
      </c>
      <c r="I32" s="951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</row>
    <row r="33" spans="1:72" s="588" customFormat="1" ht="21.75" customHeight="1">
      <c r="A33" s="950" t="s">
        <v>259</v>
      </c>
      <c r="B33" s="1135">
        <v>15139556.539999999</v>
      </c>
      <c r="C33" s="1135"/>
      <c r="D33" s="1164">
        <v>0</v>
      </c>
      <c r="E33" s="1164">
        <v>0</v>
      </c>
      <c r="F33" s="1165">
        <v>0</v>
      </c>
      <c r="G33" s="1136">
        <v>0</v>
      </c>
      <c r="H33" s="580" t="s">
        <v>4</v>
      </c>
      <c r="I33" s="951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</row>
    <row r="34" spans="1:72" s="588" customFormat="1" ht="21.95" customHeight="1">
      <c r="A34" s="950" t="s">
        <v>260</v>
      </c>
      <c r="B34" s="1135">
        <v>558003.30999999994</v>
      </c>
      <c r="C34" s="1135"/>
      <c r="D34" s="1164">
        <v>0</v>
      </c>
      <c r="E34" s="1164">
        <v>0</v>
      </c>
      <c r="F34" s="1165">
        <v>0</v>
      </c>
      <c r="G34" s="1136">
        <v>0</v>
      </c>
      <c r="H34" s="580" t="s">
        <v>4</v>
      </c>
      <c r="I34" s="951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</row>
    <row r="35" spans="1:72" s="588" customFormat="1" ht="21.95" customHeight="1">
      <c r="A35" s="952" t="s">
        <v>261</v>
      </c>
      <c r="B35" s="1135">
        <v>390740.36000000004</v>
      </c>
      <c r="C35" s="1135"/>
      <c r="D35" s="1164">
        <v>0</v>
      </c>
      <c r="E35" s="1164">
        <v>0</v>
      </c>
      <c r="F35" s="1165">
        <v>0</v>
      </c>
      <c r="G35" s="1136">
        <v>0</v>
      </c>
      <c r="H35" s="580" t="s">
        <v>4</v>
      </c>
      <c r="I35" s="951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</row>
    <row r="36" spans="1:72" s="588" customFormat="1" ht="21.95" customHeight="1">
      <c r="A36" s="950" t="s">
        <v>262</v>
      </c>
      <c r="B36" s="1135">
        <v>17808671.860000003</v>
      </c>
      <c r="C36" s="1135"/>
      <c r="D36" s="1164">
        <v>0</v>
      </c>
      <c r="E36" s="1164">
        <v>0</v>
      </c>
      <c r="F36" s="1165">
        <v>0</v>
      </c>
      <c r="G36" s="1136">
        <v>0</v>
      </c>
      <c r="H36" s="580" t="s">
        <v>4</v>
      </c>
      <c r="I36" s="951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50"/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0"/>
      <c r="BR36" s="550"/>
      <c r="BS36" s="550"/>
      <c r="BT36" s="550"/>
    </row>
    <row r="37" spans="1:72" s="588" customFormat="1" ht="21.95" customHeight="1">
      <c r="A37" s="950" t="s">
        <v>263</v>
      </c>
      <c r="B37" s="1135">
        <v>3955213.9</v>
      </c>
      <c r="C37" s="1135"/>
      <c r="D37" s="1164">
        <v>0</v>
      </c>
      <c r="E37" s="1164">
        <v>0</v>
      </c>
      <c r="F37" s="1165">
        <v>0</v>
      </c>
      <c r="G37" s="1136">
        <v>0</v>
      </c>
      <c r="H37" s="580" t="s">
        <v>4</v>
      </c>
      <c r="I37" s="951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550"/>
      <c r="AQ37" s="550"/>
      <c r="AR37" s="550"/>
      <c r="AS37" s="550"/>
      <c r="AT37" s="550"/>
      <c r="AU37" s="550"/>
      <c r="AV37" s="550"/>
      <c r="AW37" s="550"/>
      <c r="AX37" s="550"/>
      <c r="AY37" s="550"/>
      <c r="AZ37" s="550"/>
      <c r="BA37" s="550"/>
      <c r="BB37" s="550"/>
      <c r="BC37" s="550"/>
      <c r="BD37" s="550"/>
      <c r="BE37" s="550"/>
      <c r="BF37" s="550"/>
      <c r="BG37" s="550"/>
      <c r="BH37" s="550"/>
      <c r="BI37" s="550"/>
      <c r="BJ37" s="550"/>
      <c r="BK37" s="550"/>
      <c r="BL37" s="550"/>
      <c r="BM37" s="550"/>
      <c r="BN37" s="550"/>
      <c r="BO37" s="550"/>
      <c r="BP37" s="550"/>
      <c r="BQ37" s="550"/>
      <c r="BR37" s="550"/>
      <c r="BS37" s="550"/>
      <c r="BT37" s="550"/>
    </row>
    <row r="38" spans="1:72" s="588" customFormat="1" ht="21.95" customHeight="1">
      <c r="A38" s="950" t="s">
        <v>264</v>
      </c>
      <c r="B38" s="1135">
        <v>78554.37999999999</v>
      </c>
      <c r="C38" s="1135"/>
      <c r="D38" s="1164">
        <v>0</v>
      </c>
      <c r="E38" s="1164">
        <v>0</v>
      </c>
      <c r="F38" s="1165">
        <v>0</v>
      </c>
      <c r="G38" s="1136">
        <v>0</v>
      </c>
      <c r="H38" s="580" t="s">
        <v>4</v>
      </c>
      <c r="I38" s="951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0"/>
      <c r="AP38" s="550"/>
      <c r="AQ38" s="550"/>
      <c r="AR38" s="550"/>
      <c r="AS38" s="550"/>
      <c r="AT38" s="550"/>
      <c r="AU38" s="550"/>
      <c r="AV38" s="550"/>
      <c r="AW38" s="550"/>
      <c r="AX38" s="550"/>
      <c r="AY38" s="550"/>
      <c r="AZ38" s="550"/>
      <c r="BA38" s="550"/>
      <c r="BB38" s="550"/>
      <c r="BC38" s="550"/>
      <c r="BD38" s="550"/>
      <c r="BE38" s="550"/>
      <c r="BF38" s="550"/>
      <c r="BG38" s="550"/>
      <c r="BH38" s="550"/>
      <c r="BI38" s="550"/>
      <c r="BJ38" s="550"/>
      <c r="BK38" s="550"/>
      <c r="BL38" s="550"/>
      <c r="BM38" s="550"/>
      <c r="BN38" s="550"/>
      <c r="BO38" s="550"/>
      <c r="BP38" s="550"/>
      <c r="BQ38" s="550"/>
      <c r="BR38" s="550"/>
      <c r="BS38" s="550"/>
      <c r="BT38" s="550"/>
    </row>
    <row r="39" spans="1:72" s="588" customFormat="1" ht="21.95" customHeight="1">
      <c r="A39" s="950" t="s">
        <v>265</v>
      </c>
      <c r="B39" s="1135">
        <v>4313320.49</v>
      </c>
      <c r="C39" s="1135"/>
      <c r="D39" s="1164">
        <v>0</v>
      </c>
      <c r="E39" s="1164">
        <v>0</v>
      </c>
      <c r="F39" s="1165">
        <v>0</v>
      </c>
      <c r="G39" s="1136">
        <v>0</v>
      </c>
      <c r="H39" s="580" t="s">
        <v>4</v>
      </c>
      <c r="I39" s="951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0"/>
      <c r="AG39" s="550"/>
      <c r="AH39" s="550"/>
      <c r="AI39" s="550"/>
      <c r="AJ39" s="550"/>
      <c r="AK39" s="550"/>
      <c r="AL39" s="550"/>
      <c r="AM39" s="550"/>
      <c r="AN39" s="550"/>
      <c r="AO39" s="550"/>
      <c r="AP39" s="550"/>
      <c r="AQ39" s="550"/>
      <c r="AR39" s="550"/>
      <c r="AS39" s="550"/>
      <c r="AT39" s="550"/>
      <c r="AU39" s="550"/>
      <c r="AV39" s="550"/>
      <c r="AW39" s="550"/>
      <c r="AX39" s="550"/>
      <c r="AY39" s="550"/>
      <c r="AZ39" s="550"/>
      <c r="BA39" s="550"/>
      <c r="BB39" s="550"/>
      <c r="BC39" s="550"/>
      <c r="BD39" s="550"/>
      <c r="BE39" s="550"/>
      <c r="BF39" s="550"/>
      <c r="BG39" s="550"/>
      <c r="BH39" s="550"/>
      <c r="BI39" s="550"/>
      <c r="BJ39" s="550"/>
      <c r="BK39" s="550"/>
      <c r="BL39" s="550"/>
      <c r="BM39" s="550"/>
      <c r="BN39" s="550"/>
      <c r="BO39" s="550"/>
      <c r="BP39" s="550"/>
      <c r="BQ39" s="550"/>
      <c r="BR39" s="550"/>
      <c r="BS39" s="550"/>
      <c r="BT39" s="550"/>
    </row>
    <row r="40" spans="1:72" s="588" customFormat="1" ht="21.95" customHeight="1">
      <c r="A40" s="950" t="s">
        <v>748</v>
      </c>
      <c r="B40" s="1135">
        <v>465619.95</v>
      </c>
      <c r="C40" s="1135"/>
      <c r="D40" s="1164">
        <v>0</v>
      </c>
      <c r="E40" s="1164">
        <v>0</v>
      </c>
      <c r="F40" s="1165">
        <v>0</v>
      </c>
      <c r="G40" s="1136">
        <v>0</v>
      </c>
      <c r="H40" s="580" t="s">
        <v>4</v>
      </c>
      <c r="I40" s="951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50"/>
      <c r="BD40" s="550"/>
      <c r="BE40" s="550"/>
      <c r="BF40" s="550"/>
      <c r="BG40" s="550"/>
      <c r="BH40" s="550"/>
      <c r="BI40" s="550"/>
      <c r="BJ40" s="550"/>
      <c r="BK40" s="550"/>
      <c r="BL40" s="550"/>
      <c r="BM40" s="550"/>
      <c r="BN40" s="550"/>
      <c r="BO40" s="550"/>
      <c r="BP40" s="550"/>
      <c r="BQ40" s="550"/>
      <c r="BR40" s="550"/>
      <c r="BS40" s="550"/>
      <c r="BT40" s="550"/>
    </row>
    <row r="41" spans="1:72" s="588" customFormat="1" ht="21.95" customHeight="1">
      <c r="A41" s="950" t="s">
        <v>266</v>
      </c>
      <c r="B41" s="1135">
        <v>876243536.6899997</v>
      </c>
      <c r="C41" s="1135"/>
      <c r="D41" s="1164">
        <v>0</v>
      </c>
      <c r="E41" s="1164">
        <v>0</v>
      </c>
      <c r="F41" s="1165">
        <v>0</v>
      </c>
      <c r="G41" s="1136">
        <v>0</v>
      </c>
      <c r="H41" s="580" t="s">
        <v>4</v>
      </c>
      <c r="I41" s="951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550"/>
      <c r="BD41" s="550"/>
      <c r="BE41" s="550"/>
      <c r="BF41" s="550"/>
      <c r="BG41" s="550"/>
      <c r="BH41" s="550"/>
      <c r="BI41" s="550"/>
      <c r="BJ41" s="550"/>
      <c r="BK41" s="550"/>
      <c r="BL41" s="550"/>
      <c r="BM41" s="550"/>
      <c r="BN41" s="550"/>
      <c r="BO41" s="550"/>
      <c r="BP41" s="550"/>
      <c r="BQ41" s="550"/>
      <c r="BR41" s="550"/>
      <c r="BS41" s="550"/>
      <c r="BT41" s="550"/>
    </row>
    <row r="42" spans="1:72" s="588" customFormat="1" ht="21.95" customHeight="1">
      <c r="A42" s="950" t="s">
        <v>267</v>
      </c>
      <c r="B42" s="1135">
        <v>8015739.7899999991</v>
      </c>
      <c r="C42" s="1135"/>
      <c r="D42" s="1164">
        <v>0</v>
      </c>
      <c r="E42" s="1164">
        <v>0</v>
      </c>
      <c r="F42" s="1165">
        <v>0</v>
      </c>
      <c r="G42" s="1136">
        <v>0</v>
      </c>
      <c r="H42" s="580" t="s">
        <v>4</v>
      </c>
      <c r="I42" s="951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0"/>
      <c r="AS42" s="550"/>
      <c r="AT42" s="550"/>
      <c r="AU42" s="550"/>
      <c r="AV42" s="550"/>
      <c r="AW42" s="550"/>
      <c r="AX42" s="550"/>
      <c r="AY42" s="550"/>
      <c r="AZ42" s="550"/>
      <c r="BA42" s="550"/>
      <c r="BB42" s="550"/>
      <c r="BC42" s="550"/>
      <c r="BD42" s="550"/>
      <c r="BE42" s="550"/>
      <c r="BF42" s="550"/>
      <c r="BG42" s="550"/>
      <c r="BH42" s="550"/>
      <c r="BI42" s="550"/>
      <c r="BJ42" s="550"/>
      <c r="BK42" s="550"/>
      <c r="BL42" s="550"/>
      <c r="BM42" s="550"/>
      <c r="BN42" s="550"/>
      <c r="BO42" s="550"/>
      <c r="BP42" s="550"/>
      <c r="BQ42" s="550"/>
      <c r="BR42" s="550"/>
      <c r="BS42" s="550"/>
      <c r="BT42" s="550"/>
    </row>
    <row r="43" spans="1:72" s="588" customFormat="1" ht="21.95" customHeight="1">
      <c r="A43" s="950" t="s">
        <v>268</v>
      </c>
      <c r="B43" s="1135">
        <v>2732247.3399999989</v>
      </c>
      <c r="C43" s="1135"/>
      <c r="D43" s="1164">
        <v>0</v>
      </c>
      <c r="E43" s="1164">
        <v>0</v>
      </c>
      <c r="F43" s="1165">
        <v>0</v>
      </c>
      <c r="G43" s="1136">
        <v>0</v>
      </c>
      <c r="H43" s="580" t="s">
        <v>4</v>
      </c>
      <c r="I43" s="951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550"/>
      <c r="AN43" s="550"/>
      <c r="AO43" s="550"/>
      <c r="AP43" s="550"/>
      <c r="AQ43" s="550"/>
      <c r="AR43" s="550"/>
      <c r="AS43" s="550"/>
      <c r="AT43" s="550"/>
      <c r="AU43" s="550"/>
      <c r="AV43" s="550"/>
      <c r="AW43" s="550"/>
      <c r="AX43" s="550"/>
      <c r="AY43" s="550"/>
      <c r="AZ43" s="550"/>
      <c r="BA43" s="550"/>
      <c r="BB43" s="550"/>
      <c r="BC43" s="550"/>
      <c r="BD43" s="550"/>
      <c r="BE43" s="550"/>
      <c r="BF43" s="550"/>
      <c r="BG43" s="550"/>
      <c r="BH43" s="550"/>
      <c r="BI43" s="550"/>
      <c r="BJ43" s="550"/>
      <c r="BK43" s="550"/>
      <c r="BL43" s="550"/>
      <c r="BM43" s="550"/>
      <c r="BN43" s="550"/>
      <c r="BO43" s="550"/>
      <c r="BP43" s="550"/>
      <c r="BQ43" s="550"/>
      <c r="BR43" s="550"/>
      <c r="BS43" s="550"/>
      <c r="BT43" s="550"/>
    </row>
    <row r="44" spans="1:72" s="588" customFormat="1" ht="21.95" customHeight="1">
      <c r="A44" s="950" t="s">
        <v>269</v>
      </c>
      <c r="B44" s="1135">
        <v>7407415.1000000034</v>
      </c>
      <c r="C44" s="1135"/>
      <c r="D44" s="1164">
        <v>0</v>
      </c>
      <c r="E44" s="1164">
        <v>0</v>
      </c>
      <c r="F44" s="1165">
        <v>0</v>
      </c>
      <c r="G44" s="1136">
        <v>0</v>
      </c>
      <c r="H44" s="580" t="s">
        <v>4</v>
      </c>
      <c r="I44" s="951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</row>
    <row r="45" spans="1:72" s="588" customFormat="1" ht="21.95" customHeight="1">
      <c r="A45" s="950" t="s">
        <v>270</v>
      </c>
      <c r="B45" s="1135">
        <v>383565.08000000007</v>
      </c>
      <c r="C45" s="1135"/>
      <c r="D45" s="1164">
        <v>1360</v>
      </c>
      <c r="E45" s="1164">
        <v>0</v>
      </c>
      <c r="F45" s="1165">
        <v>1360</v>
      </c>
      <c r="G45" s="1136">
        <v>0</v>
      </c>
      <c r="H45" s="580" t="s">
        <v>4</v>
      </c>
      <c r="I45" s="951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550"/>
      <c r="AN45" s="550"/>
      <c r="AO45" s="550"/>
      <c r="AP45" s="550"/>
      <c r="AQ45" s="550"/>
      <c r="AR45" s="550"/>
      <c r="AS45" s="550"/>
      <c r="AT45" s="550"/>
      <c r="AU45" s="550"/>
      <c r="AV45" s="550"/>
      <c r="AW45" s="550"/>
      <c r="AX45" s="550"/>
      <c r="AY45" s="550"/>
      <c r="AZ45" s="550"/>
      <c r="BA45" s="550"/>
      <c r="BB45" s="550"/>
      <c r="BC45" s="550"/>
      <c r="BD45" s="550"/>
      <c r="BE45" s="550"/>
      <c r="BF45" s="550"/>
      <c r="BG45" s="550"/>
      <c r="BH45" s="550"/>
      <c r="BI45" s="550"/>
      <c r="BJ45" s="550"/>
      <c r="BK45" s="550"/>
      <c r="BL45" s="550"/>
      <c r="BM45" s="550"/>
      <c r="BN45" s="550"/>
      <c r="BO45" s="550"/>
      <c r="BP45" s="550"/>
      <c r="BQ45" s="550"/>
      <c r="BR45" s="550"/>
      <c r="BS45" s="550"/>
      <c r="BT45" s="550"/>
    </row>
    <row r="46" spans="1:72" s="588" customFormat="1" ht="21.95" customHeight="1">
      <c r="A46" s="950" t="s">
        <v>271</v>
      </c>
      <c r="B46" s="1135">
        <v>8673855.1500000041</v>
      </c>
      <c r="C46" s="1135"/>
      <c r="D46" s="1164">
        <v>0</v>
      </c>
      <c r="E46" s="1164">
        <v>0</v>
      </c>
      <c r="F46" s="1165">
        <v>0</v>
      </c>
      <c r="G46" s="1136">
        <v>0</v>
      </c>
      <c r="H46" s="580" t="s">
        <v>4</v>
      </c>
      <c r="I46" s="951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0"/>
      <c r="BR46" s="550"/>
      <c r="BS46" s="550"/>
      <c r="BT46" s="550"/>
    </row>
    <row r="47" spans="1:72" s="588" customFormat="1" ht="21.95" customHeight="1">
      <c r="A47" s="950" t="s">
        <v>272</v>
      </c>
      <c r="B47" s="1135">
        <v>1079234.2100000002</v>
      </c>
      <c r="C47" s="1135"/>
      <c r="D47" s="1164">
        <v>0</v>
      </c>
      <c r="E47" s="1164">
        <v>0</v>
      </c>
      <c r="F47" s="1165">
        <v>0</v>
      </c>
      <c r="G47" s="1136">
        <v>0</v>
      </c>
      <c r="H47" s="580" t="s">
        <v>4</v>
      </c>
      <c r="I47" s="951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550"/>
      <c r="AN47" s="550"/>
      <c r="AO47" s="550"/>
      <c r="AP47" s="550"/>
      <c r="AQ47" s="550"/>
      <c r="AR47" s="550"/>
      <c r="AS47" s="550"/>
      <c r="AT47" s="550"/>
      <c r="AU47" s="550"/>
      <c r="AV47" s="550"/>
      <c r="AW47" s="550"/>
      <c r="AX47" s="550"/>
      <c r="AY47" s="550"/>
      <c r="AZ47" s="550"/>
      <c r="BA47" s="550"/>
      <c r="BB47" s="550"/>
      <c r="BC47" s="550"/>
      <c r="BD47" s="550"/>
      <c r="BE47" s="550"/>
      <c r="BF47" s="550"/>
      <c r="BG47" s="550"/>
      <c r="BH47" s="550"/>
      <c r="BI47" s="550"/>
      <c r="BJ47" s="550"/>
      <c r="BK47" s="550"/>
      <c r="BL47" s="550"/>
      <c r="BM47" s="550"/>
      <c r="BN47" s="550"/>
      <c r="BO47" s="550"/>
      <c r="BP47" s="550"/>
      <c r="BQ47" s="550"/>
      <c r="BR47" s="550"/>
      <c r="BS47" s="550"/>
      <c r="BT47" s="550"/>
    </row>
    <row r="48" spans="1:72" s="588" customFormat="1" ht="21.95" customHeight="1">
      <c r="A48" s="950" t="s">
        <v>273</v>
      </c>
      <c r="B48" s="1135">
        <v>75329089.99999994</v>
      </c>
      <c r="C48" s="1135"/>
      <c r="D48" s="1164">
        <v>2193.1999999999998</v>
      </c>
      <c r="E48" s="1164">
        <v>2193.1999999999998</v>
      </c>
      <c r="F48" s="1165">
        <v>2193.1999999999998</v>
      </c>
      <c r="G48" s="1136">
        <v>0</v>
      </c>
      <c r="H48" s="580" t="s">
        <v>4</v>
      </c>
      <c r="I48" s="951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0"/>
      <c r="V48" s="550"/>
      <c r="W48" s="550"/>
      <c r="X48" s="550"/>
      <c r="Y48" s="550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550"/>
      <c r="AN48" s="550"/>
      <c r="AO48" s="550"/>
      <c r="AP48" s="550"/>
      <c r="AQ48" s="550"/>
      <c r="AR48" s="550"/>
      <c r="AS48" s="550"/>
      <c r="AT48" s="550"/>
      <c r="AU48" s="550"/>
      <c r="AV48" s="550"/>
      <c r="AW48" s="550"/>
      <c r="AX48" s="550"/>
      <c r="AY48" s="550"/>
      <c r="AZ48" s="550"/>
      <c r="BA48" s="550"/>
      <c r="BB48" s="550"/>
      <c r="BC48" s="550"/>
      <c r="BD48" s="550"/>
      <c r="BE48" s="550"/>
      <c r="BF48" s="550"/>
      <c r="BG48" s="550"/>
      <c r="BH48" s="550"/>
      <c r="BI48" s="550"/>
      <c r="BJ48" s="550"/>
      <c r="BK48" s="550"/>
      <c r="BL48" s="550"/>
      <c r="BM48" s="550"/>
      <c r="BN48" s="550"/>
      <c r="BO48" s="550"/>
      <c r="BP48" s="550"/>
      <c r="BQ48" s="550"/>
      <c r="BR48" s="550"/>
      <c r="BS48" s="550"/>
      <c r="BT48" s="550"/>
    </row>
    <row r="49" spans="1:72" s="588" customFormat="1" ht="21.95" customHeight="1">
      <c r="A49" s="950" t="s">
        <v>275</v>
      </c>
      <c r="B49" s="1135">
        <v>203440284.15000001</v>
      </c>
      <c r="C49" s="1135"/>
      <c r="D49" s="1164">
        <v>14596.14</v>
      </c>
      <c r="E49" s="1164">
        <v>9696</v>
      </c>
      <c r="F49" s="1165">
        <v>14596.14</v>
      </c>
      <c r="G49" s="1136">
        <v>0</v>
      </c>
      <c r="H49" s="580" t="s">
        <v>4</v>
      </c>
      <c r="I49" s="951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0"/>
      <c r="U49" s="550"/>
      <c r="V49" s="550"/>
      <c r="W49" s="550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550"/>
      <c r="AN49" s="550"/>
      <c r="AO49" s="550"/>
      <c r="AP49" s="550"/>
      <c r="AQ49" s="550"/>
      <c r="AR49" s="550"/>
      <c r="AS49" s="550"/>
      <c r="AT49" s="550"/>
      <c r="AU49" s="550"/>
      <c r="AV49" s="550"/>
      <c r="AW49" s="550"/>
      <c r="AX49" s="550"/>
      <c r="AY49" s="550"/>
      <c r="AZ49" s="550"/>
      <c r="BA49" s="550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  <c r="BP49" s="550"/>
      <c r="BQ49" s="550"/>
      <c r="BR49" s="550"/>
      <c r="BS49" s="550"/>
      <c r="BT49" s="550"/>
    </row>
    <row r="50" spans="1:72" s="588" customFormat="1" ht="21.95" customHeight="1">
      <c r="A50" s="950" t="s">
        <v>276</v>
      </c>
      <c r="B50" s="1135">
        <v>162812.97000000003</v>
      </c>
      <c r="C50" s="1135"/>
      <c r="D50" s="1164">
        <v>0</v>
      </c>
      <c r="E50" s="1164">
        <v>0</v>
      </c>
      <c r="F50" s="1165">
        <v>0</v>
      </c>
      <c r="G50" s="1136">
        <v>0</v>
      </c>
      <c r="H50" s="580" t="s">
        <v>4</v>
      </c>
      <c r="I50" s="951"/>
      <c r="J50" s="550"/>
      <c r="K50" s="550"/>
      <c r="L50" s="550"/>
      <c r="M50" s="550"/>
      <c r="N50" s="550"/>
      <c r="O50" s="550"/>
      <c r="P50" s="550"/>
      <c r="Q50" s="550"/>
      <c r="R50" s="550"/>
      <c r="S50" s="550"/>
      <c r="T50" s="550"/>
      <c r="U50" s="550"/>
      <c r="V50" s="550"/>
      <c r="W50" s="550"/>
      <c r="X50" s="550"/>
      <c r="Y50" s="550"/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550"/>
      <c r="AN50" s="550"/>
      <c r="AO50" s="550"/>
      <c r="AP50" s="550"/>
      <c r="AQ50" s="550"/>
      <c r="AR50" s="550"/>
      <c r="AS50" s="550"/>
      <c r="AT50" s="550"/>
      <c r="AU50" s="550"/>
      <c r="AV50" s="550"/>
      <c r="AW50" s="550"/>
      <c r="AX50" s="550"/>
      <c r="AY50" s="550"/>
      <c r="AZ50" s="550"/>
      <c r="BA50" s="550"/>
      <c r="BB50" s="550"/>
      <c r="BC50" s="550"/>
      <c r="BD50" s="550"/>
      <c r="BE50" s="550"/>
      <c r="BF50" s="550"/>
      <c r="BG50" s="550"/>
      <c r="BH50" s="550"/>
      <c r="BI50" s="550"/>
      <c r="BJ50" s="550"/>
      <c r="BK50" s="550"/>
      <c r="BL50" s="550"/>
      <c r="BM50" s="550"/>
      <c r="BN50" s="550"/>
      <c r="BO50" s="550"/>
      <c r="BP50" s="550"/>
      <c r="BQ50" s="550"/>
      <c r="BR50" s="550"/>
      <c r="BS50" s="550"/>
      <c r="BT50" s="550"/>
    </row>
    <row r="51" spans="1:72" s="588" customFormat="1" ht="21.95" customHeight="1">
      <c r="A51" s="950" t="s">
        <v>277</v>
      </c>
      <c r="B51" s="1135">
        <v>8055881.9900000002</v>
      </c>
      <c r="C51" s="1135"/>
      <c r="D51" s="1164">
        <v>6475.14</v>
      </c>
      <c r="E51" s="1164">
        <v>0</v>
      </c>
      <c r="F51" s="1165">
        <v>6466.93</v>
      </c>
      <c r="G51" s="1136">
        <v>8.2100000000000009</v>
      </c>
      <c r="H51" s="580" t="s">
        <v>4</v>
      </c>
      <c r="I51" s="951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550"/>
      <c r="U51" s="550"/>
      <c r="V51" s="550"/>
      <c r="W51" s="550"/>
      <c r="X51" s="550"/>
      <c r="Y51" s="550"/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  <c r="AJ51" s="550"/>
      <c r="AK51" s="550"/>
      <c r="AL51" s="550"/>
      <c r="AM51" s="550"/>
      <c r="AN51" s="550"/>
      <c r="AO51" s="550"/>
      <c r="AP51" s="550"/>
      <c r="AQ51" s="550"/>
      <c r="AR51" s="550"/>
      <c r="AS51" s="550"/>
      <c r="AT51" s="550"/>
      <c r="AU51" s="550"/>
      <c r="AV51" s="550"/>
      <c r="AW51" s="550"/>
      <c r="AX51" s="550"/>
      <c r="AY51" s="550"/>
      <c r="AZ51" s="550"/>
      <c r="BA51" s="550"/>
      <c r="BB51" s="550"/>
      <c r="BC51" s="550"/>
      <c r="BD51" s="550"/>
      <c r="BE51" s="550"/>
      <c r="BF51" s="550"/>
      <c r="BG51" s="550"/>
      <c r="BH51" s="550"/>
      <c r="BI51" s="550"/>
      <c r="BJ51" s="550"/>
      <c r="BK51" s="550"/>
      <c r="BL51" s="550"/>
      <c r="BM51" s="550"/>
      <c r="BN51" s="550"/>
      <c r="BO51" s="550"/>
      <c r="BP51" s="550"/>
      <c r="BQ51" s="550"/>
      <c r="BR51" s="550"/>
      <c r="BS51" s="550"/>
      <c r="BT51" s="550"/>
    </row>
    <row r="52" spans="1:72" s="588" customFormat="1" ht="21.95" customHeight="1">
      <c r="A52" s="950" t="s">
        <v>278</v>
      </c>
      <c r="B52" s="1135">
        <v>366919708.27000016</v>
      </c>
      <c r="C52" s="1135"/>
      <c r="D52" s="1164">
        <v>0</v>
      </c>
      <c r="E52" s="1164">
        <v>0</v>
      </c>
      <c r="F52" s="1165">
        <v>0</v>
      </c>
      <c r="G52" s="1136">
        <v>0</v>
      </c>
      <c r="H52" s="580" t="s">
        <v>4</v>
      </c>
      <c r="I52" s="951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550"/>
      <c r="U52" s="550"/>
      <c r="V52" s="550"/>
      <c r="W52" s="550"/>
      <c r="X52" s="550"/>
      <c r="Y52" s="550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550"/>
      <c r="AL52" s="550"/>
      <c r="AM52" s="550"/>
      <c r="AN52" s="550"/>
      <c r="AO52" s="550"/>
      <c r="AP52" s="550"/>
      <c r="AQ52" s="550"/>
      <c r="AR52" s="550"/>
      <c r="AS52" s="550"/>
      <c r="AT52" s="550"/>
      <c r="AU52" s="550"/>
      <c r="AV52" s="550"/>
      <c r="AW52" s="550"/>
      <c r="AX52" s="550"/>
      <c r="AY52" s="550"/>
      <c r="AZ52" s="550"/>
      <c r="BA52" s="550"/>
      <c r="BB52" s="550"/>
      <c r="BC52" s="550"/>
      <c r="BD52" s="550"/>
      <c r="BE52" s="550"/>
      <c r="BF52" s="550"/>
      <c r="BG52" s="550"/>
      <c r="BH52" s="550"/>
      <c r="BI52" s="550"/>
      <c r="BJ52" s="550"/>
      <c r="BK52" s="550"/>
      <c r="BL52" s="550"/>
      <c r="BM52" s="550"/>
      <c r="BN52" s="550"/>
      <c r="BO52" s="550"/>
      <c r="BP52" s="550"/>
      <c r="BQ52" s="550"/>
      <c r="BR52" s="550"/>
      <c r="BS52" s="550"/>
      <c r="BT52" s="550"/>
    </row>
    <row r="53" spans="1:72" s="588" customFormat="1" ht="21.95" customHeight="1">
      <c r="A53" s="950" t="s">
        <v>619</v>
      </c>
      <c r="B53" s="1135">
        <v>262124.43000000002</v>
      </c>
      <c r="C53" s="1135"/>
      <c r="D53" s="1164">
        <v>0</v>
      </c>
      <c r="E53" s="1164">
        <v>0</v>
      </c>
      <c r="F53" s="1165">
        <v>0</v>
      </c>
      <c r="G53" s="1136">
        <v>0</v>
      </c>
      <c r="H53" s="580" t="s">
        <v>4</v>
      </c>
      <c r="I53" s="951"/>
      <c r="J53" s="550"/>
      <c r="K53" s="550"/>
      <c r="L53" s="550"/>
      <c r="M53" s="550"/>
      <c r="N53" s="550"/>
      <c r="O53" s="550"/>
      <c r="P53" s="550"/>
      <c r="Q53" s="550"/>
      <c r="R53" s="550"/>
      <c r="S53" s="550"/>
      <c r="T53" s="550"/>
      <c r="U53" s="550"/>
      <c r="V53" s="550"/>
      <c r="W53" s="550"/>
      <c r="X53" s="550"/>
      <c r="Y53" s="550"/>
      <c r="Z53" s="550"/>
      <c r="AA53" s="550"/>
      <c r="AB53" s="550"/>
      <c r="AC53" s="550"/>
      <c r="AD53" s="550"/>
      <c r="AE53" s="550"/>
      <c r="AF53" s="550"/>
      <c r="AG53" s="550"/>
      <c r="AH53" s="550"/>
      <c r="AI53" s="550"/>
      <c r="AJ53" s="550"/>
      <c r="AK53" s="550"/>
      <c r="AL53" s="550"/>
      <c r="AM53" s="550"/>
      <c r="AN53" s="550"/>
      <c r="AO53" s="550"/>
      <c r="AP53" s="550"/>
      <c r="AQ53" s="550"/>
      <c r="AR53" s="550"/>
      <c r="AS53" s="550"/>
      <c r="AT53" s="550"/>
      <c r="AU53" s="550"/>
      <c r="AV53" s="550"/>
      <c r="AW53" s="550"/>
      <c r="AX53" s="550"/>
      <c r="AY53" s="550"/>
      <c r="AZ53" s="550"/>
      <c r="BA53" s="550"/>
      <c r="BB53" s="550"/>
      <c r="BC53" s="550"/>
      <c r="BD53" s="550"/>
      <c r="BE53" s="550"/>
      <c r="BF53" s="550"/>
      <c r="BG53" s="550"/>
      <c r="BH53" s="550"/>
      <c r="BI53" s="550"/>
      <c r="BJ53" s="550"/>
      <c r="BK53" s="550"/>
      <c r="BL53" s="550"/>
      <c r="BM53" s="550"/>
      <c r="BN53" s="550"/>
      <c r="BO53" s="550"/>
      <c r="BP53" s="550"/>
      <c r="BQ53" s="550"/>
      <c r="BR53" s="550"/>
      <c r="BS53" s="550"/>
      <c r="BT53" s="550"/>
    </row>
    <row r="54" spans="1:72" s="588" customFormat="1" ht="21.95" customHeight="1">
      <c r="A54" s="950" t="s">
        <v>280</v>
      </c>
      <c r="B54" s="1135">
        <v>1392561.6399999997</v>
      </c>
      <c r="C54" s="1135"/>
      <c r="D54" s="1164">
        <v>0</v>
      </c>
      <c r="E54" s="1164">
        <v>0</v>
      </c>
      <c r="F54" s="1165">
        <v>0</v>
      </c>
      <c r="G54" s="1136">
        <v>0</v>
      </c>
      <c r="H54" s="580" t="s">
        <v>4</v>
      </c>
      <c r="I54" s="951"/>
      <c r="J54" s="550"/>
      <c r="K54" s="550"/>
      <c r="L54" s="550"/>
      <c r="M54" s="550"/>
      <c r="N54" s="550"/>
      <c r="O54" s="550"/>
      <c r="P54" s="550"/>
      <c r="Q54" s="550"/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/>
      <c r="AD54" s="550"/>
      <c r="AE54" s="550"/>
      <c r="AF54" s="550"/>
      <c r="AG54" s="550"/>
      <c r="AH54" s="550"/>
      <c r="AI54" s="550"/>
      <c r="AJ54" s="550"/>
      <c r="AK54" s="550"/>
      <c r="AL54" s="550"/>
      <c r="AM54" s="550"/>
      <c r="AN54" s="550"/>
      <c r="AO54" s="550"/>
      <c r="AP54" s="550"/>
      <c r="AQ54" s="550"/>
      <c r="AR54" s="550"/>
      <c r="AS54" s="550"/>
      <c r="AT54" s="550"/>
      <c r="AU54" s="550"/>
      <c r="AV54" s="550"/>
      <c r="AW54" s="550"/>
      <c r="AX54" s="550"/>
      <c r="AY54" s="550"/>
      <c r="AZ54" s="550"/>
      <c r="BA54" s="550"/>
      <c r="BB54" s="550"/>
      <c r="BC54" s="550"/>
      <c r="BD54" s="550"/>
      <c r="BE54" s="550"/>
      <c r="BF54" s="550"/>
      <c r="BG54" s="550"/>
      <c r="BH54" s="550"/>
      <c r="BI54" s="550"/>
      <c r="BJ54" s="550"/>
      <c r="BK54" s="550"/>
      <c r="BL54" s="550"/>
      <c r="BM54" s="550"/>
      <c r="BN54" s="550"/>
      <c r="BO54" s="550"/>
      <c r="BP54" s="550"/>
      <c r="BQ54" s="550"/>
      <c r="BR54" s="550"/>
      <c r="BS54" s="550"/>
      <c r="BT54" s="550"/>
    </row>
    <row r="55" spans="1:72" s="588" customFormat="1" ht="21.95" customHeight="1">
      <c r="A55" s="953" t="s">
        <v>281</v>
      </c>
      <c r="B55" s="1135">
        <v>40046107.969999991</v>
      </c>
      <c r="C55" s="1135"/>
      <c r="D55" s="1164">
        <v>4216</v>
      </c>
      <c r="E55" s="1164">
        <v>0</v>
      </c>
      <c r="F55" s="1165">
        <v>4216</v>
      </c>
      <c r="G55" s="1136">
        <v>0</v>
      </c>
      <c r="H55" s="580" t="s">
        <v>4</v>
      </c>
      <c r="I55" s="951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0"/>
      <c r="AQ55" s="550"/>
      <c r="AR55" s="550"/>
      <c r="AS55" s="550"/>
      <c r="AT55" s="550"/>
      <c r="AU55" s="550"/>
      <c r="AV55" s="550"/>
      <c r="AW55" s="550"/>
      <c r="AX55" s="550"/>
      <c r="AY55" s="550"/>
      <c r="AZ55" s="550"/>
      <c r="BA55" s="550"/>
      <c r="BB55" s="550"/>
      <c r="BC55" s="550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0"/>
      <c r="BS55" s="550"/>
      <c r="BT55" s="550"/>
    </row>
    <row r="56" spans="1:72" s="588" customFormat="1" ht="21.75" customHeight="1">
      <c r="A56" s="950" t="s">
        <v>282</v>
      </c>
      <c r="B56" s="1135">
        <v>46560819.899999991</v>
      </c>
      <c r="C56" s="1135"/>
      <c r="D56" s="1164">
        <v>0</v>
      </c>
      <c r="E56" s="1164">
        <v>0</v>
      </c>
      <c r="F56" s="1165">
        <v>0</v>
      </c>
      <c r="G56" s="1136">
        <v>0</v>
      </c>
      <c r="H56" s="580" t="s">
        <v>4</v>
      </c>
      <c r="I56" s="951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</row>
    <row r="57" spans="1:72" s="588" customFormat="1" ht="21.75" customHeight="1">
      <c r="A57" s="950" t="s">
        <v>283</v>
      </c>
      <c r="B57" s="1135">
        <v>4733277.1499999994</v>
      </c>
      <c r="C57" s="1135"/>
      <c r="D57" s="1164">
        <v>0</v>
      </c>
      <c r="E57" s="1164">
        <v>0</v>
      </c>
      <c r="F57" s="1165">
        <v>0</v>
      </c>
      <c r="G57" s="1136">
        <v>0</v>
      </c>
      <c r="H57" s="580" t="s">
        <v>4</v>
      </c>
      <c r="I57" s="951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0"/>
      <c r="AQ57" s="550"/>
      <c r="AR57" s="550"/>
      <c r="AS57" s="550"/>
      <c r="AT57" s="55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</row>
    <row r="58" spans="1:72" s="588" customFormat="1" ht="21.75" customHeight="1">
      <c r="A58" s="952" t="s">
        <v>284</v>
      </c>
      <c r="B58" s="1135">
        <v>234126.61000000002</v>
      </c>
      <c r="C58" s="1135"/>
      <c r="D58" s="1164">
        <v>0</v>
      </c>
      <c r="E58" s="1164">
        <v>0</v>
      </c>
      <c r="F58" s="1165">
        <v>0</v>
      </c>
      <c r="G58" s="1136">
        <v>0</v>
      </c>
      <c r="H58" s="580" t="s">
        <v>4</v>
      </c>
      <c r="I58" s="951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0"/>
      <c r="AQ58" s="550"/>
      <c r="AR58" s="550"/>
      <c r="AS58" s="550"/>
      <c r="AT58" s="550"/>
      <c r="AU58" s="550"/>
      <c r="AV58" s="550"/>
      <c r="AW58" s="550"/>
      <c r="AX58" s="550"/>
      <c r="AY58" s="550"/>
      <c r="AZ58" s="550"/>
      <c r="BA58" s="550"/>
      <c r="BB58" s="550"/>
      <c r="BC58" s="550"/>
      <c r="BD58" s="550"/>
      <c r="BE58" s="550"/>
      <c r="BF58" s="550"/>
      <c r="BG58" s="550"/>
      <c r="BH58" s="550"/>
      <c r="BI58" s="550"/>
      <c r="BJ58" s="550"/>
      <c r="BK58" s="550"/>
      <c r="BL58" s="550"/>
      <c r="BM58" s="550"/>
      <c r="BN58" s="550"/>
      <c r="BO58" s="550"/>
      <c r="BP58" s="550"/>
      <c r="BQ58" s="550"/>
      <c r="BR58" s="550"/>
      <c r="BS58" s="550"/>
      <c r="BT58" s="550"/>
    </row>
    <row r="59" spans="1:72" s="588" customFormat="1" ht="21.75" customHeight="1">
      <c r="A59" s="950" t="s">
        <v>285</v>
      </c>
      <c r="B59" s="1135">
        <v>6411.42</v>
      </c>
      <c r="C59" s="1135"/>
      <c r="D59" s="1164">
        <v>0</v>
      </c>
      <c r="E59" s="1164">
        <v>0</v>
      </c>
      <c r="F59" s="1165">
        <v>0</v>
      </c>
      <c r="G59" s="1136">
        <v>0</v>
      </c>
      <c r="H59" s="580" t="s">
        <v>4</v>
      </c>
      <c r="I59" s="951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0"/>
      <c r="AQ59" s="550"/>
      <c r="AR59" s="550"/>
      <c r="AS59" s="550"/>
      <c r="AT59" s="550"/>
      <c r="AU59" s="550"/>
      <c r="AV59" s="550"/>
      <c r="AW59" s="550"/>
      <c r="AX59" s="550"/>
      <c r="AY59" s="550"/>
      <c r="AZ59" s="550"/>
      <c r="BA59" s="550"/>
      <c r="BB59" s="550"/>
      <c r="BC59" s="550"/>
      <c r="BD59" s="550"/>
      <c r="BE59" s="550"/>
      <c r="BF59" s="550"/>
      <c r="BG59" s="550"/>
      <c r="BH59" s="550"/>
      <c r="BI59" s="550"/>
      <c r="BJ59" s="550"/>
      <c r="BK59" s="550"/>
      <c r="BL59" s="550"/>
      <c r="BM59" s="550"/>
      <c r="BN59" s="550"/>
      <c r="BO59" s="550"/>
      <c r="BP59" s="550"/>
      <c r="BQ59" s="550"/>
      <c r="BR59" s="550"/>
      <c r="BS59" s="550"/>
      <c r="BT59" s="550"/>
    </row>
    <row r="60" spans="1:72" s="588" customFormat="1" ht="21.75" customHeight="1">
      <c r="A60" s="950" t="s">
        <v>286</v>
      </c>
      <c r="B60" s="1135">
        <v>1045895.49</v>
      </c>
      <c r="C60" s="1135"/>
      <c r="D60" s="1164">
        <v>0</v>
      </c>
      <c r="E60" s="1164">
        <v>0</v>
      </c>
      <c r="F60" s="1165">
        <v>0</v>
      </c>
      <c r="G60" s="1136">
        <v>0</v>
      </c>
      <c r="H60" s="580" t="s">
        <v>4</v>
      </c>
      <c r="I60" s="951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550"/>
      <c r="AR60" s="550"/>
      <c r="AS60" s="550"/>
      <c r="AT60" s="550"/>
      <c r="AU60" s="550"/>
      <c r="AV60" s="550"/>
      <c r="AW60" s="550"/>
      <c r="AX60" s="550"/>
      <c r="AY60" s="550"/>
      <c r="AZ60" s="550"/>
      <c r="BA60" s="550"/>
      <c r="BB60" s="550"/>
      <c r="BC60" s="550"/>
      <c r="BD60" s="550"/>
      <c r="BE60" s="550"/>
      <c r="BF60" s="550"/>
      <c r="BG60" s="550"/>
      <c r="BH60" s="550"/>
      <c r="BI60" s="550"/>
      <c r="BJ60" s="550"/>
      <c r="BK60" s="550"/>
      <c r="BL60" s="550"/>
      <c r="BM60" s="550"/>
      <c r="BN60" s="550"/>
      <c r="BO60" s="550"/>
      <c r="BP60" s="550"/>
      <c r="BQ60" s="550"/>
      <c r="BR60" s="550"/>
      <c r="BS60" s="550"/>
      <c r="BT60" s="550"/>
    </row>
    <row r="61" spans="1:72" s="588" customFormat="1" ht="21.75" customHeight="1">
      <c r="A61" s="950" t="s">
        <v>287</v>
      </c>
      <c r="B61" s="1135">
        <v>138164.84</v>
      </c>
      <c r="C61" s="1135"/>
      <c r="D61" s="1164">
        <v>0</v>
      </c>
      <c r="E61" s="1164">
        <v>0</v>
      </c>
      <c r="F61" s="1165">
        <v>0</v>
      </c>
      <c r="G61" s="1136">
        <v>0</v>
      </c>
      <c r="H61" s="580"/>
      <c r="I61" s="951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0"/>
      <c r="BI61" s="550"/>
      <c r="BJ61" s="550"/>
      <c r="BK61" s="550"/>
      <c r="BL61" s="550"/>
      <c r="BM61" s="550"/>
      <c r="BN61" s="550"/>
      <c r="BO61" s="550"/>
      <c r="BP61" s="550"/>
      <c r="BQ61" s="550"/>
      <c r="BR61" s="550"/>
      <c r="BS61" s="550"/>
      <c r="BT61" s="550"/>
    </row>
    <row r="62" spans="1:72" s="588" customFormat="1" ht="21.75" customHeight="1">
      <c r="A62" s="950" t="s">
        <v>620</v>
      </c>
      <c r="B62" s="1135">
        <v>209303.98000000007</v>
      </c>
      <c r="C62" s="1135"/>
      <c r="D62" s="1164">
        <v>0</v>
      </c>
      <c r="E62" s="1164">
        <v>0</v>
      </c>
      <c r="F62" s="1165">
        <v>0</v>
      </c>
      <c r="G62" s="1136">
        <v>0</v>
      </c>
      <c r="H62" s="580" t="s">
        <v>4</v>
      </c>
      <c r="I62" s="951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0"/>
      <c r="AQ62" s="550"/>
      <c r="AR62" s="550"/>
      <c r="AS62" s="550"/>
      <c r="AT62" s="550"/>
      <c r="AU62" s="550"/>
      <c r="AV62" s="550"/>
      <c r="AW62" s="550"/>
      <c r="AX62" s="550"/>
      <c r="AY62" s="550"/>
      <c r="AZ62" s="550"/>
      <c r="BA62" s="550"/>
      <c r="BB62" s="550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</row>
    <row r="63" spans="1:72" s="588" customFormat="1" ht="21.75" customHeight="1">
      <c r="A63" s="950" t="s">
        <v>289</v>
      </c>
      <c r="B63" s="1135">
        <v>345094.41</v>
      </c>
      <c r="C63" s="1135"/>
      <c r="D63" s="1164">
        <v>0</v>
      </c>
      <c r="E63" s="1164">
        <v>0</v>
      </c>
      <c r="F63" s="1165">
        <v>0</v>
      </c>
      <c r="G63" s="1136">
        <v>0</v>
      </c>
      <c r="H63" s="580" t="s">
        <v>4</v>
      </c>
      <c r="I63" s="951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</row>
    <row r="64" spans="1:72" s="588" customFormat="1" ht="21.75" customHeight="1">
      <c r="A64" s="950" t="s">
        <v>290</v>
      </c>
      <c r="B64" s="1135">
        <v>4019957.9600000009</v>
      </c>
      <c r="C64" s="1135"/>
      <c r="D64" s="1164">
        <v>0</v>
      </c>
      <c r="E64" s="1164">
        <v>0</v>
      </c>
      <c r="F64" s="1165">
        <v>0</v>
      </c>
      <c r="G64" s="1136">
        <v>0</v>
      </c>
      <c r="H64" s="580" t="s">
        <v>4</v>
      </c>
      <c r="I64" s="951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0"/>
      <c r="BK64" s="550"/>
      <c r="BL64" s="550"/>
      <c r="BM64" s="550"/>
      <c r="BN64" s="550"/>
      <c r="BO64" s="550"/>
      <c r="BP64" s="550"/>
      <c r="BQ64" s="550"/>
      <c r="BR64" s="550"/>
      <c r="BS64" s="550"/>
      <c r="BT64" s="550"/>
    </row>
    <row r="65" spans="1:74" s="588" customFormat="1" ht="21.95" customHeight="1">
      <c r="A65" s="950" t="s">
        <v>291</v>
      </c>
      <c r="B65" s="1135">
        <v>8290277.9800000014</v>
      </c>
      <c r="C65" s="1135"/>
      <c r="D65" s="1164">
        <v>0</v>
      </c>
      <c r="E65" s="1164">
        <v>0</v>
      </c>
      <c r="F65" s="1165">
        <v>0</v>
      </c>
      <c r="G65" s="1136">
        <v>0</v>
      </c>
      <c r="H65" s="580" t="s">
        <v>4</v>
      </c>
      <c r="I65" s="951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550"/>
      <c r="AN65" s="550"/>
      <c r="AO65" s="550"/>
      <c r="AP65" s="550"/>
      <c r="AQ65" s="550"/>
      <c r="AR65" s="550"/>
      <c r="AS65" s="550"/>
      <c r="AT65" s="550"/>
      <c r="AU65" s="550"/>
      <c r="AV65" s="550"/>
      <c r="AW65" s="550"/>
      <c r="AX65" s="550"/>
      <c r="AY65" s="550"/>
      <c r="AZ65" s="550"/>
      <c r="BA65" s="550"/>
      <c r="BB65" s="550"/>
      <c r="BC65" s="550"/>
      <c r="BD65" s="550"/>
      <c r="BE65" s="550"/>
      <c r="BF65" s="550"/>
      <c r="BG65" s="550"/>
      <c r="BH65" s="550"/>
      <c r="BI65" s="550"/>
      <c r="BJ65" s="550"/>
      <c r="BK65" s="550"/>
      <c r="BL65" s="550"/>
      <c r="BM65" s="550"/>
      <c r="BN65" s="550"/>
      <c r="BO65" s="550"/>
      <c r="BP65" s="550"/>
      <c r="BQ65" s="550"/>
      <c r="BR65" s="550"/>
      <c r="BS65" s="550"/>
      <c r="BT65" s="550"/>
    </row>
    <row r="66" spans="1:74" s="588" customFormat="1" ht="21.95" customHeight="1">
      <c r="A66" s="950" t="s">
        <v>292</v>
      </c>
      <c r="B66" s="1135">
        <v>1325517.9099999999</v>
      </c>
      <c r="C66" s="1135"/>
      <c r="D66" s="1164">
        <v>0</v>
      </c>
      <c r="E66" s="1164">
        <v>0</v>
      </c>
      <c r="F66" s="1165">
        <v>0</v>
      </c>
      <c r="G66" s="1136">
        <v>0</v>
      </c>
      <c r="H66" s="580" t="s">
        <v>4</v>
      </c>
      <c r="I66" s="951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0"/>
      <c r="AQ66" s="550"/>
      <c r="AR66" s="550"/>
      <c r="AS66" s="550"/>
      <c r="AT66" s="550"/>
      <c r="AU66" s="550"/>
      <c r="AV66" s="550"/>
      <c r="AW66" s="550"/>
      <c r="AX66" s="550"/>
      <c r="AY66" s="550"/>
      <c r="AZ66" s="550"/>
      <c r="BA66" s="550"/>
      <c r="BB66" s="550"/>
      <c r="BC66" s="550"/>
      <c r="BD66" s="550"/>
      <c r="BE66" s="550"/>
      <c r="BF66" s="550"/>
      <c r="BG66" s="550"/>
      <c r="BH66" s="550"/>
      <c r="BI66" s="550"/>
      <c r="BJ66" s="550"/>
      <c r="BK66" s="550"/>
      <c r="BL66" s="550"/>
      <c r="BM66" s="550"/>
      <c r="BN66" s="550"/>
      <c r="BO66" s="550"/>
      <c r="BP66" s="550"/>
      <c r="BQ66" s="550"/>
      <c r="BR66" s="550"/>
      <c r="BS66" s="550"/>
      <c r="BT66" s="550"/>
    </row>
    <row r="67" spans="1:74" s="588" customFormat="1" ht="21.95" customHeight="1">
      <c r="A67" s="950" t="s">
        <v>293</v>
      </c>
      <c r="B67" s="1135">
        <v>172453.43</v>
      </c>
      <c r="C67" s="1135"/>
      <c r="D67" s="1164">
        <v>0</v>
      </c>
      <c r="E67" s="1164">
        <v>0</v>
      </c>
      <c r="F67" s="1165">
        <v>0</v>
      </c>
      <c r="G67" s="1136">
        <v>0</v>
      </c>
      <c r="H67" s="580" t="s">
        <v>4</v>
      </c>
      <c r="I67" s="951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0"/>
      <c r="AN67" s="550"/>
      <c r="AO67" s="550"/>
      <c r="AP67" s="550"/>
      <c r="AQ67" s="550"/>
      <c r="AR67" s="550"/>
      <c r="AS67" s="550"/>
      <c r="AT67" s="550"/>
      <c r="AU67" s="550"/>
      <c r="AV67" s="550"/>
      <c r="AW67" s="550"/>
      <c r="AX67" s="550"/>
      <c r="AY67" s="550"/>
      <c r="AZ67" s="550"/>
      <c r="BA67" s="550"/>
      <c r="BB67" s="550"/>
      <c r="BC67" s="550"/>
      <c r="BD67" s="550"/>
      <c r="BE67" s="550"/>
      <c r="BF67" s="550"/>
      <c r="BG67" s="550"/>
      <c r="BH67" s="550"/>
      <c r="BI67" s="550"/>
      <c r="BJ67" s="550"/>
      <c r="BK67" s="550"/>
      <c r="BL67" s="550"/>
      <c r="BM67" s="550"/>
      <c r="BN67" s="550"/>
      <c r="BO67" s="550"/>
      <c r="BP67" s="550"/>
      <c r="BQ67" s="550"/>
      <c r="BR67" s="550"/>
      <c r="BS67" s="550"/>
      <c r="BT67" s="550"/>
    </row>
    <row r="68" spans="1:74" s="588" customFormat="1" ht="21.95" customHeight="1">
      <c r="A68" s="950" t="s">
        <v>294</v>
      </c>
      <c r="B68" s="1135">
        <v>1180174.72</v>
      </c>
      <c r="C68" s="1135"/>
      <c r="D68" s="1164">
        <v>0</v>
      </c>
      <c r="E68" s="1164">
        <v>0</v>
      </c>
      <c r="F68" s="1165">
        <v>0</v>
      </c>
      <c r="G68" s="1136">
        <v>0</v>
      </c>
      <c r="H68" s="580" t="s">
        <v>4</v>
      </c>
      <c r="I68" s="951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550"/>
      <c r="AN68" s="550"/>
      <c r="AO68" s="550"/>
      <c r="AP68" s="550"/>
      <c r="AQ68" s="550"/>
      <c r="AR68" s="550"/>
      <c r="AS68" s="550"/>
      <c r="AT68" s="550"/>
      <c r="AU68" s="550"/>
      <c r="AV68" s="550"/>
      <c r="AW68" s="550"/>
      <c r="AX68" s="550"/>
      <c r="AY68" s="550"/>
      <c r="AZ68" s="550"/>
      <c r="BA68" s="550"/>
      <c r="BB68" s="550"/>
      <c r="BC68" s="550"/>
      <c r="BD68" s="550"/>
      <c r="BE68" s="550"/>
      <c r="BF68" s="550"/>
      <c r="BG68" s="550"/>
      <c r="BH68" s="550"/>
      <c r="BI68" s="550"/>
      <c r="BJ68" s="550"/>
      <c r="BK68" s="550"/>
      <c r="BL68" s="550"/>
      <c r="BM68" s="550"/>
      <c r="BN68" s="550"/>
      <c r="BO68" s="550"/>
      <c r="BP68" s="550"/>
      <c r="BQ68" s="550"/>
      <c r="BR68" s="550"/>
      <c r="BS68" s="550"/>
      <c r="BT68" s="550"/>
    </row>
    <row r="69" spans="1:74" s="588" customFormat="1" ht="21.95" customHeight="1">
      <c r="A69" s="950" t="s">
        <v>295</v>
      </c>
      <c r="B69" s="1135">
        <v>370249.71</v>
      </c>
      <c r="C69" s="1135"/>
      <c r="D69" s="1164">
        <v>0</v>
      </c>
      <c r="E69" s="1164">
        <v>0</v>
      </c>
      <c r="F69" s="1165">
        <v>0</v>
      </c>
      <c r="G69" s="1136">
        <v>0</v>
      </c>
      <c r="H69" s="580" t="s">
        <v>4</v>
      </c>
      <c r="I69" s="951"/>
      <c r="J69" s="550"/>
      <c r="K69" s="550"/>
      <c r="L69" s="550"/>
      <c r="M69" s="550"/>
      <c r="N69" s="550"/>
      <c r="O69" s="550"/>
      <c r="P69" s="550"/>
      <c r="Q69" s="550"/>
      <c r="R69" s="550"/>
      <c r="S69" s="550"/>
      <c r="T69" s="550"/>
      <c r="U69" s="550"/>
      <c r="V69" s="550"/>
      <c r="W69" s="550"/>
      <c r="X69" s="550"/>
      <c r="Y69" s="550"/>
      <c r="Z69" s="550"/>
      <c r="AA69" s="550"/>
      <c r="AB69" s="550"/>
      <c r="AC69" s="550"/>
      <c r="AD69" s="550"/>
      <c r="AE69" s="550"/>
      <c r="AF69" s="550"/>
      <c r="AG69" s="550"/>
      <c r="AH69" s="550"/>
      <c r="AI69" s="550"/>
      <c r="AJ69" s="550"/>
      <c r="AK69" s="550"/>
      <c r="AL69" s="550"/>
      <c r="AM69" s="550"/>
      <c r="AN69" s="550"/>
      <c r="AO69" s="550"/>
      <c r="AP69" s="550"/>
      <c r="AQ69" s="550"/>
      <c r="AR69" s="550"/>
      <c r="AS69" s="550"/>
      <c r="AT69" s="550"/>
      <c r="AU69" s="550"/>
      <c r="AV69" s="550"/>
      <c r="AW69" s="550"/>
      <c r="AX69" s="550"/>
      <c r="AY69" s="550"/>
      <c r="AZ69" s="550"/>
      <c r="BA69" s="550"/>
      <c r="BB69" s="550"/>
      <c r="BC69" s="550"/>
      <c r="BD69" s="550"/>
      <c r="BE69" s="550"/>
      <c r="BF69" s="550"/>
      <c r="BG69" s="550"/>
      <c r="BH69" s="550"/>
      <c r="BI69" s="550"/>
      <c r="BJ69" s="550"/>
      <c r="BK69" s="550"/>
      <c r="BL69" s="550"/>
      <c r="BM69" s="550"/>
      <c r="BN69" s="550"/>
      <c r="BO69" s="550"/>
      <c r="BP69" s="550"/>
      <c r="BQ69" s="550"/>
      <c r="BR69" s="550"/>
      <c r="BS69" s="550"/>
      <c r="BT69" s="550"/>
    </row>
    <row r="70" spans="1:74" s="588" customFormat="1" ht="21.95" customHeight="1">
      <c r="A70" s="950" t="s">
        <v>296</v>
      </c>
      <c r="B70" s="1135">
        <v>564944.4800000001</v>
      </c>
      <c r="C70" s="1135"/>
      <c r="D70" s="1164">
        <v>0</v>
      </c>
      <c r="E70" s="1164">
        <v>0</v>
      </c>
      <c r="F70" s="1165">
        <v>0</v>
      </c>
      <c r="G70" s="1136">
        <v>0</v>
      </c>
      <c r="H70" s="580" t="s">
        <v>4</v>
      </c>
      <c r="I70" s="951"/>
      <c r="J70" s="550"/>
      <c r="K70" s="550"/>
      <c r="L70" s="550"/>
      <c r="M70" s="550"/>
      <c r="N70" s="550"/>
      <c r="O70" s="550"/>
      <c r="P70" s="550"/>
      <c r="Q70" s="550"/>
      <c r="R70" s="550"/>
      <c r="S70" s="550"/>
      <c r="T70" s="550"/>
      <c r="U70" s="550"/>
      <c r="V70" s="550"/>
      <c r="W70" s="550"/>
      <c r="X70" s="550"/>
      <c r="Y70" s="550"/>
      <c r="Z70" s="550"/>
      <c r="AA70" s="550"/>
      <c r="AB70" s="550"/>
      <c r="AC70" s="550"/>
      <c r="AD70" s="550"/>
      <c r="AE70" s="550"/>
      <c r="AF70" s="550"/>
      <c r="AG70" s="550"/>
      <c r="AH70" s="550"/>
      <c r="AI70" s="550"/>
      <c r="AJ70" s="550"/>
      <c r="AK70" s="550"/>
      <c r="AL70" s="550"/>
      <c r="AM70" s="550"/>
      <c r="AN70" s="550"/>
      <c r="AO70" s="550"/>
      <c r="AP70" s="550"/>
      <c r="AQ70" s="550"/>
      <c r="AR70" s="550"/>
      <c r="AS70" s="550"/>
      <c r="AT70" s="550"/>
      <c r="AU70" s="550"/>
      <c r="AV70" s="550"/>
      <c r="AW70" s="550"/>
      <c r="AX70" s="550"/>
      <c r="AY70" s="550"/>
      <c r="AZ70" s="550"/>
      <c r="BA70" s="550"/>
      <c r="BB70" s="550"/>
      <c r="BC70" s="550"/>
      <c r="BD70" s="550"/>
      <c r="BE70" s="550"/>
      <c r="BF70" s="550"/>
      <c r="BG70" s="550"/>
      <c r="BH70" s="550"/>
      <c r="BI70" s="550"/>
      <c r="BJ70" s="550"/>
      <c r="BK70" s="550"/>
      <c r="BL70" s="550"/>
      <c r="BM70" s="550"/>
      <c r="BN70" s="550"/>
      <c r="BO70" s="550"/>
      <c r="BP70" s="550"/>
      <c r="BQ70" s="550"/>
      <c r="BR70" s="550"/>
      <c r="BS70" s="550"/>
      <c r="BT70" s="550"/>
    </row>
    <row r="71" spans="1:74" s="588" customFormat="1" ht="21.95" customHeight="1">
      <c r="A71" s="950" t="s">
        <v>297</v>
      </c>
      <c r="B71" s="1135">
        <v>362336.99</v>
      </c>
      <c r="C71" s="1135"/>
      <c r="D71" s="1164">
        <v>0</v>
      </c>
      <c r="E71" s="1164">
        <v>0</v>
      </c>
      <c r="F71" s="1165">
        <v>0</v>
      </c>
      <c r="G71" s="1136">
        <v>0</v>
      </c>
      <c r="H71" s="580" t="s">
        <v>4</v>
      </c>
      <c r="I71" s="951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  <c r="X71" s="550"/>
      <c r="Y71" s="550"/>
      <c r="Z71" s="550"/>
      <c r="AA71" s="550"/>
      <c r="AB71" s="550"/>
      <c r="AC71" s="550"/>
      <c r="AD71" s="550"/>
      <c r="AE71" s="550"/>
      <c r="AF71" s="550"/>
      <c r="AG71" s="550"/>
      <c r="AH71" s="550"/>
      <c r="AI71" s="550"/>
      <c r="AJ71" s="550"/>
      <c r="AK71" s="550"/>
      <c r="AL71" s="550"/>
      <c r="AM71" s="550"/>
      <c r="AN71" s="550"/>
      <c r="AO71" s="550"/>
      <c r="AP71" s="550"/>
      <c r="AQ71" s="550"/>
      <c r="AR71" s="550"/>
      <c r="AS71" s="550"/>
      <c r="AT71" s="550"/>
      <c r="AU71" s="550"/>
      <c r="AV71" s="550"/>
      <c r="AW71" s="550"/>
      <c r="AX71" s="550"/>
      <c r="AY71" s="550"/>
      <c r="AZ71" s="550"/>
      <c r="BA71" s="550"/>
      <c r="BB71" s="550"/>
      <c r="BC71" s="550"/>
      <c r="BD71" s="550"/>
      <c r="BE71" s="550"/>
      <c r="BF71" s="550"/>
      <c r="BG71" s="550"/>
      <c r="BH71" s="550"/>
      <c r="BI71" s="550"/>
      <c r="BJ71" s="550"/>
      <c r="BK71" s="550"/>
      <c r="BL71" s="550"/>
      <c r="BM71" s="550"/>
      <c r="BN71" s="550"/>
      <c r="BO71" s="550"/>
      <c r="BP71" s="550"/>
      <c r="BQ71" s="550"/>
      <c r="BR71" s="550"/>
      <c r="BS71" s="550"/>
      <c r="BT71" s="550"/>
    </row>
    <row r="72" spans="1:74" s="588" customFormat="1" ht="21.95" customHeight="1">
      <c r="A72" s="950" t="s">
        <v>298</v>
      </c>
      <c r="B72" s="1135">
        <v>1313929.02</v>
      </c>
      <c r="C72" s="1135"/>
      <c r="D72" s="1164">
        <v>0</v>
      </c>
      <c r="E72" s="1164">
        <v>0</v>
      </c>
      <c r="F72" s="1165">
        <v>0</v>
      </c>
      <c r="G72" s="1136">
        <v>0</v>
      </c>
      <c r="H72" s="580" t="s">
        <v>4</v>
      </c>
      <c r="I72" s="951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T72" s="550"/>
      <c r="U72" s="550"/>
      <c r="V72" s="550"/>
      <c r="W72" s="550"/>
      <c r="X72" s="550"/>
      <c r="Y72" s="550"/>
      <c r="Z72" s="550"/>
      <c r="AA72" s="550"/>
      <c r="AB72" s="550"/>
      <c r="AC72" s="550"/>
      <c r="AD72" s="550"/>
      <c r="AE72" s="550"/>
      <c r="AF72" s="550"/>
      <c r="AG72" s="550"/>
      <c r="AH72" s="550"/>
      <c r="AI72" s="550"/>
      <c r="AJ72" s="550"/>
      <c r="AK72" s="550"/>
      <c r="AL72" s="550"/>
      <c r="AM72" s="550"/>
      <c r="AN72" s="550"/>
      <c r="AO72" s="550"/>
      <c r="AP72" s="550"/>
      <c r="AQ72" s="550"/>
      <c r="AR72" s="550"/>
      <c r="AS72" s="550"/>
      <c r="AT72" s="550"/>
      <c r="AU72" s="550"/>
      <c r="AV72" s="550"/>
      <c r="AW72" s="550"/>
      <c r="AX72" s="550"/>
      <c r="AY72" s="550"/>
      <c r="AZ72" s="550"/>
      <c r="BA72" s="550"/>
      <c r="BB72" s="550"/>
      <c r="BC72" s="550"/>
      <c r="BD72" s="550"/>
      <c r="BE72" s="550"/>
      <c r="BF72" s="550"/>
      <c r="BG72" s="550"/>
      <c r="BH72" s="550"/>
      <c r="BI72" s="550"/>
      <c r="BJ72" s="550"/>
      <c r="BK72" s="550"/>
      <c r="BL72" s="550"/>
      <c r="BM72" s="550"/>
      <c r="BN72" s="550"/>
      <c r="BO72" s="550"/>
      <c r="BP72" s="550"/>
      <c r="BQ72" s="550"/>
      <c r="BR72" s="550"/>
      <c r="BS72" s="550"/>
      <c r="BT72" s="550"/>
    </row>
    <row r="73" spans="1:74" s="588" customFormat="1" ht="21.95" customHeight="1">
      <c r="A73" s="950" t="s">
        <v>299</v>
      </c>
      <c r="B73" s="1135">
        <v>1454242.5499999998</v>
      </c>
      <c r="C73" s="1135"/>
      <c r="D73" s="1164">
        <v>0</v>
      </c>
      <c r="E73" s="1164">
        <v>0</v>
      </c>
      <c r="F73" s="1165">
        <v>0</v>
      </c>
      <c r="G73" s="1136">
        <v>0</v>
      </c>
      <c r="H73" s="580" t="s">
        <v>4</v>
      </c>
      <c r="I73" s="951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550"/>
      <c r="AN73" s="550"/>
      <c r="AO73" s="550"/>
      <c r="AP73" s="550"/>
      <c r="AQ73" s="550"/>
      <c r="AR73" s="550"/>
      <c r="AS73" s="550"/>
      <c r="AT73" s="550"/>
      <c r="AU73" s="550"/>
      <c r="AV73" s="550"/>
      <c r="AW73" s="550"/>
      <c r="AX73" s="550"/>
      <c r="AY73" s="550"/>
      <c r="AZ73" s="550"/>
      <c r="BA73" s="550"/>
      <c r="BB73" s="550"/>
      <c r="BC73" s="550"/>
      <c r="BD73" s="550"/>
      <c r="BE73" s="550"/>
      <c r="BF73" s="550"/>
      <c r="BG73" s="550"/>
      <c r="BH73" s="550"/>
      <c r="BI73" s="550"/>
      <c r="BJ73" s="550"/>
      <c r="BK73" s="550"/>
      <c r="BL73" s="550"/>
      <c r="BM73" s="550"/>
      <c r="BN73" s="550"/>
      <c r="BO73" s="550"/>
      <c r="BP73" s="550"/>
      <c r="BQ73" s="550"/>
      <c r="BR73" s="550"/>
      <c r="BS73" s="550"/>
      <c r="BT73" s="550"/>
    </row>
    <row r="74" spans="1:74" s="588" customFormat="1" ht="21.95" customHeight="1">
      <c r="A74" s="950" t="s">
        <v>300</v>
      </c>
      <c r="B74" s="1135">
        <v>58844.78</v>
      </c>
      <c r="C74" s="1135"/>
      <c r="D74" s="1164">
        <v>0</v>
      </c>
      <c r="E74" s="1164">
        <v>0</v>
      </c>
      <c r="F74" s="1165">
        <v>0</v>
      </c>
      <c r="G74" s="1136">
        <v>0</v>
      </c>
      <c r="H74" s="580" t="s">
        <v>4</v>
      </c>
      <c r="I74" s="951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550"/>
      <c r="AI74" s="550"/>
      <c r="AJ74" s="550"/>
      <c r="AK74" s="550"/>
      <c r="AL74" s="550"/>
      <c r="AM74" s="550"/>
      <c r="AN74" s="550"/>
      <c r="AO74" s="550"/>
      <c r="AP74" s="550"/>
      <c r="AQ74" s="550"/>
      <c r="AR74" s="550"/>
      <c r="AS74" s="550"/>
      <c r="AT74" s="550"/>
      <c r="AU74" s="550"/>
      <c r="AV74" s="550"/>
      <c r="AW74" s="550"/>
      <c r="AX74" s="550"/>
      <c r="AY74" s="550"/>
      <c r="AZ74" s="550"/>
      <c r="BA74" s="550"/>
      <c r="BB74" s="550"/>
      <c r="BC74" s="550"/>
      <c r="BD74" s="550"/>
      <c r="BE74" s="550"/>
      <c r="BF74" s="550"/>
      <c r="BG74" s="550"/>
      <c r="BH74" s="550"/>
      <c r="BI74" s="550"/>
      <c r="BJ74" s="550"/>
      <c r="BK74" s="550"/>
      <c r="BL74" s="550"/>
      <c r="BM74" s="550"/>
      <c r="BN74" s="550"/>
      <c r="BO74" s="550"/>
      <c r="BP74" s="550"/>
      <c r="BQ74" s="550"/>
      <c r="BR74" s="550"/>
      <c r="BS74" s="550"/>
      <c r="BT74" s="550"/>
    </row>
    <row r="75" spans="1:74" s="588" customFormat="1" ht="21.95" customHeight="1">
      <c r="A75" s="950" t="s">
        <v>301</v>
      </c>
      <c r="B75" s="1135">
        <v>0</v>
      </c>
      <c r="C75" s="1135"/>
      <c r="D75" s="1164">
        <v>0</v>
      </c>
      <c r="E75" s="1164">
        <v>0</v>
      </c>
      <c r="F75" s="1165">
        <v>0</v>
      </c>
      <c r="G75" s="1136">
        <v>0</v>
      </c>
      <c r="H75" s="580"/>
      <c r="I75" s="951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550"/>
      <c r="AB75" s="550"/>
      <c r="AC75" s="550"/>
      <c r="AD75" s="550"/>
      <c r="AE75" s="550"/>
      <c r="AF75" s="550"/>
      <c r="AG75" s="550"/>
      <c r="AH75" s="550"/>
      <c r="AI75" s="550"/>
      <c r="AJ75" s="550"/>
      <c r="AK75" s="550"/>
      <c r="AL75" s="550"/>
      <c r="AM75" s="550"/>
      <c r="AN75" s="550"/>
      <c r="AO75" s="550"/>
      <c r="AP75" s="550"/>
      <c r="AQ75" s="550"/>
      <c r="AR75" s="550"/>
      <c r="AS75" s="550"/>
      <c r="AT75" s="550"/>
      <c r="AU75" s="550"/>
      <c r="AV75" s="550"/>
      <c r="AW75" s="550"/>
      <c r="AX75" s="550"/>
      <c r="AY75" s="550"/>
      <c r="AZ75" s="550"/>
      <c r="BA75" s="550"/>
      <c r="BB75" s="550"/>
      <c r="BC75" s="550"/>
      <c r="BD75" s="550"/>
      <c r="BE75" s="550"/>
      <c r="BF75" s="550"/>
      <c r="BG75" s="550"/>
      <c r="BH75" s="550"/>
      <c r="BI75" s="550"/>
      <c r="BJ75" s="550"/>
      <c r="BK75" s="550"/>
      <c r="BL75" s="550"/>
      <c r="BM75" s="550"/>
      <c r="BN75" s="550"/>
      <c r="BO75" s="550"/>
      <c r="BP75" s="550"/>
      <c r="BQ75" s="550"/>
      <c r="BR75" s="550"/>
      <c r="BS75" s="550"/>
      <c r="BT75" s="550"/>
    </row>
    <row r="76" spans="1:74" s="588" customFormat="1" ht="21.95" customHeight="1">
      <c r="A76" s="950" t="s">
        <v>302</v>
      </c>
      <c r="B76" s="1135">
        <v>15573465.91</v>
      </c>
      <c r="C76" s="1135"/>
      <c r="D76" s="1164">
        <v>0</v>
      </c>
      <c r="E76" s="1164">
        <v>0</v>
      </c>
      <c r="F76" s="1165">
        <v>0</v>
      </c>
      <c r="G76" s="1136">
        <v>0</v>
      </c>
      <c r="H76" s="580" t="s">
        <v>4</v>
      </c>
      <c r="I76" s="951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0"/>
      <c r="AQ76" s="550"/>
      <c r="AR76" s="550"/>
      <c r="AS76" s="550"/>
      <c r="AT76" s="550"/>
      <c r="AU76" s="550"/>
      <c r="AV76" s="550"/>
      <c r="AW76" s="550"/>
      <c r="AX76" s="550"/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0"/>
      <c r="BM76" s="550"/>
      <c r="BN76" s="550"/>
      <c r="BO76" s="550"/>
      <c r="BP76" s="550"/>
      <c r="BQ76" s="550"/>
      <c r="BR76" s="550"/>
      <c r="BS76" s="550"/>
      <c r="BT76" s="550"/>
    </row>
    <row r="77" spans="1:74" s="588" customFormat="1" ht="21.95" customHeight="1">
      <c r="A77" s="952" t="s">
        <v>303</v>
      </c>
      <c r="B77" s="1135">
        <v>473864.05</v>
      </c>
      <c r="C77" s="1135"/>
      <c r="D77" s="1164">
        <v>0</v>
      </c>
      <c r="E77" s="1164">
        <v>0</v>
      </c>
      <c r="F77" s="1165">
        <v>0</v>
      </c>
      <c r="G77" s="1136">
        <v>0</v>
      </c>
      <c r="H77" s="580" t="s">
        <v>4</v>
      </c>
      <c r="I77" s="951"/>
      <c r="J77" s="951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0"/>
      <c r="AQ77" s="550"/>
      <c r="AR77" s="550"/>
      <c r="AS77" s="550"/>
      <c r="AT77" s="550"/>
      <c r="AU77" s="550"/>
      <c r="AV77" s="550"/>
      <c r="AW77" s="550"/>
      <c r="AX77" s="550"/>
      <c r="AY77" s="550"/>
      <c r="AZ77" s="550"/>
      <c r="BA77" s="550"/>
      <c r="BB77" s="550"/>
      <c r="BC77" s="550"/>
      <c r="BD77" s="550"/>
      <c r="BE77" s="550"/>
      <c r="BF77" s="550"/>
      <c r="BG77" s="550"/>
      <c r="BH77" s="550"/>
      <c r="BI77" s="550"/>
      <c r="BJ77" s="550"/>
      <c r="BK77" s="550"/>
      <c r="BL77" s="550"/>
      <c r="BM77" s="550"/>
      <c r="BN77" s="550"/>
      <c r="BO77" s="550"/>
      <c r="BP77" s="550"/>
      <c r="BQ77" s="550"/>
      <c r="BR77" s="550"/>
      <c r="BS77" s="550"/>
      <c r="BT77" s="550"/>
      <c r="BU77" s="550"/>
      <c r="BV77" s="550"/>
    </row>
    <row r="78" spans="1:74" s="588" customFormat="1" ht="21.95" customHeight="1">
      <c r="A78" s="950" t="s">
        <v>305</v>
      </c>
      <c r="B78" s="1135">
        <v>15795.380000000001</v>
      </c>
      <c r="C78" s="1135"/>
      <c r="D78" s="1164">
        <v>0</v>
      </c>
      <c r="E78" s="1164">
        <v>0</v>
      </c>
      <c r="F78" s="1165">
        <v>0</v>
      </c>
      <c r="G78" s="1136">
        <v>0</v>
      </c>
      <c r="H78" s="580"/>
      <c r="I78" s="951"/>
      <c r="J78" s="951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550"/>
      <c r="AB78" s="550"/>
      <c r="AC78" s="550"/>
      <c r="AD78" s="550"/>
      <c r="AE78" s="550"/>
      <c r="AF78" s="550"/>
      <c r="AG78" s="550"/>
      <c r="AH78" s="550"/>
      <c r="AI78" s="550"/>
      <c r="AJ78" s="550"/>
      <c r="AK78" s="550"/>
      <c r="AL78" s="550"/>
      <c r="AM78" s="550"/>
      <c r="AN78" s="550"/>
      <c r="AO78" s="550"/>
      <c r="AP78" s="550"/>
      <c r="AQ78" s="550"/>
      <c r="AR78" s="550"/>
      <c r="AS78" s="550"/>
      <c r="AT78" s="550"/>
      <c r="AU78" s="550"/>
      <c r="AV78" s="550"/>
      <c r="AW78" s="550"/>
      <c r="AX78" s="550"/>
      <c r="AY78" s="550"/>
      <c r="AZ78" s="550"/>
      <c r="BA78" s="550"/>
      <c r="BB78" s="550"/>
      <c r="BC78" s="550"/>
      <c r="BD78" s="550"/>
      <c r="BE78" s="550"/>
      <c r="BF78" s="550"/>
      <c r="BG78" s="550"/>
      <c r="BH78" s="550"/>
      <c r="BI78" s="550"/>
      <c r="BJ78" s="550"/>
      <c r="BK78" s="550"/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</row>
    <row r="79" spans="1:74" s="588" customFormat="1" ht="21.95" customHeight="1">
      <c r="A79" s="950" t="s">
        <v>306</v>
      </c>
      <c r="B79" s="1135">
        <v>988953.12</v>
      </c>
      <c r="C79" s="1135"/>
      <c r="D79" s="1164">
        <v>0</v>
      </c>
      <c r="E79" s="1164">
        <v>0</v>
      </c>
      <c r="F79" s="1165">
        <v>0</v>
      </c>
      <c r="G79" s="1136">
        <v>0</v>
      </c>
      <c r="H79" s="580" t="s">
        <v>4</v>
      </c>
      <c r="I79" s="951"/>
      <c r="J79" s="951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550"/>
      <c r="AB79" s="550"/>
      <c r="AC79" s="550"/>
      <c r="AD79" s="550"/>
      <c r="AE79" s="550"/>
      <c r="AF79" s="550"/>
      <c r="AG79" s="550"/>
      <c r="AH79" s="550"/>
      <c r="AI79" s="550"/>
      <c r="AJ79" s="550"/>
      <c r="AK79" s="550"/>
      <c r="AL79" s="550"/>
      <c r="AM79" s="550"/>
      <c r="AN79" s="550"/>
      <c r="AO79" s="550"/>
      <c r="AP79" s="550"/>
      <c r="AQ79" s="550"/>
      <c r="AR79" s="550"/>
      <c r="AS79" s="550"/>
      <c r="AT79" s="550"/>
      <c r="AU79" s="550"/>
      <c r="AV79" s="550"/>
      <c r="AW79" s="550"/>
      <c r="AX79" s="550"/>
      <c r="AY79" s="550"/>
      <c r="AZ79" s="550"/>
      <c r="BA79" s="550"/>
      <c r="BB79" s="550"/>
      <c r="BC79" s="550"/>
      <c r="BD79" s="550"/>
      <c r="BE79" s="550"/>
      <c r="BF79" s="550"/>
      <c r="BG79" s="550"/>
      <c r="BH79" s="550"/>
      <c r="BI79" s="550"/>
      <c r="BJ79" s="550"/>
      <c r="BK79" s="550"/>
      <c r="BL79" s="550"/>
      <c r="BM79" s="550"/>
      <c r="BN79" s="550"/>
      <c r="BO79" s="550"/>
      <c r="BP79" s="550"/>
      <c r="BQ79" s="550"/>
      <c r="BR79" s="550"/>
      <c r="BS79" s="550"/>
      <c r="BT79" s="550"/>
      <c r="BU79" s="550"/>
      <c r="BV79" s="550"/>
    </row>
    <row r="80" spans="1:74" s="588" customFormat="1" ht="21.95" customHeight="1">
      <c r="A80" s="950" t="s">
        <v>307</v>
      </c>
      <c r="B80" s="1135">
        <v>0</v>
      </c>
      <c r="C80" s="1135"/>
      <c r="D80" s="1164">
        <v>0</v>
      </c>
      <c r="E80" s="1164">
        <v>0</v>
      </c>
      <c r="F80" s="1165">
        <v>0</v>
      </c>
      <c r="G80" s="1136">
        <v>0</v>
      </c>
      <c r="H80" s="580" t="s">
        <v>4</v>
      </c>
      <c r="I80" s="951"/>
      <c r="J80" s="951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550"/>
      <c r="AB80" s="550"/>
      <c r="AC80" s="550"/>
      <c r="AD80" s="550"/>
      <c r="AE80" s="550"/>
      <c r="AF80" s="550"/>
      <c r="AG80" s="550"/>
      <c r="AH80" s="550"/>
      <c r="AI80" s="550"/>
      <c r="AJ80" s="550"/>
      <c r="AK80" s="550"/>
      <c r="AL80" s="550"/>
      <c r="AM80" s="550"/>
      <c r="AN80" s="550"/>
      <c r="AO80" s="550"/>
      <c r="AP80" s="550"/>
      <c r="AQ80" s="550"/>
      <c r="AR80" s="550"/>
      <c r="AS80" s="550"/>
      <c r="AT80" s="550"/>
      <c r="AU80" s="550"/>
      <c r="AV80" s="550"/>
      <c r="AW80" s="550"/>
      <c r="AX80" s="550"/>
      <c r="AY80" s="550"/>
      <c r="AZ80" s="550"/>
      <c r="BA80" s="550"/>
      <c r="BB80" s="550"/>
      <c r="BC80" s="550"/>
      <c r="BD80" s="550"/>
      <c r="BE80" s="550"/>
      <c r="BF80" s="550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0"/>
    </row>
    <row r="81" spans="1:250" s="588" customFormat="1" ht="21.95" customHeight="1">
      <c r="A81" s="950" t="s">
        <v>358</v>
      </c>
      <c r="B81" s="1135">
        <v>1306874.02</v>
      </c>
      <c r="C81" s="1135"/>
      <c r="D81" s="1164">
        <v>0</v>
      </c>
      <c r="E81" s="1164">
        <v>0</v>
      </c>
      <c r="F81" s="1165">
        <v>0</v>
      </c>
      <c r="G81" s="1136">
        <v>0</v>
      </c>
      <c r="H81" s="580" t="s">
        <v>4</v>
      </c>
      <c r="I81" s="951"/>
      <c r="J81" s="951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</row>
    <row r="82" spans="1:250" s="588" customFormat="1" ht="21.95" customHeight="1">
      <c r="A82" s="950" t="s">
        <v>308</v>
      </c>
      <c r="B82" s="1135">
        <v>775479.34000000008</v>
      </c>
      <c r="C82" s="1135"/>
      <c r="D82" s="1164">
        <v>0</v>
      </c>
      <c r="E82" s="1164">
        <v>0</v>
      </c>
      <c r="F82" s="1165">
        <v>0</v>
      </c>
      <c r="G82" s="1136">
        <v>0</v>
      </c>
      <c r="H82" s="580" t="s">
        <v>4</v>
      </c>
      <c r="I82" s="951"/>
      <c r="J82" s="951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0"/>
      <c r="AS82" s="550"/>
      <c r="AT82" s="55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</row>
    <row r="83" spans="1:250" s="588" customFormat="1" ht="21.95" customHeight="1">
      <c r="A83" s="954" t="s">
        <v>309</v>
      </c>
      <c r="B83" s="1135">
        <v>1926251.9000000001</v>
      </c>
      <c r="C83" s="1135"/>
      <c r="D83" s="1164">
        <v>0</v>
      </c>
      <c r="E83" s="1164">
        <v>0</v>
      </c>
      <c r="F83" s="1165">
        <v>0</v>
      </c>
      <c r="G83" s="1136">
        <v>0</v>
      </c>
      <c r="H83" s="580" t="s">
        <v>4</v>
      </c>
      <c r="I83" s="951"/>
      <c r="J83" s="951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0"/>
      <c r="AF83" s="550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0"/>
      <c r="AS83" s="550"/>
      <c r="AT83" s="550"/>
      <c r="AU83" s="550"/>
      <c r="AV83" s="550"/>
      <c r="AW83" s="550"/>
      <c r="AX83" s="550"/>
      <c r="AY83" s="550"/>
      <c r="AZ83" s="550"/>
      <c r="BA83" s="550"/>
      <c r="BB83" s="550"/>
      <c r="BC83" s="550"/>
      <c r="BD83" s="550"/>
      <c r="BE83" s="550"/>
      <c r="BF83" s="550"/>
      <c r="BG83" s="550"/>
      <c r="BH83" s="550"/>
      <c r="BI83" s="550"/>
      <c r="BJ83" s="550"/>
      <c r="BK83" s="550"/>
      <c r="BL83" s="550"/>
      <c r="BM83" s="550"/>
      <c r="BN83" s="550"/>
      <c r="BO83" s="550"/>
      <c r="BP83" s="550"/>
      <c r="BQ83" s="550"/>
      <c r="BR83" s="550"/>
      <c r="BS83" s="550"/>
      <c r="BT83" s="550"/>
      <c r="BU83" s="550"/>
      <c r="BV83" s="550"/>
    </row>
    <row r="84" spans="1:250" s="588" customFormat="1" ht="21.95" customHeight="1">
      <c r="A84" s="950" t="s">
        <v>312</v>
      </c>
      <c r="B84" s="1135">
        <v>908622.62</v>
      </c>
      <c r="C84" s="1135"/>
      <c r="D84" s="1164">
        <v>0</v>
      </c>
      <c r="E84" s="1164">
        <v>0</v>
      </c>
      <c r="F84" s="1165">
        <v>0</v>
      </c>
      <c r="G84" s="1136">
        <v>0</v>
      </c>
      <c r="H84" s="580" t="s">
        <v>4</v>
      </c>
      <c r="I84" s="951"/>
      <c r="J84" s="951"/>
      <c r="K84" s="550"/>
      <c r="L84" s="550"/>
      <c r="M84" s="550"/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550"/>
      <c r="AF84" s="550"/>
      <c r="AG84" s="550"/>
      <c r="AH84" s="550"/>
      <c r="AI84" s="550"/>
      <c r="AJ84" s="550"/>
      <c r="AK84" s="550"/>
      <c r="AL84" s="550"/>
      <c r="AM84" s="550"/>
      <c r="AN84" s="550"/>
      <c r="AO84" s="550"/>
      <c r="AP84" s="550"/>
      <c r="AQ84" s="550"/>
      <c r="AR84" s="550"/>
      <c r="AS84" s="550"/>
      <c r="AT84" s="550"/>
      <c r="AU84" s="550"/>
      <c r="AV84" s="550"/>
      <c r="AW84" s="550"/>
      <c r="AX84" s="550"/>
      <c r="AY84" s="550"/>
      <c r="AZ84" s="550"/>
      <c r="BA84" s="550"/>
      <c r="BB84" s="550"/>
      <c r="BC84" s="550"/>
      <c r="BD84" s="550"/>
      <c r="BE84" s="550"/>
      <c r="BF84" s="550"/>
      <c r="BG84" s="550"/>
      <c r="BH84" s="550"/>
      <c r="BI84" s="550"/>
      <c r="BJ84" s="550"/>
      <c r="BK84" s="550"/>
      <c r="BL84" s="550"/>
      <c r="BM84" s="550"/>
      <c r="BN84" s="550"/>
      <c r="BO84" s="550"/>
      <c r="BP84" s="550"/>
      <c r="BQ84" s="550"/>
      <c r="BR84" s="550"/>
      <c r="BS84" s="550"/>
      <c r="BT84" s="550"/>
      <c r="BU84" s="550"/>
      <c r="BV84" s="550"/>
    </row>
    <row r="85" spans="1:250" s="588" customFormat="1" ht="21.95" customHeight="1">
      <c r="A85" s="950" t="s">
        <v>316</v>
      </c>
      <c r="B85" s="1135">
        <v>0</v>
      </c>
      <c r="C85" s="1135"/>
      <c r="D85" s="1164">
        <v>0</v>
      </c>
      <c r="E85" s="1164">
        <v>0</v>
      </c>
      <c r="F85" s="1165">
        <v>0</v>
      </c>
      <c r="G85" s="1136">
        <v>0</v>
      </c>
      <c r="H85" s="580" t="s">
        <v>4</v>
      </c>
      <c r="I85" s="951"/>
      <c r="J85" s="951"/>
      <c r="K85" s="550"/>
      <c r="L85" s="550"/>
      <c r="M85" s="550"/>
      <c r="N85" s="550"/>
      <c r="O85" s="550"/>
      <c r="P85" s="550"/>
      <c r="Q85" s="550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550"/>
      <c r="AF85" s="550"/>
      <c r="AG85" s="550"/>
      <c r="AH85" s="550"/>
      <c r="AI85" s="550"/>
      <c r="AJ85" s="550"/>
      <c r="AK85" s="550"/>
      <c r="AL85" s="550"/>
      <c r="AM85" s="550"/>
      <c r="AN85" s="550"/>
      <c r="AO85" s="550"/>
      <c r="AP85" s="550"/>
      <c r="AQ85" s="550"/>
      <c r="AR85" s="550"/>
      <c r="AS85" s="550"/>
      <c r="AT85" s="550"/>
      <c r="AU85" s="550"/>
      <c r="AV85" s="550"/>
      <c r="AW85" s="550"/>
      <c r="AX85" s="550"/>
      <c r="AY85" s="550"/>
      <c r="AZ85" s="550"/>
      <c r="BA85" s="550"/>
      <c r="BB85" s="550"/>
      <c r="BC85" s="550"/>
      <c r="BD85" s="550"/>
      <c r="BE85" s="550"/>
      <c r="BF85" s="550"/>
      <c r="BG85" s="550"/>
      <c r="BH85" s="550"/>
      <c r="BI85" s="550"/>
      <c r="BJ85" s="550"/>
      <c r="BK85" s="550"/>
      <c r="BL85" s="550"/>
      <c r="BM85" s="550"/>
      <c r="BN85" s="550"/>
      <c r="BO85" s="550"/>
      <c r="BP85" s="550"/>
      <c r="BQ85" s="550"/>
      <c r="BR85" s="550"/>
      <c r="BS85" s="550"/>
      <c r="BT85" s="550"/>
      <c r="BU85" s="550"/>
      <c r="BV85" s="550"/>
    </row>
    <row r="86" spans="1:250" ht="21.95" customHeight="1">
      <c r="A86" s="950" t="s">
        <v>317</v>
      </c>
      <c r="B86" s="1135">
        <v>83240829.239999801</v>
      </c>
      <c r="C86" s="1135"/>
      <c r="D86" s="1164">
        <v>641456.88000000012</v>
      </c>
      <c r="E86" s="1164">
        <v>457</v>
      </c>
      <c r="F86" s="1165">
        <v>636284.10000000009</v>
      </c>
      <c r="G86" s="1136">
        <v>5172.78</v>
      </c>
      <c r="H86" s="580" t="s">
        <v>4</v>
      </c>
      <c r="I86" s="951"/>
      <c r="J86" s="951"/>
    </row>
    <row r="87" spans="1:250" ht="21.95" customHeight="1">
      <c r="A87" s="950" t="s">
        <v>318</v>
      </c>
      <c r="B87" s="1135">
        <v>917904.71000000008</v>
      </c>
      <c r="C87" s="1135"/>
      <c r="D87" s="1164">
        <v>44522</v>
      </c>
      <c r="E87" s="1164">
        <v>2797</v>
      </c>
      <c r="F87" s="1165">
        <v>44522</v>
      </c>
      <c r="G87" s="1136">
        <v>0</v>
      </c>
      <c r="H87" s="580" t="s">
        <v>4</v>
      </c>
      <c r="I87" s="951"/>
      <c r="J87" s="951"/>
    </row>
    <row r="88" spans="1:250" s="588" customFormat="1" ht="21.95" customHeight="1" thickBot="1">
      <c r="A88" s="950" t="s">
        <v>320</v>
      </c>
      <c r="B88" s="1135">
        <v>41366389.07</v>
      </c>
      <c r="C88" s="1167"/>
      <c r="D88" s="1164">
        <v>0</v>
      </c>
      <c r="E88" s="1168">
        <v>0</v>
      </c>
      <c r="F88" s="1165">
        <v>0</v>
      </c>
      <c r="G88" s="1136">
        <v>0</v>
      </c>
      <c r="H88" s="580" t="s">
        <v>4</v>
      </c>
      <c r="I88" s="951"/>
      <c r="J88" s="951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</row>
    <row r="89" spans="1:250" s="588" customFormat="1" ht="21.95" customHeight="1" thickTop="1">
      <c r="A89" s="955" t="s">
        <v>611</v>
      </c>
      <c r="B89" s="1169"/>
      <c r="C89" s="1170"/>
      <c r="D89" s="1171"/>
      <c r="E89" s="1172">
        <v>0</v>
      </c>
      <c r="F89" s="1173"/>
      <c r="G89" s="1141">
        <v>0</v>
      </c>
      <c r="H89" s="580" t="s">
        <v>4</v>
      </c>
      <c r="I89" s="951"/>
      <c r="J89" s="951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550"/>
      <c r="AF89" s="550"/>
      <c r="AG89" s="550"/>
      <c r="AH89" s="550"/>
      <c r="AI89" s="550"/>
      <c r="AJ89" s="550"/>
      <c r="AK89" s="550"/>
      <c r="AL89" s="550"/>
      <c r="AM89" s="550"/>
      <c r="AN89" s="550"/>
      <c r="AO89" s="550"/>
      <c r="AP89" s="550"/>
      <c r="AQ89" s="550"/>
      <c r="AR89" s="550"/>
      <c r="AS89" s="550"/>
      <c r="AT89" s="550"/>
      <c r="AU89" s="550"/>
      <c r="AV89" s="550"/>
      <c r="AW89" s="550"/>
      <c r="AX89" s="550"/>
      <c r="AY89" s="550"/>
      <c r="AZ89" s="550"/>
      <c r="BA89" s="550"/>
      <c r="BB89" s="550"/>
      <c r="BC89" s="550"/>
      <c r="BD89" s="550"/>
      <c r="BE89" s="550"/>
      <c r="BF89" s="550"/>
      <c r="BG89" s="550"/>
      <c r="BH89" s="550"/>
      <c r="BI89" s="550"/>
      <c r="BJ89" s="550"/>
      <c r="BK89" s="550"/>
      <c r="BL89" s="550"/>
      <c r="BM89" s="550"/>
      <c r="BN89" s="550"/>
      <c r="BO89" s="550"/>
      <c r="BP89" s="550"/>
      <c r="BQ89" s="550"/>
      <c r="BR89" s="550"/>
      <c r="BS89" s="550"/>
      <c r="BT89" s="550"/>
      <c r="BU89" s="550"/>
      <c r="BV89" s="550"/>
    </row>
    <row r="90" spans="1:250" s="588" customFormat="1" ht="21.95" customHeight="1">
      <c r="A90" s="592" t="s">
        <v>621</v>
      </c>
      <c r="B90" s="1174">
        <v>15306604354.889999</v>
      </c>
      <c r="C90" s="1142" t="s">
        <v>742</v>
      </c>
      <c r="D90" s="1175">
        <v>0</v>
      </c>
      <c r="E90" s="1176">
        <v>0</v>
      </c>
      <c r="F90" s="1177">
        <v>0</v>
      </c>
      <c r="G90" s="1178">
        <v>0</v>
      </c>
      <c r="H90" s="580" t="s">
        <v>4</v>
      </c>
      <c r="I90" s="951"/>
      <c r="J90" s="951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550"/>
      <c r="AF90" s="550"/>
      <c r="AG90" s="550"/>
      <c r="AH90" s="550"/>
      <c r="AI90" s="550"/>
      <c r="AJ90" s="550"/>
      <c r="AK90" s="550"/>
      <c r="AL90" s="550"/>
      <c r="AM90" s="550"/>
      <c r="AN90" s="550"/>
      <c r="AO90" s="550"/>
      <c r="AP90" s="550"/>
      <c r="AQ90" s="550"/>
      <c r="AR90" s="550"/>
      <c r="AS90" s="550"/>
      <c r="AT90" s="550"/>
      <c r="AU90" s="550"/>
      <c r="AV90" s="550"/>
      <c r="AW90" s="550"/>
      <c r="AX90" s="550"/>
      <c r="AY90" s="550"/>
      <c r="AZ90" s="550"/>
      <c r="BA90" s="550"/>
      <c r="BB90" s="550"/>
      <c r="BC90" s="550"/>
      <c r="BD90" s="550"/>
      <c r="BE90" s="550"/>
      <c r="BF90" s="550"/>
      <c r="BG90" s="550"/>
      <c r="BH90" s="550"/>
      <c r="BI90" s="550"/>
      <c r="BJ90" s="550"/>
      <c r="BK90" s="550"/>
      <c r="BL90" s="550"/>
      <c r="BM90" s="550"/>
      <c r="BN90" s="550"/>
      <c r="BO90" s="550"/>
      <c r="BP90" s="550"/>
      <c r="BQ90" s="550"/>
      <c r="BR90" s="550"/>
      <c r="BS90" s="550"/>
      <c r="BT90" s="550"/>
      <c r="BU90" s="550"/>
      <c r="BV90" s="550"/>
    </row>
    <row r="91" spans="1:250" s="591" customFormat="1" ht="19.5" customHeight="1">
      <c r="H91" s="580" t="s">
        <v>4</v>
      </c>
      <c r="I91" s="951"/>
      <c r="J91" s="951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550"/>
      <c r="AI91" s="550"/>
      <c r="AJ91" s="550"/>
      <c r="AK91" s="550"/>
      <c r="AL91" s="550"/>
      <c r="AM91" s="550"/>
      <c r="AN91" s="550"/>
      <c r="AO91" s="550"/>
      <c r="AP91" s="550"/>
      <c r="AQ91" s="550"/>
      <c r="AR91" s="550"/>
    </row>
    <row r="92" spans="1:250" s="591" customFormat="1" ht="16.5" customHeight="1">
      <c r="A92" s="1253" t="s">
        <v>745</v>
      </c>
      <c r="H92" s="580" t="s">
        <v>4</v>
      </c>
      <c r="I92" s="951"/>
      <c r="J92" s="951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  <c r="AK92" s="550"/>
      <c r="AL92" s="550"/>
      <c r="AM92" s="550"/>
      <c r="AN92" s="550"/>
      <c r="AO92" s="550"/>
      <c r="AP92" s="550"/>
      <c r="AQ92" s="550"/>
      <c r="AR92" s="550"/>
    </row>
    <row r="93" spans="1:250" s="591" customFormat="1" ht="15" customHeight="1">
      <c r="A93" s="1418" t="s">
        <v>908</v>
      </c>
      <c r="H93" s="580" t="s">
        <v>4</v>
      </c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550"/>
      <c r="AI93" s="550"/>
      <c r="AJ93" s="550"/>
      <c r="AK93" s="550"/>
      <c r="AL93" s="550"/>
      <c r="AM93" s="550"/>
      <c r="AN93" s="550"/>
      <c r="AO93" s="550"/>
      <c r="AP93" s="550"/>
      <c r="AQ93" s="550"/>
      <c r="AR93" s="550"/>
    </row>
    <row r="94" spans="1:250" s="956" customFormat="1" ht="18" customHeight="1">
      <c r="A94" s="593"/>
      <c r="B94" s="593"/>
      <c r="C94" s="593"/>
      <c r="D94" s="593"/>
      <c r="E94" s="593"/>
      <c r="F94" s="593"/>
      <c r="G94" s="593"/>
      <c r="H94" s="593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550"/>
      <c r="AJ94" s="550"/>
      <c r="AK94" s="550"/>
      <c r="AL94" s="550"/>
      <c r="AM94" s="550"/>
      <c r="AN94" s="550"/>
      <c r="AO94" s="550"/>
      <c r="AP94" s="550"/>
      <c r="AQ94" s="550"/>
      <c r="AR94" s="550"/>
      <c r="AS94" s="550"/>
      <c r="AT94" s="550"/>
      <c r="AU94" s="550"/>
      <c r="AV94" s="550"/>
      <c r="AW94" s="550"/>
      <c r="AX94" s="550"/>
      <c r="AY94" s="550"/>
      <c r="AZ94" s="550"/>
      <c r="BA94" s="550"/>
      <c r="BB94" s="550"/>
      <c r="BC94" s="550"/>
      <c r="BD94" s="550"/>
      <c r="BE94" s="550"/>
      <c r="BF94" s="550"/>
      <c r="BG94" s="550"/>
      <c r="BH94" s="550"/>
      <c r="BI94" s="550"/>
      <c r="BJ94" s="550"/>
      <c r="BK94" s="550"/>
      <c r="BL94" s="550"/>
      <c r="BM94" s="550"/>
      <c r="BN94" s="550"/>
      <c r="BO94" s="550"/>
      <c r="BP94" s="550"/>
      <c r="BQ94" s="550"/>
      <c r="BR94" s="550"/>
      <c r="BS94" s="550"/>
      <c r="BT94" s="550"/>
      <c r="BU94" s="550"/>
      <c r="BV94" s="550"/>
      <c r="BW94" s="550"/>
      <c r="BX94" s="550"/>
      <c r="BY94" s="550"/>
      <c r="BZ94" s="550"/>
      <c r="CA94" s="550"/>
      <c r="CB94" s="550"/>
      <c r="CC94" s="550"/>
      <c r="CD94" s="550"/>
      <c r="CE94" s="550"/>
      <c r="CF94" s="550"/>
      <c r="CG94" s="550"/>
      <c r="CH94" s="550"/>
      <c r="CI94" s="550"/>
      <c r="CJ94" s="550"/>
      <c r="CK94" s="550"/>
      <c r="CL94" s="550"/>
      <c r="CM94" s="550"/>
      <c r="CN94" s="550"/>
      <c r="CO94" s="550"/>
      <c r="CP94" s="550"/>
      <c r="CQ94" s="550"/>
      <c r="CR94" s="550"/>
      <c r="CS94" s="550"/>
      <c r="CT94" s="550"/>
      <c r="CU94" s="550"/>
      <c r="CV94" s="550"/>
      <c r="CW94" s="550"/>
      <c r="CX94" s="550"/>
      <c r="CY94" s="550"/>
      <c r="CZ94" s="550"/>
      <c r="DA94" s="550"/>
      <c r="DB94" s="550"/>
      <c r="DC94" s="550"/>
      <c r="DD94" s="550"/>
      <c r="DE94" s="550"/>
      <c r="DF94" s="550"/>
      <c r="DG94" s="550"/>
      <c r="DH94" s="550"/>
      <c r="DI94" s="550"/>
      <c r="DJ94" s="550"/>
      <c r="DK94" s="550"/>
      <c r="DL94" s="550"/>
      <c r="DM94" s="550"/>
      <c r="DN94" s="550"/>
      <c r="DO94" s="550"/>
      <c r="DP94" s="550"/>
      <c r="DQ94" s="550"/>
      <c r="DR94" s="550"/>
      <c r="DS94" s="550"/>
      <c r="DT94" s="550"/>
      <c r="DU94" s="550"/>
      <c r="DV94" s="550"/>
      <c r="DW94" s="550"/>
      <c r="DX94" s="550"/>
      <c r="DY94" s="550"/>
      <c r="DZ94" s="550"/>
      <c r="EA94" s="550"/>
      <c r="EB94" s="550"/>
      <c r="EC94" s="550"/>
      <c r="ED94" s="550"/>
      <c r="EE94" s="550"/>
      <c r="EF94" s="550"/>
      <c r="EG94" s="550"/>
      <c r="EH94" s="550"/>
      <c r="EI94" s="550"/>
      <c r="EJ94" s="550"/>
      <c r="EK94" s="550"/>
      <c r="EL94" s="550"/>
      <c r="EM94" s="550"/>
      <c r="EN94" s="550"/>
      <c r="EO94" s="550"/>
      <c r="EP94" s="550"/>
      <c r="EQ94" s="550"/>
      <c r="ER94" s="550"/>
      <c r="ES94" s="550"/>
      <c r="ET94" s="550"/>
      <c r="EU94" s="550"/>
      <c r="EV94" s="550"/>
      <c r="EW94" s="550"/>
      <c r="EX94" s="550"/>
      <c r="EY94" s="550"/>
      <c r="EZ94" s="550"/>
      <c r="FA94" s="550"/>
      <c r="FB94" s="550"/>
      <c r="FC94" s="550"/>
      <c r="FD94" s="550"/>
      <c r="FE94" s="550"/>
      <c r="FF94" s="550"/>
      <c r="FG94" s="550"/>
      <c r="FH94" s="550"/>
      <c r="FI94" s="550"/>
      <c r="FJ94" s="550"/>
      <c r="FK94" s="550"/>
      <c r="FL94" s="550"/>
      <c r="FM94" s="550"/>
      <c r="FN94" s="550"/>
      <c r="FO94" s="550"/>
      <c r="FP94" s="550"/>
      <c r="FQ94" s="550"/>
      <c r="FR94" s="550"/>
      <c r="FS94" s="550"/>
      <c r="FT94" s="550"/>
      <c r="FU94" s="550"/>
      <c r="FV94" s="550"/>
      <c r="FW94" s="550"/>
      <c r="FX94" s="550"/>
      <c r="FY94" s="550"/>
      <c r="FZ94" s="550"/>
      <c r="GA94" s="550"/>
      <c r="GB94" s="550"/>
      <c r="GC94" s="550"/>
      <c r="GD94" s="550"/>
      <c r="GE94" s="550"/>
      <c r="GF94" s="550"/>
      <c r="GG94" s="550"/>
      <c r="GH94" s="550"/>
      <c r="GI94" s="550"/>
      <c r="GJ94" s="550"/>
      <c r="GK94" s="550"/>
      <c r="GL94" s="550"/>
      <c r="GM94" s="550"/>
      <c r="GN94" s="550"/>
      <c r="GO94" s="550"/>
      <c r="GP94" s="550"/>
      <c r="GQ94" s="550"/>
      <c r="GR94" s="550"/>
      <c r="GS94" s="550"/>
      <c r="GT94" s="550"/>
      <c r="GU94" s="550"/>
      <c r="GV94" s="550"/>
      <c r="GW94" s="550"/>
      <c r="GX94" s="550"/>
      <c r="GY94" s="550"/>
      <c r="GZ94" s="550"/>
      <c r="HA94" s="550"/>
      <c r="HB94" s="550"/>
      <c r="HC94" s="550"/>
      <c r="HD94" s="550"/>
      <c r="HE94" s="550"/>
      <c r="HF94" s="550"/>
      <c r="HG94" s="550"/>
      <c r="HH94" s="550"/>
      <c r="HI94" s="550"/>
      <c r="HJ94" s="550"/>
      <c r="HK94" s="550"/>
      <c r="HL94" s="550"/>
      <c r="HM94" s="550"/>
      <c r="HN94" s="550"/>
      <c r="HO94" s="550"/>
      <c r="HP94" s="550"/>
      <c r="HQ94" s="550"/>
      <c r="HR94" s="550"/>
      <c r="HS94" s="550"/>
      <c r="HT94" s="550"/>
      <c r="HU94" s="550"/>
      <c r="HV94" s="550"/>
      <c r="HW94" s="550"/>
      <c r="HX94" s="550"/>
      <c r="HY94" s="550"/>
      <c r="HZ94" s="550"/>
      <c r="IA94" s="550"/>
      <c r="IB94" s="550"/>
      <c r="IC94" s="550"/>
      <c r="ID94" s="550"/>
      <c r="IE94" s="550"/>
      <c r="IF94" s="550"/>
      <c r="IG94" s="550"/>
      <c r="IH94" s="550"/>
      <c r="II94" s="550"/>
      <c r="IJ94" s="550"/>
      <c r="IK94" s="550"/>
      <c r="IL94" s="550"/>
      <c r="IM94" s="550"/>
      <c r="IN94" s="550"/>
      <c r="IO94" s="550"/>
      <c r="IP94" s="550"/>
    </row>
    <row r="95" spans="1:250">
      <c r="A95" s="594"/>
      <c r="B95" s="594"/>
      <c r="C95" s="594"/>
      <c r="D95" s="594"/>
      <c r="E95" s="594"/>
      <c r="F95" s="594"/>
      <c r="G95" s="594"/>
      <c r="H95" s="594"/>
    </row>
    <row r="96" spans="1:250">
      <c r="A96" s="957" t="s">
        <v>4</v>
      </c>
      <c r="H96" s="580" t="s">
        <v>4</v>
      </c>
    </row>
    <row r="97" spans="2:8">
      <c r="H97" s="580" t="s">
        <v>4</v>
      </c>
    </row>
    <row r="98" spans="2:8">
      <c r="H98" s="580" t="s">
        <v>4</v>
      </c>
    </row>
    <row r="99" spans="2:8">
      <c r="H99" s="580" t="s">
        <v>4</v>
      </c>
    </row>
    <row r="100" spans="2:8">
      <c r="H100" s="580" t="s">
        <v>4</v>
      </c>
    </row>
    <row r="101" spans="2:8">
      <c r="H101" s="580" t="s">
        <v>4</v>
      </c>
    </row>
    <row r="102" spans="2:8">
      <c r="H102" s="580" t="s">
        <v>4</v>
      </c>
    </row>
    <row r="103" spans="2:8">
      <c r="H103" s="580" t="s">
        <v>4</v>
      </c>
    </row>
    <row r="104" spans="2:8">
      <c r="H104" s="580" t="s">
        <v>4</v>
      </c>
    </row>
    <row r="105" spans="2:8">
      <c r="H105" s="580" t="s">
        <v>4</v>
      </c>
    </row>
    <row r="106" spans="2:8">
      <c r="B106" s="595" t="s">
        <v>4</v>
      </c>
      <c r="C106" s="595"/>
      <c r="H106" s="580" t="s">
        <v>4</v>
      </c>
    </row>
    <row r="107" spans="2:8">
      <c r="H107" s="580" t="s">
        <v>4</v>
      </c>
    </row>
    <row r="108" spans="2:8">
      <c r="H108" s="580" t="s">
        <v>4</v>
      </c>
    </row>
    <row r="109" spans="2:8">
      <c r="H109" s="580" t="s">
        <v>4</v>
      </c>
    </row>
    <row r="110" spans="2:8">
      <c r="H110" s="580" t="s">
        <v>4</v>
      </c>
    </row>
    <row r="111" spans="2:8">
      <c r="H111" s="580" t="s">
        <v>4</v>
      </c>
    </row>
    <row r="112" spans="2:8">
      <c r="H112" s="580" t="s">
        <v>4</v>
      </c>
    </row>
    <row r="113" spans="8:8">
      <c r="H113" s="580" t="s">
        <v>4</v>
      </c>
    </row>
    <row r="114" spans="8:8">
      <c r="H114" s="580" t="s">
        <v>4</v>
      </c>
    </row>
    <row r="115" spans="8:8">
      <c r="H115" s="580" t="s">
        <v>4</v>
      </c>
    </row>
    <row r="116" spans="8:8">
      <c r="H116" s="580" t="s">
        <v>4</v>
      </c>
    </row>
    <row r="117" spans="8:8">
      <c r="H117" s="580" t="s">
        <v>4</v>
      </c>
    </row>
    <row r="118" spans="8:8">
      <c r="H118" s="580" t="s">
        <v>4</v>
      </c>
    </row>
    <row r="119" spans="8:8">
      <c r="H119" s="580" t="s">
        <v>4</v>
      </c>
    </row>
    <row r="120" spans="8:8">
      <c r="H120" s="580" t="s">
        <v>4</v>
      </c>
    </row>
    <row r="121" spans="8:8">
      <c r="H121" s="580" t="s">
        <v>4</v>
      </c>
    </row>
    <row r="122" spans="8:8">
      <c r="H122" s="580" t="s">
        <v>4</v>
      </c>
    </row>
    <row r="123" spans="8:8">
      <c r="H123" s="580" t="s">
        <v>4</v>
      </c>
    </row>
    <row r="124" spans="8:8">
      <c r="H124" s="580" t="s">
        <v>4</v>
      </c>
    </row>
    <row r="125" spans="8:8">
      <c r="H125" s="580" t="s">
        <v>4</v>
      </c>
    </row>
    <row r="126" spans="8:8">
      <c r="H126" s="580" t="s">
        <v>4</v>
      </c>
    </row>
    <row r="127" spans="8:8">
      <c r="H127" s="580" t="s">
        <v>4</v>
      </c>
    </row>
    <row r="128" spans="8:8">
      <c r="H128" s="580" t="s">
        <v>4</v>
      </c>
    </row>
    <row r="129" spans="8:8">
      <c r="H129" s="580" t="s">
        <v>4</v>
      </c>
    </row>
    <row r="130" spans="8:8">
      <c r="H130" s="580" t="s">
        <v>4</v>
      </c>
    </row>
    <row r="131" spans="8:8">
      <c r="H131" s="580" t="s">
        <v>4</v>
      </c>
    </row>
    <row r="132" spans="8:8">
      <c r="H132" s="580" t="s">
        <v>4</v>
      </c>
    </row>
    <row r="133" spans="8:8">
      <c r="H133" s="580" t="s">
        <v>4</v>
      </c>
    </row>
    <row r="134" spans="8:8">
      <c r="H134" s="580" t="s">
        <v>4</v>
      </c>
    </row>
    <row r="135" spans="8:8">
      <c r="H135" s="580" t="s">
        <v>4</v>
      </c>
    </row>
    <row r="136" spans="8:8">
      <c r="H136" s="580" t="s">
        <v>4</v>
      </c>
    </row>
    <row r="137" spans="8:8">
      <c r="H137" s="580" t="s">
        <v>4</v>
      </c>
    </row>
    <row r="138" spans="8:8">
      <c r="H138" s="580" t="s">
        <v>4</v>
      </c>
    </row>
    <row r="139" spans="8:8">
      <c r="H139" s="580" t="s">
        <v>4</v>
      </c>
    </row>
    <row r="140" spans="8:8">
      <c r="H140" s="580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5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3" transitionEvaluation="1" codeName="Arkusz16">
    <pageSetUpPr autoPageBreaks="0"/>
  </sheetPr>
  <dimension ref="A1:BM573"/>
  <sheetViews>
    <sheetView showGridLines="0" topLeftCell="A13" zoomScale="75" zoomScaleNormal="75" workbookViewId="0">
      <selection activeCell="J25" sqref="J25"/>
    </sheetView>
  </sheetViews>
  <sheetFormatPr defaultColWidth="12.5703125" defaultRowHeight="15"/>
  <cols>
    <col min="1" max="1" width="5" style="598" customWidth="1"/>
    <col min="2" max="2" width="2" style="598" customWidth="1"/>
    <col min="3" max="3" width="57.140625" style="598" customWidth="1"/>
    <col min="4" max="4" width="20.140625" style="598" customWidth="1"/>
    <col min="5" max="8" width="21.42578125" style="598" customWidth="1"/>
    <col min="9" max="9" width="16.7109375" style="598" customWidth="1"/>
    <col min="10" max="10" width="12.5703125" style="598"/>
    <col min="11" max="11" width="16.7109375" style="598" customWidth="1"/>
    <col min="12" max="12" width="22.85546875" style="598" customWidth="1"/>
    <col min="13" max="256" width="12.5703125" style="598"/>
    <col min="257" max="257" width="5" style="598" customWidth="1"/>
    <col min="258" max="258" width="2" style="598" customWidth="1"/>
    <col min="259" max="259" width="57.140625" style="598" customWidth="1"/>
    <col min="260" max="260" width="20.140625" style="598" customWidth="1"/>
    <col min="261" max="264" width="21.42578125" style="598" customWidth="1"/>
    <col min="265" max="265" width="16.7109375" style="598" customWidth="1"/>
    <col min="266" max="266" width="12.5703125" style="598"/>
    <col min="267" max="267" width="16.7109375" style="598" customWidth="1"/>
    <col min="268" max="268" width="22.85546875" style="598" customWidth="1"/>
    <col min="269" max="512" width="12.5703125" style="598"/>
    <col min="513" max="513" width="5" style="598" customWidth="1"/>
    <col min="514" max="514" width="2" style="598" customWidth="1"/>
    <col min="515" max="515" width="57.140625" style="598" customWidth="1"/>
    <col min="516" max="516" width="20.140625" style="598" customWidth="1"/>
    <col min="517" max="520" width="21.42578125" style="598" customWidth="1"/>
    <col min="521" max="521" width="16.7109375" style="598" customWidth="1"/>
    <col min="522" max="522" width="12.5703125" style="598"/>
    <col min="523" max="523" width="16.7109375" style="598" customWidth="1"/>
    <col min="524" max="524" width="22.85546875" style="598" customWidth="1"/>
    <col min="525" max="768" width="12.5703125" style="598"/>
    <col min="769" max="769" width="5" style="598" customWidth="1"/>
    <col min="770" max="770" width="2" style="598" customWidth="1"/>
    <col min="771" max="771" width="57.140625" style="598" customWidth="1"/>
    <col min="772" max="772" width="20.140625" style="598" customWidth="1"/>
    <col min="773" max="776" width="21.42578125" style="598" customWidth="1"/>
    <col min="777" max="777" width="16.7109375" style="598" customWidth="1"/>
    <col min="778" max="778" width="12.5703125" style="598"/>
    <col min="779" max="779" width="16.7109375" style="598" customWidth="1"/>
    <col min="780" max="780" width="22.85546875" style="598" customWidth="1"/>
    <col min="781" max="1024" width="12.5703125" style="598"/>
    <col min="1025" max="1025" width="5" style="598" customWidth="1"/>
    <col min="1026" max="1026" width="2" style="598" customWidth="1"/>
    <col min="1027" max="1027" width="57.140625" style="598" customWidth="1"/>
    <col min="1028" max="1028" width="20.140625" style="598" customWidth="1"/>
    <col min="1029" max="1032" width="21.42578125" style="598" customWidth="1"/>
    <col min="1033" max="1033" width="16.7109375" style="598" customWidth="1"/>
    <col min="1034" max="1034" width="12.5703125" style="598"/>
    <col min="1035" max="1035" width="16.7109375" style="598" customWidth="1"/>
    <col min="1036" max="1036" width="22.85546875" style="598" customWidth="1"/>
    <col min="1037" max="1280" width="12.5703125" style="598"/>
    <col min="1281" max="1281" width="5" style="598" customWidth="1"/>
    <col min="1282" max="1282" width="2" style="598" customWidth="1"/>
    <col min="1283" max="1283" width="57.140625" style="598" customWidth="1"/>
    <col min="1284" max="1284" width="20.140625" style="598" customWidth="1"/>
    <col min="1285" max="1288" width="21.42578125" style="598" customWidth="1"/>
    <col min="1289" max="1289" width="16.7109375" style="598" customWidth="1"/>
    <col min="1290" max="1290" width="12.5703125" style="598"/>
    <col min="1291" max="1291" width="16.7109375" style="598" customWidth="1"/>
    <col min="1292" max="1292" width="22.85546875" style="598" customWidth="1"/>
    <col min="1293" max="1536" width="12.5703125" style="598"/>
    <col min="1537" max="1537" width="5" style="598" customWidth="1"/>
    <col min="1538" max="1538" width="2" style="598" customWidth="1"/>
    <col min="1539" max="1539" width="57.140625" style="598" customWidth="1"/>
    <col min="1540" max="1540" width="20.140625" style="598" customWidth="1"/>
    <col min="1541" max="1544" width="21.42578125" style="598" customWidth="1"/>
    <col min="1545" max="1545" width="16.7109375" style="598" customWidth="1"/>
    <col min="1546" max="1546" width="12.5703125" style="598"/>
    <col min="1547" max="1547" width="16.7109375" style="598" customWidth="1"/>
    <col min="1548" max="1548" width="22.85546875" style="598" customWidth="1"/>
    <col min="1549" max="1792" width="12.5703125" style="598"/>
    <col min="1793" max="1793" width="5" style="598" customWidth="1"/>
    <col min="1794" max="1794" width="2" style="598" customWidth="1"/>
    <col min="1795" max="1795" width="57.140625" style="598" customWidth="1"/>
    <col min="1796" max="1796" width="20.140625" style="598" customWidth="1"/>
    <col min="1797" max="1800" width="21.42578125" style="598" customWidth="1"/>
    <col min="1801" max="1801" width="16.7109375" style="598" customWidth="1"/>
    <col min="1802" max="1802" width="12.5703125" style="598"/>
    <col min="1803" max="1803" width="16.7109375" style="598" customWidth="1"/>
    <col min="1804" max="1804" width="22.85546875" style="598" customWidth="1"/>
    <col min="1805" max="2048" width="12.5703125" style="598"/>
    <col min="2049" max="2049" width="5" style="598" customWidth="1"/>
    <col min="2050" max="2050" width="2" style="598" customWidth="1"/>
    <col min="2051" max="2051" width="57.140625" style="598" customWidth="1"/>
    <col min="2052" max="2052" width="20.140625" style="598" customWidth="1"/>
    <col min="2053" max="2056" width="21.42578125" style="598" customWidth="1"/>
    <col min="2057" max="2057" width="16.7109375" style="598" customWidth="1"/>
    <col min="2058" max="2058" width="12.5703125" style="598"/>
    <col min="2059" max="2059" width="16.7109375" style="598" customWidth="1"/>
    <col min="2060" max="2060" width="22.85546875" style="598" customWidth="1"/>
    <col min="2061" max="2304" width="12.5703125" style="598"/>
    <col min="2305" max="2305" width="5" style="598" customWidth="1"/>
    <col min="2306" max="2306" width="2" style="598" customWidth="1"/>
    <col min="2307" max="2307" width="57.140625" style="598" customWidth="1"/>
    <col min="2308" max="2308" width="20.140625" style="598" customWidth="1"/>
    <col min="2309" max="2312" width="21.42578125" style="598" customWidth="1"/>
    <col min="2313" max="2313" width="16.7109375" style="598" customWidth="1"/>
    <col min="2314" max="2314" width="12.5703125" style="598"/>
    <col min="2315" max="2315" width="16.7109375" style="598" customWidth="1"/>
    <col min="2316" max="2316" width="22.85546875" style="598" customWidth="1"/>
    <col min="2317" max="2560" width="12.5703125" style="598"/>
    <col min="2561" max="2561" width="5" style="598" customWidth="1"/>
    <col min="2562" max="2562" width="2" style="598" customWidth="1"/>
    <col min="2563" max="2563" width="57.140625" style="598" customWidth="1"/>
    <col min="2564" max="2564" width="20.140625" style="598" customWidth="1"/>
    <col min="2565" max="2568" width="21.42578125" style="598" customWidth="1"/>
    <col min="2569" max="2569" width="16.7109375" style="598" customWidth="1"/>
    <col min="2570" max="2570" width="12.5703125" style="598"/>
    <col min="2571" max="2571" width="16.7109375" style="598" customWidth="1"/>
    <col min="2572" max="2572" width="22.85546875" style="598" customWidth="1"/>
    <col min="2573" max="2816" width="12.5703125" style="598"/>
    <col min="2817" max="2817" width="5" style="598" customWidth="1"/>
    <col min="2818" max="2818" width="2" style="598" customWidth="1"/>
    <col min="2819" max="2819" width="57.140625" style="598" customWidth="1"/>
    <col min="2820" max="2820" width="20.140625" style="598" customWidth="1"/>
    <col min="2821" max="2824" width="21.42578125" style="598" customWidth="1"/>
    <col min="2825" max="2825" width="16.7109375" style="598" customWidth="1"/>
    <col min="2826" max="2826" width="12.5703125" style="598"/>
    <col min="2827" max="2827" width="16.7109375" style="598" customWidth="1"/>
    <col min="2828" max="2828" width="22.85546875" style="598" customWidth="1"/>
    <col min="2829" max="3072" width="12.5703125" style="598"/>
    <col min="3073" max="3073" width="5" style="598" customWidth="1"/>
    <col min="3074" max="3074" width="2" style="598" customWidth="1"/>
    <col min="3075" max="3075" width="57.140625" style="598" customWidth="1"/>
    <col min="3076" max="3076" width="20.140625" style="598" customWidth="1"/>
    <col min="3077" max="3080" width="21.42578125" style="598" customWidth="1"/>
    <col min="3081" max="3081" width="16.7109375" style="598" customWidth="1"/>
    <col min="3082" max="3082" width="12.5703125" style="598"/>
    <col min="3083" max="3083" width="16.7109375" style="598" customWidth="1"/>
    <col min="3084" max="3084" width="22.85546875" style="598" customWidth="1"/>
    <col min="3085" max="3328" width="12.5703125" style="598"/>
    <col min="3329" max="3329" width="5" style="598" customWidth="1"/>
    <col min="3330" max="3330" width="2" style="598" customWidth="1"/>
    <col min="3331" max="3331" width="57.140625" style="598" customWidth="1"/>
    <col min="3332" max="3332" width="20.140625" style="598" customWidth="1"/>
    <col min="3333" max="3336" width="21.42578125" style="598" customWidth="1"/>
    <col min="3337" max="3337" width="16.7109375" style="598" customWidth="1"/>
    <col min="3338" max="3338" width="12.5703125" style="598"/>
    <col min="3339" max="3339" width="16.7109375" style="598" customWidth="1"/>
    <col min="3340" max="3340" width="22.85546875" style="598" customWidth="1"/>
    <col min="3341" max="3584" width="12.5703125" style="598"/>
    <col min="3585" max="3585" width="5" style="598" customWidth="1"/>
    <col min="3586" max="3586" width="2" style="598" customWidth="1"/>
    <col min="3587" max="3587" width="57.140625" style="598" customWidth="1"/>
    <col min="3588" max="3588" width="20.140625" style="598" customWidth="1"/>
    <col min="3589" max="3592" width="21.42578125" style="598" customWidth="1"/>
    <col min="3593" max="3593" width="16.7109375" style="598" customWidth="1"/>
    <col min="3594" max="3594" width="12.5703125" style="598"/>
    <col min="3595" max="3595" width="16.7109375" style="598" customWidth="1"/>
    <col min="3596" max="3596" width="22.85546875" style="598" customWidth="1"/>
    <col min="3597" max="3840" width="12.5703125" style="598"/>
    <col min="3841" max="3841" width="5" style="598" customWidth="1"/>
    <col min="3842" max="3842" width="2" style="598" customWidth="1"/>
    <col min="3843" max="3843" width="57.140625" style="598" customWidth="1"/>
    <col min="3844" max="3844" width="20.140625" style="598" customWidth="1"/>
    <col min="3845" max="3848" width="21.42578125" style="598" customWidth="1"/>
    <col min="3849" max="3849" width="16.7109375" style="598" customWidth="1"/>
    <col min="3850" max="3850" width="12.5703125" style="598"/>
    <col min="3851" max="3851" width="16.7109375" style="598" customWidth="1"/>
    <col min="3852" max="3852" width="22.85546875" style="598" customWidth="1"/>
    <col min="3853" max="4096" width="12.5703125" style="598"/>
    <col min="4097" max="4097" width="5" style="598" customWidth="1"/>
    <col min="4098" max="4098" width="2" style="598" customWidth="1"/>
    <col min="4099" max="4099" width="57.140625" style="598" customWidth="1"/>
    <col min="4100" max="4100" width="20.140625" style="598" customWidth="1"/>
    <col min="4101" max="4104" width="21.42578125" style="598" customWidth="1"/>
    <col min="4105" max="4105" width="16.7109375" style="598" customWidth="1"/>
    <col min="4106" max="4106" width="12.5703125" style="598"/>
    <col min="4107" max="4107" width="16.7109375" style="598" customWidth="1"/>
    <col min="4108" max="4108" width="22.85546875" style="598" customWidth="1"/>
    <col min="4109" max="4352" width="12.5703125" style="598"/>
    <col min="4353" max="4353" width="5" style="598" customWidth="1"/>
    <col min="4354" max="4354" width="2" style="598" customWidth="1"/>
    <col min="4355" max="4355" width="57.140625" style="598" customWidth="1"/>
    <col min="4356" max="4356" width="20.140625" style="598" customWidth="1"/>
    <col min="4357" max="4360" width="21.42578125" style="598" customWidth="1"/>
    <col min="4361" max="4361" width="16.7109375" style="598" customWidth="1"/>
    <col min="4362" max="4362" width="12.5703125" style="598"/>
    <col min="4363" max="4363" width="16.7109375" style="598" customWidth="1"/>
    <col min="4364" max="4364" width="22.85546875" style="598" customWidth="1"/>
    <col min="4365" max="4608" width="12.5703125" style="598"/>
    <col min="4609" max="4609" width="5" style="598" customWidth="1"/>
    <col min="4610" max="4610" width="2" style="598" customWidth="1"/>
    <col min="4611" max="4611" width="57.140625" style="598" customWidth="1"/>
    <col min="4612" max="4612" width="20.140625" style="598" customWidth="1"/>
    <col min="4613" max="4616" width="21.42578125" style="598" customWidth="1"/>
    <col min="4617" max="4617" width="16.7109375" style="598" customWidth="1"/>
    <col min="4618" max="4618" width="12.5703125" style="598"/>
    <col min="4619" max="4619" width="16.7109375" style="598" customWidth="1"/>
    <col min="4620" max="4620" width="22.85546875" style="598" customWidth="1"/>
    <col min="4621" max="4864" width="12.5703125" style="598"/>
    <col min="4865" max="4865" width="5" style="598" customWidth="1"/>
    <col min="4866" max="4866" width="2" style="598" customWidth="1"/>
    <col min="4867" max="4867" width="57.140625" style="598" customWidth="1"/>
    <col min="4868" max="4868" width="20.140625" style="598" customWidth="1"/>
    <col min="4869" max="4872" width="21.42578125" style="598" customWidth="1"/>
    <col min="4873" max="4873" width="16.7109375" style="598" customWidth="1"/>
    <col min="4874" max="4874" width="12.5703125" style="598"/>
    <col min="4875" max="4875" width="16.7109375" style="598" customWidth="1"/>
    <col min="4876" max="4876" width="22.85546875" style="598" customWidth="1"/>
    <col min="4877" max="5120" width="12.5703125" style="598"/>
    <col min="5121" max="5121" width="5" style="598" customWidth="1"/>
    <col min="5122" max="5122" width="2" style="598" customWidth="1"/>
    <col min="5123" max="5123" width="57.140625" style="598" customWidth="1"/>
    <col min="5124" max="5124" width="20.140625" style="598" customWidth="1"/>
    <col min="5125" max="5128" width="21.42578125" style="598" customWidth="1"/>
    <col min="5129" max="5129" width="16.7109375" style="598" customWidth="1"/>
    <col min="5130" max="5130" width="12.5703125" style="598"/>
    <col min="5131" max="5131" width="16.7109375" style="598" customWidth="1"/>
    <col min="5132" max="5132" width="22.85546875" style="598" customWidth="1"/>
    <col min="5133" max="5376" width="12.5703125" style="598"/>
    <col min="5377" max="5377" width="5" style="598" customWidth="1"/>
    <col min="5378" max="5378" width="2" style="598" customWidth="1"/>
    <col min="5379" max="5379" width="57.140625" style="598" customWidth="1"/>
    <col min="5380" max="5380" width="20.140625" style="598" customWidth="1"/>
    <col min="5381" max="5384" width="21.42578125" style="598" customWidth="1"/>
    <col min="5385" max="5385" width="16.7109375" style="598" customWidth="1"/>
    <col min="5386" max="5386" width="12.5703125" style="598"/>
    <col min="5387" max="5387" width="16.7109375" style="598" customWidth="1"/>
    <col min="5388" max="5388" width="22.85546875" style="598" customWidth="1"/>
    <col min="5389" max="5632" width="12.5703125" style="598"/>
    <col min="5633" max="5633" width="5" style="598" customWidth="1"/>
    <col min="5634" max="5634" width="2" style="598" customWidth="1"/>
    <col min="5635" max="5635" width="57.140625" style="598" customWidth="1"/>
    <col min="5636" max="5636" width="20.140625" style="598" customWidth="1"/>
    <col min="5637" max="5640" width="21.42578125" style="598" customWidth="1"/>
    <col min="5641" max="5641" width="16.7109375" style="598" customWidth="1"/>
    <col min="5642" max="5642" width="12.5703125" style="598"/>
    <col min="5643" max="5643" width="16.7109375" style="598" customWidth="1"/>
    <col min="5644" max="5644" width="22.85546875" style="598" customWidth="1"/>
    <col min="5645" max="5888" width="12.5703125" style="598"/>
    <col min="5889" max="5889" width="5" style="598" customWidth="1"/>
    <col min="5890" max="5890" width="2" style="598" customWidth="1"/>
    <col min="5891" max="5891" width="57.140625" style="598" customWidth="1"/>
    <col min="5892" max="5892" width="20.140625" style="598" customWidth="1"/>
    <col min="5893" max="5896" width="21.42578125" style="598" customWidth="1"/>
    <col min="5897" max="5897" width="16.7109375" style="598" customWidth="1"/>
    <col min="5898" max="5898" width="12.5703125" style="598"/>
    <col min="5899" max="5899" width="16.7109375" style="598" customWidth="1"/>
    <col min="5900" max="5900" width="22.85546875" style="598" customWidth="1"/>
    <col min="5901" max="6144" width="12.5703125" style="598"/>
    <col min="6145" max="6145" width="5" style="598" customWidth="1"/>
    <col min="6146" max="6146" width="2" style="598" customWidth="1"/>
    <col min="6147" max="6147" width="57.140625" style="598" customWidth="1"/>
    <col min="6148" max="6148" width="20.140625" style="598" customWidth="1"/>
    <col min="6149" max="6152" width="21.42578125" style="598" customWidth="1"/>
    <col min="6153" max="6153" width="16.7109375" style="598" customWidth="1"/>
    <col min="6154" max="6154" width="12.5703125" style="598"/>
    <col min="6155" max="6155" width="16.7109375" style="598" customWidth="1"/>
    <col min="6156" max="6156" width="22.85546875" style="598" customWidth="1"/>
    <col min="6157" max="6400" width="12.5703125" style="598"/>
    <col min="6401" max="6401" width="5" style="598" customWidth="1"/>
    <col min="6402" max="6402" width="2" style="598" customWidth="1"/>
    <col min="6403" max="6403" width="57.140625" style="598" customWidth="1"/>
    <col min="6404" max="6404" width="20.140625" style="598" customWidth="1"/>
    <col min="6405" max="6408" width="21.42578125" style="598" customWidth="1"/>
    <col min="6409" max="6409" width="16.7109375" style="598" customWidth="1"/>
    <col min="6410" max="6410" width="12.5703125" style="598"/>
    <col min="6411" max="6411" width="16.7109375" style="598" customWidth="1"/>
    <col min="6412" max="6412" width="22.85546875" style="598" customWidth="1"/>
    <col min="6413" max="6656" width="12.5703125" style="598"/>
    <col min="6657" max="6657" width="5" style="598" customWidth="1"/>
    <col min="6658" max="6658" width="2" style="598" customWidth="1"/>
    <col min="6659" max="6659" width="57.140625" style="598" customWidth="1"/>
    <col min="6660" max="6660" width="20.140625" style="598" customWidth="1"/>
    <col min="6661" max="6664" width="21.42578125" style="598" customWidth="1"/>
    <col min="6665" max="6665" width="16.7109375" style="598" customWidth="1"/>
    <col min="6666" max="6666" width="12.5703125" style="598"/>
    <col min="6667" max="6667" width="16.7109375" style="598" customWidth="1"/>
    <col min="6668" max="6668" width="22.85546875" style="598" customWidth="1"/>
    <col min="6669" max="6912" width="12.5703125" style="598"/>
    <col min="6913" max="6913" width="5" style="598" customWidth="1"/>
    <col min="6914" max="6914" width="2" style="598" customWidth="1"/>
    <col min="6915" max="6915" width="57.140625" style="598" customWidth="1"/>
    <col min="6916" max="6916" width="20.140625" style="598" customWidth="1"/>
    <col min="6917" max="6920" width="21.42578125" style="598" customWidth="1"/>
    <col min="6921" max="6921" width="16.7109375" style="598" customWidth="1"/>
    <col min="6922" max="6922" width="12.5703125" style="598"/>
    <col min="6923" max="6923" width="16.7109375" style="598" customWidth="1"/>
    <col min="6924" max="6924" width="22.85546875" style="598" customWidth="1"/>
    <col min="6925" max="7168" width="12.5703125" style="598"/>
    <col min="7169" max="7169" width="5" style="598" customWidth="1"/>
    <col min="7170" max="7170" width="2" style="598" customWidth="1"/>
    <col min="7171" max="7171" width="57.140625" style="598" customWidth="1"/>
    <col min="7172" max="7172" width="20.140625" style="598" customWidth="1"/>
    <col min="7173" max="7176" width="21.42578125" style="598" customWidth="1"/>
    <col min="7177" max="7177" width="16.7109375" style="598" customWidth="1"/>
    <col min="7178" max="7178" width="12.5703125" style="598"/>
    <col min="7179" max="7179" width="16.7109375" style="598" customWidth="1"/>
    <col min="7180" max="7180" width="22.85546875" style="598" customWidth="1"/>
    <col min="7181" max="7424" width="12.5703125" style="598"/>
    <col min="7425" max="7425" width="5" style="598" customWidth="1"/>
    <col min="7426" max="7426" width="2" style="598" customWidth="1"/>
    <col min="7427" max="7427" width="57.140625" style="598" customWidth="1"/>
    <col min="7428" max="7428" width="20.140625" style="598" customWidth="1"/>
    <col min="7429" max="7432" width="21.42578125" style="598" customWidth="1"/>
    <col min="7433" max="7433" width="16.7109375" style="598" customWidth="1"/>
    <col min="7434" max="7434" width="12.5703125" style="598"/>
    <col min="7435" max="7435" width="16.7109375" style="598" customWidth="1"/>
    <col min="7436" max="7436" width="22.85546875" style="598" customWidth="1"/>
    <col min="7437" max="7680" width="12.5703125" style="598"/>
    <col min="7681" max="7681" width="5" style="598" customWidth="1"/>
    <col min="7682" max="7682" width="2" style="598" customWidth="1"/>
    <col min="7683" max="7683" width="57.140625" style="598" customWidth="1"/>
    <col min="7684" max="7684" width="20.140625" style="598" customWidth="1"/>
    <col min="7685" max="7688" width="21.42578125" style="598" customWidth="1"/>
    <col min="7689" max="7689" width="16.7109375" style="598" customWidth="1"/>
    <col min="7690" max="7690" width="12.5703125" style="598"/>
    <col min="7691" max="7691" width="16.7109375" style="598" customWidth="1"/>
    <col min="7692" max="7692" width="22.85546875" style="598" customWidth="1"/>
    <col min="7693" max="7936" width="12.5703125" style="598"/>
    <col min="7937" max="7937" width="5" style="598" customWidth="1"/>
    <col min="7938" max="7938" width="2" style="598" customWidth="1"/>
    <col min="7939" max="7939" width="57.140625" style="598" customWidth="1"/>
    <col min="7940" max="7940" width="20.140625" style="598" customWidth="1"/>
    <col min="7941" max="7944" width="21.42578125" style="598" customWidth="1"/>
    <col min="7945" max="7945" width="16.7109375" style="598" customWidth="1"/>
    <col min="7946" max="7946" width="12.5703125" style="598"/>
    <col min="7947" max="7947" width="16.7109375" style="598" customWidth="1"/>
    <col min="7948" max="7948" width="22.85546875" style="598" customWidth="1"/>
    <col min="7949" max="8192" width="12.5703125" style="598"/>
    <col min="8193" max="8193" width="5" style="598" customWidth="1"/>
    <col min="8194" max="8194" width="2" style="598" customWidth="1"/>
    <col min="8195" max="8195" width="57.140625" style="598" customWidth="1"/>
    <col min="8196" max="8196" width="20.140625" style="598" customWidth="1"/>
    <col min="8197" max="8200" width="21.42578125" style="598" customWidth="1"/>
    <col min="8201" max="8201" width="16.7109375" style="598" customWidth="1"/>
    <col min="8202" max="8202" width="12.5703125" style="598"/>
    <col min="8203" max="8203" width="16.7109375" style="598" customWidth="1"/>
    <col min="8204" max="8204" width="22.85546875" style="598" customWidth="1"/>
    <col min="8205" max="8448" width="12.5703125" style="598"/>
    <col min="8449" max="8449" width="5" style="598" customWidth="1"/>
    <col min="8450" max="8450" width="2" style="598" customWidth="1"/>
    <col min="8451" max="8451" width="57.140625" style="598" customWidth="1"/>
    <col min="8452" max="8452" width="20.140625" style="598" customWidth="1"/>
    <col min="8453" max="8456" width="21.42578125" style="598" customWidth="1"/>
    <col min="8457" max="8457" width="16.7109375" style="598" customWidth="1"/>
    <col min="8458" max="8458" width="12.5703125" style="598"/>
    <col min="8459" max="8459" width="16.7109375" style="598" customWidth="1"/>
    <col min="8460" max="8460" width="22.85546875" style="598" customWidth="1"/>
    <col min="8461" max="8704" width="12.5703125" style="598"/>
    <col min="8705" max="8705" width="5" style="598" customWidth="1"/>
    <col min="8706" max="8706" width="2" style="598" customWidth="1"/>
    <col min="8707" max="8707" width="57.140625" style="598" customWidth="1"/>
    <col min="8708" max="8708" width="20.140625" style="598" customWidth="1"/>
    <col min="8709" max="8712" width="21.42578125" style="598" customWidth="1"/>
    <col min="8713" max="8713" width="16.7109375" style="598" customWidth="1"/>
    <col min="8714" max="8714" width="12.5703125" style="598"/>
    <col min="8715" max="8715" width="16.7109375" style="598" customWidth="1"/>
    <col min="8716" max="8716" width="22.85546875" style="598" customWidth="1"/>
    <col min="8717" max="8960" width="12.5703125" style="598"/>
    <col min="8961" max="8961" width="5" style="598" customWidth="1"/>
    <col min="8962" max="8962" width="2" style="598" customWidth="1"/>
    <col min="8963" max="8963" width="57.140625" style="598" customWidth="1"/>
    <col min="8964" max="8964" width="20.140625" style="598" customWidth="1"/>
    <col min="8965" max="8968" width="21.42578125" style="598" customWidth="1"/>
    <col min="8969" max="8969" width="16.7109375" style="598" customWidth="1"/>
    <col min="8970" max="8970" width="12.5703125" style="598"/>
    <col min="8971" max="8971" width="16.7109375" style="598" customWidth="1"/>
    <col min="8972" max="8972" width="22.85546875" style="598" customWidth="1"/>
    <col min="8973" max="9216" width="12.5703125" style="598"/>
    <col min="9217" max="9217" width="5" style="598" customWidth="1"/>
    <col min="9218" max="9218" width="2" style="598" customWidth="1"/>
    <col min="9219" max="9219" width="57.140625" style="598" customWidth="1"/>
    <col min="9220" max="9220" width="20.140625" style="598" customWidth="1"/>
    <col min="9221" max="9224" width="21.42578125" style="598" customWidth="1"/>
    <col min="9225" max="9225" width="16.7109375" style="598" customWidth="1"/>
    <col min="9226" max="9226" width="12.5703125" style="598"/>
    <col min="9227" max="9227" width="16.7109375" style="598" customWidth="1"/>
    <col min="9228" max="9228" width="22.85546875" style="598" customWidth="1"/>
    <col min="9229" max="9472" width="12.5703125" style="598"/>
    <col min="9473" max="9473" width="5" style="598" customWidth="1"/>
    <col min="9474" max="9474" width="2" style="598" customWidth="1"/>
    <col min="9475" max="9475" width="57.140625" style="598" customWidth="1"/>
    <col min="9476" max="9476" width="20.140625" style="598" customWidth="1"/>
    <col min="9477" max="9480" width="21.42578125" style="598" customWidth="1"/>
    <col min="9481" max="9481" width="16.7109375" style="598" customWidth="1"/>
    <col min="9482" max="9482" width="12.5703125" style="598"/>
    <col min="9483" max="9483" width="16.7109375" style="598" customWidth="1"/>
    <col min="9484" max="9484" width="22.85546875" style="598" customWidth="1"/>
    <col min="9485" max="9728" width="12.5703125" style="598"/>
    <col min="9729" max="9729" width="5" style="598" customWidth="1"/>
    <col min="9730" max="9730" width="2" style="598" customWidth="1"/>
    <col min="9731" max="9731" width="57.140625" style="598" customWidth="1"/>
    <col min="9732" max="9732" width="20.140625" style="598" customWidth="1"/>
    <col min="9733" max="9736" width="21.42578125" style="598" customWidth="1"/>
    <col min="9737" max="9737" width="16.7109375" style="598" customWidth="1"/>
    <col min="9738" max="9738" width="12.5703125" style="598"/>
    <col min="9739" max="9739" width="16.7109375" style="598" customWidth="1"/>
    <col min="9740" max="9740" width="22.85546875" style="598" customWidth="1"/>
    <col min="9741" max="9984" width="12.5703125" style="598"/>
    <col min="9985" max="9985" width="5" style="598" customWidth="1"/>
    <col min="9986" max="9986" width="2" style="598" customWidth="1"/>
    <col min="9987" max="9987" width="57.140625" style="598" customWidth="1"/>
    <col min="9988" max="9988" width="20.140625" style="598" customWidth="1"/>
    <col min="9989" max="9992" width="21.42578125" style="598" customWidth="1"/>
    <col min="9993" max="9993" width="16.7109375" style="598" customWidth="1"/>
    <col min="9994" max="9994" width="12.5703125" style="598"/>
    <col min="9995" max="9995" width="16.7109375" style="598" customWidth="1"/>
    <col min="9996" max="9996" width="22.85546875" style="598" customWidth="1"/>
    <col min="9997" max="10240" width="12.5703125" style="598"/>
    <col min="10241" max="10241" width="5" style="598" customWidth="1"/>
    <col min="10242" max="10242" width="2" style="598" customWidth="1"/>
    <col min="10243" max="10243" width="57.140625" style="598" customWidth="1"/>
    <col min="10244" max="10244" width="20.140625" style="598" customWidth="1"/>
    <col min="10245" max="10248" width="21.42578125" style="598" customWidth="1"/>
    <col min="10249" max="10249" width="16.7109375" style="598" customWidth="1"/>
    <col min="10250" max="10250" width="12.5703125" style="598"/>
    <col min="10251" max="10251" width="16.7109375" style="598" customWidth="1"/>
    <col min="10252" max="10252" width="22.85546875" style="598" customWidth="1"/>
    <col min="10253" max="10496" width="12.5703125" style="598"/>
    <col min="10497" max="10497" width="5" style="598" customWidth="1"/>
    <col min="10498" max="10498" width="2" style="598" customWidth="1"/>
    <col min="10499" max="10499" width="57.140625" style="598" customWidth="1"/>
    <col min="10500" max="10500" width="20.140625" style="598" customWidth="1"/>
    <col min="10501" max="10504" width="21.42578125" style="598" customWidth="1"/>
    <col min="10505" max="10505" width="16.7109375" style="598" customWidth="1"/>
    <col min="10506" max="10506" width="12.5703125" style="598"/>
    <col min="10507" max="10507" width="16.7109375" style="598" customWidth="1"/>
    <col min="10508" max="10508" width="22.85546875" style="598" customWidth="1"/>
    <col min="10509" max="10752" width="12.5703125" style="598"/>
    <col min="10753" max="10753" width="5" style="598" customWidth="1"/>
    <col min="10754" max="10754" width="2" style="598" customWidth="1"/>
    <col min="10755" max="10755" width="57.140625" style="598" customWidth="1"/>
    <col min="10756" max="10756" width="20.140625" style="598" customWidth="1"/>
    <col min="10757" max="10760" width="21.42578125" style="598" customWidth="1"/>
    <col min="10761" max="10761" width="16.7109375" style="598" customWidth="1"/>
    <col min="10762" max="10762" width="12.5703125" style="598"/>
    <col min="10763" max="10763" width="16.7109375" style="598" customWidth="1"/>
    <col min="10764" max="10764" width="22.85546875" style="598" customWidth="1"/>
    <col min="10765" max="11008" width="12.5703125" style="598"/>
    <col min="11009" max="11009" width="5" style="598" customWidth="1"/>
    <col min="11010" max="11010" width="2" style="598" customWidth="1"/>
    <col min="11011" max="11011" width="57.140625" style="598" customWidth="1"/>
    <col min="11012" max="11012" width="20.140625" style="598" customWidth="1"/>
    <col min="11013" max="11016" width="21.42578125" style="598" customWidth="1"/>
    <col min="11017" max="11017" width="16.7109375" style="598" customWidth="1"/>
    <col min="11018" max="11018" width="12.5703125" style="598"/>
    <col min="11019" max="11019" width="16.7109375" style="598" customWidth="1"/>
    <col min="11020" max="11020" width="22.85546875" style="598" customWidth="1"/>
    <col min="11021" max="11264" width="12.5703125" style="598"/>
    <col min="11265" max="11265" width="5" style="598" customWidth="1"/>
    <col min="11266" max="11266" width="2" style="598" customWidth="1"/>
    <col min="11267" max="11267" width="57.140625" style="598" customWidth="1"/>
    <col min="11268" max="11268" width="20.140625" style="598" customWidth="1"/>
    <col min="11269" max="11272" width="21.42578125" style="598" customWidth="1"/>
    <col min="11273" max="11273" width="16.7109375" style="598" customWidth="1"/>
    <col min="11274" max="11274" width="12.5703125" style="598"/>
    <col min="11275" max="11275" width="16.7109375" style="598" customWidth="1"/>
    <col min="11276" max="11276" width="22.85546875" style="598" customWidth="1"/>
    <col min="11277" max="11520" width="12.5703125" style="598"/>
    <col min="11521" max="11521" width="5" style="598" customWidth="1"/>
    <col min="11522" max="11522" width="2" style="598" customWidth="1"/>
    <col min="11523" max="11523" width="57.140625" style="598" customWidth="1"/>
    <col min="11524" max="11524" width="20.140625" style="598" customWidth="1"/>
    <col min="11525" max="11528" width="21.42578125" style="598" customWidth="1"/>
    <col min="11529" max="11529" width="16.7109375" style="598" customWidth="1"/>
    <col min="11530" max="11530" width="12.5703125" style="598"/>
    <col min="11531" max="11531" width="16.7109375" style="598" customWidth="1"/>
    <col min="11532" max="11532" width="22.85546875" style="598" customWidth="1"/>
    <col min="11533" max="11776" width="12.5703125" style="598"/>
    <col min="11777" max="11777" width="5" style="598" customWidth="1"/>
    <col min="11778" max="11778" width="2" style="598" customWidth="1"/>
    <col min="11779" max="11779" width="57.140625" style="598" customWidth="1"/>
    <col min="11780" max="11780" width="20.140625" style="598" customWidth="1"/>
    <col min="11781" max="11784" width="21.42578125" style="598" customWidth="1"/>
    <col min="11785" max="11785" width="16.7109375" style="598" customWidth="1"/>
    <col min="11786" max="11786" width="12.5703125" style="598"/>
    <col min="11787" max="11787" width="16.7109375" style="598" customWidth="1"/>
    <col min="11788" max="11788" width="22.85546875" style="598" customWidth="1"/>
    <col min="11789" max="12032" width="12.5703125" style="598"/>
    <col min="12033" max="12033" width="5" style="598" customWidth="1"/>
    <col min="12034" max="12034" width="2" style="598" customWidth="1"/>
    <col min="12035" max="12035" width="57.140625" style="598" customWidth="1"/>
    <col min="12036" max="12036" width="20.140625" style="598" customWidth="1"/>
    <col min="12037" max="12040" width="21.42578125" style="598" customWidth="1"/>
    <col min="12041" max="12041" width="16.7109375" style="598" customWidth="1"/>
    <col min="12042" max="12042" width="12.5703125" style="598"/>
    <col min="12043" max="12043" width="16.7109375" style="598" customWidth="1"/>
    <col min="12044" max="12044" width="22.85546875" style="598" customWidth="1"/>
    <col min="12045" max="12288" width="12.5703125" style="598"/>
    <col min="12289" max="12289" width="5" style="598" customWidth="1"/>
    <col min="12290" max="12290" width="2" style="598" customWidth="1"/>
    <col min="12291" max="12291" width="57.140625" style="598" customWidth="1"/>
    <col min="12292" max="12292" width="20.140625" style="598" customWidth="1"/>
    <col min="12293" max="12296" width="21.42578125" style="598" customWidth="1"/>
    <col min="12297" max="12297" width="16.7109375" style="598" customWidth="1"/>
    <col min="12298" max="12298" width="12.5703125" style="598"/>
    <col min="12299" max="12299" width="16.7109375" style="598" customWidth="1"/>
    <col min="12300" max="12300" width="22.85546875" style="598" customWidth="1"/>
    <col min="12301" max="12544" width="12.5703125" style="598"/>
    <col min="12545" max="12545" width="5" style="598" customWidth="1"/>
    <col min="12546" max="12546" width="2" style="598" customWidth="1"/>
    <col min="12547" max="12547" width="57.140625" style="598" customWidth="1"/>
    <col min="12548" max="12548" width="20.140625" style="598" customWidth="1"/>
    <col min="12549" max="12552" width="21.42578125" style="598" customWidth="1"/>
    <col min="12553" max="12553" width="16.7109375" style="598" customWidth="1"/>
    <col min="12554" max="12554" width="12.5703125" style="598"/>
    <col min="12555" max="12555" width="16.7109375" style="598" customWidth="1"/>
    <col min="12556" max="12556" width="22.85546875" style="598" customWidth="1"/>
    <col min="12557" max="12800" width="12.5703125" style="598"/>
    <col min="12801" max="12801" width="5" style="598" customWidth="1"/>
    <col min="12802" max="12802" width="2" style="598" customWidth="1"/>
    <col min="12803" max="12803" width="57.140625" style="598" customWidth="1"/>
    <col min="12804" max="12804" width="20.140625" style="598" customWidth="1"/>
    <col min="12805" max="12808" width="21.42578125" style="598" customWidth="1"/>
    <col min="12809" max="12809" width="16.7109375" style="598" customWidth="1"/>
    <col min="12810" max="12810" width="12.5703125" style="598"/>
    <col min="12811" max="12811" width="16.7109375" style="598" customWidth="1"/>
    <col min="12812" max="12812" width="22.85546875" style="598" customWidth="1"/>
    <col min="12813" max="13056" width="12.5703125" style="598"/>
    <col min="13057" max="13057" width="5" style="598" customWidth="1"/>
    <col min="13058" max="13058" width="2" style="598" customWidth="1"/>
    <col min="13059" max="13059" width="57.140625" style="598" customWidth="1"/>
    <col min="13060" max="13060" width="20.140625" style="598" customWidth="1"/>
    <col min="13061" max="13064" width="21.42578125" style="598" customWidth="1"/>
    <col min="13065" max="13065" width="16.7109375" style="598" customWidth="1"/>
    <col min="13066" max="13066" width="12.5703125" style="598"/>
    <col min="13067" max="13067" width="16.7109375" style="598" customWidth="1"/>
    <col min="13068" max="13068" width="22.85546875" style="598" customWidth="1"/>
    <col min="13069" max="13312" width="12.5703125" style="598"/>
    <col min="13313" max="13313" width="5" style="598" customWidth="1"/>
    <col min="13314" max="13314" width="2" style="598" customWidth="1"/>
    <col min="13315" max="13315" width="57.140625" style="598" customWidth="1"/>
    <col min="13316" max="13316" width="20.140625" style="598" customWidth="1"/>
    <col min="13317" max="13320" width="21.42578125" style="598" customWidth="1"/>
    <col min="13321" max="13321" width="16.7109375" style="598" customWidth="1"/>
    <col min="13322" max="13322" width="12.5703125" style="598"/>
    <col min="13323" max="13323" width="16.7109375" style="598" customWidth="1"/>
    <col min="13324" max="13324" width="22.85546875" style="598" customWidth="1"/>
    <col min="13325" max="13568" width="12.5703125" style="598"/>
    <col min="13569" max="13569" width="5" style="598" customWidth="1"/>
    <col min="13570" max="13570" width="2" style="598" customWidth="1"/>
    <col min="13571" max="13571" width="57.140625" style="598" customWidth="1"/>
    <col min="13572" max="13572" width="20.140625" style="598" customWidth="1"/>
    <col min="13573" max="13576" width="21.42578125" style="598" customWidth="1"/>
    <col min="13577" max="13577" width="16.7109375" style="598" customWidth="1"/>
    <col min="13578" max="13578" width="12.5703125" style="598"/>
    <col min="13579" max="13579" width="16.7109375" style="598" customWidth="1"/>
    <col min="13580" max="13580" width="22.85546875" style="598" customWidth="1"/>
    <col min="13581" max="13824" width="12.5703125" style="598"/>
    <col min="13825" max="13825" width="5" style="598" customWidth="1"/>
    <col min="13826" max="13826" width="2" style="598" customWidth="1"/>
    <col min="13827" max="13827" width="57.140625" style="598" customWidth="1"/>
    <col min="13828" max="13828" width="20.140625" style="598" customWidth="1"/>
    <col min="13829" max="13832" width="21.42578125" style="598" customWidth="1"/>
    <col min="13833" max="13833" width="16.7109375" style="598" customWidth="1"/>
    <col min="13834" max="13834" width="12.5703125" style="598"/>
    <col min="13835" max="13835" width="16.7109375" style="598" customWidth="1"/>
    <col min="13836" max="13836" width="22.85546875" style="598" customWidth="1"/>
    <col min="13837" max="14080" width="12.5703125" style="598"/>
    <col min="14081" max="14081" width="5" style="598" customWidth="1"/>
    <col min="14082" max="14082" width="2" style="598" customWidth="1"/>
    <col min="14083" max="14083" width="57.140625" style="598" customWidth="1"/>
    <col min="14084" max="14084" width="20.140625" style="598" customWidth="1"/>
    <col min="14085" max="14088" width="21.42578125" style="598" customWidth="1"/>
    <col min="14089" max="14089" width="16.7109375" style="598" customWidth="1"/>
    <col min="14090" max="14090" width="12.5703125" style="598"/>
    <col min="14091" max="14091" width="16.7109375" style="598" customWidth="1"/>
    <col min="14092" max="14092" width="22.85546875" style="598" customWidth="1"/>
    <col min="14093" max="14336" width="12.5703125" style="598"/>
    <col min="14337" max="14337" width="5" style="598" customWidth="1"/>
    <col min="14338" max="14338" width="2" style="598" customWidth="1"/>
    <col min="14339" max="14339" width="57.140625" style="598" customWidth="1"/>
    <col min="14340" max="14340" width="20.140625" style="598" customWidth="1"/>
    <col min="14341" max="14344" width="21.42578125" style="598" customWidth="1"/>
    <col min="14345" max="14345" width="16.7109375" style="598" customWidth="1"/>
    <col min="14346" max="14346" width="12.5703125" style="598"/>
    <col min="14347" max="14347" width="16.7109375" style="598" customWidth="1"/>
    <col min="14348" max="14348" width="22.85546875" style="598" customWidth="1"/>
    <col min="14349" max="14592" width="12.5703125" style="598"/>
    <col min="14593" max="14593" width="5" style="598" customWidth="1"/>
    <col min="14594" max="14594" width="2" style="598" customWidth="1"/>
    <col min="14595" max="14595" width="57.140625" style="598" customWidth="1"/>
    <col min="14596" max="14596" width="20.140625" style="598" customWidth="1"/>
    <col min="14597" max="14600" width="21.42578125" style="598" customWidth="1"/>
    <col min="14601" max="14601" width="16.7109375" style="598" customWidth="1"/>
    <col min="14602" max="14602" width="12.5703125" style="598"/>
    <col min="14603" max="14603" width="16.7109375" style="598" customWidth="1"/>
    <col min="14604" max="14604" width="22.85546875" style="598" customWidth="1"/>
    <col min="14605" max="14848" width="12.5703125" style="598"/>
    <col min="14849" max="14849" width="5" style="598" customWidth="1"/>
    <col min="14850" max="14850" width="2" style="598" customWidth="1"/>
    <col min="14851" max="14851" width="57.140625" style="598" customWidth="1"/>
    <col min="14852" max="14852" width="20.140625" style="598" customWidth="1"/>
    <col min="14853" max="14856" width="21.42578125" style="598" customWidth="1"/>
    <col min="14857" max="14857" width="16.7109375" style="598" customWidth="1"/>
    <col min="14858" max="14858" width="12.5703125" style="598"/>
    <col min="14859" max="14859" width="16.7109375" style="598" customWidth="1"/>
    <col min="14860" max="14860" width="22.85546875" style="598" customWidth="1"/>
    <col min="14861" max="15104" width="12.5703125" style="598"/>
    <col min="15105" max="15105" width="5" style="598" customWidth="1"/>
    <col min="15106" max="15106" width="2" style="598" customWidth="1"/>
    <col min="15107" max="15107" width="57.140625" style="598" customWidth="1"/>
    <col min="15108" max="15108" width="20.140625" style="598" customWidth="1"/>
    <col min="15109" max="15112" width="21.42578125" style="598" customWidth="1"/>
    <col min="15113" max="15113" width="16.7109375" style="598" customWidth="1"/>
    <col min="15114" max="15114" width="12.5703125" style="598"/>
    <col min="15115" max="15115" width="16.7109375" style="598" customWidth="1"/>
    <col min="15116" max="15116" width="22.85546875" style="598" customWidth="1"/>
    <col min="15117" max="15360" width="12.5703125" style="598"/>
    <col min="15361" max="15361" width="5" style="598" customWidth="1"/>
    <col min="15362" max="15362" width="2" style="598" customWidth="1"/>
    <col min="15363" max="15363" width="57.140625" style="598" customWidth="1"/>
    <col min="15364" max="15364" width="20.140625" style="598" customWidth="1"/>
    <col min="15365" max="15368" width="21.42578125" style="598" customWidth="1"/>
    <col min="15369" max="15369" width="16.7109375" style="598" customWidth="1"/>
    <col min="15370" max="15370" width="12.5703125" style="598"/>
    <col min="15371" max="15371" width="16.7109375" style="598" customWidth="1"/>
    <col min="15372" max="15372" width="22.85546875" style="598" customWidth="1"/>
    <col min="15373" max="15616" width="12.5703125" style="598"/>
    <col min="15617" max="15617" width="5" style="598" customWidth="1"/>
    <col min="15618" max="15618" width="2" style="598" customWidth="1"/>
    <col min="15619" max="15619" width="57.140625" style="598" customWidth="1"/>
    <col min="15620" max="15620" width="20.140625" style="598" customWidth="1"/>
    <col min="15621" max="15624" width="21.42578125" style="598" customWidth="1"/>
    <col min="15625" max="15625" width="16.7109375" style="598" customWidth="1"/>
    <col min="15626" max="15626" width="12.5703125" style="598"/>
    <col min="15627" max="15627" width="16.7109375" style="598" customWidth="1"/>
    <col min="15628" max="15628" width="22.85546875" style="598" customWidth="1"/>
    <col min="15629" max="15872" width="12.5703125" style="598"/>
    <col min="15873" max="15873" width="5" style="598" customWidth="1"/>
    <col min="15874" max="15874" width="2" style="598" customWidth="1"/>
    <col min="15875" max="15875" width="57.140625" style="598" customWidth="1"/>
    <col min="15876" max="15876" width="20.140625" style="598" customWidth="1"/>
    <col min="15877" max="15880" width="21.42578125" style="598" customWidth="1"/>
    <col min="15881" max="15881" width="16.7109375" style="598" customWidth="1"/>
    <col min="15882" max="15882" width="12.5703125" style="598"/>
    <col min="15883" max="15883" width="16.7109375" style="598" customWidth="1"/>
    <col min="15884" max="15884" width="22.85546875" style="598" customWidth="1"/>
    <col min="15885" max="16128" width="12.5703125" style="598"/>
    <col min="16129" max="16129" width="5" style="598" customWidth="1"/>
    <col min="16130" max="16130" width="2" style="598" customWidth="1"/>
    <col min="16131" max="16131" width="57.140625" style="598" customWidth="1"/>
    <col min="16132" max="16132" width="20.140625" style="598" customWidth="1"/>
    <col min="16133" max="16136" width="21.42578125" style="598" customWidth="1"/>
    <col min="16137" max="16137" width="16.7109375" style="598" customWidth="1"/>
    <col min="16138" max="16138" width="12.5703125" style="598"/>
    <col min="16139" max="16139" width="16.7109375" style="598" customWidth="1"/>
    <col min="16140" max="16140" width="22.85546875" style="598" customWidth="1"/>
    <col min="16141" max="16384" width="12.5703125" style="598"/>
  </cols>
  <sheetData>
    <row r="1" spans="1:65" ht="15.75" customHeight="1">
      <c r="A1" s="1625" t="s">
        <v>622</v>
      </c>
      <c r="B1" s="1625"/>
      <c r="C1" s="1625"/>
      <c r="D1" s="596"/>
      <c r="E1" s="596"/>
      <c r="F1" s="596"/>
      <c r="G1" s="597"/>
      <c r="H1" s="597"/>
    </row>
    <row r="2" spans="1:65" ht="26.25" customHeight="1">
      <c r="A2" s="1626" t="s">
        <v>623</v>
      </c>
      <c r="B2" s="1626"/>
      <c r="C2" s="1626"/>
      <c r="D2" s="1626"/>
      <c r="E2" s="1626"/>
      <c r="F2" s="1626"/>
      <c r="G2" s="1626"/>
      <c r="H2" s="1626"/>
    </row>
    <row r="3" spans="1:65" ht="12" customHeight="1">
      <c r="A3" s="596"/>
      <c r="B3" s="596"/>
      <c r="C3" s="599"/>
      <c r="D3" s="600"/>
      <c r="E3" s="600"/>
      <c r="F3" s="600"/>
      <c r="G3" s="601"/>
      <c r="H3" s="601"/>
    </row>
    <row r="4" spans="1:65" ht="15" customHeight="1">
      <c r="A4" s="602"/>
      <c r="B4" s="602"/>
      <c r="C4" s="599"/>
      <c r="D4" s="600"/>
      <c r="E4" s="600"/>
      <c r="F4" s="600"/>
      <c r="G4" s="601"/>
      <c r="H4" s="603" t="s">
        <v>2</v>
      </c>
    </row>
    <row r="5" spans="1:65" ht="16.5" customHeight="1">
      <c r="A5" s="604"/>
      <c r="B5" s="597"/>
      <c r="C5" s="605"/>
      <c r="D5" s="1627" t="s">
        <v>586</v>
      </c>
      <c r="E5" s="1628"/>
      <c r="F5" s="1629"/>
      <c r="G5" s="1630" t="s">
        <v>587</v>
      </c>
      <c r="H5" s="1631"/>
    </row>
    <row r="6" spans="1:65" ht="15" customHeight="1">
      <c r="A6" s="606"/>
      <c r="B6" s="597"/>
      <c r="C6" s="607"/>
      <c r="D6" s="1632" t="s">
        <v>906</v>
      </c>
      <c r="E6" s="1633"/>
      <c r="F6" s="1634"/>
      <c r="G6" s="1613" t="s">
        <v>906</v>
      </c>
      <c r="H6" s="1615"/>
    </row>
    <row r="7" spans="1:65" ht="15.75">
      <c r="A7" s="606"/>
      <c r="B7" s="597"/>
      <c r="C7" s="608" t="s">
        <v>3</v>
      </c>
      <c r="D7" s="609"/>
      <c r="E7" s="610" t="s">
        <v>588</v>
      </c>
      <c r="F7" s="611"/>
      <c r="G7" s="612" t="s">
        <v>4</v>
      </c>
      <c r="H7" s="613" t="s">
        <v>4</v>
      </c>
    </row>
    <row r="8" spans="1:65" ht="14.25" customHeight="1">
      <c r="A8" s="606"/>
      <c r="B8" s="597"/>
      <c r="C8" s="614"/>
      <c r="D8" s="615"/>
      <c r="E8" s="616"/>
      <c r="F8" s="617" t="s">
        <v>588</v>
      </c>
      <c r="G8" s="618" t="s">
        <v>589</v>
      </c>
      <c r="H8" s="613" t="s">
        <v>590</v>
      </c>
    </row>
    <row r="9" spans="1:65" ht="14.25" customHeight="1">
      <c r="A9" s="606"/>
      <c r="B9" s="597"/>
      <c r="C9" s="619"/>
      <c r="D9" s="620" t="s">
        <v>591</v>
      </c>
      <c r="E9" s="621" t="s">
        <v>592</v>
      </c>
      <c r="F9" s="622" t="s">
        <v>593</v>
      </c>
      <c r="G9" s="618" t="s">
        <v>594</v>
      </c>
      <c r="H9" s="613" t="s">
        <v>595</v>
      </c>
    </row>
    <row r="10" spans="1:65" ht="14.25" customHeight="1">
      <c r="A10" s="623"/>
      <c r="B10" s="602"/>
      <c r="C10" s="624"/>
      <c r="D10" s="625"/>
      <c r="E10" s="626"/>
      <c r="F10" s="622" t="s">
        <v>596</v>
      </c>
      <c r="G10" s="627" t="s">
        <v>597</v>
      </c>
      <c r="H10" s="628"/>
    </row>
    <row r="11" spans="1:65" ht="9.9499999999999993" customHeight="1">
      <c r="A11" s="629"/>
      <c r="B11" s="630"/>
      <c r="C11" s="631" t="s">
        <v>455</v>
      </c>
      <c r="D11" s="632">
        <v>2</v>
      </c>
      <c r="E11" s="633">
        <v>3</v>
      </c>
      <c r="F11" s="633">
        <v>4</v>
      </c>
      <c r="G11" s="634">
        <v>5</v>
      </c>
      <c r="H11" s="635">
        <v>6</v>
      </c>
    </row>
    <row r="12" spans="1:65" ht="15.75" customHeight="1">
      <c r="A12" s="604"/>
      <c r="B12" s="636"/>
      <c r="C12" s="637" t="s">
        <v>4</v>
      </c>
      <c r="D12" s="958" t="s">
        <v>4</v>
      </c>
      <c r="E12" s="959" t="s">
        <v>124</v>
      </c>
      <c r="F12" s="960"/>
      <c r="G12" s="961" t="s">
        <v>4</v>
      </c>
      <c r="H12" s="962" t="s">
        <v>124</v>
      </c>
    </row>
    <row r="13" spans="1:65" ht="15.75">
      <c r="A13" s="1621" t="s">
        <v>40</v>
      </c>
      <c r="B13" s="1622"/>
      <c r="C13" s="1623"/>
      <c r="D13" s="1179">
        <v>83240829.240000024</v>
      </c>
      <c r="E13" s="1180">
        <v>641456.87999999989</v>
      </c>
      <c r="F13" s="1180">
        <v>457</v>
      </c>
      <c r="G13" s="1181">
        <v>636284.1</v>
      </c>
      <c r="H13" s="1182">
        <v>5172.78</v>
      </c>
    </row>
    <row r="14" spans="1:65" s="638" customFormat="1" ht="24" customHeight="1">
      <c r="A14" s="963" t="s">
        <v>361</v>
      </c>
      <c r="B14" s="964" t="s">
        <v>47</v>
      </c>
      <c r="C14" s="965" t="s">
        <v>362</v>
      </c>
      <c r="D14" s="1183">
        <v>28863768.399999991</v>
      </c>
      <c r="E14" s="1184">
        <v>52044.59</v>
      </c>
      <c r="F14" s="1184">
        <v>0</v>
      </c>
      <c r="G14" s="1185">
        <v>52044.59</v>
      </c>
      <c r="H14" s="1186">
        <v>0</v>
      </c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  <c r="AB14" s="598"/>
      <c r="AC14" s="598"/>
      <c r="AD14" s="598"/>
      <c r="AE14" s="598"/>
      <c r="AF14" s="598"/>
      <c r="AG14" s="598"/>
      <c r="AH14" s="598"/>
      <c r="AI14" s="598"/>
      <c r="AJ14" s="598"/>
      <c r="AK14" s="598"/>
      <c r="AL14" s="598"/>
      <c r="AM14" s="598"/>
      <c r="AN14" s="598"/>
      <c r="AO14" s="598"/>
      <c r="AP14" s="598"/>
      <c r="AQ14" s="598"/>
      <c r="AR14" s="598"/>
      <c r="AS14" s="598"/>
      <c r="AT14" s="598"/>
      <c r="AU14" s="598"/>
      <c r="AV14" s="598"/>
      <c r="AW14" s="598"/>
      <c r="AX14" s="598"/>
      <c r="AY14" s="598"/>
      <c r="AZ14" s="598"/>
      <c r="BA14" s="598"/>
      <c r="BB14" s="598"/>
      <c r="BC14" s="598"/>
      <c r="BD14" s="598"/>
      <c r="BE14" s="598"/>
      <c r="BF14" s="598"/>
      <c r="BG14" s="598"/>
      <c r="BH14" s="598"/>
      <c r="BI14" s="598"/>
      <c r="BJ14" s="598"/>
      <c r="BK14" s="598"/>
      <c r="BL14" s="598"/>
      <c r="BM14" s="598"/>
    </row>
    <row r="15" spans="1:65" s="638" customFormat="1" ht="24" customHeight="1">
      <c r="A15" s="963" t="s">
        <v>363</v>
      </c>
      <c r="B15" s="964" t="s">
        <v>47</v>
      </c>
      <c r="C15" s="965" t="s">
        <v>364</v>
      </c>
      <c r="D15" s="1183">
        <v>0</v>
      </c>
      <c r="E15" s="1184">
        <v>0</v>
      </c>
      <c r="F15" s="1184">
        <v>0</v>
      </c>
      <c r="G15" s="1187">
        <v>0</v>
      </c>
      <c r="H15" s="1186">
        <v>0</v>
      </c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598"/>
      <c r="AQ15" s="598"/>
      <c r="AR15" s="598"/>
      <c r="AS15" s="598"/>
      <c r="AT15" s="598"/>
      <c r="AU15" s="598"/>
      <c r="AV15" s="598"/>
      <c r="AW15" s="598"/>
      <c r="AX15" s="598"/>
      <c r="AY15" s="598"/>
      <c r="AZ15" s="598"/>
      <c r="BA15" s="598"/>
      <c r="BB15" s="598"/>
      <c r="BC15" s="598"/>
      <c r="BD15" s="598"/>
      <c r="BE15" s="598"/>
      <c r="BF15" s="598"/>
      <c r="BG15" s="598"/>
      <c r="BH15" s="598"/>
      <c r="BI15" s="598"/>
      <c r="BJ15" s="598"/>
      <c r="BK15" s="598"/>
      <c r="BL15" s="598"/>
      <c r="BM15" s="598"/>
    </row>
    <row r="16" spans="1:65" s="638" customFormat="1" ht="24" customHeight="1">
      <c r="A16" s="963" t="s">
        <v>365</v>
      </c>
      <c r="B16" s="964" t="s">
        <v>47</v>
      </c>
      <c r="C16" s="965" t="s">
        <v>366</v>
      </c>
      <c r="D16" s="1183">
        <v>373716.43000000005</v>
      </c>
      <c r="E16" s="1184">
        <v>0</v>
      </c>
      <c r="F16" s="1184">
        <v>0</v>
      </c>
      <c r="G16" s="1187">
        <v>0</v>
      </c>
      <c r="H16" s="1186">
        <v>0</v>
      </c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8"/>
      <c r="AL16" s="598"/>
      <c r="AM16" s="598"/>
      <c r="AN16" s="598"/>
      <c r="AO16" s="598"/>
      <c r="AP16" s="598"/>
      <c r="AQ16" s="598"/>
      <c r="AR16" s="598"/>
      <c r="AS16" s="598"/>
      <c r="AT16" s="598"/>
      <c r="AU16" s="598"/>
      <c r="AV16" s="598"/>
      <c r="AW16" s="598"/>
      <c r="AX16" s="598"/>
      <c r="AY16" s="598"/>
      <c r="AZ16" s="598"/>
      <c r="BA16" s="598"/>
      <c r="BB16" s="598"/>
      <c r="BC16" s="598"/>
      <c r="BD16" s="598"/>
      <c r="BE16" s="598"/>
      <c r="BF16" s="598"/>
      <c r="BG16" s="598"/>
      <c r="BH16" s="598"/>
      <c r="BI16" s="598"/>
      <c r="BJ16" s="598"/>
      <c r="BK16" s="598"/>
      <c r="BL16" s="598"/>
      <c r="BM16" s="598"/>
    </row>
    <row r="17" spans="1:65" s="638" customFormat="1" ht="24" customHeight="1">
      <c r="A17" s="963" t="s">
        <v>374</v>
      </c>
      <c r="B17" s="964" t="s">
        <v>47</v>
      </c>
      <c r="C17" s="965" t="s">
        <v>375</v>
      </c>
      <c r="D17" s="1183">
        <v>1082504.4699999997</v>
      </c>
      <c r="E17" s="1184">
        <v>0</v>
      </c>
      <c r="F17" s="1184">
        <v>0</v>
      </c>
      <c r="G17" s="1187">
        <v>0</v>
      </c>
      <c r="H17" s="1186">
        <v>0</v>
      </c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8"/>
      <c r="AS17" s="598"/>
      <c r="AT17" s="598"/>
      <c r="AU17" s="598"/>
      <c r="AV17" s="598"/>
      <c r="AW17" s="598"/>
      <c r="AX17" s="598"/>
      <c r="AY17" s="598"/>
      <c r="AZ17" s="598"/>
      <c r="BA17" s="598"/>
      <c r="BB17" s="598"/>
      <c r="BC17" s="598"/>
      <c r="BD17" s="598"/>
      <c r="BE17" s="598"/>
      <c r="BF17" s="598"/>
      <c r="BG17" s="598"/>
      <c r="BH17" s="598"/>
      <c r="BI17" s="598"/>
      <c r="BJ17" s="598"/>
      <c r="BK17" s="598"/>
      <c r="BL17" s="598"/>
      <c r="BM17" s="598"/>
    </row>
    <row r="18" spans="1:65" s="638" customFormat="1" ht="24" customHeight="1">
      <c r="A18" s="963" t="s">
        <v>378</v>
      </c>
      <c r="B18" s="964" t="s">
        <v>47</v>
      </c>
      <c r="C18" s="965" t="s">
        <v>379</v>
      </c>
      <c r="D18" s="1183">
        <v>3665910.0199999996</v>
      </c>
      <c r="E18" s="1184">
        <v>0</v>
      </c>
      <c r="F18" s="1184">
        <v>0</v>
      </c>
      <c r="G18" s="1187">
        <v>0</v>
      </c>
      <c r="H18" s="1186">
        <v>0</v>
      </c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</row>
    <row r="19" spans="1:65" s="640" customFormat="1" ht="24" customHeight="1">
      <c r="A19" s="966" t="s">
        <v>380</v>
      </c>
      <c r="B19" s="967" t="s">
        <v>47</v>
      </c>
      <c r="C19" s="968" t="s">
        <v>134</v>
      </c>
      <c r="D19" s="1183">
        <v>0</v>
      </c>
      <c r="E19" s="1184">
        <v>0</v>
      </c>
      <c r="F19" s="1184">
        <v>0</v>
      </c>
      <c r="G19" s="1188">
        <v>0</v>
      </c>
      <c r="H19" s="1186">
        <v>0</v>
      </c>
      <c r="I19" s="639"/>
      <c r="J19" s="639"/>
      <c r="K19" s="639"/>
      <c r="L19" s="639"/>
      <c r="M19" s="639"/>
      <c r="N19" s="639"/>
      <c r="O19" s="639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39"/>
      <c r="AQ19" s="639"/>
      <c r="AR19" s="639"/>
      <c r="AS19" s="639"/>
      <c r="AT19" s="639"/>
      <c r="AU19" s="639"/>
      <c r="AV19" s="639"/>
      <c r="AW19" s="639"/>
      <c r="AX19" s="639"/>
      <c r="AY19" s="639"/>
      <c r="AZ19" s="639"/>
      <c r="BA19" s="639"/>
      <c r="BB19" s="639"/>
      <c r="BC19" s="639"/>
      <c r="BD19" s="639"/>
      <c r="BE19" s="639"/>
      <c r="BF19" s="639"/>
      <c r="BG19" s="639"/>
      <c r="BH19" s="639"/>
      <c r="BI19" s="639"/>
      <c r="BJ19" s="639"/>
      <c r="BK19" s="639"/>
      <c r="BL19" s="639"/>
      <c r="BM19" s="639"/>
    </row>
    <row r="20" spans="1:65" s="640" customFormat="1" ht="24" customHeight="1">
      <c r="A20" s="966" t="s">
        <v>381</v>
      </c>
      <c r="B20" s="969" t="s">
        <v>47</v>
      </c>
      <c r="C20" s="968" t="s">
        <v>382</v>
      </c>
      <c r="D20" s="1183">
        <v>3971887.31</v>
      </c>
      <c r="E20" s="1184">
        <v>416736.49</v>
      </c>
      <c r="F20" s="1184">
        <v>0</v>
      </c>
      <c r="G20" s="1188">
        <v>416736.49</v>
      </c>
      <c r="H20" s="1186">
        <v>0</v>
      </c>
      <c r="I20" s="639"/>
      <c r="J20" s="639"/>
      <c r="K20" s="639"/>
      <c r="L20" s="639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  <c r="AQ20" s="639"/>
      <c r="AR20" s="639"/>
      <c r="AS20" s="639"/>
      <c r="AT20" s="639"/>
      <c r="AU20" s="639"/>
      <c r="AV20" s="639"/>
      <c r="AW20" s="639"/>
      <c r="AX20" s="639"/>
      <c r="AY20" s="639"/>
      <c r="AZ20" s="639"/>
      <c r="BA20" s="639"/>
      <c r="BB20" s="639"/>
      <c r="BC20" s="639"/>
      <c r="BD20" s="639"/>
      <c r="BE20" s="639"/>
      <c r="BF20" s="639"/>
      <c r="BG20" s="639"/>
      <c r="BH20" s="639"/>
      <c r="BI20" s="639"/>
      <c r="BJ20" s="639"/>
      <c r="BK20" s="639"/>
      <c r="BL20" s="639"/>
      <c r="BM20" s="639"/>
    </row>
    <row r="21" spans="1:65" s="640" customFormat="1" ht="24" customHeight="1">
      <c r="A21" s="966" t="s">
        <v>383</v>
      </c>
      <c r="B21" s="969" t="s">
        <v>47</v>
      </c>
      <c r="C21" s="968" t="s">
        <v>384</v>
      </c>
      <c r="D21" s="1183">
        <v>742011.99999999977</v>
      </c>
      <c r="E21" s="1184">
        <v>1180</v>
      </c>
      <c r="F21" s="1184">
        <v>0</v>
      </c>
      <c r="G21" s="1188">
        <v>1180</v>
      </c>
      <c r="H21" s="1186">
        <v>0</v>
      </c>
      <c r="I21" s="639"/>
      <c r="J21" s="639"/>
      <c r="K21" s="639"/>
      <c r="L21" s="639"/>
      <c r="M21" s="639"/>
      <c r="N21" s="639"/>
      <c r="O21" s="639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  <c r="AD21" s="639"/>
      <c r="AE21" s="639"/>
      <c r="AF21" s="639"/>
      <c r="AG21" s="639"/>
      <c r="AH21" s="639"/>
      <c r="AI21" s="639"/>
      <c r="AJ21" s="639"/>
      <c r="AK21" s="639"/>
      <c r="AL21" s="639"/>
      <c r="AM21" s="639"/>
      <c r="AN21" s="639"/>
      <c r="AO21" s="639"/>
      <c r="AP21" s="639"/>
      <c r="AQ21" s="639"/>
      <c r="AR21" s="639"/>
      <c r="AS21" s="639"/>
      <c r="AT21" s="639"/>
      <c r="AU21" s="639"/>
      <c r="AV21" s="639"/>
      <c r="AW21" s="639"/>
      <c r="AX21" s="639"/>
      <c r="AY21" s="639"/>
      <c r="AZ21" s="639"/>
      <c r="BA21" s="639"/>
      <c r="BB21" s="639"/>
      <c r="BC21" s="639"/>
      <c r="BD21" s="639"/>
      <c r="BE21" s="639"/>
      <c r="BF21" s="639"/>
      <c r="BG21" s="639"/>
      <c r="BH21" s="639"/>
      <c r="BI21" s="639"/>
      <c r="BJ21" s="639"/>
      <c r="BK21" s="639"/>
      <c r="BL21" s="639"/>
      <c r="BM21" s="639"/>
    </row>
    <row r="22" spans="1:65" s="639" customFormat="1" ht="24" customHeight="1">
      <c r="A22" s="966" t="s">
        <v>385</v>
      </c>
      <c r="B22" s="969" t="s">
        <v>47</v>
      </c>
      <c r="C22" s="968" t="s">
        <v>386</v>
      </c>
      <c r="D22" s="1183">
        <v>0</v>
      </c>
      <c r="E22" s="1184">
        <v>0</v>
      </c>
      <c r="F22" s="1184">
        <v>0</v>
      </c>
      <c r="G22" s="1188">
        <v>0</v>
      </c>
      <c r="H22" s="1186">
        <v>0</v>
      </c>
    </row>
    <row r="23" spans="1:65" s="640" customFormat="1" ht="24" customHeight="1">
      <c r="A23" s="966" t="s">
        <v>388</v>
      </c>
      <c r="B23" s="969" t="s">
        <v>47</v>
      </c>
      <c r="C23" s="968" t="s">
        <v>83</v>
      </c>
      <c r="D23" s="1183">
        <v>15057665.130000005</v>
      </c>
      <c r="E23" s="1184">
        <v>7207.48</v>
      </c>
      <c r="F23" s="1184">
        <v>457</v>
      </c>
      <c r="G23" s="1188">
        <v>7207.48</v>
      </c>
      <c r="H23" s="1186">
        <v>0</v>
      </c>
      <c r="I23" s="639"/>
      <c r="J23" s="639"/>
      <c r="K23" s="639"/>
      <c r="L23" s="639"/>
      <c r="M23" s="639"/>
      <c r="N23" s="639"/>
      <c r="O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  <c r="AQ23" s="639"/>
      <c r="AR23" s="639"/>
      <c r="AS23" s="639"/>
      <c r="AT23" s="639"/>
      <c r="AU23" s="639"/>
      <c r="AV23" s="639"/>
      <c r="AW23" s="639"/>
      <c r="AX23" s="639"/>
      <c r="AY23" s="639"/>
      <c r="AZ23" s="639"/>
      <c r="BA23" s="639"/>
      <c r="BB23" s="639"/>
      <c r="BC23" s="639"/>
      <c r="BD23" s="639"/>
      <c r="BE23" s="639"/>
      <c r="BF23" s="639"/>
      <c r="BG23" s="639"/>
      <c r="BH23" s="639"/>
      <c r="BI23" s="639"/>
      <c r="BJ23" s="639"/>
      <c r="BK23" s="639"/>
      <c r="BL23" s="639"/>
      <c r="BM23" s="639"/>
    </row>
    <row r="24" spans="1:65" s="641" customFormat="1" ht="24" customHeight="1">
      <c r="A24" s="966" t="s">
        <v>394</v>
      </c>
      <c r="B24" s="969" t="s">
        <v>47</v>
      </c>
      <c r="C24" s="968" t="s">
        <v>113</v>
      </c>
      <c r="D24" s="1183">
        <v>5675.91</v>
      </c>
      <c r="E24" s="1184">
        <v>0</v>
      </c>
      <c r="F24" s="1184">
        <v>0</v>
      </c>
      <c r="G24" s="1188">
        <v>0</v>
      </c>
      <c r="H24" s="1186">
        <v>0</v>
      </c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39"/>
      <c r="AR24" s="639"/>
      <c r="AS24" s="639"/>
      <c r="AT24" s="639"/>
      <c r="AU24" s="639"/>
      <c r="AV24" s="639"/>
      <c r="AW24" s="639"/>
      <c r="AX24" s="639"/>
      <c r="AY24" s="639"/>
      <c r="AZ24" s="639"/>
      <c r="BA24" s="639"/>
      <c r="BB24" s="639"/>
      <c r="BC24" s="639"/>
      <c r="BD24" s="639"/>
      <c r="BE24" s="639"/>
      <c r="BF24" s="639"/>
      <c r="BG24" s="639"/>
      <c r="BH24" s="639"/>
      <c r="BI24" s="639"/>
      <c r="BJ24" s="639"/>
      <c r="BK24" s="639"/>
      <c r="BL24" s="639"/>
      <c r="BM24" s="639"/>
    </row>
    <row r="25" spans="1:65" s="642" customFormat="1" ht="24" customHeight="1">
      <c r="A25" s="966" t="s">
        <v>398</v>
      </c>
      <c r="B25" s="969" t="s">
        <v>47</v>
      </c>
      <c r="C25" s="968" t="s">
        <v>603</v>
      </c>
      <c r="D25" s="1183">
        <v>6367683.4100000029</v>
      </c>
      <c r="E25" s="1184">
        <v>0</v>
      </c>
      <c r="F25" s="1184">
        <v>0</v>
      </c>
      <c r="G25" s="1188">
        <v>0</v>
      </c>
      <c r="H25" s="1186">
        <v>0</v>
      </c>
      <c r="I25" s="639"/>
      <c r="J25" s="639"/>
      <c r="K25" s="639"/>
      <c r="L25" s="639"/>
      <c r="M25" s="639"/>
      <c r="N25" s="639"/>
      <c r="O25" s="639"/>
      <c r="P25" s="639"/>
      <c r="Q25" s="639"/>
      <c r="R25" s="639"/>
      <c r="S25" s="639"/>
      <c r="T25" s="639"/>
      <c r="U25" s="639"/>
      <c r="V25" s="639"/>
      <c r="W25" s="639"/>
      <c r="X25" s="639"/>
      <c r="Y25" s="639"/>
      <c r="Z25" s="639"/>
      <c r="AA25" s="639"/>
      <c r="AB25" s="639"/>
      <c r="AC25" s="639"/>
      <c r="AD25" s="639"/>
      <c r="AE25" s="639"/>
      <c r="AF25" s="639"/>
      <c r="AG25" s="639"/>
      <c r="AH25" s="639"/>
      <c r="AI25" s="639"/>
      <c r="AJ25" s="639"/>
      <c r="AK25" s="639"/>
      <c r="AL25" s="639"/>
      <c r="AM25" s="639"/>
      <c r="AN25" s="639"/>
      <c r="AO25" s="639"/>
      <c r="AP25" s="639"/>
      <c r="AQ25" s="639"/>
      <c r="AR25" s="639"/>
      <c r="AS25" s="639"/>
      <c r="AT25" s="639"/>
      <c r="AU25" s="639"/>
      <c r="AV25" s="639"/>
      <c r="AW25" s="639"/>
      <c r="AX25" s="639"/>
      <c r="AY25" s="639"/>
      <c r="AZ25" s="639"/>
      <c r="BA25" s="639"/>
      <c r="BB25" s="639"/>
      <c r="BC25" s="639"/>
      <c r="BD25" s="639"/>
      <c r="BE25" s="639"/>
      <c r="BF25" s="639"/>
      <c r="BG25" s="639"/>
      <c r="BH25" s="639"/>
      <c r="BI25" s="639"/>
      <c r="BJ25" s="639"/>
      <c r="BK25" s="639"/>
      <c r="BL25" s="639"/>
      <c r="BM25" s="639"/>
    </row>
    <row r="26" spans="1:65" s="643" customFormat="1" ht="24" customHeight="1">
      <c r="A26" s="963" t="s">
        <v>411</v>
      </c>
      <c r="B26" s="964" t="s">
        <v>47</v>
      </c>
      <c r="C26" s="965" t="s">
        <v>412</v>
      </c>
      <c r="D26" s="1183">
        <v>0</v>
      </c>
      <c r="E26" s="1184">
        <v>0</v>
      </c>
      <c r="F26" s="1184">
        <v>0</v>
      </c>
      <c r="G26" s="1187">
        <v>0</v>
      </c>
      <c r="H26" s="1186">
        <v>0</v>
      </c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8"/>
      <c r="BB26" s="598"/>
      <c r="BC26" s="598"/>
      <c r="BD26" s="598"/>
      <c r="BE26" s="598"/>
      <c r="BF26" s="598"/>
      <c r="BG26" s="598"/>
      <c r="BH26" s="598"/>
      <c r="BI26" s="598"/>
      <c r="BJ26" s="598"/>
      <c r="BK26" s="598"/>
      <c r="BL26" s="598"/>
      <c r="BM26" s="598"/>
    </row>
    <row r="27" spans="1:65" s="643" customFormat="1" ht="24" customHeight="1">
      <c r="A27" s="963" t="s">
        <v>413</v>
      </c>
      <c r="B27" s="964" t="s">
        <v>47</v>
      </c>
      <c r="C27" s="965" t="s">
        <v>115</v>
      </c>
      <c r="D27" s="1183">
        <v>2432674.3700000006</v>
      </c>
      <c r="E27" s="1184">
        <v>0</v>
      </c>
      <c r="F27" s="1184">
        <v>0</v>
      </c>
      <c r="G27" s="1187">
        <v>0</v>
      </c>
      <c r="H27" s="1186">
        <v>0</v>
      </c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598"/>
      <c r="AR27" s="598"/>
      <c r="AS27" s="598"/>
      <c r="AT27" s="598"/>
      <c r="AU27" s="598"/>
      <c r="AV27" s="598"/>
      <c r="AW27" s="598"/>
      <c r="AX27" s="598"/>
      <c r="AY27" s="598"/>
      <c r="AZ27" s="598"/>
      <c r="BA27" s="598"/>
      <c r="BB27" s="598"/>
      <c r="BC27" s="598"/>
      <c r="BD27" s="598"/>
      <c r="BE27" s="598"/>
      <c r="BF27" s="598"/>
      <c r="BG27" s="598"/>
      <c r="BH27" s="598"/>
      <c r="BI27" s="598"/>
      <c r="BJ27" s="598"/>
      <c r="BK27" s="598"/>
      <c r="BL27" s="598"/>
      <c r="BM27" s="598"/>
    </row>
    <row r="28" spans="1:65" s="644" customFormat="1" ht="24" customHeight="1">
      <c r="A28" s="963" t="s">
        <v>415</v>
      </c>
      <c r="B28" s="964" t="s">
        <v>47</v>
      </c>
      <c r="C28" s="965" t="s">
        <v>416</v>
      </c>
      <c r="D28" s="1183">
        <v>15523143.000000015</v>
      </c>
      <c r="E28" s="1184">
        <v>164288.32000000001</v>
      </c>
      <c r="F28" s="1184">
        <v>0</v>
      </c>
      <c r="G28" s="1187">
        <v>159115.54</v>
      </c>
      <c r="H28" s="1186">
        <v>5172.78</v>
      </c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8"/>
      <c r="AG28" s="598"/>
      <c r="AH28" s="598"/>
      <c r="AI28" s="598"/>
      <c r="AJ28" s="598"/>
      <c r="AK28" s="598"/>
      <c r="AL28" s="598"/>
      <c r="AM28" s="598"/>
      <c r="AN28" s="598"/>
      <c r="AO28" s="598"/>
      <c r="AP28" s="598"/>
      <c r="AQ28" s="598"/>
      <c r="AR28" s="598"/>
      <c r="AS28" s="598"/>
      <c r="AT28" s="598"/>
      <c r="AU28" s="598"/>
      <c r="AV28" s="598"/>
      <c r="AW28" s="598"/>
      <c r="AX28" s="598"/>
      <c r="AY28" s="598"/>
      <c r="AZ28" s="598"/>
      <c r="BA28" s="598"/>
      <c r="BB28" s="598"/>
      <c r="BC28" s="598"/>
      <c r="BD28" s="598"/>
      <c r="BE28" s="598"/>
      <c r="BF28" s="598"/>
      <c r="BG28" s="598"/>
      <c r="BH28" s="598"/>
      <c r="BI28" s="598"/>
      <c r="BJ28" s="598"/>
      <c r="BK28" s="598"/>
      <c r="BL28" s="598"/>
      <c r="BM28" s="598"/>
    </row>
    <row r="29" spans="1:65" s="643" customFormat="1" ht="24" customHeight="1">
      <c r="A29" s="963" t="s">
        <v>417</v>
      </c>
      <c r="B29" s="964" t="s">
        <v>47</v>
      </c>
      <c r="C29" s="965" t="s">
        <v>418</v>
      </c>
      <c r="D29" s="1183">
        <v>68820.540000000008</v>
      </c>
      <c r="E29" s="1184">
        <v>0</v>
      </c>
      <c r="F29" s="1184">
        <v>0</v>
      </c>
      <c r="G29" s="1187">
        <v>0</v>
      </c>
      <c r="H29" s="1186">
        <v>0</v>
      </c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  <c r="AB29" s="598"/>
      <c r="AC29" s="598"/>
      <c r="AD29" s="598"/>
      <c r="AE29" s="598"/>
      <c r="AF29" s="598"/>
      <c r="AG29" s="598"/>
      <c r="AH29" s="598"/>
      <c r="AI29" s="598"/>
      <c r="AJ29" s="598"/>
      <c r="AK29" s="598"/>
      <c r="AL29" s="598"/>
      <c r="AM29" s="598"/>
      <c r="AN29" s="598"/>
      <c r="AO29" s="598"/>
      <c r="AP29" s="598"/>
      <c r="AQ29" s="598"/>
      <c r="AR29" s="598"/>
      <c r="AS29" s="598"/>
      <c r="AT29" s="598"/>
      <c r="AU29" s="598"/>
      <c r="AV29" s="598"/>
      <c r="AW29" s="598"/>
      <c r="AX29" s="598"/>
      <c r="AY29" s="598"/>
      <c r="AZ29" s="598"/>
      <c r="BA29" s="598"/>
      <c r="BB29" s="598"/>
      <c r="BC29" s="598"/>
      <c r="BD29" s="598"/>
      <c r="BE29" s="598"/>
      <c r="BF29" s="598"/>
      <c r="BG29" s="598"/>
      <c r="BH29" s="598"/>
      <c r="BI29" s="598"/>
      <c r="BJ29" s="598"/>
      <c r="BK29" s="598"/>
      <c r="BL29" s="598"/>
      <c r="BM29" s="598"/>
    </row>
    <row r="30" spans="1:65" s="643" customFormat="1" ht="24" customHeight="1">
      <c r="A30" s="963" t="s">
        <v>419</v>
      </c>
      <c r="B30" s="964" t="s">
        <v>47</v>
      </c>
      <c r="C30" s="965" t="s">
        <v>606</v>
      </c>
      <c r="D30" s="1183">
        <v>266056.14999999991</v>
      </c>
      <c r="E30" s="1184">
        <v>0</v>
      </c>
      <c r="F30" s="1184">
        <v>0</v>
      </c>
      <c r="G30" s="1187">
        <v>0</v>
      </c>
      <c r="H30" s="1186">
        <v>0</v>
      </c>
    </row>
    <row r="31" spans="1:65" s="638" customFormat="1" ht="24" customHeight="1">
      <c r="A31" s="963" t="s">
        <v>422</v>
      </c>
      <c r="B31" s="964" t="s">
        <v>47</v>
      </c>
      <c r="C31" s="965" t="s">
        <v>607</v>
      </c>
      <c r="D31" s="1183">
        <v>943781.41</v>
      </c>
      <c r="E31" s="1184">
        <v>0</v>
      </c>
      <c r="F31" s="1184">
        <v>0</v>
      </c>
      <c r="G31" s="1187">
        <v>0</v>
      </c>
      <c r="H31" s="1186">
        <v>0</v>
      </c>
    </row>
    <row r="32" spans="1:65" s="638" customFormat="1" ht="24" customHeight="1">
      <c r="A32" s="963" t="s">
        <v>441</v>
      </c>
      <c r="B32" s="964" t="s">
        <v>47</v>
      </c>
      <c r="C32" s="965" t="s">
        <v>180</v>
      </c>
      <c r="D32" s="1183">
        <v>715872.25000000012</v>
      </c>
      <c r="E32" s="1184">
        <v>0</v>
      </c>
      <c r="F32" s="1184">
        <v>0</v>
      </c>
      <c r="G32" s="1187">
        <v>0</v>
      </c>
      <c r="H32" s="1186">
        <v>0</v>
      </c>
    </row>
    <row r="33" spans="1:8" s="638" customFormat="1" ht="24" customHeight="1">
      <c r="A33" s="963" t="s">
        <v>425</v>
      </c>
      <c r="B33" s="964" t="s">
        <v>47</v>
      </c>
      <c r="C33" s="965" t="s">
        <v>608</v>
      </c>
      <c r="D33" s="1183">
        <v>2232996.8499999996</v>
      </c>
      <c r="E33" s="1184">
        <v>0</v>
      </c>
      <c r="F33" s="1184">
        <v>0</v>
      </c>
      <c r="G33" s="1187">
        <v>0</v>
      </c>
      <c r="H33" s="1186">
        <v>0</v>
      </c>
    </row>
    <row r="34" spans="1:8" s="638" customFormat="1" ht="24" customHeight="1">
      <c r="A34" s="963" t="s">
        <v>428</v>
      </c>
      <c r="B34" s="645" t="s">
        <v>47</v>
      </c>
      <c r="C34" s="965" t="s">
        <v>609</v>
      </c>
      <c r="D34" s="1183">
        <v>926661.5900000002</v>
      </c>
      <c r="E34" s="1184">
        <v>0</v>
      </c>
      <c r="F34" s="1184">
        <v>0</v>
      </c>
      <c r="G34" s="1187">
        <v>0</v>
      </c>
      <c r="H34" s="1186">
        <v>0</v>
      </c>
    </row>
    <row r="35" spans="1:8" s="638" customFormat="1" ht="36.75" customHeight="1">
      <c r="A35" s="646" t="s">
        <v>431</v>
      </c>
      <c r="B35" s="647" t="s">
        <v>47</v>
      </c>
      <c r="C35" s="970" t="s">
        <v>610</v>
      </c>
      <c r="D35" s="1183">
        <v>0</v>
      </c>
      <c r="E35" s="1184">
        <v>0</v>
      </c>
      <c r="F35" s="1184">
        <v>0</v>
      </c>
      <c r="G35" s="1189">
        <v>0</v>
      </c>
      <c r="H35" s="1186">
        <v>0</v>
      </c>
    </row>
    <row r="36" spans="1:8" s="638" customFormat="1" ht="19.5" customHeight="1">
      <c r="A36" s="648" t="s">
        <v>4</v>
      </c>
      <c r="B36" s="649"/>
      <c r="C36" s="648"/>
      <c r="D36" s="650" t="s">
        <v>4</v>
      </c>
      <c r="E36" s="650" t="s">
        <v>4</v>
      </c>
      <c r="F36" s="650" t="s">
        <v>4</v>
      </c>
      <c r="G36" s="651" t="s">
        <v>4</v>
      </c>
      <c r="H36" s="650" t="s">
        <v>4</v>
      </c>
    </row>
    <row r="37" spans="1:8" s="638" customFormat="1" ht="16.5" customHeight="1">
      <c r="A37" s="652"/>
      <c r="B37" s="645"/>
      <c r="C37" s="653"/>
      <c r="D37" s="654"/>
      <c r="E37" s="655"/>
      <c r="F37" s="655"/>
      <c r="G37" s="656"/>
      <c r="H37" s="657"/>
    </row>
    <row r="38" spans="1:8" s="638" customFormat="1" ht="18.75" customHeight="1"/>
    <row r="39" spans="1:8" ht="16.5" customHeight="1">
      <c r="A39" s="658" t="s">
        <v>4</v>
      </c>
      <c r="B39" s="659"/>
      <c r="C39" s="658"/>
      <c r="D39" s="598" t="s">
        <v>4</v>
      </c>
    </row>
    <row r="40" spans="1:8" ht="22.5" hidden="1" customHeight="1">
      <c r="B40" s="1624" t="s">
        <v>624</v>
      </c>
      <c r="C40" s="1624"/>
      <c r="D40" s="598">
        <v>0</v>
      </c>
    </row>
    <row r="41" spans="1:8">
      <c r="D41" s="598" t="s">
        <v>4</v>
      </c>
    </row>
    <row r="42" spans="1:8">
      <c r="D42" s="598" t="s">
        <v>4</v>
      </c>
    </row>
    <row r="43" spans="1:8">
      <c r="D43" s="598" t="s">
        <v>4</v>
      </c>
    </row>
    <row r="44" spans="1:8">
      <c r="D44" s="598" t="s">
        <v>4</v>
      </c>
    </row>
    <row r="45" spans="1:8">
      <c r="D45" s="598" t="s">
        <v>4</v>
      </c>
    </row>
    <row r="46" spans="1:8">
      <c r="D46" s="660" t="s">
        <v>4</v>
      </c>
    </row>
    <row r="47" spans="1:8">
      <c r="D47" s="598" t="s">
        <v>4</v>
      </c>
    </row>
    <row r="48" spans="1:8">
      <c r="D48" s="598" t="s">
        <v>4</v>
      </c>
    </row>
    <row r="49" spans="4:4">
      <c r="D49" s="598" t="s">
        <v>4</v>
      </c>
    </row>
    <row r="50" spans="4:4">
      <c r="D50" s="598" t="s">
        <v>4</v>
      </c>
    </row>
    <row r="51" spans="4:4">
      <c r="D51" s="598" t="s">
        <v>4</v>
      </c>
    </row>
    <row r="52" spans="4:4">
      <c r="D52" s="598" t="s">
        <v>4</v>
      </c>
    </row>
    <row r="53" spans="4:4">
      <c r="D53" s="598" t="s">
        <v>4</v>
      </c>
    </row>
    <row r="54" spans="4:4">
      <c r="D54" s="661" t="s">
        <v>4</v>
      </c>
    </row>
    <row r="55" spans="4:4">
      <c r="D55" s="661" t="s">
        <v>4</v>
      </c>
    </row>
    <row r="56" spans="4:4">
      <c r="D56" s="661" t="s">
        <v>4</v>
      </c>
    </row>
    <row r="57" spans="4:4">
      <c r="D57" s="661" t="s">
        <v>4</v>
      </c>
    </row>
    <row r="58" spans="4:4">
      <c r="D58" s="661" t="s">
        <v>4</v>
      </c>
    </row>
    <row r="59" spans="4:4">
      <c r="D59" s="661" t="s">
        <v>4</v>
      </c>
    </row>
    <row r="60" spans="4:4">
      <c r="D60" s="661" t="s">
        <v>4</v>
      </c>
    </row>
    <row r="61" spans="4:4">
      <c r="D61" s="661" t="s">
        <v>4</v>
      </c>
    </row>
    <row r="62" spans="4:4">
      <c r="D62" s="661" t="s">
        <v>4</v>
      </c>
    </row>
    <row r="63" spans="4:4">
      <c r="D63" s="661" t="s">
        <v>4</v>
      </c>
    </row>
    <row r="64" spans="4:4">
      <c r="D64" s="661" t="s">
        <v>4</v>
      </c>
    </row>
    <row r="65" spans="4:4">
      <c r="D65" s="661" t="s">
        <v>4</v>
      </c>
    </row>
    <row r="66" spans="4:4">
      <c r="D66" s="661" t="s">
        <v>4</v>
      </c>
    </row>
    <row r="67" spans="4:4">
      <c r="D67" s="661" t="s">
        <v>4</v>
      </c>
    </row>
    <row r="68" spans="4:4">
      <c r="D68" s="661" t="s">
        <v>4</v>
      </c>
    </row>
    <row r="69" spans="4:4">
      <c r="D69" s="661" t="s">
        <v>4</v>
      </c>
    </row>
    <row r="70" spans="4:4">
      <c r="D70" s="661" t="s">
        <v>4</v>
      </c>
    </row>
    <row r="71" spans="4:4">
      <c r="D71" s="661" t="s">
        <v>4</v>
      </c>
    </row>
    <row r="72" spans="4:4">
      <c r="D72" s="661" t="s">
        <v>4</v>
      </c>
    </row>
    <row r="73" spans="4:4">
      <c r="D73" s="661" t="s">
        <v>4</v>
      </c>
    </row>
    <row r="74" spans="4:4">
      <c r="D74" s="661" t="s">
        <v>4</v>
      </c>
    </row>
    <row r="75" spans="4:4">
      <c r="D75" s="661" t="s">
        <v>4</v>
      </c>
    </row>
    <row r="76" spans="4:4">
      <c r="D76" s="661" t="s">
        <v>4</v>
      </c>
    </row>
    <row r="77" spans="4:4">
      <c r="D77" s="661" t="s">
        <v>4</v>
      </c>
    </row>
    <row r="78" spans="4:4">
      <c r="D78" s="661" t="s">
        <v>4</v>
      </c>
    </row>
    <row r="79" spans="4:4">
      <c r="D79" s="661" t="s">
        <v>4</v>
      </c>
    </row>
    <row r="80" spans="4:4">
      <c r="D80" s="661" t="s">
        <v>4</v>
      </c>
    </row>
    <row r="81" spans="4:4">
      <c r="D81" s="661" t="s">
        <v>4</v>
      </c>
    </row>
    <row r="82" spans="4:4">
      <c r="D82" s="661" t="s">
        <v>4</v>
      </c>
    </row>
    <row r="83" spans="4:4">
      <c r="D83" s="661" t="s">
        <v>4</v>
      </c>
    </row>
    <row r="84" spans="4:4">
      <c r="D84" s="661" t="s">
        <v>4</v>
      </c>
    </row>
    <row r="85" spans="4:4">
      <c r="D85" s="661" t="s">
        <v>4</v>
      </c>
    </row>
    <row r="86" spans="4:4">
      <c r="D86" s="661" t="s">
        <v>4</v>
      </c>
    </row>
    <row r="87" spans="4:4">
      <c r="D87" s="661" t="s">
        <v>4</v>
      </c>
    </row>
    <row r="88" spans="4:4">
      <c r="D88" s="661" t="s">
        <v>4</v>
      </c>
    </row>
    <row r="89" spans="4:4">
      <c r="D89" s="661" t="s">
        <v>4</v>
      </c>
    </row>
    <row r="90" spans="4:4">
      <c r="D90" s="661" t="s">
        <v>4</v>
      </c>
    </row>
    <row r="91" spans="4:4">
      <c r="D91" s="661" t="s">
        <v>4</v>
      </c>
    </row>
    <row r="92" spans="4:4">
      <c r="D92" s="661" t="s">
        <v>4</v>
      </c>
    </row>
    <row r="93" spans="4:4">
      <c r="D93" s="661" t="s">
        <v>4</v>
      </c>
    </row>
    <row r="94" spans="4:4">
      <c r="D94" s="661" t="s">
        <v>4</v>
      </c>
    </row>
    <row r="95" spans="4:4">
      <c r="D95" s="661" t="s">
        <v>4</v>
      </c>
    </row>
    <row r="96" spans="4:4">
      <c r="D96" s="661" t="s">
        <v>4</v>
      </c>
    </row>
    <row r="97" spans="4:4">
      <c r="D97" s="661" t="s">
        <v>4</v>
      </c>
    </row>
    <row r="98" spans="4:4">
      <c r="D98" s="661" t="s">
        <v>4</v>
      </c>
    </row>
    <row r="99" spans="4:4">
      <c r="D99" s="661" t="s">
        <v>4</v>
      </c>
    </row>
    <row r="100" spans="4:4">
      <c r="D100" s="661" t="s">
        <v>4</v>
      </c>
    </row>
    <row r="101" spans="4:4">
      <c r="D101" s="661" t="s">
        <v>4</v>
      </c>
    </row>
    <row r="102" spans="4:4">
      <c r="D102" s="661" t="s">
        <v>4</v>
      </c>
    </row>
    <row r="103" spans="4:4">
      <c r="D103" s="661" t="s">
        <v>4</v>
      </c>
    </row>
    <row r="104" spans="4:4">
      <c r="D104" s="661" t="s">
        <v>4</v>
      </c>
    </row>
    <row r="105" spans="4:4">
      <c r="D105" s="661" t="s">
        <v>4</v>
      </c>
    </row>
    <row r="106" spans="4:4">
      <c r="D106" s="661" t="s">
        <v>4</v>
      </c>
    </row>
    <row r="107" spans="4:4">
      <c r="D107" s="661" t="s">
        <v>4</v>
      </c>
    </row>
    <row r="108" spans="4:4">
      <c r="D108" s="661" t="s">
        <v>4</v>
      </c>
    </row>
    <row r="109" spans="4:4">
      <c r="D109" s="661" t="s">
        <v>4</v>
      </c>
    </row>
    <row r="110" spans="4:4">
      <c r="D110" s="661" t="s">
        <v>4</v>
      </c>
    </row>
    <row r="111" spans="4:4">
      <c r="D111" s="661" t="s">
        <v>4</v>
      </c>
    </row>
    <row r="112" spans="4:4">
      <c r="D112" s="661" t="s">
        <v>4</v>
      </c>
    </row>
    <row r="113" spans="4:4">
      <c r="D113" s="661" t="s">
        <v>4</v>
      </c>
    </row>
    <row r="114" spans="4:4">
      <c r="D114" s="661" t="s">
        <v>4</v>
      </c>
    </row>
    <row r="115" spans="4:4">
      <c r="D115" s="661" t="s">
        <v>4</v>
      </c>
    </row>
    <row r="116" spans="4:4">
      <c r="D116" s="661" t="s">
        <v>4</v>
      </c>
    </row>
    <row r="117" spans="4:4">
      <c r="D117" s="661" t="s">
        <v>4</v>
      </c>
    </row>
    <row r="118" spans="4:4">
      <c r="D118" s="661" t="s">
        <v>4</v>
      </c>
    </row>
    <row r="119" spans="4:4">
      <c r="D119" s="661" t="s">
        <v>4</v>
      </c>
    </row>
    <row r="120" spans="4:4">
      <c r="D120" s="661" t="s">
        <v>4</v>
      </c>
    </row>
    <row r="121" spans="4:4">
      <c r="D121" s="661" t="s">
        <v>4</v>
      </c>
    </row>
    <row r="122" spans="4:4">
      <c r="D122" s="661" t="s">
        <v>4</v>
      </c>
    </row>
    <row r="123" spans="4:4">
      <c r="D123" s="661" t="s">
        <v>4</v>
      </c>
    </row>
    <row r="124" spans="4:4">
      <c r="D124" s="661" t="s">
        <v>4</v>
      </c>
    </row>
    <row r="125" spans="4:4">
      <c r="D125" s="661" t="s">
        <v>4</v>
      </c>
    </row>
    <row r="126" spans="4:4">
      <c r="D126" s="661" t="s">
        <v>4</v>
      </c>
    </row>
    <row r="127" spans="4:4">
      <c r="D127" s="661" t="s">
        <v>4</v>
      </c>
    </row>
    <row r="128" spans="4:4">
      <c r="D128" s="661" t="s">
        <v>4</v>
      </c>
    </row>
    <row r="129" spans="4:4">
      <c r="D129" s="661" t="s">
        <v>4</v>
      </c>
    </row>
    <row r="130" spans="4:4">
      <c r="D130" s="661" t="s">
        <v>4</v>
      </c>
    </row>
    <row r="131" spans="4:4">
      <c r="D131" s="661" t="s">
        <v>4</v>
      </c>
    </row>
    <row r="132" spans="4:4">
      <c r="D132" s="661" t="s">
        <v>4</v>
      </c>
    </row>
    <row r="133" spans="4:4">
      <c r="D133" s="661" t="s">
        <v>4</v>
      </c>
    </row>
    <row r="134" spans="4:4">
      <c r="D134" s="661" t="s">
        <v>4</v>
      </c>
    </row>
    <row r="135" spans="4:4">
      <c r="D135" s="661" t="s">
        <v>4</v>
      </c>
    </row>
    <row r="136" spans="4:4">
      <c r="D136" s="661" t="s">
        <v>4</v>
      </c>
    </row>
    <row r="137" spans="4:4">
      <c r="D137" s="661" t="s">
        <v>4</v>
      </c>
    </row>
    <row r="138" spans="4:4">
      <c r="D138" s="661" t="s">
        <v>4</v>
      </c>
    </row>
    <row r="139" spans="4:4">
      <c r="D139" s="661" t="s">
        <v>4</v>
      </c>
    </row>
    <row r="140" spans="4:4">
      <c r="D140" s="661" t="s">
        <v>4</v>
      </c>
    </row>
    <row r="141" spans="4:4">
      <c r="D141" s="661" t="s">
        <v>4</v>
      </c>
    </row>
    <row r="142" spans="4:4">
      <c r="D142" s="661" t="s">
        <v>4</v>
      </c>
    </row>
    <row r="143" spans="4:4">
      <c r="D143" s="661" t="s">
        <v>4</v>
      </c>
    </row>
    <row r="144" spans="4:4">
      <c r="D144" s="661" t="s">
        <v>4</v>
      </c>
    </row>
    <row r="145" spans="4:4">
      <c r="D145" s="661" t="s">
        <v>4</v>
      </c>
    </row>
    <row r="146" spans="4:4">
      <c r="D146" s="661" t="s">
        <v>4</v>
      </c>
    </row>
    <row r="147" spans="4:4">
      <c r="D147" s="661" t="s">
        <v>4</v>
      </c>
    </row>
    <row r="148" spans="4:4">
      <c r="D148" s="661" t="s">
        <v>4</v>
      </c>
    </row>
    <row r="149" spans="4:4">
      <c r="D149" s="661" t="s">
        <v>4</v>
      </c>
    </row>
    <row r="150" spans="4:4">
      <c r="D150" s="661" t="s">
        <v>4</v>
      </c>
    </row>
    <row r="151" spans="4:4">
      <c r="D151" s="661" t="s">
        <v>4</v>
      </c>
    </row>
    <row r="152" spans="4:4">
      <c r="D152" s="661" t="s">
        <v>4</v>
      </c>
    </row>
    <row r="153" spans="4:4">
      <c r="D153" s="661" t="s">
        <v>4</v>
      </c>
    </row>
    <row r="154" spans="4:4">
      <c r="D154" s="661" t="s">
        <v>4</v>
      </c>
    </row>
    <row r="155" spans="4:4">
      <c r="D155" s="661" t="s">
        <v>4</v>
      </c>
    </row>
    <row r="156" spans="4:4">
      <c r="D156" s="661" t="s">
        <v>4</v>
      </c>
    </row>
    <row r="157" spans="4:4">
      <c r="D157" s="661" t="s">
        <v>4</v>
      </c>
    </row>
    <row r="158" spans="4:4">
      <c r="D158" s="661" t="s">
        <v>4</v>
      </c>
    </row>
    <row r="159" spans="4:4">
      <c r="D159" s="661" t="s">
        <v>4</v>
      </c>
    </row>
    <row r="160" spans="4:4">
      <c r="D160" s="661" t="s">
        <v>4</v>
      </c>
    </row>
    <row r="161" spans="4:4">
      <c r="D161" s="661" t="s">
        <v>4</v>
      </c>
    </row>
    <row r="162" spans="4:4">
      <c r="D162" s="661" t="s">
        <v>4</v>
      </c>
    </row>
    <row r="163" spans="4:4">
      <c r="D163" s="661" t="s">
        <v>4</v>
      </c>
    </row>
    <row r="164" spans="4:4">
      <c r="D164" s="661" t="s">
        <v>4</v>
      </c>
    </row>
    <row r="165" spans="4:4">
      <c r="D165" s="661" t="s">
        <v>4</v>
      </c>
    </row>
    <row r="166" spans="4:4">
      <c r="D166" s="661" t="s">
        <v>4</v>
      </c>
    </row>
    <row r="167" spans="4:4">
      <c r="D167" s="661" t="s">
        <v>4</v>
      </c>
    </row>
    <row r="168" spans="4:4">
      <c r="D168" s="661" t="s">
        <v>4</v>
      </c>
    </row>
    <row r="169" spans="4:4">
      <c r="D169" s="661" t="s">
        <v>4</v>
      </c>
    </row>
    <row r="170" spans="4:4">
      <c r="D170" s="661" t="s">
        <v>4</v>
      </c>
    </row>
    <row r="171" spans="4:4">
      <c r="D171" s="661" t="s">
        <v>4</v>
      </c>
    </row>
    <row r="172" spans="4:4">
      <c r="D172" s="661" t="s">
        <v>4</v>
      </c>
    </row>
    <row r="173" spans="4:4">
      <c r="D173" s="661" t="s">
        <v>4</v>
      </c>
    </row>
    <row r="174" spans="4:4">
      <c r="D174" s="661" t="s">
        <v>4</v>
      </c>
    </row>
    <row r="175" spans="4:4">
      <c r="D175" s="661" t="s">
        <v>4</v>
      </c>
    </row>
    <row r="176" spans="4:4">
      <c r="D176" s="661" t="s">
        <v>4</v>
      </c>
    </row>
    <row r="177" spans="4:4">
      <c r="D177" s="661" t="s">
        <v>4</v>
      </c>
    </row>
    <row r="178" spans="4:4">
      <c r="D178" s="661" t="s">
        <v>4</v>
      </c>
    </row>
    <row r="179" spans="4:4">
      <c r="D179" s="661" t="s">
        <v>4</v>
      </c>
    </row>
    <row r="180" spans="4:4">
      <c r="D180" s="661" t="s">
        <v>4</v>
      </c>
    </row>
    <row r="181" spans="4:4">
      <c r="D181" s="661" t="s">
        <v>4</v>
      </c>
    </row>
    <row r="182" spans="4:4">
      <c r="D182" s="661" t="s">
        <v>4</v>
      </c>
    </row>
    <row r="183" spans="4:4">
      <c r="D183" s="661" t="s">
        <v>4</v>
      </c>
    </row>
    <row r="184" spans="4:4">
      <c r="D184" s="661" t="s">
        <v>4</v>
      </c>
    </row>
    <row r="185" spans="4:4">
      <c r="D185" s="661" t="s">
        <v>4</v>
      </c>
    </row>
    <row r="186" spans="4:4">
      <c r="D186" s="661" t="s">
        <v>4</v>
      </c>
    </row>
    <row r="187" spans="4:4">
      <c r="D187" s="661" t="s">
        <v>4</v>
      </c>
    </row>
    <row r="188" spans="4:4">
      <c r="D188" s="661" t="s">
        <v>4</v>
      </c>
    </row>
    <row r="189" spans="4:4">
      <c r="D189" s="661" t="s">
        <v>4</v>
      </c>
    </row>
    <row r="190" spans="4:4">
      <c r="D190" s="661" t="s">
        <v>4</v>
      </c>
    </row>
    <row r="191" spans="4:4">
      <c r="D191" s="661" t="s">
        <v>4</v>
      </c>
    </row>
    <row r="192" spans="4:4">
      <c r="D192" s="661" t="s">
        <v>4</v>
      </c>
    </row>
    <row r="193" spans="4:4">
      <c r="D193" s="661" t="s">
        <v>4</v>
      </c>
    </row>
    <row r="194" spans="4:4">
      <c r="D194" s="661" t="s">
        <v>4</v>
      </c>
    </row>
    <row r="195" spans="4:4">
      <c r="D195" s="661" t="s">
        <v>4</v>
      </c>
    </row>
    <row r="196" spans="4:4">
      <c r="D196" s="661" t="s">
        <v>4</v>
      </c>
    </row>
    <row r="197" spans="4:4">
      <c r="D197" s="661" t="s">
        <v>4</v>
      </c>
    </row>
    <row r="198" spans="4:4">
      <c r="D198" s="661" t="s">
        <v>4</v>
      </c>
    </row>
    <row r="199" spans="4:4">
      <c r="D199" s="661" t="s">
        <v>4</v>
      </c>
    </row>
    <row r="200" spans="4:4">
      <c r="D200" s="661" t="s">
        <v>4</v>
      </c>
    </row>
    <row r="201" spans="4:4">
      <c r="D201" s="661" t="s">
        <v>4</v>
      </c>
    </row>
    <row r="202" spans="4:4">
      <c r="D202" s="661" t="s">
        <v>4</v>
      </c>
    </row>
    <row r="203" spans="4:4">
      <c r="D203" s="661" t="s">
        <v>4</v>
      </c>
    </row>
    <row r="204" spans="4:4">
      <c r="D204" s="661" t="s">
        <v>4</v>
      </c>
    </row>
    <row r="205" spans="4:4">
      <c r="D205" s="661" t="s">
        <v>4</v>
      </c>
    </row>
    <row r="206" spans="4:4">
      <c r="D206" s="661" t="s">
        <v>4</v>
      </c>
    </row>
    <row r="207" spans="4:4">
      <c r="D207" s="661" t="s">
        <v>4</v>
      </c>
    </row>
    <row r="208" spans="4:4">
      <c r="D208" s="661" t="s">
        <v>4</v>
      </c>
    </row>
    <row r="209" spans="4:4">
      <c r="D209" s="661" t="s">
        <v>4</v>
      </c>
    </row>
    <row r="210" spans="4:4">
      <c r="D210" s="661" t="s">
        <v>4</v>
      </c>
    </row>
    <row r="211" spans="4:4">
      <c r="D211" s="661" t="s">
        <v>4</v>
      </c>
    </row>
    <row r="212" spans="4:4">
      <c r="D212" s="661" t="s">
        <v>4</v>
      </c>
    </row>
    <row r="213" spans="4:4">
      <c r="D213" s="661" t="s">
        <v>4</v>
      </c>
    </row>
    <row r="214" spans="4:4">
      <c r="D214" s="661" t="s">
        <v>4</v>
      </c>
    </row>
    <row r="215" spans="4:4">
      <c r="D215" s="661" t="s">
        <v>4</v>
      </c>
    </row>
    <row r="216" spans="4:4">
      <c r="D216" s="661" t="s">
        <v>4</v>
      </c>
    </row>
    <row r="217" spans="4:4">
      <c r="D217" s="661" t="s">
        <v>4</v>
      </c>
    </row>
    <row r="218" spans="4:4">
      <c r="D218" s="661" t="s">
        <v>4</v>
      </c>
    </row>
    <row r="219" spans="4:4">
      <c r="D219" s="661" t="s">
        <v>4</v>
      </c>
    </row>
    <row r="220" spans="4:4">
      <c r="D220" s="661" t="s">
        <v>4</v>
      </c>
    </row>
    <row r="221" spans="4:4">
      <c r="D221" s="661" t="s">
        <v>4</v>
      </c>
    </row>
    <row r="222" spans="4:4">
      <c r="D222" s="661" t="s">
        <v>4</v>
      </c>
    </row>
    <row r="223" spans="4:4">
      <c r="D223" s="661" t="s">
        <v>4</v>
      </c>
    </row>
    <row r="224" spans="4:4">
      <c r="D224" s="661" t="s">
        <v>4</v>
      </c>
    </row>
    <row r="225" spans="4:4">
      <c r="D225" s="661" t="s">
        <v>4</v>
      </c>
    </row>
    <row r="226" spans="4:4">
      <c r="D226" s="661" t="s">
        <v>4</v>
      </c>
    </row>
    <row r="227" spans="4:4">
      <c r="D227" s="661" t="s">
        <v>4</v>
      </c>
    </row>
    <row r="228" spans="4:4">
      <c r="D228" s="661" t="s">
        <v>4</v>
      </c>
    </row>
    <row r="229" spans="4:4">
      <c r="D229" s="661" t="s">
        <v>4</v>
      </c>
    </row>
    <row r="230" spans="4:4">
      <c r="D230" s="661" t="s">
        <v>4</v>
      </c>
    </row>
    <row r="231" spans="4:4">
      <c r="D231" s="661" t="s">
        <v>4</v>
      </c>
    </row>
    <row r="232" spans="4:4">
      <c r="D232" s="661" t="s">
        <v>4</v>
      </c>
    </row>
    <row r="233" spans="4:4">
      <c r="D233" s="661" t="s">
        <v>4</v>
      </c>
    </row>
    <row r="234" spans="4:4">
      <c r="D234" s="661" t="s">
        <v>4</v>
      </c>
    </row>
    <row r="235" spans="4:4">
      <c r="D235" s="661" t="s">
        <v>4</v>
      </c>
    </row>
    <row r="236" spans="4:4">
      <c r="D236" s="661" t="s">
        <v>4</v>
      </c>
    </row>
    <row r="237" spans="4:4">
      <c r="D237" s="661" t="s">
        <v>4</v>
      </c>
    </row>
    <row r="238" spans="4:4">
      <c r="D238" s="661" t="s">
        <v>4</v>
      </c>
    </row>
    <row r="239" spans="4:4">
      <c r="D239" s="661" t="s">
        <v>4</v>
      </c>
    </row>
    <row r="240" spans="4:4">
      <c r="D240" s="661" t="s">
        <v>4</v>
      </c>
    </row>
    <row r="241" spans="4:4">
      <c r="D241" s="661" t="s">
        <v>4</v>
      </c>
    </row>
    <row r="242" spans="4:4">
      <c r="D242" s="661" t="s">
        <v>4</v>
      </c>
    </row>
    <row r="243" spans="4:4">
      <c r="D243" s="661" t="s">
        <v>4</v>
      </c>
    </row>
    <row r="244" spans="4:4">
      <c r="D244" s="661" t="s">
        <v>4</v>
      </c>
    </row>
    <row r="245" spans="4:4">
      <c r="D245" s="661" t="s">
        <v>4</v>
      </c>
    </row>
    <row r="246" spans="4:4">
      <c r="D246" s="661" t="s">
        <v>4</v>
      </c>
    </row>
    <row r="247" spans="4:4">
      <c r="D247" s="661" t="s">
        <v>4</v>
      </c>
    </row>
    <row r="248" spans="4:4">
      <c r="D248" s="661" t="s">
        <v>4</v>
      </c>
    </row>
    <row r="249" spans="4:4">
      <c r="D249" s="661" t="s">
        <v>4</v>
      </c>
    </row>
    <row r="250" spans="4:4">
      <c r="D250" s="661" t="s">
        <v>4</v>
      </c>
    </row>
    <row r="251" spans="4:4">
      <c r="D251" s="661" t="s">
        <v>4</v>
      </c>
    </row>
    <row r="252" spans="4:4">
      <c r="D252" s="661" t="s">
        <v>4</v>
      </c>
    </row>
    <row r="253" spans="4:4">
      <c r="D253" s="661" t="s">
        <v>4</v>
      </c>
    </row>
    <row r="254" spans="4:4">
      <c r="D254" s="661" t="s">
        <v>4</v>
      </c>
    </row>
    <row r="255" spans="4:4">
      <c r="D255" s="661" t="s">
        <v>4</v>
      </c>
    </row>
    <row r="256" spans="4:4">
      <c r="D256" s="661" t="s">
        <v>4</v>
      </c>
    </row>
    <row r="257" spans="4:4">
      <c r="D257" s="661" t="s">
        <v>4</v>
      </c>
    </row>
    <row r="258" spans="4:4">
      <c r="D258" s="661" t="s">
        <v>4</v>
      </c>
    </row>
    <row r="259" spans="4:4">
      <c r="D259" s="661" t="s">
        <v>4</v>
      </c>
    </row>
    <row r="260" spans="4:4">
      <c r="D260" s="661" t="s">
        <v>4</v>
      </c>
    </row>
    <row r="261" spans="4:4">
      <c r="D261" s="661" t="s">
        <v>4</v>
      </c>
    </row>
    <row r="262" spans="4:4">
      <c r="D262" s="661" t="s">
        <v>4</v>
      </c>
    </row>
    <row r="263" spans="4:4">
      <c r="D263" s="661" t="s">
        <v>4</v>
      </c>
    </row>
    <row r="264" spans="4:4">
      <c r="D264" s="661" t="s">
        <v>4</v>
      </c>
    </row>
    <row r="265" spans="4:4">
      <c r="D265" s="661" t="s">
        <v>4</v>
      </c>
    </row>
    <row r="266" spans="4:4">
      <c r="D266" s="661" t="s">
        <v>4</v>
      </c>
    </row>
    <row r="267" spans="4:4">
      <c r="D267" s="661" t="s">
        <v>4</v>
      </c>
    </row>
    <row r="268" spans="4:4">
      <c r="D268" s="661" t="s">
        <v>4</v>
      </c>
    </row>
    <row r="269" spans="4:4">
      <c r="D269" s="661" t="s">
        <v>4</v>
      </c>
    </row>
    <row r="270" spans="4:4">
      <c r="D270" s="661" t="s">
        <v>4</v>
      </c>
    </row>
    <row r="271" spans="4:4">
      <c r="D271" s="661" t="s">
        <v>4</v>
      </c>
    </row>
    <row r="272" spans="4:4">
      <c r="D272" s="661" t="s">
        <v>4</v>
      </c>
    </row>
    <row r="273" spans="4:4">
      <c r="D273" s="661" t="s">
        <v>4</v>
      </c>
    </row>
    <row r="274" spans="4:4">
      <c r="D274" s="661" t="s">
        <v>4</v>
      </c>
    </row>
    <row r="275" spans="4:4">
      <c r="D275" s="661" t="s">
        <v>4</v>
      </c>
    </row>
    <row r="276" spans="4:4">
      <c r="D276" s="661" t="s">
        <v>4</v>
      </c>
    </row>
    <row r="277" spans="4:4">
      <c r="D277" s="661" t="s">
        <v>4</v>
      </c>
    </row>
    <row r="278" spans="4:4">
      <c r="D278" s="661" t="s">
        <v>4</v>
      </c>
    </row>
    <row r="279" spans="4:4">
      <c r="D279" s="661" t="s">
        <v>4</v>
      </c>
    </row>
    <row r="280" spans="4:4">
      <c r="D280" s="661" t="s">
        <v>4</v>
      </c>
    </row>
    <row r="281" spans="4:4">
      <c r="D281" s="661" t="s">
        <v>4</v>
      </c>
    </row>
    <row r="282" spans="4:4">
      <c r="D282" s="661" t="s">
        <v>4</v>
      </c>
    </row>
    <row r="283" spans="4:4">
      <c r="D283" s="661" t="s">
        <v>4</v>
      </c>
    </row>
    <row r="284" spans="4:4">
      <c r="D284" s="661" t="s">
        <v>4</v>
      </c>
    </row>
    <row r="285" spans="4:4">
      <c r="D285" s="661" t="s">
        <v>4</v>
      </c>
    </row>
    <row r="286" spans="4:4">
      <c r="D286" s="661" t="s">
        <v>4</v>
      </c>
    </row>
    <row r="287" spans="4:4">
      <c r="D287" s="661" t="s">
        <v>4</v>
      </c>
    </row>
    <row r="288" spans="4:4">
      <c r="D288" s="661" t="s">
        <v>4</v>
      </c>
    </row>
    <row r="289" spans="4:4">
      <c r="D289" s="661" t="s">
        <v>4</v>
      </c>
    </row>
    <row r="290" spans="4:4">
      <c r="D290" s="661" t="s">
        <v>4</v>
      </c>
    </row>
    <row r="291" spans="4:4">
      <c r="D291" s="661" t="s">
        <v>4</v>
      </c>
    </row>
    <row r="292" spans="4:4">
      <c r="D292" s="661" t="s">
        <v>4</v>
      </c>
    </row>
    <row r="293" spans="4:4">
      <c r="D293" s="661" t="s">
        <v>4</v>
      </c>
    </row>
    <row r="294" spans="4:4">
      <c r="D294" s="661" t="s">
        <v>4</v>
      </c>
    </row>
    <row r="295" spans="4:4">
      <c r="D295" s="661" t="s">
        <v>4</v>
      </c>
    </row>
    <row r="296" spans="4:4">
      <c r="D296" s="661" t="s">
        <v>4</v>
      </c>
    </row>
    <row r="297" spans="4:4">
      <c r="D297" s="661" t="s">
        <v>4</v>
      </c>
    </row>
    <row r="298" spans="4:4">
      <c r="D298" s="661" t="s">
        <v>4</v>
      </c>
    </row>
    <row r="299" spans="4:4">
      <c r="D299" s="661" t="s">
        <v>4</v>
      </c>
    </row>
    <row r="300" spans="4:4">
      <c r="D300" s="661" t="s">
        <v>4</v>
      </c>
    </row>
    <row r="301" spans="4:4">
      <c r="D301" s="661" t="s">
        <v>4</v>
      </c>
    </row>
    <row r="302" spans="4:4">
      <c r="D302" s="661" t="s">
        <v>4</v>
      </c>
    </row>
    <row r="303" spans="4:4">
      <c r="D303" s="661" t="s">
        <v>4</v>
      </c>
    </row>
    <row r="304" spans="4:4">
      <c r="D304" s="661" t="s">
        <v>4</v>
      </c>
    </row>
    <row r="305" spans="4:4">
      <c r="D305" s="661" t="s">
        <v>4</v>
      </c>
    </row>
    <row r="306" spans="4:4">
      <c r="D306" s="661" t="s">
        <v>4</v>
      </c>
    </row>
    <row r="307" spans="4:4">
      <c r="D307" s="661" t="s">
        <v>4</v>
      </c>
    </row>
    <row r="308" spans="4:4">
      <c r="D308" s="661" t="s">
        <v>4</v>
      </c>
    </row>
    <row r="309" spans="4:4">
      <c r="D309" s="661" t="s">
        <v>4</v>
      </c>
    </row>
    <row r="310" spans="4:4">
      <c r="D310" s="661" t="s">
        <v>4</v>
      </c>
    </row>
    <row r="311" spans="4:4">
      <c r="D311" s="661" t="s">
        <v>4</v>
      </c>
    </row>
    <row r="312" spans="4:4">
      <c r="D312" s="661" t="s">
        <v>4</v>
      </c>
    </row>
    <row r="313" spans="4:4">
      <c r="D313" s="661" t="s">
        <v>4</v>
      </c>
    </row>
    <row r="314" spans="4:4">
      <c r="D314" s="661" t="s">
        <v>4</v>
      </c>
    </row>
    <row r="315" spans="4:4">
      <c r="D315" s="661" t="s">
        <v>4</v>
      </c>
    </row>
    <row r="316" spans="4:4">
      <c r="D316" s="661" t="s">
        <v>4</v>
      </c>
    </row>
    <row r="317" spans="4:4">
      <c r="D317" s="661" t="s">
        <v>4</v>
      </c>
    </row>
    <row r="318" spans="4:4">
      <c r="D318" s="661" t="s">
        <v>4</v>
      </c>
    </row>
    <row r="319" spans="4:4">
      <c r="D319" s="661" t="s">
        <v>4</v>
      </c>
    </row>
    <row r="320" spans="4:4">
      <c r="D320" s="661" t="s">
        <v>4</v>
      </c>
    </row>
    <row r="321" spans="4:4">
      <c r="D321" s="661" t="s">
        <v>4</v>
      </c>
    </row>
    <row r="322" spans="4:4">
      <c r="D322" s="661" t="s">
        <v>4</v>
      </c>
    </row>
    <row r="323" spans="4:4">
      <c r="D323" s="661" t="s">
        <v>4</v>
      </c>
    </row>
    <row r="324" spans="4:4">
      <c r="D324" s="661" t="s">
        <v>4</v>
      </c>
    </row>
    <row r="325" spans="4:4">
      <c r="D325" s="661" t="s">
        <v>4</v>
      </c>
    </row>
    <row r="326" spans="4:4">
      <c r="D326" s="661" t="s">
        <v>4</v>
      </c>
    </row>
    <row r="327" spans="4:4">
      <c r="D327" s="661" t="s">
        <v>4</v>
      </c>
    </row>
    <row r="328" spans="4:4">
      <c r="D328" s="661" t="s">
        <v>4</v>
      </c>
    </row>
    <row r="329" spans="4:4">
      <c r="D329" s="661" t="s">
        <v>4</v>
      </c>
    </row>
    <row r="330" spans="4:4">
      <c r="D330" s="661" t="s">
        <v>4</v>
      </c>
    </row>
    <row r="331" spans="4:4">
      <c r="D331" s="661" t="s">
        <v>4</v>
      </c>
    </row>
    <row r="332" spans="4:4">
      <c r="D332" s="661" t="s">
        <v>4</v>
      </c>
    </row>
    <row r="333" spans="4:4">
      <c r="D333" s="661" t="s">
        <v>4</v>
      </c>
    </row>
    <row r="334" spans="4:4">
      <c r="D334" s="661" t="s">
        <v>4</v>
      </c>
    </row>
    <row r="335" spans="4:4">
      <c r="D335" s="661" t="s">
        <v>4</v>
      </c>
    </row>
    <row r="336" spans="4:4">
      <c r="D336" s="661" t="s">
        <v>4</v>
      </c>
    </row>
    <row r="337" spans="4:4">
      <c r="D337" s="661" t="s">
        <v>4</v>
      </c>
    </row>
    <row r="338" spans="4:4">
      <c r="D338" s="661" t="s">
        <v>4</v>
      </c>
    </row>
    <row r="339" spans="4:4">
      <c r="D339" s="661" t="s">
        <v>4</v>
      </c>
    </row>
    <row r="340" spans="4:4">
      <c r="D340" s="661" t="s">
        <v>4</v>
      </c>
    </row>
    <row r="341" spans="4:4">
      <c r="D341" s="661" t="s">
        <v>4</v>
      </c>
    </row>
    <row r="342" spans="4:4">
      <c r="D342" s="661" t="s">
        <v>4</v>
      </c>
    </row>
    <row r="343" spans="4:4">
      <c r="D343" s="661" t="s">
        <v>4</v>
      </c>
    </row>
    <row r="344" spans="4:4">
      <c r="D344" s="661" t="s">
        <v>4</v>
      </c>
    </row>
    <row r="345" spans="4:4">
      <c r="D345" s="661" t="s">
        <v>4</v>
      </c>
    </row>
    <row r="346" spans="4:4">
      <c r="D346" s="661" t="s">
        <v>4</v>
      </c>
    </row>
    <row r="347" spans="4:4">
      <c r="D347" s="661" t="s">
        <v>4</v>
      </c>
    </row>
    <row r="348" spans="4:4">
      <c r="D348" s="661" t="s">
        <v>4</v>
      </c>
    </row>
    <row r="349" spans="4:4">
      <c r="D349" s="661" t="s">
        <v>4</v>
      </c>
    </row>
    <row r="350" spans="4:4">
      <c r="D350" s="661" t="s">
        <v>4</v>
      </c>
    </row>
    <row r="351" spans="4:4">
      <c r="D351" s="661" t="s">
        <v>4</v>
      </c>
    </row>
    <row r="352" spans="4:4">
      <c r="D352" s="661" t="s">
        <v>4</v>
      </c>
    </row>
    <row r="353" spans="4:4">
      <c r="D353" s="661" t="s">
        <v>4</v>
      </c>
    </row>
    <row r="354" spans="4:4">
      <c r="D354" s="661" t="s">
        <v>4</v>
      </c>
    </row>
    <row r="355" spans="4:4">
      <c r="D355" s="661" t="s">
        <v>4</v>
      </c>
    </row>
    <row r="356" spans="4:4">
      <c r="D356" s="661" t="s">
        <v>4</v>
      </c>
    </row>
    <row r="357" spans="4:4">
      <c r="D357" s="661" t="s">
        <v>4</v>
      </c>
    </row>
    <row r="358" spans="4:4">
      <c r="D358" s="661" t="s">
        <v>4</v>
      </c>
    </row>
    <row r="359" spans="4:4">
      <c r="D359" s="661" t="s">
        <v>4</v>
      </c>
    </row>
    <row r="360" spans="4:4">
      <c r="D360" s="661" t="s">
        <v>4</v>
      </c>
    </row>
    <row r="361" spans="4:4">
      <c r="D361" s="661" t="s">
        <v>4</v>
      </c>
    </row>
    <row r="362" spans="4:4">
      <c r="D362" s="661" t="s">
        <v>4</v>
      </c>
    </row>
    <row r="363" spans="4:4">
      <c r="D363" s="661" t="s">
        <v>4</v>
      </c>
    </row>
    <row r="364" spans="4:4">
      <c r="D364" s="661" t="s">
        <v>4</v>
      </c>
    </row>
    <row r="365" spans="4:4">
      <c r="D365" s="661" t="s">
        <v>4</v>
      </c>
    </row>
    <row r="366" spans="4:4">
      <c r="D366" s="661" t="s">
        <v>4</v>
      </c>
    </row>
    <row r="367" spans="4:4">
      <c r="D367" s="661" t="s">
        <v>4</v>
      </c>
    </row>
    <row r="368" spans="4:4">
      <c r="D368" s="661" t="s">
        <v>4</v>
      </c>
    </row>
    <row r="369" spans="4:4">
      <c r="D369" s="661" t="s">
        <v>4</v>
      </c>
    </row>
    <row r="370" spans="4:4">
      <c r="D370" s="661" t="s">
        <v>4</v>
      </c>
    </row>
    <row r="371" spans="4:4">
      <c r="D371" s="661" t="s">
        <v>4</v>
      </c>
    </row>
    <row r="372" spans="4:4">
      <c r="D372" s="661" t="s">
        <v>4</v>
      </c>
    </row>
    <row r="373" spans="4:4">
      <c r="D373" s="661" t="s">
        <v>4</v>
      </c>
    </row>
    <row r="374" spans="4:4">
      <c r="D374" s="661" t="s">
        <v>4</v>
      </c>
    </row>
    <row r="375" spans="4:4">
      <c r="D375" s="661" t="s">
        <v>4</v>
      </c>
    </row>
    <row r="376" spans="4:4">
      <c r="D376" s="661" t="s">
        <v>4</v>
      </c>
    </row>
    <row r="377" spans="4:4">
      <c r="D377" s="661" t="s">
        <v>4</v>
      </c>
    </row>
    <row r="378" spans="4:4">
      <c r="D378" s="661" t="s">
        <v>4</v>
      </c>
    </row>
    <row r="379" spans="4:4">
      <c r="D379" s="661" t="s">
        <v>4</v>
      </c>
    </row>
    <row r="380" spans="4:4">
      <c r="D380" s="661" t="s">
        <v>4</v>
      </c>
    </row>
    <row r="381" spans="4:4">
      <c r="D381" s="661" t="s">
        <v>4</v>
      </c>
    </row>
    <row r="382" spans="4:4">
      <c r="D382" s="661" t="s">
        <v>4</v>
      </c>
    </row>
    <row r="383" spans="4:4">
      <c r="D383" s="661" t="s">
        <v>4</v>
      </c>
    </row>
    <row r="384" spans="4:4">
      <c r="D384" s="661" t="s">
        <v>4</v>
      </c>
    </row>
    <row r="385" spans="4:4">
      <c r="D385" s="661" t="s">
        <v>4</v>
      </c>
    </row>
    <row r="386" spans="4:4">
      <c r="D386" s="661" t="s">
        <v>4</v>
      </c>
    </row>
    <row r="387" spans="4:4">
      <c r="D387" s="661" t="s">
        <v>4</v>
      </c>
    </row>
    <row r="388" spans="4:4">
      <c r="D388" s="661" t="s">
        <v>4</v>
      </c>
    </row>
    <row r="389" spans="4:4">
      <c r="D389" s="661" t="s">
        <v>4</v>
      </c>
    </row>
    <row r="390" spans="4:4">
      <c r="D390" s="661" t="s">
        <v>4</v>
      </c>
    </row>
    <row r="391" spans="4:4">
      <c r="D391" s="661" t="s">
        <v>4</v>
      </c>
    </row>
    <row r="392" spans="4:4">
      <c r="D392" s="661" t="s">
        <v>4</v>
      </c>
    </row>
    <row r="393" spans="4:4">
      <c r="D393" s="661" t="s">
        <v>4</v>
      </c>
    </row>
    <row r="394" spans="4:4">
      <c r="D394" s="661" t="s">
        <v>4</v>
      </c>
    </row>
    <row r="395" spans="4:4">
      <c r="D395" s="661" t="s">
        <v>4</v>
      </c>
    </row>
    <row r="396" spans="4:4">
      <c r="D396" s="661" t="s">
        <v>4</v>
      </c>
    </row>
    <row r="397" spans="4:4">
      <c r="D397" s="661" t="s">
        <v>4</v>
      </c>
    </row>
    <row r="398" spans="4:4">
      <c r="D398" s="661" t="s">
        <v>4</v>
      </c>
    </row>
    <row r="399" spans="4:4">
      <c r="D399" s="661" t="s">
        <v>4</v>
      </c>
    </row>
    <row r="400" spans="4:4">
      <c r="D400" s="661" t="s">
        <v>4</v>
      </c>
    </row>
    <row r="401" spans="4:4">
      <c r="D401" s="661" t="s">
        <v>4</v>
      </c>
    </row>
    <row r="402" spans="4:4">
      <c r="D402" s="661" t="s">
        <v>4</v>
      </c>
    </row>
    <row r="403" spans="4:4">
      <c r="D403" s="661" t="s">
        <v>4</v>
      </c>
    </row>
    <row r="404" spans="4:4">
      <c r="D404" s="661" t="s">
        <v>4</v>
      </c>
    </row>
    <row r="405" spans="4:4">
      <c r="D405" s="661" t="s">
        <v>4</v>
      </c>
    </row>
    <row r="406" spans="4:4">
      <c r="D406" s="661" t="s">
        <v>4</v>
      </c>
    </row>
    <row r="407" spans="4:4">
      <c r="D407" s="661" t="s">
        <v>4</v>
      </c>
    </row>
    <row r="408" spans="4:4">
      <c r="D408" s="661" t="s">
        <v>4</v>
      </c>
    </row>
    <row r="409" spans="4:4">
      <c r="D409" s="661" t="s">
        <v>4</v>
      </c>
    </row>
    <row r="410" spans="4:4">
      <c r="D410" s="661" t="s">
        <v>4</v>
      </c>
    </row>
    <row r="411" spans="4:4">
      <c r="D411" s="661" t="s">
        <v>4</v>
      </c>
    </row>
    <row r="412" spans="4:4">
      <c r="D412" s="661" t="s">
        <v>4</v>
      </c>
    </row>
    <row r="413" spans="4:4">
      <c r="D413" s="661" t="s">
        <v>4</v>
      </c>
    </row>
    <row r="414" spans="4:4">
      <c r="D414" s="661" t="s">
        <v>4</v>
      </c>
    </row>
    <row r="415" spans="4:4">
      <c r="D415" s="661" t="s">
        <v>4</v>
      </c>
    </row>
    <row r="416" spans="4:4">
      <c r="D416" s="661" t="s">
        <v>4</v>
      </c>
    </row>
    <row r="417" spans="4:4">
      <c r="D417" s="661" t="s">
        <v>4</v>
      </c>
    </row>
    <row r="418" spans="4:4">
      <c r="D418" s="661" t="s">
        <v>4</v>
      </c>
    </row>
    <row r="419" spans="4:4">
      <c r="D419" s="661" t="s">
        <v>4</v>
      </c>
    </row>
    <row r="420" spans="4:4">
      <c r="D420" s="661" t="s">
        <v>4</v>
      </c>
    </row>
    <row r="421" spans="4:4">
      <c r="D421" s="661" t="s">
        <v>4</v>
      </c>
    </row>
    <row r="422" spans="4:4">
      <c r="D422" s="661" t="s">
        <v>4</v>
      </c>
    </row>
    <row r="423" spans="4:4">
      <c r="D423" s="661" t="s">
        <v>4</v>
      </c>
    </row>
    <row r="424" spans="4:4">
      <c r="D424" s="661" t="s">
        <v>4</v>
      </c>
    </row>
    <row r="425" spans="4:4">
      <c r="D425" s="661" t="s">
        <v>4</v>
      </c>
    </row>
    <row r="426" spans="4:4">
      <c r="D426" s="661" t="s">
        <v>4</v>
      </c>
    </row>
    <row r="427" spans="4:4">
      <c r="D427" s="661" t="s">
        <v>4</v>
      </c>
    </row>
    <row r="428" spans="4:4">
      <c r="D428" s="661" t="s">
        <v>4</v>
      </c>
    </row>
    <row r="429" spans="4:4">
      <c r="D429" s="661" t="s">
        <v>4</v>
      </c>
    </row>
    <row r="430" spans="4:4">
      <c r="D430" s="661" t="s">
        <v>4</v>
      </c>
    </row>
    <row r="431" spans="4:4">
      <c r="D431" s="661" t="s">
        <v>4</v>
      </c>
    </row>
    <row r="432" spans="4:4">
      <c r="D432" s="661" t="s">
        <v>4</v>
      </c>
    </row>
    <row r="433" spans="4:4">
      <c r="D433" s="661" t="s">
        <v>4</v>
      </c>
    </row>
    <row r="434" spans="4:4">
      <c r="D434" s="661" t="s">
        <v>4</v>
      </c>
    </row>
    <row r="435" spans="4:4">
      <c r="D435" s="661" t="s">
        <v>4</v>
      </c>
    </row>
    <row r="436" spans="4:4">
      <c r="D436" s="661" t="s">
        <v>4</v>
      </c>
    </row>
    <row r="437" spans="4:4">
      <c r="D437" s="661" t="s">
        <v>4</v>
      </c>
    </row>
    <row r="438" spans="4:4">
      <c r="D438" s="661" t="s">
        <v>4</v>
      </c>
    </row>
    <row r="439" spans="4:4">
      <c r="D439" s="661" t="s">
        <v>4</v>
      </c>
    </row>
    <row r="440" spans="4:4">
      <c r="D440" s="661" t="s">
        <v>4</v>
      </c>
    </row>
    <row r="441" spans="4:4">
      <c r="D441" s="661" t="s">
        <v>4</v>
      </c>
    </row>
    <row r="442" spans="4:4">
      <c r="D442" s="661" t="s">
        <v>4</v>
      </c>
    </row>
    <row r="443" spans="4:4">
      <c r="D443" s="661" t="s">
        <v>4</v>
      </c>
    </row>
    <row r="444" spans="4:4">
      <c r="D444" s="661" t="s">
        <v>4</v>
      </c>
    </row>
    <row r="445" spans="4:4">
      <c r="D445" s="661" t="s">
        <v>4</v>
      </c>
    </row>
    <row r="446" spans="4:4">
      <c r="D446" s="661" t="s">
        <v>4</v>
      </c>
    </row>
    <row r="447" spans="4:4">
      <c r="D447" s="661" t="s">
        <v>4</v>
      </c>
    </row>
    <row r="448" spans="4:4">
      <c r="D448" s="661" t="s">
        <v>4</v>
      </c>
    </row>
    <row r="449" spans="4:4">
      <c r="D449" s="661" t="s">
        <v>4</v>
      </c>
    </row>
    <row r="450" spans="4:4">
      <c r="D450" s="661" t="s">
        <v>4</v>
      </c>
    </row>
    <row r="451" spans="4:4">
      <c r="D451" s="661" t="s">
        <v>4</v>
      </c>
    </row>
    <row r="452" spans="4:4">
      <c r="D452" s="661" t="s">
        <v>4</v>
      </c>
    </row>
    <row r="453" spans="4:4">
      <c r="D453" s="661" t="s">
        <v>4</v>
      </c>
    </row>
    <row r="454" spans="4:4">
      <c r="D454" s="661" t="s">
        <v>4</v>
      </c>
    </row>
    <row r="455" spans="4:4">
      <c r="D455" s="661" t="s">
        <v>4</v>
      </c>
    </row>
    <row r="456" spans="4:4">
      <c r="D456" s="661" t="s">
        <v>4</v>
      </c>
    </row>
    <row r="457" spans="4:4">
      <c r="D457" s="661" t="s">
        <v>4</v>
      </c>
    </row>
    <row r="458" spans="4:4">
      <c r="D458" s="661" t="s">
        <v>4</v>
      </c>
    </row>
    <row r="459" spans="4:4">
      <c r="D459" s="661" t="s">
        <v>4</v>
      </c>
    </row>
    <row r="460" spans="4:4">
      <c r="D460" s="661" t="s">
        <v>4</v>
      </c>
    </row>
    <row r="461" spans="4:4">
      <c r="D461" s="661" t="s">
        <v>4</v>
      </c>
    </row>
    <row r="462" spans="4:4">
      <c r="D462" s="661" t="s">
        <v>4</v>
      </c>
    </row>
    <row r="463" spans="4:4">
      <c r="D463" s="661" t="s">
        <v>4</v>
      </c>
    </row>
    <row r="464" spans="4:4">
      <c r="D464" s="661" t="s">
        <v>4</v>
      </c>
    </row>
    <row r="465" spans="4:4">
      <c r="D465" s="661" t="s">
        <v>4</v>
      </c>
    </row>
    <row r="466" spans="4:4">
      <c r="D466" s="661" t="s">
        <v>4</v>
      </c>
    </row>
    <row r="467" spans="4:4">
      <c r="D467" s="661" t="s">
        <v>4</v>
      </c>
    </row>
    <row r="468" spans="4:4">
      <c r="D468" s="661" t="s">
        <v>4</v>
      </c>
    </row>
    <row r="469" spans="4:4">
      <c r="D469" s="661" t="s">
        <v>4</v>
      </c>
    </row>
    <row r="470" spans="4:4">
      <c r="D470" s="661" t="s">
        <v>4</v>
      </c>
    </row>
    <row r="471" spans="4:4">
      <c r="D471" s="661" t="s">
        <v>4</v>
      </c>
    </row>
    <row r="472" spans="4:4">
      <c r="D472" s="661" t="s">
        <v>4</v>
      </c>
    </row>
    <row r="473" spans="4:4">
      <c r="D473" s="661" t="s">
        <v>4</v>
      </c>
    </row>
    <row r="474" spans="4:4">
      <c r="D474" s="661" t="s">
        <v>4</v>
      </c>
    </row>
    <row r="475" spans="4:4">
      <c r="D475" s="661" t="s">
        <v>4</v>
      </c>
    </row>
    <row r="476" spans="4:4">
      <c r="D476" s="661" t="s">
        <v>4</v>
      </c>
    </row>
    <row r="477" spans="4:4">
      <c r="D477" s="661" t="s">
        <v>4</v>
      </c>
    </row>
    <row r="478" spans="4:4">
      <c r="D478" s="661" t="s">
        <v>4</v>
      </c>
    </row>
    <row r="479" spans="4:4">
      <c r="D479" s="661" t="s">
        <v>4</v>
      </c>
    </row>
    <row r="480" spans="4:4">
      <c r="D480" s="661" t="s">
        <v>4</v>
      </c>
    </row>
    <row r="481" spans="4:4">
      <c r="D481" s="661" t="s">
        <v>4</v>
      </c>
    </row>
    <row r="482" spans="4:4">
      <c r="D482" s="661" t="s">
        <v>4</v>
      </c>
    </row>
    <row r="483" spans="4:4">
      <c r="D483" s="661" t="s">
        <v>4</v>
      </c>
    </row>
    <row r="484" spans="4:4">
      <c r="D484" s="661" t="s">
        <v>4</v>
      </c>
    </row>
    <row r="485" spans="4:4">
      <c r="D485" s="661" t="s">
        <v>4</v>
      </c>
    </row>
    <row r="486" spans="4:4">
      <c r="D486" s="661" t="s">
        <v>4</v>
      </c>
    </row>
    <row r="487" spans="4:4">
      <c r="D487" s="661" t="s">
        <v>4</v>
      </c>
    </row>
    <row r="488" spans="4:4">
      <c r="D488" s="661" t="s">
        <v>4</v>
      </c>
    </row>
    <row r="489" spans="4:4">
      <c r="D489" s="661" t="s">
        <v>4</v>
      </c>
    </row>
    <row r="490" spans="4:4">
      <c r="D490" s="661" t="s">
        <v>4</v>
      </c>
    </row>
    <row r="491" spans="4:4">
      <c r="D491" s="661" t="s">
        <v>4</v>
      </c>
    </row>
    <row r="492" spans="4:4">
      <c r="D492" s="661" t="s">
        <v>4</v>
      </c>
    </row>
    <row r="493" spans="4:4">
      <c r="D493" s="661" t="s">
        <v>4</v>
      </c>
    </row>
    <row r="494" spans="4:4">
      <c r="D494" s="661" t="s">
        <v>4</v>
      </c>
    </row>
    <row r="495" spans="4:4">
      <c r="D495" s="661" t="s">
        <v>4</v>
      </c>
    </row>
    <row r="496" spans="4:4">
      <c r="D496" s="661" t="s">
        <v>4</v>
      </c>
    </row>
    <row r="497" spans="4:4">
      <c r="D497" s="661" t="s">
        <v>4</v>
      </c>
    </row>
    <row r="498" spans="4:4">
      <c r="D498" s="661" t="s">
        <v>4</v>
      </c>
    </row>
    <row r="499" spans="4:4">
      <c r="D499" s="661" t="s">
        <v>4</v>
      </c>
    </row>
    <row r="500" spans="4:4">
      <c r="D500" s="661" t="s">
        <v>4</v>
      </c>
    </row>
    <row r="501" spans="4:4">
      <c r="D501" s="661" t="s">
        <v>4</v>
      </c>
    </row>
    <row r="502" spans="4:4">
      <c r="D502" s="661" t="s">
        <v>4</v>
      </c>
    </row>
    <row r="503" spans="4:4">
      <c r="D503" s="661" t="s">
        <v>4</v>
      </c>
    </row>
    <row r="504" spans="4:4">
      <c r="D504" s="661" t="s">
        <v>4</v>
      </c>
    </row>
    <row r="505" spans="4:4">
      <c r="D505" s="661" t="s">
        <v>4</v>
      </c>
    </row>
    <row r="506" spans="4:4">
      <c r="D506" s="661" t="s">
        <v>4</v>
      </c>
    </row>
    <row r="507" spans="4:4">
      <c r="D507" s="661" t="s">
        <v>4</v>
      </c>
    </row>
    <row r="508" spans="4:4">
      <c r="D508" s="661" t="s">
        <v>4</v>
      </c>
    </row>
    <row r="509" spans="4:4">
      <c r="D509" s="661" t="s">
        <v>4</v>
      </c>
    </row>
    <row r="510" spans="4:4">
      <c r="D510" s="661" t="s">
        <v>4</v>
      </c>
    </row>
    <row r="511" spans="4:4">
      <c r="D511" s="661" t="s">
        <v>4</v>
      </c>
    </row>
    <row r="512" spans="4:4">
      <c r="D512" s="661" t="s">
        <v>4</v>
      </c>
    </row>
    <row r="513" spans="4:4">
      <c r="D513" s="661" t="s">
        <v>4</v>
      </c>
    </row>
    <row r="514" spans="4:4">
      <c r="D514" s="661" t="s">
        <v>4</v>
      </c>
    </row>
    <row r="515" spans="4:4">
      <c r="D515" s="661" t="s">
        <v>4</v>
      </c>
    </row>
    <row r="516" spans="4:4">
      <c r="D516" s="661" t="s">
        <v>4</v>
      </c>
    </row>
    <row r="517" spans="4:4">
      <c r="D517" s="661" t="s">
        <v>4</v>
      </c>
    </row>
    <row r="518" spans="4:4">
      <c r="D518" s="661" t="s">
        <v>4</v>
      </c>
    </row>
    <row r="519" spans="4:4">
      <c r="D519" s="661" t="s">
        <v>4</v>
      </c>
    </row>
    <row r="520" spans="4:4">
      <c r="D520" s="661" t="s">
        <v>4</v>
      </c>
    </row>
    <row r="521" spans="4:4">
      <c r="D521" s="661" t="s">
        <v>4</v>
      </c>
    </row>
    <row r="522" spans="4:4">
      <c r="D522" s="661" t="s">
        <v>4</v>
      </c>
    </row>
    <row r="523" spans="4:4">
      <c r="D523" s="661" t="s">
        <v>4</v>
      </c>
    </row>
    <row r="524" spans="4:4">
      <c r="D524" s="661" t="s">
        <v>4</v>
      </c>
    </row>
    <row r="525" spans="4:4">
      <c r="D525" s="661" t="s">
        <v>4</v>
      </c>
    </row>
    <row r="526" spans="4:4">
      <c r="D526" s="661" t="s">
        <v>4</v>
      </c>
    </row>
    <row r="527" spans="4:4">
      <c r="D527" s="661" t="s">
        <v>4</v>
      </c>
    </row>
    <row r="528" spans="4:4">
      <c r="D528" s="661" t="s">
        <v>4</v>
      </c>
    </row>
    <row r="529" spans="4:4">
      <c r="D529" s="661" t="s">
        <v>4</v>
      </c>
    </row>
    <row r="530" spans="4:4">
      <c r="D530" s="661" t="s">
        <v>4</v>
      </c>
    </row>
    <row r="531" spans="4:4">
      <c r="D531" s="661" t="s">
        <v>4</v>
      </c>
    </row>
    <row r="532" spans="4:4">
      <c r="D532" s="661" t="s">
        <v>4</v>
      </c>
    </row>
    <row r="533" spans="4:4">
      <c r="D533" s="661" t="s">
        <v>4</v>
      </c>
    </row>
    <row r="534" spans="4:4">
      <c r="D534" s="661" t="s">
        <v>4</v>
      </c>
    </row>
    <row r="535" spans="4:4">
      <c r="D535" s="661" t="s">
        <v>4</v>
      </c>
    </row>
    <row r="536" spans="4:4">
      <c r="D536" s="661" t="s">
        <v>4</v>
      </c>
    </row>
    <row r="537" spans="4:4">
      <c r="D537" s="661" t="s">
        <v>4</v>
      </c>
    </row>
    <row r="538" spans="4:4">
      <c r="D538" s="661" t="s">
        <v>4</v>
      </c>
    </row>
    <row r="539" spans="4:4">
      <c r="D539" s="661" t="s">
        <v>4</v>
      </c>
    </row>
    <row r="540" spans="4:4">
      <c r="D540" s="661" t="s">
        <v>4</v>
      </c>
    </row>
    <row r="541" spans="4:4">
      <c r="D541" s="661" t="s">
        <v>4</v>
      </c>
    </row>
    <row r="542" spans="4:4">
      <c r="D542" s="661" t="s">
        <v>4</v>
      </c>
    </row>
    <row r="543" spans="4:4">
      <c r="D543" s="661" t="s">
        <v>4</v>
      </c>
    </row>
    <row r="544" spans="4:4">
      <c r="D544" s="661" t="s">
        <v>4</v>
      </c>
    </row>
    <row r="545" spans="4:4">
      <c r="D545" s="661" t="s">
        <v>4</v>
      </c>
    </row>
    <row r="546" spans="4:4">
      <c r="D546" s="661" t="s">
        <v>4</v>
      </c>
    </row>
    <row r="547" spans="4:4">
      <c r="D547" s="661" t="s">
        <v>4</v>
      </c>
    </row>
    <row r="548" spans="4:4">
      <c r="D548" s="661" t="s">
        <v>4</v>
      </c>
    </row>
    <row r="549" spans="4:4">
      <c r="D549" s="661" t="s">
        <v>4</v>
      </c>
    </row>
    <row r="550" spans="4:4">
      <c r="D550" s="661" t="s">
        <v>4</v>
      </c>
    </row>
    <row r="551" spans="4:4">
      <c r="D551" s="661" t="s">
        <v>4</v>
      </c>
    </row>
    <row r="552" spans="4:4">
      <c r="D552" s="661" t="s">
        <v>4</v>
      </c>
    </row>
    <row r="553" spans="4:4">
      <c r="D553" s="661" t="s">
        <v>4</v>
      </c>
    </row>
    <row r="554" spans="4:4">
      <c r="D554" s="661" t="s">
        <v>4</v>
      </c>
    </row>
    <row r="555" spans="4:4">
      <c r="D555" s="661" t="s">
        <v>4</v>
      </c>
    </row>
    <row r="556" spans="4:4">
      <c r="D556" s="661" t="s">
        <v>4</v>
      </c>
    </row>
    <row r="557" spans="4:4">
      <c r="D557" s="661" t="s">
        <v>4</v>
      </c>
    </row>
    <row r="558" spans="4:4">
      <c r="D558" s="661" t="s">
        <v>4</v>
      </c>
    </row>
    <row r="559" spans="4:4">
      <c r="D559" s="661" t="s">
        <v>4</v>
      </c>
    </row>
    <row r="560" spans="4:4">
      <c r="D560" s="661" t="s">
        <v>4</v>
      </c>
    </row>
    <row r="561" spans="4:4">
      <c r="D561" s="661" t="s">
        <v>4</v>
      </c>
    </row>
    <row r="562" spans="4:4">
      <c r="D562" s="661" t="s">
        <v>4</v>
      </c>
    </row>
    <row r="563" spans="4:4">
      <c r="D563" s="661" t="s">
        <v>4</v>
      </c>
    </row>
    <row r="564" spans="4:4">
      <c r="D564" s="661" t="s">
        <v>4</v>
      </c>
    </row>
    <row r="565" spans="4:4">
      <c r="D565" s="661" t="s">
        <v>4</v>
      </c>
    </row>
    <row r="566" spans="4:4">
      <c r="D566" s="661" t="s">
        <v>4</v>
      </c>
    </row>
    <row r="567" spans="4:4">
      <c r="D567" s="661" t="s">
        <v>4</v>
      </c>
    </row>
    <row r="568" spans="4:4">
      <c r="D568" s="661" t="s">
        <v>4</v>
      </c>
    </row>
    <row r="569" spans="4:4">
      <c r="D569" s="661" t="s">
        <v>4</v>
      </c>
    </row>
    <row r="570" spans="4:4">
      <c r="D570" s="661" t="s">
        <v>4</v>
      </c>
    </row>
    <row r="571" spans="4:4">
      <c r="D571" s="661" t="s">
        <v>4</v>
      </c>
    </row>
    <row r="572" spans="4:4">
      <c r="D572" s="661" t="s">
        <v>4</v>
      </c>
    </row>
    <row r="573" spans="4:4">
      <c r="D573" s="661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8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7">
    <pageSetUpPr autoPageBreaks="0"/>
  </sheetPr>
  <dimension ref="A1:AD45"/>
  <sheetViews>
    <sheetView showGridLines="0" zoomScale="75" zoomScaleNormal="75" workbookViewId="0">
      <selection activeCell="J15" sqref="J15"/>
    </sheetView>
  </sheetViews>
  <sheetFormatPr defaultColWidth="12.5703125" defaultRowHeight="15"/>
  <cols>
    <col min="1" max="1" width="4.85546875" style="664" customWidth="1"/>
    <col min="2" max="2" width="1.7109375" style="664" customWidth="1"/>
    <col min="3" max="3" width="55" style="664" customWidth="1"/>
    <col min="4" max="4" width="20.140625" style="664" customWidth="1"/>
    <col min="5" max="8" width="21.42578125" style="664" customWidth="1"/>
    <col min="9" max="256" width="12.5703125" style="664"/>
    <col min="257" max="257" width="4.85546875" style="664" customWidth="1"/>
    <col min="258" max="258" width="1.7109375" style="664" customWidth="1"/>
    <col min="259" max="259" width="55" style="664" customWidth="1"/>
    <col min="260" max="260" width="20.140625" style="664" customWidth="1"/>
    <col min="261" max="264" width="21.42578125" style="664" customWidth="1"/>
    <col min="265" max="512" width="12.5703125" style="664"/>
    <col min="513" max="513" width="4.85546875" style="664" customWidth="1"/>
    <col min="514" max="514" width="1.7109375" style="664" customWidth="1"/>
    <col min="515" max="515" width="55" style="664" customWidth="1"/>
    <col min="516" max="516" width="20.140625" style="664" customWidth="1"/>
    <col min="517" max="520" width="21.42578125" style="664" customWidth="1"/>
    <col min="521" max="768" width="12.5703125" style="664"/>
    <col min="769" max="769" width="4.85546875" style="664" customWidth="1"/>
    <col min="770" max="770" width="1.7109375" style="664" customWidth="1"/>
    <col min="771" max="771" width="55" style="664" customWidth="1"/>
    <col min="772" max="772" width="20.140625" style="664" customWidth="1"/>
    <col min="773" max="776" width="21.42578125" style="664" customWidth="1"/>
    <col min="777" max="1024" width="12.5703125" style="664"/>
    <col min="1025" max="1025" width="4.85546875" style="664" customWidth="1"/>
    <col min="1026" max="1026" width="1.7109375" style="664" customWidth="1"/>
    <col min="1027" max="1027" width="55" style="664" customWidth="1"/>
    <col min="1028" max="1028" width="20.140625" style="664" customWidth="1"/>
    <col min="1029" max="1032" width="21.42578125" style="664" customWidth="1"/>
    <col min="1033" max="1280" width="12.5703125" style="664"/>
    <col min="1281" max="1281" width="4.85546875" style="664" customWidth="1"/>
    <col min="1282" max="1282" width="1.7109375" style="664" customWidth="1"/>
    <col min="1283" max="1283" width="55" style="664" customWidth="1"/>
    <col min="1284" max="1284" width="20.140625" style="664" customWidth="1"/>
    <col min="1285" max="1288" width="21.42578125" style="664" customWidth="1"/>
    <col min="1289" max="1536" width="12.5703125" style="664"/>
    <col min="1537" max="1537" width="4.85546875" style="664" customWidth="1"/>
    <col min="1538" max="1538" width="1.7109375" style="664" customWidth="1"/>
    <col min="1539" max="1539" width="55" style="664" customWidth="1"/>
    <col min="1540" max="1540" width="20.140625" style="664" customWidth="1"/>
    <col min="1541" max="1544" width="21.42578125" style="664" customWidth="1"/>
    <col min="1545" max="1792" width="12.5703125" style="664"/>
    <col min="1793" max="1793" width="4.85546875" style="664" customWidth="1"/>
    <col min="1794" max="1794" width="1.7109375" style="664" customWidth="1"/>
    <col min="1795" max="1795" width="55" style="664" customWidth="1"/>
    <col min="1796" max="1796" width="20.140625" style="664" customWidth="1"/>
    <col min="1797" max="1800" width="21.42578125" style="664" customWidth="1"/>
    <col min="1801" max="2048" width="12.5703125" style="664"/>
    <col min="2049" max="2049" width="4.85546875" style="664" customWidth="1"/>
    <col min="2050" max="2050" width="1.7109375" style="664" customWidth="1"/>
    <col min="2051" max="2051" width="55" style="664" customWidth="1"/>
    <col min="2052" max="2052" width="20.140625" style="664" customWidth="1"/>
    <col min="2053" max="2056" width="21.42578125" style="664" customWidth="1"/>
    <col min="2057" max="2304" width="12.5703125" style="664"/>
    <col min="2305" max="2305" width="4.85546875" style="664" customWidth="1"/>
    <col min="2306" max="2306" width="1.7109375" style="664" customWidth="1"/>
    <col min="2307" max="2307" width="55" style="664" customWidth="1"/>
    <col min="2308" max="2308" width="20.140625" style="664" customWidth="1"/>
    <col min="2309" max="2312" width="21.42578125" style="664" customWidth="1"/>
    <col min="2313" max="2560" width="12.5703125" style="664"/>
    <col min="2561" max="2561" width="4.85546875" style="664" customWidth="1"/>
    <col min="2562" max="2562" width="1.7109375" style="664" customWidth="1"/>
    <col min="2563" max="2563" width="55" style="664" customWidth="1"/>
    <col min="2564" max="2564" width="20.140625" style="664" customWidth="1"/>
    <col min="2565" max="2568" width="21.42578125" style="664" customWidth="1"/>
    <col min="2569" max="2816" width="12.5703125" style="664"/>
    <col min="2817" max="2817" width="4.85546875" style="664" customWidth="1"/>
    <col min="2818" max="2818" width="1.7109375" style="664" customWidth="1"/>
    <col min="2819" max="2819" width="55" style="664" customWidth="1"/>
    <col min="2820" max="2820" width="20.140625" style="664" customWidth="1"/>
    <col min="2821" max="2824" width="21.42578125" style="664" customWidth="1"/>
    <col min="2825" max="3072" width="12.5703125" style="664"/>
    <col min="3073" max="3073" width="4.85546875" style="664" customWidth="1"/>
    <col min="3074" max="3074" width="1.7109375" style="664" customWidth="1"/>
    <col min="3075" max="3075" width="55" style="664" customWidth="1"/>
    <col min="3076" max="3076" width="20.140625" style="664" customWidth="1"/>
    <col min="3077" max="3080" width="21.42578125" style="664" customWidth="1"/>
    <col min="3081" max="3328" width="12.5703125" style="664"/>
    <col min="3329" max="3329" width="4.85546875" style="664" customWidth="1"/>
    <col min="3330" max="3330" width="1.7109375" style="664" customWidth="1"/>
    <col min="3331" max="3331" width="55" style="664" customWidth="1"/>
    <col min="3332" max="3332" width="20.140625" style="664" customWidth="1"/>
    <col min="3333" max="3336" width="21.42578125" style="664" customWidth="1"/>
    <col min="3337" max="3584" width="12.5703125" style="664"/>
    <col min="3585" max="3585" width="4.85546875" style="664" customWidth="1"/>
    <col min="3586" max="3586" width="1.7109375" style="664" customWidth="1"/>
    <col min="3587" max="3587" width="55" style="664" customWidth="1"/>
    <col min="3588" max="3588" width="20.140625" style="664" customWidth="1"/>
    <col min="3589" max="3592" width="21.42578125" style="664" customWidth="1"/>
    <col min="3593" max="3840" width="12.5703125" style="664"/>
    <col min="3841" max="3841" width="4.85546875" style="664" customWidth="1"/>
    <col min="3842" max="3842" width="1.7109375" style="664" customWidth="1"/>
    <col min="3843" max="3843" width="55" style="664" customWidth="1"/>
    <col min="3844" max="3844" width="20.140625" style="664" customWidth="1"/>
    <col min="3845" max="3848" width="21.42578125" style="664" customWidth="1"/>
    <col min="3849" max="4096" width="12.5703125" style="664"/>
    <col min="4097" max="4097" width="4.85546875" style="664" customWidth="1"/>
    <col min="4098" max="4098" width="1.7109375" style="664" customWidth="1"/>
    <col min="4099" max="4099" width="55" style="664" customWidth="1"/>
    <col min="4100" max="4100" width="20.140625" style="664" customWidth="1"/>
    <col min="4101" max="4104" width="21.42578125" style="664" customWidth="1"/>
    <col min="4105" max="4352" width="12.5703125" style="664"/>
    <col min="4353" max="4353" width="4.85546875" style="664" customWidth="1"/>
    <col min="4354" max="4354" width="1.7109375" style="664" customWidth="1"/>
    <col min="4355" max="4355" width="55" style="664" customWidth="1"/>
    <col min="4356" max="4356" width="20.140625" style="664" customWidth="1"/>
    <col min="4357" max="4360" width="21.42578125" style="664" customWidth="1"/>
    <col min="4361" max="4608" width="12.5703125" style="664"/>
    <col min="4609" max="4609" width="4.85546875" style="664" customWidth="1"/>
    <col min="4610" max="4610" width="1.7109375" style="664" customWidth="1"/>
    <col min="4611" max="4611" width="55" style="664" customWidth="1"/>
    <col min="4612" max="4612" width="20.140625" style="664" customWidth="1"/>
    <col min="4613" max="4616" width="21.42578125" style="664" customWidth="1"/>
    <col min="4617" max="4864" width="12.5703125" style="664"/>
    <col min="4865" max="4865" width="4.85546875" style="664" customWidth="1"/>
    <col min="4866" max="4866" width="1.7109375" style="664" customWidth="1"/>
    <col min="4867" max="4867" width="55" style="664" customWidth="1"/>
    <col min="4868" max="4868" width="20.140625" style="664" customWidth="1"/>
    <col min="4869" max="4872" width="21.42578125" style="664" customWidth="1"/>
    <col min="4873" max="5120" width="12.5703125" style="664"/>
    <col min="5121" max="5121" width="4.85546875" style="664" customWidth="1"/>
    <col min="5122" max="5122" width="1.7109375" style="664" customWidth="1"/>
    <col min="5123" max="5123" width="55" style="664" customWidth="1"/>
    <col min="5124" max="5124" width="20.140625" style="664" customWidth="1"/>
    <col min="5125" max="5128" width="21.42578125" style="664" customWidth="1"/>
    <col min="5129" max="5376" width="12.5703125" style="664"/>
    <col min="5377" max="5377" width="4.85546875" style="664" customWidth="1"/>
    <col min="5378" max="5378" width="1.7109375" style="664" customWidth="1"/>
    <col min="5379" max="5379" width="55" style="664" customWidth="1"/>
    <col min="5380" max="5380" width="20.140625" style="664" customWidth="1"/>
    <col min="5381" max="5384" width="21.42578125" style="664" customWidth="1"/>
    <col min="5385" max="5632" width="12.5703125" style="664"/>
    <col min="5633" max="5633" width="4.85546875" style="664" customWidth="1"/>
    <col min="5634" max="5634" width="1.7109375" style="664" customWidth="1"/>
    <col min="5635" max="5635" width="55" style="664" customWidth="1"/>
    <col min="5636" max="5636" width="20.140625" style="664" customWidth="1"/>
    <col min="5637" max="5640" width="21.42578125" style="664" customWidth="1"/>
    <col min="5641" max="5888" width="12.5703125" style="664"/>
    <col min="5889" max="5889" width="4.85546875" style="664" customWidth="1"/>
    <col min="5890" max="5890" width="1.7109375" style="664" customWidth="1"/>
    <col min="5891" max="5891" width="55" style="664" customWidth="1"/>
    <col min="5892" max="5892" width="20.140625" style="664" customWidth="1"/>
    <col min="5893" max="5896" width="21.42578125" style="664" customWidth="1"/>
    <col min="5897" max="6144" width="12.5703125" style="664"/>
    <col min="6145" max="6145" width="4.85546875" style="664" customWidth="1"/>
    <col min="6146" max="6146" width="1.7109375" style="664" customWidth="1"/>
    <col min="6147" max="6147" width="55" style="664" customWidth="1"/>
    <col min="6148" max="6148" width="20.140625" style="664" customWidth="1"/>
    <col min="6149" max="6152" width="21.42578125" style="664" customWidth="1"/>
    <col min="6153" max="6400" width="12.5703125" style="664"/>
    <col min="6401" max="6401" width="4.85546875" style="664" customWidth="1"/>
    <col min="6402" max="6402" width="1.7109375" style="664" customWidth="1"/>
    <col min="6403" max="6403" width="55" style="664" customWidth="1"/>
    <col min="6404" max="6404" width="20.140625" style="664" customWidth="1"/>
    <col min="6405" max="6408" width="21.42578125" style="664" customWidth="1"/>
    <col min="6409" max="6656" width="12.5703125" style="664"/>
    <col min="6657" max="6657" width="4.85546875" style="664" customWidth="1"/>
    <col min="6658" max="6658" width="1.7109375" style="664" customWidth="1"/>
    <col min="6659" max="6659" width="55" style="664" customWidth="1"/>
    <col min="6660" max="6660" width="20.140625" style="664" customWidth="1"/>
    <col min="6661" max="6664" width="21.42578125" style="664" customWidth="1"/>
    <col min="6665" max="6912" width="12.5703125" style="664"/>
    <col min="6913" max="6913" width="4.85546875" style="664" customWidth="1"/>
    <col min="6914" max="6914" width="1.7109375" style="664" customWidth="1"/>
    <col min="6915" max="6915" width="55" style="664" customWidth="1"/>
    <col min="6916" max="6916" width="20.140625" style="664" customWidth="1"/>
    <col min="6917" max="6920" width="21.42578125" style="664" customWidth="1"/>
    <col min="6921" max="7168" width="12.5703125" style="664"/>
    <col min="7169" max="7169" width="4.85546875" style="664" customWidth="1"/>
    <col min="7170" max="7170" width="1.7109375" style="664" customWidth="1"/>
    <col min="7171" max="7171" width="55" style="664" customWidth="1"/>
    <col min="7172" max="7172" width="20.140625" style="664" customWidth="1"/>
    <col min="7173" max="7176" width="21.42578125" style="664" customWidth="1"/>
    <col min="7177" max="7424" width="12.5703125" style="664"/>
    <col min="7425" max="7425" width="4.85546875" style="664" customWidth="1"/>
    <col min="7426" max="7426" width="1.7109375" style="664" customWidth="1"/>
    <col min="7427" max="7427" width="55" style="664" customWidth="1"/>
    <col min="7428" max="7428" width="20.140625" style="664" customWidth="1"/>
    <col min="7429" max="7432" width="21.42578125" style="664" customWidth="1"/>
    <col min="7433" max="7680" width="12.5703125" style="664"/>
    <col min="7681" max="7681" width="4.85546875" style="664" customWidth="1"/>
    <col min="7682" max="7682" width="1.7109375" style="664" customWidth="1"/>
    <col min="7683" max="7683" width="55" style="664" customWidth="1"/>
    <col min="7684" max="7684" width="20.140625" style="664" customWidth="1"/>
    <col min="7685" max="7688" width="21.42578125" style="664" customWidth="1"/>
    <col min="7689" max="7936" width="12.5703125" style="664"/>
    <col min="7937" max="7937" width="4.85546875" style="664" customWidth="1"/>
    <col min="7938" max="7938" width="1.7109375" style="664" customWidth="1"/>
    <col min="7939" max="7939" width="55" style="664" customWidth="1"/>
    <col min="7940" max="7940" width="20.140625" style="664" customWidth="1"/>
    <col min="7941" max="7944" width="21.42578125" style="664" customWidth="1"/>
    <col min="7945" max="8192" width="12.5703125" style="664"/>
    <col min="8193" max="8193" width="4.85546875" style="664" customWidth="1"/>
    <col min="8194" max="8194" width="1.7109375" style="664" customWidth="1"/>
    <col min="8195" max="8195" width="55" style="664" customWidth="1"/>
    <col min="8196" max="8196" width="20.140625" style="664" customWidth="1"/>
    <col min="8197" max="8200" width="21.42578125" style="664" customWidth="1"/>
    <col min="8201" max="8448" width="12.5703125" style="664"/>
    <col min="8449" max="8449" width="4.85546875" style="664" customWidth="1"/>
    <col min="8450" max="8450" width="1.7109375" style="664" customWidth="1"/>
    <col min="8451" max="8451" width="55" style="664" customWidth="1"/>
    <col min="8452" max="8452" width="20.140625" style="664" customWidth="1"/>
    <col min="8453" max="8456" width="21.42578125" style="664" customWidth="1"/>
    <col min="8457" max="8704" width="12.5703125" style="664"/>
    <col min="8705" max="8705" width="4.85546875" style="664" customWidth="1"/>
    <col min="8706" max="8706" width="1.7109375" style="664" customWidth="1"/>
    <col min="8707" max="8707" width="55" style="664" customWidth="1"/>
    <col min="8708" max="8708" width="20.140625" style="664" customWidth="1"/>
    <col min="8709" max="8712" width="21.42578125" style="664" customWidth="1"/>
    <col min="8713" max="8960" width="12.5703125" style="664"/>
    <col min="8961" max="8961" width="4.85546875" style="664" customWidth="1"/>
    <col min="8962" max="8962" width="1.7109375" style="664" customWidth="1"/>
    <col min="8963" max="8963" width="55" style="664" customWidth="1"/>
    <col min="8964" max="8964" width="20.140625" style="664" customWidth="1"/>
    <col min="8965" max="8968" width="21.42578125" style="664" customWidth="1"/>
    <col min="8969" max="9216" width="12.5703125" style="664"/>
    <col min="9217" max="9217" width="4.85546875" style="664" customWidth="1"/>
    <col min="9218" max="9218" width="1.7109375" style="664" customWidth="1"/>
    <col min="9219" max="9219" width="55" style="664" customWidth="1"/>
    <col min="9220" max="9220" width="20.140625" style="664" customWidth="1"/>
    <col min="9221" max="9224" width="21.42578125" style="664" customWidth="1"/>
    <col min="9225" max="9472" width="12.5703125" style="664"/>
    <col min="9473" max="9473" width="4.85546875" style="664" customWidth="1"/>
    <col min="9474" max="9474" width="1.7109375" style="664" customWidth="1"/>
    <col min="9475" max="9475" width="55" style="664" customWidth="1"/>
    <col min="9476" max="9476" width="20.140625" style="664" customWidth="1"/>
    <col min="9477" max="9480" width="21.42578125" style="664" customWidth="1"/>
    <col min="9481" max="9728" width="12.5703125" style="664"/>
    <col min="9729" max="9729" width="4.85546875" style="664" customWidth="1"/>
    <col min="9730" max="9730" width="1.7109375" style="664" customWidth="1"/>
    <col min="9731" max="9731" width="55" style="664" customWidth="1"/>
    <col min="9732" max="9732" width="20.140625" style="664" customWidth="1"/>
    <col min="9733" max="9736" width="21.42578125" style="664" customWidth="1"/>
    <col min="9737" max="9984" width="12.5703125" style="664"/>
    <col min="9985" max="9985" width="4.85546875" style="664" customWidth="1"/>
    <col min="9986" max="9986" width="1.7109375" style="664" customWidth="1"/>
    <col min="9987" max="9987" width="55" style="664" customWidth="1"/>
    <col min="9988" max="9988" width="20.140625" style="664" customWidth="1"/>
    <col min="9989" max="9992" width="21.42578125" style="664" customWidth="1"/>
    <col min="9993" max="10240" width="12.5703125" style="664"/>
    <col min="10241" max="10241" width="4.85546875" style="664" customWidth="1"/>
    <col min="10242" max="10242" width="1.7109375" style="664" customWidth="1"/>
    <col min="10243" max="10243" width="55" style="664" customWidth="1"/>
    <col min="10244" max="10244" width="20.140625" style="664" customWidth="1"/>
    <col min="10245" max="10248" width="21.42578125" style="664" customWidth="1"/>
    <col min="10249" max="10496" width="12.5703125" style="664"/>
    <col min="10497" max="10497" width="4.85546875" style="664" customWidth="1"/>
    <col min="10498" max="10498" width="1.7109375" style="664" customWidth="1"/>
    <col min="10499" max="10499" width="55" style="664" customWidth="1"/>
    <col min="10500" max="10500" width="20.140625" style="664" customWidth="1"/>
    <col min="10501" max="10504" width="21.42578125" style="664" customWidth="1"/>
    <col min="10505" max="10752" width="12.5703125" style="664"/>
    <col min="10753" max="10753" width="4.85546875" style="664" customWidth="1"/>
    <col min="10754" max="10754" width="1.7109375" style="664" customWidth="1"/>
    <col min="10755" max="10755" width="55" style="664" customWidth="1"/>
    <col min="10756" max="10756" width="20.140625" style="664" customWidth="1"/>
    <col min="10757" max="10760" width="21.42578125" style="664" customWidth="1"/>
    <col min="10761" max="11008" width="12.5703125" style="664"/>
    <col min="11009" max="11009" width="4.85546875" style="664" customWidth="1"/>
    <col min="11010" max="11010" width="1.7109375" style="664" customWidth="1"/>
    <col min="11011" max="11011" width="55" style="664" customWidth="1"/>
    <col min="11012" max="11012" width="20.140625" style="664" customWidth="1"/>
    <col min="11013" max="11016" width="21.42578125" style="664" customWidth="1"/>
    <col min="11017" max="11264" width="12.5703125" style="664"/>
    <col min="11265" max="11265" width="4.85546875" style="664" customWidth="1"/>
    <col min="11266" max="11266" width="1.7109375" style="664" customWidth="1"/>
    <col min="11267" max="11267" width="55" style="664" customWidth="1"/>
    <col min="11268" max="11268" width="20.140625" style="664" customWidth="1"/>
    <col min="11269" max="11272" width="21.42578125" style="664" customWidth="1"/>
    <col min="11273" max="11520" width="12.5703125" style="664"/>
    <col min="11521" max="11521" width="4.85546875" style="664" customWidth="1"/>
    <col min="11522" max="11522" width="1.7109375" style="664" customWidth="1"/>
    <col min="11523" max="11523" width="55" style="664" customWidth="1"/>
    <col min="11524" max="11524" width="20.140625" style="664" customWidth="1"/>
    <col min="11525" max="11528" width="21.42578125" style="664" customWidth="1"/>
    <col min="11529" max="11776" width="12.5703125" style="664"/>
    <col min="11777" max="11777" width="4.85546875" style="664" customWidth="1"/>
    <col min="11778" max="11778" width="1.7109375" style="664" customWidth="1"/>
    <col min="11779" max="11779" width="55" style="664" customWidth="1"/>
    <col min="11780" max="11780" width="20.140625" style="664" customWidth="1"/>
    <col min="11781" max="11784" width="21.42578125" style="664" customWidth="1"/>
    <col min="11785" max="12032" width="12.5703125" style="664"/>
    <col min="12033" max="12033" width="4.85546875" style="664" customWidth="1"/>
    <col min="12034" max="12034" width="1.7109375" style="664" customWidth="1"/>
    <col min="12035" max="12035" width="55" style="664" customWidth="1"/>
    <col min="12036" max="12036" width="20.140625" style="664" customWidth="1"/>
    <col min="12037" max="12040" width="21.42578125" style="664" customWidth="1"/>
    <col min="12041" max="12288" width="12.5703125" style="664"/>
    <col min="12289" max="12289" width="4.85546875" style="664" customWidth="1"/>
    <col min="12290" max="12290" width="1.7109375" style="664" customWidth="1"/>
    <col min="12291" max="12291" width="55" style="664" customWidth="1"/>
    <col min="12292" max="12292" width="20.140625" style="664" customWidth="1"/>
    <col min="12293" max="12296" width="21.42578125" style="664" customWidth="1"/>
    <col min="12297" max="12544" width="12.5703125" style="664"/>
    <col min="12545" max="12545" width="4.85546875" style="664" customWidth="1"/>
    <col min="12546" max="12546" width="1.7109375" style="664" customWidth="1"/>
    <col min="12547" max="12547" width="55" style="664" customWidth="1"/>
    <col min="12548" max="12548" width="20.140625" style="664" customWidth="1"/>
    <col min="12549" max="12552" width="21.42578125" style="664" customWidth="1"/>
    <col min="12553" max="12800" width="12.5703125" style="664"/>
    <col min="12801" max="12801" width="4.85546875" style="664" customWidth="1"/>
    <col min="12802" max="12802" width="1.7109375" style="664" customWidth="1"/>
    <col min="12803" max="12803" width="55" style="664" customWidth="1"/>
    <col min="12804" max="12804" width="20.140625" style="664" customWidth="1"/>
    <col min="12805" max="12808" width="21.42578125" style="664" customWidth="1"/>
    <col min="12809" max="13056" width="12.5703125" style="664"/>
    <col min="13057" max="13057" width="4.85546875" style="664" customWidth="1"/>
    <col min="13058" max="13058" width="1.7109375" style="664" customWidth="1"/>
    <col min="13059" max="13059" width="55" style="664" customWidth="1"/>
    <col min="13060" max="13060" width="20.140625" style="664" customWidth="1"/>
    <col min="13061" max="13064" width="21.42578125" style="664" customWidth="1"/>
    <col min="13065" max="13312" width="12.5703125" style="664"/>
    <col min="13313" max="13313" width="4.85546875" style="664" customWidth="1"/>
    <col min="13314" max="13314" width="1.7109375" style="664" customWidth="1"/>
    <col min="13315" max="13315" width="55" style="664" customWidth="1"/>
    <col min="13316" max="13316" width="20.140625" style="664" customWidth="1"/>
    <col min="13317" max="13320" width="21.42578125" style="664" customWidth="1"/>
    <col min="13321" max="13568" width="12.5703125" style="664"/>
    <col min="13569" max="13569" width="4.85546875" style="664" customWidth="1"/>
    <col min="13570" max="13570" width="1.7109375" style="664" customWidth="1"/>
    <col min="13571" max="13571" width="55" style="664" customWidth="1"/>
    <col min="13572" max="13572" width="20.140625" style="664" customWidth="1"/>
    <col min="13573" max="13576" width="21.42578125" style="664" customWidth="1"/>
    <col min="13577" max="13824" width="12.5703125" style="664"/>
    <col min="13825" max="13825" width="4.85546875" style="664" customWidth="1"/>
    <col min="13826" max="13826" width="1.7109375" style="664" customWidth="1"/>
    <col min="13827" max="13827" width="55" style="664" customWidth="1"/>
    <col min="13828" max="13828" width="20.140625" style="664" customWidth="1"/>
    <col min="13829" max="13832" width="21.42578125" style="664" customWidth="1"/>
    <col min="13833" max="14080" width="12.5703125" style="664"/>
    <col min="14081" max="14081" width="4.85546875" style="664" customWidth="1"/>
    <col min="14082" max="14082" width="1.7109375" style="664" customWidth="1"/>
    <col min="14083" max="14083" width="55" style="664" customWidth="1"/>
    <col min="14084" max="14084" width="20.140625" style="664" customWidth="1"/>
    <col min="14085" max="14088" width="21.42578125" style="664" customWidth="1"/>
    <col min="14089" max="14336" width="12.5703125" style="664"/>
    <col min="14337" max="14337" width="4.85546875" style="664" customWidth="1"/>
    <col min="14338" max="14338" width="1.7109375" style="664" customWidth="1"/>
    <col min="14339" max="14339" width="55" style="664" customWidth="1"/>
    <col min="14340" max="14340" width="20.140625" style="664" customWidth="1"/>
    <col min="14341" max="14344" width="21.42578125" style="664" customWidth="1"/>
    <col min="14345" max="14592" width="12.5703125" style="664"/>
    <col min="14593" max="14593" width="4.85546875" style="664" customWidth="1"/>
    <col min="14594" max="14594" width="1.7109375" style="664" customWidth="1"/>
    <col min="14595" max="14595" width="55" style="664" customWidth="1"/>
    <col min="14596" max="14596" width="20.140625" style="664" customWidth="1"/>
    <col min="14597" max="14600" width="21.42578125" style="664" customWidth="1"/>
    <col min="14601" max="14848" width="12.5703125" style="664"/>
    <col min="14849" max="14849" width="4.85546875" style="664" customWidth="1"/>
    <col min="14850" max="14850" width="1.7109375" style="664" customWidth="1"/>
    <col min="14851" max="14851" width="55" style="664" customWidth="1"/>
    <col min="14852" max="14852" width="20.140625" style="664" customWidth="1"/>
    <col min="14853" max="14856" width="21.42578125" style="664" customWidth="1"/>
    <col min="14857" max="15104" width="12.5703125" style="664"/>
    <col min="15105" max="15105" width="4.85546875" style="664" customWidth="1"/>
    <col min="15106" max="15106" width="1.7109375" style="664" customWidth="1"/>
    <col min="15107" max="15107" width="55" style="664" customWidth="1"/>
    <col min="15108" max="15108" width="20.140625" style="664" customWidth="1"/>
    <col min="15109" max="15112" width="21.42578125" style="664" customWidth="1"/>
    <col min="15113" max="15360" width="12.5703125" style="664"/>
    <col min="15361" max="15361" width="4.85546875" style="664" customWidth="1"/>
    <col min="15362" max="15362" width="1.7109375" style="664" customWidth="1"/>
    <col min="15363" max="15363" width="55" style="664" customWidth="1"/>
    <col min="15364" max="15364" width="20.140625" style="664" customWidth="1"/>
    <col min="15365" max="15368" width="21.42578125" style="664" customWidth="1"/>
    <col min="15369" max="15616" width="12.5703125" style="664"/>
    <col min="15617" max="15617" width="4.85546875" style="664" customWidth="1"/>
    <col min="15618" max="15618" width="1.7109375" style="664" customWidth="1"/>
    <col min="15619" max="15619" width="55" style="664" customWidth="1"/>
    <col min="15620" max="15620" width="20.140625" style="664" customWidth="1"/>
    <col min="15621" max="15624" width="21.42578125" style="664" customWidth="1"/>
    <col min="15625" max="15872" width="12.5703125" style="664"/>
    <col min="15873" max="15873" width="4.85546875" style="664" customWidth="1"/>
    <col min="15874" max="15874" width="1.7109375" style="664" customWidth="1"/>
    <col min="15875" max="15875" width="55" style="664" customWidth="1"/>
    <col min="15876" max="15876" width="20.140625" style="664" customWidth="1"/>
    <col min="15877" max="15880" width="21.42578125" style="664" customWidth="1"/>
    <col min="15881" max="16128" width="12.5703125" style="664"/>
    <col min="16129" max="16129" width="4.85546875" style="664" customWidth="1"/>
    <col min="16130" max="16130" width="1.7109375" style="664" customWidth="1"/>
    <col min="16131" max="16131" width="55" style="664" customWidth="1"/>
    <col min="16132" max="16132" width="20.140625" style="664" customWidth="1"/>
    <col min="16133" max="16136" width="21.42578125" style="664" customWidth="1"/>
    <col min="16137" max="16384" width="12.5703125" style="664"/>
  </cols>
  <sheetData>
    <row r="1" spans="1:30" ht="16.5" customHeight="1">
      <c r="A1" s="1639" t="s">
        <v>625</v>
      </c>
      <c r="B1" s="1639"/>
      <c r="C1" s="1639"/>
      <c r="D1" s="662"/>
      <c r="E1" s="662"/>
      <c r="F1" s="662"/>
      <c r="G1" s="663"/>
      <c r="H1" s="663"/>
    </row>
    <row r="2" spans="1:30" ht="15.75" customHeight="1">
      <c r="A2" s="1640" t="s">
        <v>626</v>
      </c>
      <c r="B2" s="1640"/>
      <c r="C2" s="1640"/>
      <c r="D2" s="1640"/>
      <c r="E2" s="1640"/>
      <c r="F2" s="1640"/>
      <c r="G2" s="1640"/>
      <c r="H2" s="1640"/>
    </row>
    <row r="3" spans="1:30" ht="12" customHeight="1">
      <c r="A3" s="662"/>
      <c r="B3" s="662"/>
      <c r="C3" s="665"/>
      <c r="D3" s="666"/>
      <c r="E3" s="666"/>
      <c r="F3" s="666"/>
      <c r="G3" s="667"/>
      <c r="H3" s="667"/>
    </row>
    <row r="4" spans="1:30" ht="15" customHeight="1">
      <c r="A4" s="668"/>
      <c r="B4" s="668"/>
      <c r="C4" s="665"/>
      <c r="D4" s="666"/>
      <c r="E4" s="666"/>
      <c r="F4" s="666"/>
      <c r="G4" s="667"/>
      <c r="H4" s="669" t="s">
        <v>2</v>
      </c>
    </row>
    <row r="5" spans="1:30" ht="16.5" customHeight="1">
      <c r="A5" s="670"/>
      <c r="B5" s="663"/>
      <c r="C5" s="671"/>
      <c r="D5" s="1641" t="s">
        <v>586</v>
      </c>
      <c r="E5" s="1642"/>
      <c r="F5" s="1643"/>
      <c r="G5" s="1644" t="s">
        <v>587</v>
      </c>
      <c r="H5" s="1645"/>
    </row>
    <row r="6" spans="1:30" ht="15" customHeight="1">
      <c r="A6" s="672"/>
      <c r="B6" s="663"/>
      <c r="C6" s="673"/>
      <c r="D6" s="1632" t="s">
        <v>906</v>
      </c>
      <c r="E6" s="1633"/>
      <c r="F6" s="1634"/>
      <c r="G6" s="1613" t="s">
        <v>906</v>
      </c>
      <c r="H6" s="1615"/>
      <c r="K6" s="674" t="s">
        <v>4</v>
      </c>
      <c r="L6" s="674" t="s">
        <v>4</v>
      </c>
      <c r="M6" s="674" t="s">
        <v>4</v>
      </c>
      <c r="N6" s="674" t="s">
        <v>4</v>
      </c>
      <c r="W6" s="674" t="s">
        <v>4</v>
      </c>
      <c r="X6" s="674" t="s">
        <v>4</v>
      </c>
      <c r="Y6" s="674" t="s">
        <v>4</v>
      </c>
      <c r="Z6" s="674" t="s">
        <v>4</v>
      </c>
    </row>
    <row r="7" spans="1:30" ht="15.75">
      <c r="A7" s="672"/>
      <c r="B7" s="663"/>
      <c r="C7" s="675" t="s">
        <v>3</v>
      </c>
      <c r="D7" s="676"/>
      <c r="E7" s="677" t="s">
        <v>588</v>
      </c>
      <c r="F7" s="678"/>
      <c r="G7" s="679" t="s">
        <v>4</v>
      </c>
      <c r="H7" s="680" t="s">
        <v>4</v>
      </c>
    </row>
    <row r="8" spans="1:30" ht="14.25" customHeight="1">
      <c r="A8" s="672"/>
      <c r="B8" s="663"/>
      <c r="C8" s="681"/>
      <c r="D8" s="682"/>
      <c r="E8" s="683"/>
      <c r="F8" s="684" t="s">
        <v>588</v>
      </c>
      <c r="G8" s="685" t="s">
        <v>589</v>
      </c>
      <c r="H8" s="680" t="s">
        <v>590</v>
      </c>
      <c r="K8" s="674" t="s">
        <v>4</v>
      </c>
      <c r="L8" s="674" t="s">
        <v>4</v>
      </c>
      <c r="M8" s="674" t="s">
        <v>4</v>
      </c>
      <c r="N8" s="674" t="s">
        <v>4</v>
      </c>
      <c r="W8" s="674" t="s">
        <v>4</v>
      </c>
      <c r="X8" s="674" t="s">
        <v>4</v>
      </c>
      <c r="Y8" s="674" t="s">
        <v>4</v>
      </c>
      <c r="Z8" s="674" t="s">
        <v>4</v>
      </c>
    </row>
    <row r="9" spans="1:30" ht="14.25" customHeight="1">
      <c r="A9" s="672"/>
      <c r="B9" s="663"/>
      <c r="C9" s="686"/>
      <c r="D9" s="687" t="s">
        <v>591</v>
      </c>
      <c r="E9" s="688" t="s">
        <v>592</v>
      </c>
      <c r="F9" s="689" t="s">
        <v>593</v>
      </c>
      <c r="G9" s="685" t="s">
        <v>594</v>
      </c>
      <c r="H9" s="680" t="s">
        <v>595</v>
      </c>
    </row>
    <row r="10" spans="1:30" ht="14.25" customHeight="1">
      <c r="A10" s="690"/>
      <c r="B10" s="668"/>
      <c r="C10" s="691"/>
      <c r="D10" s="692"/>
      <c r="E10" s="693"/>
      <c r="F10" s="689" t="s">
        <v>596</v>
      </c>
      <c r="G10" s="694" t="s">
        <v>597</v>
      </c>
      <c r="H10" s="695"/>
      <c r="K10" s="674" t="s">
        <v>4</v>
      </c>
      <c r="L10" s="674" t="s">
        <v>4</v>
      </c>
      <c r="M10" s="674" t="s">
        <v>4</v>
      </c>
      <c r="N10" s="674" t="s">
        <v>4</v>
      </c>
      <c r="W10" s="674" t="s">
        <v>4</v>
      </c>
      <c r="X10" s="674" t="s">
        <v>4</v>
      </c>
      <c r="Y10" s="674" t="s">
        <v>4</v>
      </c>
      <c r="Z10" s="674" t="s">
        <v>4</v>
      </c>
    </row>
    <row r="11" spans="1:30" ht="9.9499999999999993" customHeight="1">
      <c r="A11" s="696"/>
      <c r="B11" s="697"/>
      <c r="C11" s="698" t="s">
        <v>455</v>
      </c>
      <c r="D11" s="699">
        <v>2</v>
      </c>
      <c r="E11" s="700">
        <v>3</v>
      </c>
      <c r="F11" s="700">
        <v>4</v>
      </c>
      <c r="G11" s="701">
        <v>5</v>
      </c>
      <c r="H11" s="702">
        <v>6</v>
      </c>
    </row>
    <row r="12" spans="1:30" ht="15.75" customHeight="1">
      <c r="A12" s="670"/>
      <c r="B12" s="703"/>
      <c r="C12" s="704" t="s">
        <v>4</v>
      </c>
      <c r="D12" s="705" t="s">
        <v>4</v>
      </c>
      <c r="E12" s="706" t="s">
        <v>124</v>
      </c>
      <c r="F12" s="707"/>
      <c r="G12" s="708" t="s">
        <v>4</v>
      </c>
      <c r="H12" s="709" t="s">
        <v>124</v>
      </c>
      <c r="K12" s="674" t="s">
        <v>4</v>
      </c>
      <c r="L12" s="674" t="s">
        <v>4</v>
      </c>
      <c r="M12" s="674" t="s">
        <v>4</v>
      </c>
      <c r="N12" s="674" t="s">
        <v>4</v>
      </c>
      <c r="W12" s="674" t="s">
        <v>4</v>
      </c>
      <c r="X12" s="674" t="s">
        <v>4</v>
      </c>
      <c r="Y12" s="674" t="s">
        <v>4</v>
      </c>
      <c r="Z12" s="674" t="s">
        <v>4</v>
      </c>
    </row>
    <row r="13" spans="1:30" ht="15.75">
      <c r="A13" s="1635" t="s">
        <v>40</v>
      </c>
      <c r="B13" s="1636"/>
      <c r="C13" s="1637"/>
      <c r="D13" s="1191">
        <v>83240829.239999995</v>
      </c>
      <c r="E13" s="1192">
        <v>641456.88000000012</v>
      </c>
      <c r="F13" s="1192">
        <v>457</v>
      </c>
      <c r="G13" s="1193">
        <v>636284.10000000009</v>
      </c>
      <c r="H13" s="1194">
        <v>5172.78</v>
      </c>
    </row>
    <row r="14" spans="1:30" s="712" customFormat="1" ht="24" customHeight="1">
      <c r="A14" s="1190">
        <v>2</v>
      </c>
      <c r="B14" s="710" t="s">
        <v>47</v>
      </c>
      <c r="C14" s="711" t="s">
        <v>627</v>
      </c>
      <c r="D14" s="1195">
        <v>6966241.2299999967</v>
      </c>
      <c r="E14" s="1196">
        <v>1947</v>
      </c>
      <c r="F14" s="1196">
        <v>0</v>
      </c>
      <c r="G14" s="1197">
        <v>1947</v>
      </c>
      <c r="H14" s="1198">
        <v>0</v>
      </c>
      <c r="I14" s="664"/>
      <c r="J14" s="664"/>
      <c r="K14" s="674" t="s">
        <v>4</v>
      </c>
      <c r="L14" s="674" t="s">
        <v>4</v>
      </c>
      <c r="M14" s="674" t="s">
        <v>4</v>
      </c>
      <c r="N14" s="674" t="s">
        <v>4</v>
      </c>
      <c r="O14" s="664"/>
      <c r="P14" s="664"/>
      <c r="Q14" s="664"/>
      <c r="R14" s="664"/>
      <c r="S14" s="664"/>
      <c r="T14" s="664"/>
      <c r="U14" s="664"/>
      <c r="V14" s="664"/>
      <c r="W14" s="674" t="s">
        <v>4</v>
      </c>
      <c r="X14" s="674" t="s">
        <v>4</v>
      </c>
      <c r="Y14" s="674" t="s">
        <v>4</v>
      </c>
      <c r="Z14" s="674" t="s">
        <v>4</v>
      </c>
      <c r="AA14" s="664"/>
      <c r="AB14" s="664"/>
      <c r="AC14" s="664"/>
      <c r="AD14" s="664"/>
    </row>
    <row r="15" spans="1:30" s="712" customFormat="1" ht="24" customHeight="1">
      <c r="A15" s="1190">
        <v>4</v>
      </c>
      <c r="B15" s="710" t="s">
        <v>47</v>
      </c>
      <c r="C15" s="711" t="s">
        <v>628</v>
      </c>
      <c r="D15" s="1195">
        <v>7235499.1000000015</v>
      </c>
      <c r="E15" s="1196">
        <v>0</v>
      </c>
      <c r="F15" s="1196">
        <v>0</v>
      </c>
      <c r="G15" s="1197">
        <v>0</v>
      </c>
      <c r="H15" s="1198">
        <v>0</v>
      </c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</row>
    <row r="16" spans="1:30" s="712" customFormat="1" ht="24" customHeight="1">
      <c r="A16" s="1190">
        <v>6</v>
      </c>
      <c r="B16" s="710" t="s">
        <v>47</v>
      </c>
      <c r="C16" s="711" t="s">
        <v>629</v>
      </c>
      <c r="D16" s="1195">
        <v>3513114.63</v>
      </c>
      <c r="E16" s="1196">
        <v>16906.259999999998</v>
      </c>
      <c r="F16" s="1196">
        <v>0</v>
      </c>
      <c r="G16" s="1197">
        <v>16906.259999999998</v>
      </c>
      <c r="H16" s="1198">
        <v>0</v>
      </c>
      <c r="I16" s="664"/>
      <c r="J16" s="664"/>
      <c r="K16" s="674" t="s">
        <v>4</v>
      </c>
      <c r="L16" s="674" t="s">
        <v>4</v>
      </c>
      <c r="M16" s="674" t="s">
        <v>4</v>
      </c>
      <c r="N16" s="674" t="s">
        <v>4</v>
      </c>
      <c r="O16" s="664"/>
      <c r="P16" s="664"/>
      <c r="Q16" s="664"/>
      <c r="R16" s="664"/>
      <c r="S16" s="664"/>
      <c r="T16" s="664"/>
      <c r="U16" s="664"/>
      <c r="V16" s="664"/>
      <c r="W16" s="674" t="s">
        <v>4</v>
      </c>
      <c r="X16" s="674" t="s">
        <v>4</v>
      </c>
      <c r="Y16" s="674" t="s">
        <v>4</v>
      </c>
      <c r="Z16" s="674" t="s">
        <v>4</v>
      </c>
      <c r="AA16" s="664"/>
      <c r="AB16" s="664"/>
      <c r="AC16" s="664"/>
      <c r="AD16" s="664"/>
    </row>
    <row r="17" spans="1:30" s="712" customFormat="1" ht="24" customHeight="1">
      <c r="A17" s="1190">
        <v>8</v>
      </c>
      <c r="B17" s="710" t="s">
        <v>47</v>
      </c>
      <c r="C17" s="711" t="s">
        <v>630</v>
      </c>
      <c r="D17" s="1195">
        <v>648316.87999999989</v>
      </c>
      <c r="E17" s="1196">
        <v>0</v>
      </c>
      <c r="F17" s="1196">
        <v>0</v>
      </c>
      <c r="G17" s="1197">
        <v>0</v>
      </c>
      <c r="H17" s="1198">
        <v>0</v>
      </c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</row>
    <row r="18" spans="1:30" s="712" customFormat="1" ht="24" customHeight="1">
      <c r="A18" s="1190">
        <v>10</v>
      </c>
      <c r="B18" s="710" t="s">
        <v>47</v>
      </c>
      <c r="C18" s="711" t="s">
        <v>631</v>
      </c>
      <c r="D18" s="1195">
        <v>5023541.8400000008</v>
      </c>
      <c r="E18" s="1196">
        <v>4651</v>
      </c>
      <c r="F18" s="1196">
        <v>0</v>
      </c>
      <c r="G18" s="1197">
        <v>4651</v>
      </c>
      <c r="H18" s="1198">
        <v>0</v>
      </c>
      <c r="I18" s="664"/>
      <c r="J18" s="664"/>
      <c r="K18" s="674" t="s">
        <v>4</v>
      </c>
      <c r="L18" s="674" t="s">
        <v>4</v>
      </c>
      <c r="M18" s="674" t="s">
        <v>4</v>
      </c>
      <c r="N18" s="674" t="s">
        <v>4</v>
      </c>
      <c r="O18" s="664"/>
      <c r="P18" s="664"/>
      <c r="Q18" s="664"/>
      <c r="R18" s="664"/>
      <c r="S18" s="664"/>
      <c r="T18" s="664"/>
      <c r="U18" s="664"/>
      <c r="V18" s="664"/>
      <c r="W18" s="674" t="s">
        <v>4</v>
      </c>
      <c r="X18" s="674" t="s">
        <v>4</v>
      </c>
      <c r="Y18" s="674" t="s">
        <v>4</v>
      </c>
      <c r="Z18" s="674" t="s">
        <v>4</v>
      </c>
      <c r="AA18" s="664"/>
      <c r="AB18" s="664"/>
      <c r="AC18" s="664"/>
      <c r="AD18" s="664"/>
    </row>
    <row r="19" spans="1:30" s="712" customFormat="1" ht="24" customHeight="1">
      <c r="A19" s="1190">
        <v>12</v>
      </c>
      <c r="B19" s="710" t="s">
        <v>47</v>
      </c>
      <c r="C19" s="711" t="s">
        <v>632</v>
      </c>
      <c r="D19" s="1195">
        <v>12622913.060000002</v>
      </c>
      <c r="E19" s="1196">
        <v>580714.81000000006</v>
      </c>
      <c r="F19" s="1196">
        <v>457</v>
      </c>
      <c r="G19" s="1197">
        <v>575542.03</v>
      </c>
      <c r="H19" s="1198">
        <v>5172.78</v>
      </c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4"/>
      <c r="AB19" s="664"/>
      <c r="AC19" s="664"/>
      <c r="AD19" s="664"/>
    </row>
    <row r="20" spans="1:30" s="712" customFormat="1" ht="24" customHeight="1">
      <c r="A20" s="1190">
        <v>14</v>
      </c>
      <c r="B20" s="710" t="s">
        <v>47</v>
      </c>
      <c r="C20" s="711" t="s">
        <v>633</v>
      </c>
      <c r="D20" s="1195">
        <v>7097823.0699999994</v>
      </c>
      <c r="E20" s="1196">
        <v>35437.81</v>
      </c>
      <c r="F20" s="1196">
        <v>0</v>
      </c>
      <c r="G20" s="1197">
        <v>35437.81</v>
      </c>
      <c r="H20" s="1198">
        <v>0</v>
      </c>
      <c r="I20" s="664"/>
      <c r="J20" s="664"/>
      <c r="K20" s="674" t="s">
        <v>4</v>
      </c>
      <c r="L20" s="674" t="s">
        <v>4</v>
      </c>
      <c r="M20" s="674" t="s">
        <v>4</v>
      </c>
      <c r="N20" s="674" t="s">
        <v>4</v>
      </c>
      <c r="O20" s="664"/>
      <c r="P20" s="664"/>
      <c r="Q20" s="664"/>
      <c r="R20" s="664"/>
      <c r="S20" s="664"/>
      <c r="T20" s="664"/>
      <c r="U20" s="664"/>
      <c r="V20" s="664"/>
      <c r="W20" s="674" t="s">
        <v>4</v>
      </c>
      <c r="X20" s="674" t="s">
        <v>4</v>
      </c>
      <c r="Y20" s="674" t="s">
        <v>4</v>
      </c>
      <c r="Z20" s="674" t="s">
        <v>4</v>
      </c>
      <c r="AA20" s="664"/>
      <c r="AB20" s="664"/>
      <c r="AC20" s="664"/>
      <c r="AD20" s="664"/>
    </row>
    <row r="21" spans="1:30" s="712" customFormat="1" ht="24" customHeight="1">
      <c r="A21" s="1190">
        <v>16</v>
      </c>
      <c r="B21" s="710" t="s">
        <v>47</v>
      </c>
      <c r="C21" s="711" t="s">
        <v>634</v>
      </c>
      <c r="D21" s="1195">
        <v>3129765.1400000006</v>
      </c>
      <c r="E21" s="1196">
        <v>0</v>
      </c>
      <c r="F21" s="1196">
        <v>0</v>
      </c>
      <c r="G21" s="1197">
        <v>0</v>
      </c>
      <c r="H21" s="1198">
        <v>0</v>
      </c>
      <c r="I21" s="664"/>
      <c r="J21" s="664"/>
      <c r="K21" s="664"/>
      <c r="L21" s="664"/>
      <c r="M21" s="664"/>
      <c r="N21" s="664"/>
      <c r="O21" s="664"/>
      <c r="P21" s="664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A21" s="664"/>
      <c r="AB21" s="664"/>
      <c r="AC21" s="664"/>
      <c r="AD21" s="664"/>
    </row>
    <row r="22" spans="1:30" s="712" customFormat="1" ht="24" customHeight="1">
      <c r="A22" s="1190">
        <v>18</v>
      </c>
      <c r="B22" s="710" t="s">
        <v>47</v>
      </c>
      <c r="C22" s="711" t="s">
        <v>635</v>
      </c>
      <c r="D22" s="1195">
        <v>8020012.6500000004</v>
      </c>
      <c r="E22" s="1196">
        <v>0</v>
      </c>
      <c r="F22" s="1196">
        <v>0</v>
      </c>
      <c r="G22" s="1197">
        <v>0</v>
      </c>
      <c r="H22" s="1198">
        <v>0</v>
      </c>
      <c r="I22" s="664"/>
      <c r="J22" s="664"/>
      <c r="K22" s="674" t="s">
        <v>4</v>
      </c>
      <c r="L22" s="674" t="s">
        <v>4</v>
      </c>
      <c r="M22" s="674" t="s">
        <v>4</v>
      </c>
      <c r="N22" s="674" t="s">
        <v>4</v>
      </c>
      <c r="O22" s="664"/>
      <c r="P22" s="664"/>
      <c r="Q22" s="664"/>
      <c r="R22" s="664"/>
      <c r="S22" s="664"/>
      <c r="T22" s="664"/>
      <c r="U22" s="664"/>
      <c r="V22" s="664"/>
      <c r="W22" s="674" t="s">
        <v>4</v>
      </c>
      <c r="X22" s="674" t="s">
        <v>4</v>
      </c>
      <c r="Y22" s="674" t="s">
        <v>4</v>
      </c>
      <c r="Z22" s="674" t="s">
        <v>4</v>
      </c>
      <c r="AA22" s="664"/>
      <c r="AB22" s="664"/>
      <c r="AC22" s="664"/>
      <c r="AD22" s="664"/>
    </row>
    <row r="23" spans="1:30" s="712" customFormat="1" ht="24" customHeight="1">
      <c r="A23" s="1190">
        <v>20</v>
      </c>
      <c r="B23" s="710" t="s">
        <v>47</v>
      </c>
      <c r="C23" s="711" t="s">
        <v>636</v>
      </c>
      <c r="D23" s="1195">
        <v>3004453.6400000006</v>
      </c>
      <c r="E23" s="1196">
        <v>0</v>
      </c>
      <c r="F23" s="1196">
        <v>0</v>
      </c>
      <c r="G23" s="1197">
        <v>0</v>
      </c>
      <c r="H23" s="1198">
        <v>0</v>
      </c>
      <c r="I23" s="664"/>
      <c r="J23" s="664"/>
      <c r="K23" s="664"/>
      <c r="L23" s="664"/>
      <c r="M23" s="664"/>
      <c r="N23" s="664"/>
      <c r="O23" s="664"/>
      <c r="P23" s="664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A23" s="664"/>
      <c r="AB23" s="664"/>
      <c r="AC23" s="664"/>
      <c r="AD23" s="664"/>
    </row>
    <row r="24" spans="1:30" ht="24" customHeight="1">
      <c r="A24" s="1190">
        <v>22</v>
      </c>
      <c r="B24" s="710" t="s">
        <v>47</v>
      </c>
      <c r="C24" s="711" t="s">
        <v>637</v>
      </c>
      <c r="D24" s="1195">
        <v>5715923.1500000013</v>
      </c>
      <c r="E24" s="1196">
        <v>0</v>
      </c>
      <c r="F24" s="1196">
        <v>0</v>
      </c>
      <c r="G24" s="1197">
        <v>0</v>
      </c>
      <c r="H24" s="1198">
        <v>0</v>
      </c>
      <c r="K24" s="674" t="s">
        <v>4</v>
      </c>
      <c r="L24" s="674" t="s">
        <v>4</v>
      </c>
      <c r="M24" s="674" t="s">
        <v>4</v>
      </c>
      <c r="N24" s="674" t="s">
        <v>4</v>
      </c>
      <c r="W24" s="674" t="s">
        <v>4</v>
      </c>
      <c r="X24" s="674" t="s">
        <v>4</v>
      </c>
      <c r="Y24" s="674" t="s">
        <v>4</v>
      </c>
      <c r="Z24" s="674" t="s">
        <v>4</v>
      </c>
    </row>
    <row r="25" spans="1:30" s="712" customFormat="1" ht="24" customHeight="1">
      <c r="A25" s="1190">
        <v>24</v>
      </c>
      <c r="B25" s="710" t="s">
        <v>47</v>
      </c>
      <c r="C25" s="711" t="s">
        <v>638</v>
      </c>
      <c r="D25" s="1195">
        <v>3395841.2799999993</v>
      </c>
      <c r="E25" s="1196">
        <v>1800</v>
      </c>
      <c r="F25" s="1196">
        <v>0</v>
      </c>
      <c r="G25" s="1197">
        <v>1800</v>
      </c>
      <c r="H25" s="1198">
        <v>0</v>
      </c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</row>
    <row r="26" spans="1:30" s="713" customFormat="1" ht="24" customHeight="1">
      <c r="A26" s="1190">
        <v>26</v>
      </c>
      <c r="B26" s="710" t="s">
        <v>47</v>
      </c>
      <c r="C26" s="711" t="s">
        <v>639</v>
      </c>
      <c r="D26" s="1195">
        <v>1666118.04</v>
      </c>
      <c r="E26" s="1196">
        <v>0</v>
      </c>
      <c r="F26" s="1196">
        <v>0</v>
      </c>
      <c r="G26" s="1197">
        <v>0</v>
      </c>
      <c r="H26" s="1198">
        <v>0</v>
      </c>
      <c r="I26" s="664"/>
      <c r="J26" s="664"/>
      <c r="K26" s="674" t="s">
        <v>4</v>
      </c>
      <c r="L26" s="674" t="s">
        <v>4</v>
      </c>
      <c r="M26" s="674" t="s">
        <v>4</v>
      </c>
      <c r="N26" s="674" t="s">
        <v>4</v>
      </c>
      <c r="O26" s="664"/>
      <c r="P26" s="664"/>
      <c r="Q26" s="664"/>
      <c r="R26" s="664"/>
      <c r="S26" s="664"/>
      <c r="T26" s="664"/>
      <c r="U26" s="664"/>
      <c r="V26" s="664"/>
      <c r="W26" s="674" t="s">
        <v>4</v>
      </c>
      <c r="X26" s="674" t="s">
        <v>4</v>
      </c>
      <c r="Y26" s="674" t="s">
        <v>4</v>
      </c>
      <c r="Z26" s="674" t="s">
        <v>4</v>
      </c>
      <c r="AA26" s="664"/>
      <c r="AB26" s="664"/>
      <c r="AC26" s="664"/>
      <c r="AD26" s="664"/>
    </row>
    <row r="27" spans="1:30" s="714" customFormat="1" ht="24" customHeight="1">
      <c r="A27" s="1190">
        <v>28</v>
      </c>
      <c r="B27" s="710" t="s">
        <v>47</v>
      </c>
      <c r="C27" s="711" t="s">
        <v>640</v>
      </c>
      <c r="D27" s="1195">
        <v>3701313.8700000006</v>
      </c>
      <c r="E27" s="1196">
        <v>0</v>
      </c>
      <c r="F27" s="1196">
        <v>0</v>
      </c>
      <c r="G27" s="1197">
        <v>0</v>
      </c>
      <c r="H27" s="1198">
        <v>0</v>
      </c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</row>
    <row r="28" spans="1:30" s="714" customFormat="1" ht="24" customHeight="1">
      <c r="A28" s="1190">
        <v>30</v>
      </c>
      <c r="B28" s="710" t="s">
        <v>47</v>
      </c>
      <c r="C28" s="711" t="s">
        <v>641</v>
      </c>
      <c r="D28" s="1195">
        <v>10058188.060000001</v>
      </c>
      <c r="E28" s="1196">
        <v>0</v>
      </c>
      <c r="F28" s="1196">
        <v>0</v>
      </c>
      <c r="G28" s="1197">
        <v>0</v>
      </c>
      <c r="H28" s="1198">
        <v>0</v>
      </c>
      <c r="I28" s="664"/>
      <c r="J28" s="664"/>
      <c r="K28" s="674" t="s">
        <v>4</v>
      </c>
      <c r="L28" s="674" t="s">
        <v>4</v>
      </c>
      <c r="M28" s="674" t="s">
        <v>4</v>
      </c>
      <c r="N28" s="674" t="s">
        <v>4</v>
      </c>
      <c r="O28" s="664"/>
      <c r="P28" s="664"/>
      <c r="Q28" s="664"/>
      <c r="R28" s="664"/>
      <c r="S28" s="664"/>
      <c r="T28" s="664"/>
      <c r="U28" s="664"/>
      <c r="V28" s="664"/>
      <c r="W28" s="674" t="s">
        <v>4</v>
      </c>
      <c r="X28" s="674" t="s">
        <v>4</v>
      </c>
      <c r="Y28" s="674" t="s">
        <v>4</v>
      </c>
      <c r="Z28" s="674" t="s">
        <v>4</v>
      </c>
      <c r="AA28" s="664"/>
      <c r="AB28" s="664"/>
      <c r="AC28" s="664"/>
      <c r="AD28" s="664"/>
    </row>
    <row r="29" spans="1:30" s="714" customFormat="1" ht="24" customHeight="1">
      <c r="A29" s="1190">
        <v>32</v>
      </c>
      <c r="B29" s="710" t="s">
        <v>47</v>
      </c>
      <c r="C29" s="711" t="s">
        <v>642</v>
      </c>
      <c r="D29" s="1195">
        <v>1441763.5999999996</v>
      </c>
      <c r="E29" s="1196">
        <v>0</v>
      </c>
      <c r="F29" s="1196">
        <v>0</v>
      </c>
      <c r="G29" s="1197">
        <v>0</v>
      </c>
      <c r="H29" s="1198">
        <v>0</v>
      </c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</row>
    <row r="30" spans="1:30" s="712" customFormat="1" ht="19.5" customHeight="1">
      <c r="A30" s="715" t="s">
        <v>4</v>
      </c>
      <c r="B30" s="716"/>
      <c r="C30" s="715"/>
      <c r="D30" s="717" t="s">
        <v>4</v>
      </c>
      <c r="E30" s="717" t="s">
        <v>4</v>
      </c>
      <c r="F30" s="717" t="s">
        <v>4</v>
      </c>
      <c r="G30" s="718" t="s">
        <v>4</v>
      </c>
      <c r="H30" s="717" t="s">
        <v>4</v>
      </c>
      <c r="I30" s="664"/>
      <c r="J30" s="664"/>
      <c r="K30" s="674" t="s">
        <v>4</v>
      </c>
      <c r="L30" s="674" t="s">
        <v>4</v>
      </c>
      <c r="M30" s="674" t="s">
        <v>4</v>
      </c>
      <c r="N30" s="674" t="s">
        <v>4</v>
      </c>
      <c r="O30" s="664"/>
      <c r="P30" s="664"/>
      <c r="Q30" s="664"/>
      <c r="R30" s="664"/>
      <c r="S30" s="664"/>
      <c r="T30" s="664"/>
      <c r="U30" s="664"/>
      <c r="V30" s="664"/>
      <c r="W30" s="674" t="s">
        <v>4</v>
      </c>
      <c r="X30" s="674" t="s">
        <v>4</v>
      </c>
      <c r="Y30" s="674" t="s">
        <v>4</v>
      </c>
      <c r="Z30" s="674" t="s">
        <v>4</v>
      </c>
      <c r="AA30" s="664"/>
      <c r="AB30" s="664"/>
      <c r="AC30" s="664"/>
      <c r="AD30" s="664"/>
    </row>
    <row r="31" spans="1:30" ht="27" customHeight="1">
      <c r="A31" s="662"/>
      <c r="B31" s="1638" t="s">
        <v>4</v>
      </c>
      <c r="C31" s="1638"/>
      <c r="D31" s="662"/>
      <c r="E31" s="662"/>
      <c r="F31" s="662"/>
      <c r="G31" s="662"/>
      <c r="H31" s="662"/>
    </row>
    <row r="32" spans="1:30">
      <c r="A32" s="662"/>
      <c r="B32" s="662"/>
      <c r="C32" s="662"/>
      <c r="D32" s="662"/>
      <c r="E32" s="662"/>
      <c r="F32" s="662"/>
      <c r="G32" s="662"/>
      <c r="H32" s="662"/>
    </row>
    <row r="33" spans="1:8">
      <c r="A33" s="662"/>
      <c r="B33" s="662"/>
      <c r="C33" s="662"/>
      <c r="D33" s="662"/>
      <c r="E33" s="662"/>
      <c r="F33" s="662"/>
      <c r="G33" s="662"/>
      <c r="H33" s="662"/>
    </row>
    <row r="34" spans="1:8">
      <c r="A34" s="662"/>
      <c r="B34" s="662"/>
      <c r="C34" s="662"/>
      <c r="D34" s="662"/>
      <c r="E34" s="662"/>
      <c r="F34" s="662"/>
      <c r="G34" s="662"/>
      <c r="H34" s="662"/>
    </row>
    <row r="37" spans="1:8">
      <c r="D37" s="719" t="s">
        <v>4</v>
      </c>
    </row>
    <row r="45" spans="1:8">
      <c r="D45" s="720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9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 codeName="Arkusz18"/>
  <dimension ref="A1:K36"/>
  <sheetViews>
    <sheetView showGridLines="0" showZeros="0" zoomScale="75" zoomScaleNormal="75" zoomScaleSheetLayoutView="75" workbookViewId="0">
      <selection activeCell="M49" sqref="M49"/>
    </sheetView>
  </sheetViews>
  <sheetFormatPr defaultColWidth="27.140625" defaultRowHeight="14.25"/>
  <cols>
    <col min="1" max="1" width="5.85546875" style="390" customWidth="1"/>
    <col min="2" max="2" width="53" style="390" customWidth="1"/>
    <col min="3" max="3" width="22.5703125" style="390" customWidth="1"/>
    <col min="4" max="5" width="22.7109375" style="390" customWidth="1"/>
    <col min="6" max="7" width="23.140625" style="390" customWidth="1"/>
    <col min="8" max="16384" width="27.140625" style="390"/>
  </cols>
  <sheetData>
    <row r="1" spans="1:7" ht="15.75">
      <c r="A1" s="1650" t="s">
        <v>532</v>
      </c>
      <c r="B1" s="1650"/>
      <c r="C1" s="1650"/>
      <c r="D1" s="389"/>
    </row>
    <row r="4" spans="1:7" ht="15.75">
      <c r="A4" s="1651" t="s">
        <v>533</v>
      </c>
      <c r="B4" s="1651"/>
      <c r="C4" s="1651"/>
      <c r="D4" s="1651"/>
      <c r="E4" s="1651"/>
      <c r="F4" s="1651"/>
      <c r="G4" s="1122"/>
    </row>
    <row r="5" spans="1:7" ht="15">
      <c r="B5" s="392"/>
      <c r="C5" s="393"/>
      <c r="D5" s="393"/>
      <c r="E5" s="393"/>
      <c r="F5" s="393"/>
      <c r="G5" s="393"/>
    </row>
    <row r="6" spans="1:7" ht="15">
      <c r="F6" s="431" t="s">
        <v>2</v>
      </c>
      <c r="G6" s="431"/>
    </row>
    <row r="7" spans="1:7" ht="15">
      <c r="A7" s="394"/>
      <c r="B7" s="395"/>
      <c r="C7" s="396" t="s">
        <v>233</v>
      </c>
      <c r="D7" s="430" t="s">
        <v>534</v>
      </c>
      <c r="E7" s="427" t="s">
        <v>535</v>
      </c>
      <c r="F7" s="397" t="s">
        <v>536</v>
      </c>
      <c r="G7" s="1199"/>
    </row>
    <row r="8" spans="1:7" ht="15">
      <c r="A8" s="398"/>
      <c r="B8" s="399" t="s">
        <v>3</v>
      </c>
      <c r="C8" s="400" t="s">
        <v>234</v>
      </c>
      <c r="D8" s="426" t="s">
        <v>537</v>
      </c>
      <c r="E8" s="428" t="s">
        <v>538</v>
      </c>
      <c r="F8" s="400" t="s">
        <v>537</v>
      </c>
      <c r="G8" s="1199"/>
    </row>
    <row r="9" spans="1:7" ht="15">
      <c r="A9" s="401"/>
      <c r="B9" s="402"/>
      <c r="C9" s="400" t="s">
        <v>726</v>
      </c>
      <c r="D9" s="426"/>
      <c r="E9" s="428" t="s">
        <v>902</v>
      </c>
      <c r="F9" s="400" t="s">
        <v>539</v>
      </c>
      <c r="G9" s="426"/>
    </row>
    <row r="10" spans="1:7" s="405" customFormat="1" ht="11.25">
      <c r="A10" s="1652" t="s">
        <v>455</v>
      </c>
      <c r="B10" s="1653"/>
      <c r="C10" s="403">
        <v>2</v>
      </c>
      <c r="D10" s="425">
        <v>3</v>
      </c>
      <c r="E10" s="403">
        <v>4</v>
      </c>
      <c r="F10" s="404">
        <v>5</v>
      </c>
      <c r="G10" s="1200"/>
    </row>
    <row r="11" spans="1:7" ht="24" customHeight="1">
      <c r="A11" s="1654" t="s">
        <v>540</v>
      </c>
      <c r="B11" s="1655"/>
      <c r="C11" s="887">
        <v>237500000</v>
      </c>
      <c r="D11" s="888">
        <v>237500000</v>
      </c>
      <c r="E11" s="889">
        <v>116180579</v>
      </c>
      <c r="F11" s="889">
        <v>121319421</v>
      </c>
      <c r="G11" s="1201"/>
    </row>
    <row r="12" spans="1:7" ht="24" customHeight="1">
      <c r="A12" s="1656" t="s">
        <v>541</v>
      </c>
      <c r="B12" s="1657"/>
      <c r="C12" s="887">
        <v>29961892000</v>
      </c>
      <c r="D12" s="888">
        <v>29961892000</v>
      </c>
      <c r="E12" s="889">
        <v>10659244766</v>
      </c>
      <c r="F12" s="889">
        <v>19302647234</v>
      </c>
      <c r="G12" s="888"/>
    </row>
    <row r="13" spans="1:7" ht="18" customHeight="1">
      <c r="A13" s="1648" t="s">
        <v>542</v>
      </c>
      <c r="B13" s="1649"/>
      <c r="C13" s="890" t="s">
        <v>4</v>
      </c>
      <c r="D13" s="891" t="s">
        <v>4</v>
      </c>
      <c r="E13" s="892" t="s">
        <v>4</v>
      </c>
      <c r="F13" s="889" t="s">
        <v>4</v>
      </c>
      <c r="G13" s="1201"/>
    </row>
    <row r="14" spans="1:7" ht="15.75" customHeight="1">
      <c r="A14" s="1648" t="s">
        <v>543</v>
      </c>
      <c r="B14" s="1649"/>
      <c r="C14" s="890">
        <v>11766410000</v>
      </c>
      <c r="D14" s="891">
        <v>11766410000</v>
      </c>
      <c r="E14" s="892">
        <v>5947899789</v>
      </c>
      <c r="F14" s="892">
        <v>5818510211</v>
      </c>
      <c r="G14" s="891"/>
    </row>
    <row r="15" spans="1:7" ht="15.75" customHeight="1">
      <c r="A15" s="1648" t="s">
        <v>544</v>
      </c>
      <c r="B15" s="1649"/>
      <c r="C15" s="890">
        <v>1192933000</v>
      </c>
      <c r="D15" s="891">
        <v>1192933000</v>
      </c>
      <c r="E15" s="892">
        <v>46157528</v>
      </c>
      <c r="F15" s="892">
        <v>1146775472</v>
      </c>
      <c r="G15" s="1202"/>
    </row>
    <row r="16" spans="1:7" ht="15.75" customHeight="1">
      <c r="A16" s="1648" t="s">
        <v>545</v>
      </c>
      <c r="B16" s="1649"/>
      <c r="C16" s="890">
        <v>4721905000</v>
      </c>
      <c r="D16" s="891">
        <v>4721905000</v>
      </c>
      <c r="E16" s="892">
        <v>2370795454</v>
      </c>
      <c r="F16" s="892">
        <v>2351109546</v>
      </c>
      <c r="G16" s="891"/>
    </row>
    <row r="17" spans="1:11" ht="15.75" customHeight="1">
      <c r="A17" s="1648" t="s">
        <v>546</v>
      </c>
      <c r="B17" s="1649"/>
      <c r="C17" s="890">
        <v>3785470000</v>
      </c>
      <c r="D17" s="891">
        <v>3785470000</v>
      </c>
      <c r="E17" s="892">
        <v>1370221720</v>
      </c>
      <c r="F17" s="892">
        <v>2415248280</v>
      </c>
      <c r="G17" s="891"/>
    </row>
    <row r="18" spans="1:11" ht="15.75" customHeight="1">
      <c r="A18" s="1648" t="s">
        <v>735</v>
      </c>
      <c r="B18" s="1649"/>
      <c r="C18" s="890">
        <v>3050000000</v>
      </c>
      <c r="D18" s="891">
        <v>3050000000</v>
      </c>
      <c r="E18" s="892">
        <v>0</v>
      </c>
      <c r="F18" s="892">
        <v>3050000000</v>
      </c>
      <c r="G18" s="1202"/>
    </row>
    <row r="19" spans="1:11" ht="15.75" customHeight="1">
      <c r="A19" s="1648" t="s">
        <v>547</v>
      </c>
      <c r="B19" s="1649"/>
      <c r="C19" s="890"/>
      <c r="D19" s="891">
        <v>0</v>
      </c>
      <c r="E19" s="892"/>
      <c r="F19" s="892"/>
      <c r="G19" s="1202"/>
    </row>
    <row r="20" spans="1:11" ht="15.75" customHeight="1">
      <c r="A20" s="406" t="s">
        <v>548</v>
      </c>
      <c r="B20" s="407"/>
      <c r="C20" s="890">
        <v>5445174000</v>
      </c>
      <c r="D20" s="891">
        <v>5445174000</v>
      </c>
      <c r="E20" s="892">
        <v>924170275</v>
      </c>
      <c r="F20" s="892">
        <v>4521003725</v>
      </c>
      <c r="G20" s="891"/>
    </row>
    <row r="21" spans="1:11" ht="12.75" customHeight="1">
      <c r="A21" s="1646" t="s">
        <v>4</v>
      </c>
      <c r="B21" s="1647"/>
      <c r="C21" s="408"/>
      <c r="D21" s="409"/>
      <c r="E21" s="429"/>
      <c r="F21" s="410" t="s">
        <v>4</v>
      </c>
      <c r="G21" s="1203"/>
    </row>
    <row r="22" spans="1:11" s="424" customFormat="1" ht="22.5" customHeight="1">
      <c r="A22" s="830"/>
      <c r="B22" s="822"/>
      <c r="C22" s="822"/>
      <c r="D22" s="822"/>
      <c r="E22" s="822"/>
      <c r="F22" s="822"/>
      <c r="G22" s="822"/>
      <c r="H22" s="423"/>
      <c r="I22" s="423"/>
      <c r="J22" s="423"/>
      <c r="K22" s="423"/>
    </row>
    <row r="23" spans="1:11" ht="16.5" customHeight="1">
      <c r="A23" s="830"/>
      <c r="H23" s="391"/>
    </row>
    <row r="24" spans="1:11" ht="15.75" customHeight="1">
      <c r="A24" s="414"/>
      <c r="B24" s="411"/>
      <c r="C24" s="412"/>
      <c r="D24" s="412"/>
      <c r="E24" s="413"/>
      <c r="F24" s="412"/>
      <c r="G24" s="412"/>
    </row>
    <row r="25" spans="1:11" ht="15.75" customHeight="1">
      <c r="A25" s="414"/>
      <c r="B25" s="411"/>
      <c r="C25" s="412"/>
      <c r="D25" s="412"/>
      <c r="E25" s="413"/>
      <c r="F25" s="412"/>
      <c r="G25" s="412"/>
    </row>
    <row r="26" spans="1:11" ht="17.25" customHeight="1"/>
    <row r="30" spans="1:11" ht="15">
      <c r="D30" s="374"/>
      <c r="E30" s="375"/>
    </row>
    <row r="36" spans="3:8" ht="15">
      <c r="C36" s="73"/>
      <c r="D36" s="73"/>
      <c r="E36" s="73"/>
      <c r="F36" s="73"/>
      <c r="G36" s="73"/>
      <c r="H36" s="73"/>
    </row>
  </sheetData>
  <mergeCells count="13">
    <mergeCell ref="A1:C1"/>
    <mergeCell ref="A4:F4"/>
    <mergeCell ref="A10:B10"/>
    <mergeCell ref="A11:B11"/>
    <mergeCell ref="A12:B12"/>
    <mergeCell ref="A21:B21"/>
    <mergeCell ref="A13:B13"/>
    <mergeCell ref="A14:B14"/>
    <mergeCell ref="A15:B15"/>
    <mergeCell ref="A16:B16"/>
    <mergeCell ref="A17:B17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0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codeName="Arkusz19"/>
  <dimension ref="A1:P35"/>
  <sheetViews>
    <sheetView showGridLines="0" showZeros="0" showOutlineSymbols="0" zoomScale="75" zoomScaleNormal="75" workbookViewId="0">
      <selection activeCell="R30" sqref="R30"/>
    </sheetView>
  </sheetViews>
  <sheetFormatPr defaultRowHeight="12.75"/>
  <cols>
    <col min="1" max="1" width="4.5703125" style="266" customWidth="1"/>
    <col min="2" max="2" width="87.28515625" style="266" customWidth="1"/>
    <col min="3" max="4" width="20.7109375" style="266" customWidth="1"/>
    <col min="5" max="5" width="16.7109375" style="266" customWidth="1"/>
    <col min="6" max="6" width="3.85546875" style="266" customWidth="1"/>
    <col min="7" max="8" width="9.140625" style="266"/>
    <col min="9" max="9" width="12.7109375" style="266" bestFit="1" customWidth="1"/>
    <col min="10" max="11" width="9.140625" style="266"/>
    <col min="12" max="12" width="16.85546875" style="266" bestFit="1" customWidth="1"/>
    <col min="13" max="13" width="9.140625" style="266"/>
    <col min="14" max="14" width="19.28515625" style="266" customWidth="1"/>
    <col min="15" max="15" width="9.140625" style="266"/>
    <col min="16" max="16" width="25.42578125" style="266" customWidth="1"/>
    <col min="17" max="256" width="9.140625" style="266"/>
    <col min="257" max="257" width="4.5703125" style="266" customWidth="1"/>
    <col min="258" max="258" width="87.28515625" style="266" customWidth="1"/>
    <col min="259" max="260" width="20.7109375" style="266" customWidth="1"/>
    <col min="261" max="261" width="16.7109375" style="266" customWidth="1"/>
    <col min="262" max="262" width="3.85546875" style="266" customWidth="1"/>
    <col min="263" max="269" width="9.140625" style="266"/>
    <col min="270" max="270" width="19.28515625" style="266" customWidth="1"/>
    <col min="271" max="271" width="9.140625" style="266"/>
    <col min="272" max="272" width="25.42578125" style="266" customWidth="1"/>
    <col min="273" max="512" width="9.140625" style="266"/>
    <col min="513" max="513" width="4.5703125" style="266" customWidth="1"/>
    <col min="514" max="514" width="87.28515625" style="266" customWidth="1"/>
    <col min="515" max="516" width="20.7109375" style="266" customWidth="1"/>
    <col min="517" max="517" width="16.7109375" style="266" customWidth="1"/>
    <col min="518" max="518" width="3.85546875" style="266" customWidth="1"/>
    <col min="519" max="525" width="9.140625" style="266"/>
    <col min="526" max="526" width="19.28515625" style="266" customWidth="1"/>
    <col min="527" max="527" width="9.140625" style="266"/>
    <col min="528" max="528" width="25.42578125" style="266" customWidth="1"/>
    <col min="529" max="768" width="9.140625" style="266"/>
    <col min="769" max="769" width="4.5703125" style="266" customWidth="1"/>
    <col min="770" max="770" width="87.28515625" style="266" customWidth="1"/>
    <col min="771" max="772" width="20.7109375" style="266" customWidth="1"/>
    <col min="773" max="773" width="16.7109375" style="266" customWidth="1"/>
    <col min="774" max="774" width="3.85546875" style="266" customWidth="1"/>
    <col min="775" max="781" width="9.140625" style="266"/>
    <col min="782" max="782" width="19.28515625" style="266" customWidth="1"/>
    <col min="783" max="783" width="9.140625" style="266"/>
    <col min="784" max="784" width="25.42578125" style="266" customWidth="1"/>
    <col min="785" max="1024" width="9.140625" style="266"/>
    <col min="1025" max="1025" width="4.5703125" style="266" customWidth="1"/>
    <col min="1026" max="1026" width="87.28515625" style="266" customWidth="1"/>
    <col min="1027" max="1028" width="20.7109375" style="266" customWidth="1"/>
    <col min="1029" max="1029" width="16.7109375" style="266" customWidth="1"/>
    <col min="1030" max="1030" width="3.85546875" style="266" customWidth="1"/>
    <col min="1031" max="1037" width="9.140625" style="266"/>
    <col min="1038" max="1038" width="19.28515625" style="266" customWidth="1"/>
    <col min="1039" max="1039" width="9.140625" style="266"/>
    <col min="1040" max="1040" width="25.42578125" style="266" customWidth="1"/>
    <col min="1041" max="1280" width="9.140625" style="266"/>
    <col min="1281" max="1281" width="4.5703125" style="266" customWidth="1"/>
    <col min="1282" max="1282" width="87.28515625" style="266" customWidth="1"/>
    <col min="1283" max="1284" width="20.7109375" style="266" customWidth="1"/>
    <col min="1285" max="1285" width="16.7109375" style="266" customWidth="1"/>
    <col min="1286" max="1286" width="3.85546875" style="266" customWidth="1"/>
    <col min="1287" max="1293" width="9.140625" style="266"/>
    <col min="1294" max="1294" width="19.28515625" style="266" customWidth="1"/>
    <col min="1295" max="1295" width="9.140625" style="266"/>
    <col min="1296" max="1296" width="25.42578125" style="266" customWidth="1"/>
    <col min="1297" max="1536" width="9.140625" style="266"/>
    <col min="1537" max="1537" width="4.5703125" style="266" customWidth="1"/>
    <col min="1538" max="1538" width="87.28515625" style="266" customWidth="1"/>
    <col min="1539" max="1540" width="20.7109375" style="266" customWidth="1"/>
    <col min="1541" max="1541" width="16.7109375" style="266" customWidth="1"/>
    <col min="1542" max="1542" width="3.85546875" style="266" customWidth="1"/>
    <col min="1543" max="1549" width="9.140625" style="266"/>
    <col min="1550" max="1550" width="19.28515625" style="266" customWidth="1"/>
    <col min="1551" max="1551" width="9.140625" style="266"/>
    <col min="1552" max="1552" width="25.42578125" style="266" customWidth="1"/>
    <col min="1553" max="1792" width="9.140625" style="266"/>
    <col min="1793" max="1793" width="4.5703125" style="266" customWidth="1"/>
    <col min="1794" max="1794" width="87.28515625" style="266" customWidth="1"/>
    <col min="1795" max="1796" width="20.7109375" style="266" customWidth="1"/>
    <col min="1797" max="1797" width="16.7109375" style="266" customWidth="1"/>
    <col min="1798" max="1798" width="3.85546875" style="266" customWidth="1"/>
    <col min="1799" max="1805" width="9.140625" style="266"/>
    <col min="1806" max="1806" width="19.28515625" style="266" customWidth="1"/>
    <col min="1807" max="1807" width="9.140625" style="266"/>
    <col min="1808" max="1808" width="25.42578125" style="266" customWidth="1"/>
    <col min="1809" max="2048" width="9.140625" style="266"/>
    <col min="2049" max="2049" width="4.5703125" style="266" customWidth="1"/>
    <col min="2050" max="2050" width="87.28515625" style="266" customWidth="1"/>
    <col min="2051" max="2052" width="20.7109375" style="266" customWidth="1"/>
    <col min="2053" max="2053" width="16.7109375" style="266" customWidth="1"/>
    <col min="2054" max="2054" width="3.85546875" style="266" customWidth="1"/>
    <col min="2055" max="2061" width="9.140625" style="266"/>
    <col min="2062" max="2062" width="19.28515625" style="266" customWidth="1"/>
    <col min="2063" max="2063" width="9.140625" style="266"/>
    <col min="2064" max="2064" width="25.42578125" style="266" customWidth="1"/>
    <col min="2065" max="2304" width="9.140625" style="266"/>
    <col min="2305" max="2305" width="4.5703125" style="266" customWidth="1"/>
    <col min="2306" max="2306" width="87.28515625" style="266" customWidth="1"/>
    <col min="2307" max="2308" width="20.7109375" style="266" customWidth="1"/>
    <col min="2309" max="2309" width="16.7109375" style="266" customWidth="1"/>
    <col min="2310" max="2310" width="3.85546875" style="266" customWidth="1"/>
    <col min="2311" max="2317" width="9.140625" style="266"/>
    <col min="2318" max="2318" width="19.28515625" style="266" customWidth="1"/>
    <col min="2319" max="2319" width="9.140625" style="266"/>
    <col min="2320" max="2320" width="25.42578125" style="266" customWidth="1"/>
    <col min="2321" max="2560" width="9.140625" style="266"/>
    <col min="2561" max="2561" width="4.5703125" style="266" customWidth="1"/>
    <col min="2562" max="2562" width="87.28515625" style="266" customWidth="1"/>
    <col min="2563" max="2564" width="20.7109375" style="266" customWidth="1"/>
    <col min="2565" max="2565" width="16.7109375" style="266" customWidth="1"/>
    <col min="2566" max="2566" width="3.85546875" style="266" customWidth="1"/>
    <col min="2567" max="2573" width="9.140625" style="266"/>
    <col min="2574" max="2574" width="19.28515625" style="266" customWidth="1"/>
    <col min="2575" max="2575" width="9.140625" style="266"/>
    <col min="2576" max="2576" width="25.42578125" style="266" customWidth="1"/>
    <col min="2577" max="2816" width="9.140625" style="266"/>
    <col min="2817" max="2817" width="4.5703125" style="266" customWidth="1"/>
    <col min="2818" max="2818" width="87.28515625" style="266" customWidth="1"/>
    <col min="2819" max="2820" width="20.7109375" style="266" customWidth="1"/>
    <col min="2821" max="2821" width="16.7109375" style="266" customWidth="1"/>
    <col min="2822" max="2822" width="3.85546875" style="266" customWidth="1"/>
    <col min="2823" max="2829" width="9.140625" style="266"/>
    <col min="2830" max="2830" width="19.28515625" style="266" customWidth="1"/>
    <col min="2831" max="2831" width="9.140625" style="266"/>
    <col min="2832" max="2832" width="25.42578125" style="266" customWidth="1"/>
    <col min="2833" max="3072" width="9.140625" style="266"/>
    <col min="3073" max="3073" width="4.5703125" style="266" customWidth="1"/>
    <col min="3074" max="3074" width="87.28515625" style="266" customWidth="1"/>
    <col min="3075" max="3076" width="20.7109375" style="266" customWidth="1"/>
    <col min="3077" max="3077" width="16.7109375" style="266" customWidth="1"/>
    <col min="3078" max="3078" width="3.85546875" style="266" customWidth="1"/>
    <col min="3079" max="3085" width="9.140625" style="266"/>
    <col min="3086" max="3086" width="19.28515625" style="266" customWidth="1"/>
    <col min="3087" max="3087" width="9.140625" style="266"/>
    <col min="3088" max="3088" width="25.42578125" style="266" customWidth="1"/>
    <col min="3089" max="3328" width="9.140625" style="266"/>
    <col min="3329" max="3329" width="4.5703125" style="266" customWidth="1"/>
    <col min="3330" max="3330" width="87.28515625" style="266" customWidth="1"/>
    <col min="3331" max="3332" width="20.7109375" style="266" customWidth="1"/>
    <col min="3333" max="3333" width="16.7109375" style="266" customWidth="1"/>
    <col min="3334" max="3334" width="3.85546875" style="266" customWidth="1"/>
    <col min="3335" max="3341" width="9.140625" style="266"/>
    <col min="3342" max="3342" width="19.28515625" style="266" customWidth="1"/>
    <col min="3343" max="3343" width="9.140625" style="266"/>
    <col min="3344" max="3344" width="25.42578125" style="266" customWidth="1"/>
    <col min="3345" max="3584" width="9.140625" style="266"/>
    <col min="3585" max="3585" width="4.5703125" style="266" customWidth="1"/>
    <col min="3586" max="3586" width="87.28515625" style="266" customWidth="1"/>
    <col min="3587" max="3588" width="20.7109375" style="266" customWidth="1"/>
    <col min="3589" max="3589" width="16.7109375" style="266" customWidth="1"/>
    <col min="3590" max="3590" width="3.85546875" style="266" customWidth="1"/>
    <col min="3591" max="3597" width="9.140625" style="266"/>
    <col min="3598" max="3598" width="19.28515625" style="266" customWidth="1"/>
    <col min="3599" max="3599" width="9.140625" style="266"/>
    <col min="3600" max="3600" width="25.42578125" style="266" customWidth="1"/>
    <col min="3601" max="3840" width="9.140625" style="266"/>
    <col min="3841" max="3841" width="4.5703125" style="266" customWidth="1"/>
    <col min="3842" max="3842" width="87.28515625" style="266" customWidth="1"/>
    <col min="3843" max="3844" width="20.7109375" style="266" customWidth="1"/>
    <col min="3845" max="3845" width="16.7109375" style="266" customWidth="1"/>
    <col min="3846" max="3846" width="3.85546875" style="266" customWidth="1"/>
    <col min="3847" max="3853" width="9.140625" style="266"/>
    <col min="3854" max="3854" width="19.28515625" style="266" customWidth="1"/>
    <col min="3855" max="3855" width="9.140625" style="266"/>
    <col min="3856" max="3856" width="25.42578125" style="266" customWidth="1"/>
    <col min="3857" max="4096" width="9.140625" style="266"/>
    <col min="4097" max="4097" width="4.5703125" style="266" customWidth="1"/>
    <col min="4098" max="4098" width="87.28515625" style="266" customWidth="1"/>
    <col min="4099" max="4100" width="20.7109375" style="266" customWidth="1"/>
    <col min="4101" max="4101" width="16.7109375" style="266" customWidth="1"/>
    <col min="4102" max="4102" width="3.85546875" style="266" customWidth="1"/>
    <col min="4103" max="4109" width="9.140625" style="266"/>
    <col min="4110" max="4110" width="19.28515625" style="266" customWidth="1"/>
    <col min="4111" max="4111" width="9.140625" style="266"/>
    <col min="4112" max="4112" width="25.42578125" style="266" customWidth="1"/>
    <col min="4113" max="4352" width="9.140625" style="266"/>
    <col min="4353" max="4353" width="4.5703125" style="266" customWidth="1"/>
    <col min="4354" max="4354" width="87.28515625" style="266" customWidth="1"/>
    <col min="4355" max="4356" width="20.7109375" style="266" customWidth="1"/>
    <col min="4357" max="4357" width="16.7109375" style="266" customWidth="1"/>
    <col min="4358" max="4358" width="3.85546875" style="266" customWidth="1"/>
    <col min="4359" max="4365" width="9.140625" style="266"/>
    <col min="4366" max="4366" width="19.28515625" style="266" customWidth="1"/>
    <col min="4367" max="4367" width="9.140625" style="266"/>
    <col min="4368" max="4368" width="25.42578125" style="266" customWidth="1"/>
    <col min="4369" max="4608" width="9.140625" style="266"/>
    <col min="4609" max="4609" width="4.5703125" style="266" customWidth="1"/>
    <col min="4610" max="4610" width="87.28515625" style="266" customWidth="1"/>
    <col min="4611" max="4612" width="20.7109375" style="266" customWidth="1"/>
    <col min="4613" max="4613" width="16.7109375" style="266" customWidth="1"/>
    <col min="4614" max="4614" width="3.85546875" style="266" customWidth="1"/>
    <col min="4615" max="4621" width="9.140625" style="266"/>
    <col min="4622" max="4622" width="19.28515625" style="266" customWidth="1"/>
    <col min="4623" max="4623" width="9.140625" style="266"/>
    <col min="4624" max="4624" width="25.42578125" style="266" customWidth="1"/>
    <col min="4625" max="4864" width="9.140625" style="266"/>
    <col min="4865" max="4865" width="4.5703125" style="266" customWidth="1"/>
    <col min="4866" max="4866" width="87.28515625" style="266" customWidth="1"/>
    <col min="4867" max="4868" width="20.7109375" style="266" customWidth="1"/>
    <col min="4869" max="4869" width="16.7109375" style="266" customWidth="1"/>
    <col min="4870" max="4870" width="3.85546875" style="266" customWidth="1"/>
    <col min="4871" max="4877" width="9.140625" style="266"/>
    <col min="4878" max="4878" width="19.28515625" style="266" customWidth="1"/>
    <col min="4879" max="4879" width="9.140625" style="266"/>
    <col min="4880" max="4880" width="25.42578125" style="266" customWidth="1"/>
    <col min="4881" max="5120" width="9.140625" style="266"/>
    <col min="5121" max="5121" width="4.5703125" style="266" customWidth="1"/>
    <col min="5122" max="5122" width="87.28515625" style="266" customWidth="1"/>
    <col min="5123" max="5124" width="20.7109375" style="266" customWidth="1"/>
    <col min="5125" max="5125" width="16.7109375" style="266" customWidth="1"/>
    <col min="5126" max="5126" width="3.85546875" style="266" customWidth="1"/>
    <col min="5127" max="5133" width="9.140625" style="266"/>
    <col min="5134" max="5134" width="19.28515625" style="266" customWidth="1"/>
    <col min="5135" max="5135" width="9.140625" style="266"/>
    <col min="5136" max="5136" width="25.42578125" style="266" customWidth="1"/>
    <col min="5137" max="5376" width="9.140625" style="266"/>
    <col min="5377" max="5377" width="4.5703125" style="266" customWidth="1"/>
    <col min="5378" max="5378" width="87.28515625" style="266" customWidth="1"/>
    <col min="5379" max="5380" width="20.7109375" style="266" customWidth="1"/>
    <col min="5381" max="5381" width="16.7109375" style="266" customWidth="1"/>
    <col min="5382" max="5382" width="3.85546875" style="266" customWidth="1"/>
    <col min="5383" max="5389" width="9.140625" style="266"/>
    <col min="5390" max="5390" width="19.28515625" style="266" customWidth="1"/>
    <col min="5391" max="5391" width="9.140625" style="266"/>
    <col min="5392" max="5392" width="25.42578125" style="266" customWidth="1"/>
    <col min="5393" max="5632" width="9.140625" style="266"/>
    <col min="5633" max="5633" width="4.5703125" style="266" customWidth="1"/>
    <col min="5634" max="5634" width="87.28515625" style="266" customWidth="1"/>
    <col min="5635" max="5636" width="20.7109375" style="266" customWidth="1"/>
    <col min="5637" max="5637" width="16.7109375" style="266" customWidth="1"/>
    <col min="5638" max="5638" width="3.85546875" style="266" customWidth="1"/>
    <col min="5639" max="5645" width="9.140625" style="266"/>
    <col min="5646" max="5646" width="19.28515625" style="266" customWidth="1"/>
    <col min="5647" max="5647" width="9.140625" style="266"/>
    <col min="5648" max="5648" width="25.42578125" style="266" customWidth="1"/>
    <col min="5649" max="5888" width="9.140625" style="266"/>
    <col min="5889" max="5889" width="4.5703125" style="266" customWidth="1"/>
    <col min="5890" max="5890" width="87.28515625" style="266" customWidth="1"/>
    <col min="5891" max="5892" width="20.7109375" style="266" customWidth="1"/>
    <col min="5893" max="5893" width="16.7109375" style="266" customWidth="1"/>
    <col min="5894" max="5894" width="3.85546875" style="266" customWidth="1"/>
    <col min="5895" max="5901" width="9.140625" style="266"/>
    <col min="5902" max="5902" width="19.28515625" style="266" customWidth="1"/>
    <col min="5903" max="5903" width="9.140625" style="266"/>
    <col min="5904" max="5904" width="25.42578125" style="266" customWidth="1"/>
    <col min="5905" max="6144" width="9.140625" style="266"/>
    <col min="6145" max="6145" width="4.5703125" style="266" customWidth="1"/>
    <col min="6146" max="6146" width="87.28515625" style="266" customWidth="1"/>
    <col min="6147" max="6148" width="20.7109375" style="266" customWidth="1"/>
    <col min="6149" max="6149" width="16.7109375" style="266" customWidth="1"/>
    <col min="6150" max="6150" width="3.85546875" style="266" customWidth="1"/>
    <col min="6151" max="6157" width="9.140625" style="266"/>
    <col min="6158" max="6158" width="19.28515625" style="266" customWidth="1"/>
    <col min="6159" max="6159" width="9.140625" style="266"/>
    <col min="6160" max="6160" width="25.42578125" style="266" customWidth="1"/>
    <col min="6161" max="6400" width="9.140625" style="266"/>
    <col min="6401" max="6401" width="4.5703125" style="266" customWidth="1"/>
    <col min="6402" max="6402" width="87.28515625" style="266" customWidth="1"/>
    <col min="6403" max="6404" width="20.7109375" style="266" customWidth="1"/>
    <col min="6405" max="6405" width="16.7109375" style="266" customWidth="1"/>
    <col min="6406" max="6406" width="3.85546875" style="266" customWidth="1"/>
    <col min="6407" max="6413" width="9.140625" style="266"/>
    <col min="6414" max="6414" width="19.28515625" style="266" customWidth="1"/>
    <col min="6415" max="6415" width="9.140625" style="266"/>
    <col min="6416" max="6416" width="25.42578125" style="266" customWidth="1"/>
    <col min="6417" max="6656" width="9.140625" style="266"/>
    <col min="6657" max="6657" width="4.5703125" style="266" customWidth="1"/>
    <col min="6658" max="6658" width="87.28515625" style="266" customWidth="1"/>
    <col min="6659" max="6660" width="20.7109375" style="266" customWidth="1"/>
    <col min="6661" max="6661" width="16.7109375" style="266" customWidth="1"/>
    <col min="6662" max="6662" width="3.85546875" style="266" customWidth="1"/>
    <col min="6663" max="6669" width="9.140625" style="266"/>
    <col min="6670" max="6670" width="19.28515625" style="266" customWidth="1"/>
    <col min="6671" max="6671" width="9.140625" style="266"/>
    <col min="6672" max="6672" width="25.42578125" style="266" customWidth="1"/>
    <col min="6673" max="6912" width="9.140625" style="266"/>
    <col min="6913" max="6913" width="4.5703125" style="266" customWidth="1"/>
    <col min="6914" max="6914" width="87.28515625" style="266" customWidth="1"/>
    <col min="6915" max="6916" width="20.7109375" style="266" customWidth="1"/>
    <col min="6917" max="6917" width="16.7109375" style="266" customWidth="1"/>
    <col min="6918" max="6918" width="3.85546875" style="266" customWidth="1"/>
    <col min="6919" max="6925" width="9.140625" style="266"/>
    <col min="6926" max="6926" width="19.28515625" style="266" customWidth="1"/>
    <col min="6927" max="6927" width="9.140625" style="266"/>
    <col min="6928" max="6928" width="25.42578125" style="266" customWidth="1"/>
    <col min="6929" max="7168" width="9.140625" style="266"/>
    <col min="7169" max="7169" width="4.5703125" style="266" customWidth="1"/>
    <col min="7170" max="7170" width="87.28515625" style="266" customWidth="1"/>
    <col min="7171" max="7172" width="20.7109375" style="266" customWidth="1"/>
    <col min="7173" max="7173" width="16.7109375" style="266" customWidth="1"/>
    <col min="7174" max="7174" width="3.85546875" style="266" customWidth="1"/>
    <col min="7175" max="7181" width="9.140625" style="266"/>
    <col min="7182" max="7182" width="19.28515625" style="266" customWidth="1"/>
    <col min="7183" max="7183" width="9.140625" style="266"/>
    <col min="7184" max="7184" width="25.42578125" style="266" customWidth="1"/>
    <col min="7185" max="7424" width="9.140625" style="266"/>
    <col min="7425" max="7425" width="4.5703125" style="266" customWidth="1"/>
    <col min="7426" max="7426" width="87.28515625" style="266" customWidth="1"/>
    <col min="7427" max="7428" width="20.7109375" style="266" customWidth="1"/>
    <col min="7429" max="7429" width="16.7109375" style="266" customWidth="1"/>
    <col min="7430" max="7430" width="3.85546875" style="266" customWidth="1"/>
    <col min="7431" max="7437" width="9.140625" style="266"/>
    <col min="7438" max="7438" width="19.28515625" style="266" customWidth="1"/>
    <col min="7439" max="7439" width="9.140625" style="266"/>
    <col min="7440" max="7440" width="25.42578125" style="266" customWidth="1"/>
    <col min="7441" max="7680" width="9.140625" style="266"/>
    <col min="7681" max="7681" width="4.5703125" style="266" customWidth="1"/>
    <col min="7682" max="7682" width="87.28515625" style="266" customWidth="1"/>
    <col min="7683" max="7684" width="20.7109375" style="266" customWidth="1"/>
    <col min="7685" max="7685" width="16.7109375" style="266" customWidth="1"/>
    <col min="7686" max="7686" width="3.85546875" style="266" customWidth="1"/>
    <col min="7687" max="7693" width="9.140625" style="266"/>
    <col min="7694" max="7694" width="19.28515625" style="266" customWidth="1"/>
    <col min="7695" max="7695" width="9.140625" style="266"/>
    <col min="7696" max="7696" width="25.42578125" style="266" customWidth="1"/>
    <col min="7697" max="7936" width="9.140625" style="266"/>
    <col min="7937" max="7937" width="4.5703125" style="266" customWidth="1"/>
    <col min="7938" max="7938" width="87.28515625" style="266" customWidth="1"/>
    <col min="7939" max="7940" width="20.7109375" style="266" customWidth="1"/>
    <col min="7941" max="7941" width="16.7109375" style="266" customWidth="1"/>
    <col min="7942" max="7942" width="3.85546875" style="266" customWidth="1"/>
    <col min="7943" max="7949" width="9.140625" style="266"/>
    <col min="7950" max="7950" width="19.28515625" style="266" customWidth="1"/>
    <col min="7951" max="7951" width="9.140625" style="266"/>
    <col min="7952" max="7952" width="25.42578125" style="266" customWidth="1"/>
    <col min="7953" max="8192" width="9.140625" style="266"/>
    <col min="8193" max="8193" width="4.5703125" style="266" customWidth="1"/>
    <col min="8194" max="8194" width="87.28515625" style="266" customWidth="1"/>
    <col min="8195" max="8196" width="20.7109375" style="266" customWidth="1"/>
    <col min="8197" max="8197" width="16.7109375" style="266" customWidth="1"/>
    <col min="8198" max="8198" width="3.85546875" style="266" customWidth="1"/>
    <col min="8199" max="8205" width="9.140625" style="266"/>
    <col min="8206" max="8206" width="19.28515625" style="266" customWidth="1"/>
    <col min="8207" max="8207" width="9.140625" style="266"/>
    <col min="8208" max="8208" width="25.42578125" style="266" customWidth="1"/>
    <col min="8209" max="8448" width="9.140625" style="266"/>
    <col min="8449" max="8449" width="4.5703125" style="266" customWidth="1"/>
    <col min="8450" max="8450" width="87.28515625" style="266" customWidth="1"/>
    <col min="8451" max="8452" width="20.7109375" style="266" customWidth="1"/>
    <col min="8453" max="8453" width="16.7109375" style="266" customWidth="1"/>
    <col min="8454" max="8454" width="3.85546875" style="266" customWidth="1"/>
    <col min="8455" max="8461" width="9.140625" style="266"/>
    <col min="8462" max="8462" width="19.28515625" style="266" customWidth="1"/>
    <col min="8463" max="8463" width="9.140625" style="266"/>
    <col min="8464" max="8464" width="25.42578125" style="266" customWidth="1"/>
    <col min="8465" max="8704" width="9.140625" style="266"/>
    <col min="8705" max="8705" width="4.5703125" style="266" customWidth="1"/>
    <col min="8706" max="8706" width="87.28515625" style="266" customWidth="1"/>
    <col min="8707" max="8708" width="20.7109375" style="266" customWidth="1"/>
    <col min="8709" max="8709" width="16.7109375" style="266" customWidth="1"/>
    <col min="8710" max="8710" width="3.85546875" style="266" customWidth="1"/>
    <col min="8711" max="8717" width="9.140625" style="266"/>
    <col min="8718" max="8718" width="19.28515625" style="266" customWidth="1"/>
    <col min="8719" max="8719" width="9.140625" style="266"/>
    <col min="8720" max="8720" width="25.42578125" style="266" customWidth="1"/>
    <col min="8721" max="8960" width="9.140625" style="266"/>
    <col min="8961" max="8961" width="4.5703125" style="266" customWidth="1"/>
    <col min="8962" max="8962" width="87.28515625" style="266" customWidth="1"/>
    <col min="8963" max="8964" width="20.7109375" style="266" customWidth="1"/>
    <col min="8965" max="8965" width="16.7109375" style="266" customWidth="1"/>
    <col min="8966" max="8966" width="3.85546875" style="266" customWidth="1"/>
    <col min="8967" max="8973" width="9.140625" style="266"/>
    <col min="8974" max="8974" width="19.28515625" style="266" customWidth="1"/>
    <col min="8975" max="8975" width="9.140625" style="266"/>
    <col min="8976" max="8976" width="25.42578125" style="266" customWidth="1"/>
    <col min="8977" max="9216" width="9.140625" style="266"/>
    <col min="9217" max="9217" width="4.5703125" style="266" customWidth="1"/>
    <col min="9218" max="9218" width="87.28515625" style="266" customWidth="1"/>
    <col min="9219" max="9220" width="20.7109375" style="266" customWidth="1"/>
    <col min="9221" max="9221" width="16.7109375" style="266" customWidth="1"/>
    <col min="9222" max="9222" width="3.85546875" style="266" customWidth="1"/>
    <col min="9223" max="9229" width="9.140625" style="266"/>
    <col min="9230" max="9230" width="19.28515625" style="266" customWidth="1"/>
    <col min="9231" max="9231" width="9.140625" style="266"/>
    <col min="9232" max="9232" width="25.42578125" style="266" customWidth="1"/>
    <col min="9233" max="9472" width="9.140625" style="266"/>
    <col min="9473" max="9473" width="4.5703125" style="266" customWidth="1"/>
    <col min="9474" max="9474" width="87.28515625" style="266" customWidth="1"/>
    <col min="9475" max="9476" width="20.7109375" style="266" customWidth="1"/>
    <col min="9477" max="9477" width="16.7109375" style="266" customWidth="1"/>
    <col min="9478" max="9478" width="3.85546875" style="266" customWidth="1"/>
    <col min="9479" max="9485" width="9.140625" style="266"/>
    <col min="9486" max="9486" width="19.28515625" style="266" customWidth="1"/>
    <col min="9487" max="9487" width="9.140625" style="266"/>
    <col min="9488" max="9488" width="25.42578125" style="266" customWidth="1"/>
    <col min="9489" max="9728" width="9.140625" style="266"/>
    <col min="9729" max="9729" width="4.5703125" style="266" customWidth="1"/>
    <col min="9730" max="9730" width="87.28515625" style="266" customWidth="1"/>
    <col min="9731" max="9732" width="20.7109375" style="266" customWidth="1"/>
    <col min="9733" max="9733" width="16.7109375" style="266" customWidth="1"/>
    <col min="9734" max="9734" width="3.85546875" style="266" customWidth="1"/>
    <col min="9735" max="9741" width="9.140625" style="266"/>
    <col min="9742" max="9742" width="19.28515625" style="266" customWidth="1"/>
    <col min="9743" max="9743" width="9.140625" style="266"/>
    <col min="9744" max="9744" width="25.42578125" style="266" customWidth="1"/>
    <col min="9745" max="9984" width="9.140625" style="266"/>
    <col min="9985" max="9985" width="4.5703125" style="266" customWidth="1"/>
    <col min="9986" max="9986" width="87.28515625" style="266" customWidth="1"/>
    <col min="9987" max="9988" width="20.7109375" style="266" customWidth="1"/>
    <col min="9989" max="9989" width="16.7109375" style="266" customWidth="1"/>
    <col min="9990" max="9990" width="3.85546875" style="266" customWidth="1"/>
    <col min="9991" max="9997" width="9.140625" style="266"/>
    <col min="9998" max="9998" width="19.28515625" style="266" customWidth="1"/>
    <col min="9999" max="9999" width="9.140625" style="266"/>
    <col min="10000" max="10000" width="25.42578125" style="266" customWidth="1"/>
    <col min="10001" max="10240" width="9.140625" style="266"/>
    <col min="10241" max="10241" width="4.5703125" style="266" customWidth="1"/>
    <col min="10242" max="10242" width="87.28515625" style="266" customWidth="1"/>
    <col min="10243" max="10244" width="20.7109375" style="266" customWidth="1"/>
    <col min="10245" max="10245" width="16.7109375" style="266" customWidth="1"/>
    <col min="10246" max="10246" width="3.85546875" style="266" customWidth="1"/>
    <col min="10247" max="10253" width="9.140625" style="266"/>
    <col min="10254" max="10254" width="19.28515625" style="266" customWidth="1"/>
    <col min="10255" max="10255" width="9.140625" style="266"/>
    <col min="10256" max="10256" width="25.42578125" style="266" customWidth="1"/>
    <col min="10257" max="10496" width="9.140625" style="266"/>
    <col min="10497" max="10497" width="4.5703125" style="266" customWidth="1"/>
    <col min="10498" max="10498" width="87.28515625" style="266" customWidth="1"/>
    <col min="10499" max="10500" width="20.7109375" style="266" customWidth="1"/>
    <col min="10501" max="10501" width="16.7109375" style="266" customWidth="1"/>
    <col min="10502" max="10502" width="3.85546875" style="266" customWidth="1"/>
    <col min="10503" max="10509" width="9.140625" style="266"/>
    <col min="10510" max="10510" width="19.28515625" style="266" customWidth="1"/>
    <col min="10511" max="10511" width="9.140625" style="266"/>
    <col min="10512" max="10512" width="25.42578125" style="266" customWidth="1"/>
    <col min="10513" max="10752" width="9.140625" style="266"/>
    <col min="10753" max="10753" width="4.5703125" style="266" customWidth="1"/>
    <col min="10754" max="10754" width="87.28515625" style="266" customWidth="1"/>
    <col min="10755" max="10756" width="20.7109375" style="266" customWidth="1"/>
    <col min="10757" max="10757" width="16.7109375" style="266" customWidth="1"/>
    <col min="10758" max="10758" width="3.85546875" style="266" customWidth="1"/>
    <col min="10759" max="10765" width="9.140625" style="266"/>
    <col min="10766" max="10766" width="19.28515625" style="266" customWidth="1"/>
    <col min="10767" max="10767" width="9.140625" style="266"/>
    <col min="10768" max="10768" width="25.42578125" style="266" customWidth="1"/>
    <col min="10769" max="11008" width="9.140625" style="266"/>
    <col min="11009" max="11009" width="4.5703125" style="266" customWidth="1"/>
    <col min="11010" max="11010" width="87.28515625" style="266" customWidth="1"/>
    <col min="11011" max="11012" width="20.7109375" style="266" customWidth="1"/>
    <col min="11013" max="11013" width="16.7109375" style="266" customWidth="1"/>
    <col min="11014" max="11014" width="3.85546875" style="266" customWidth="1"/>
    <col min="11015" max="11021" width="9.140625" style="266"/>
    <col min="11022" max="11022" width="19.28515625" style="266" customWidth="1"/>
    <col min="11023" max="11023" width="9.140625" style="266"/>
    <col min="11024" max="11024" width="25.42578125" style="266" customWidth="1"/>
    <col min="11025" max="11264" width="9.140625" style="266"/>
    <col min="11265" max="11265" width="4.5703125" style="266" customWidth="1"/>
    <col min="11266" max="11266" width="87.28515625" style="266" customWidth="1"/>
    <col min="11267" max="11268" width="20.7109375" style="266" customWidth="1"/>
    <col min="11269" max="11269" width="16.7109375" style="266" customWidth="1"/>
    <col min="11270" max="11270" width="3.85546875" style="266" customWidth="1"/>
    <col min="11271" max="11277" width="9.140625" style="266"/>
    <col min="11278" max="11278" width="19.28515625" style="266" customWidth="1"/>
    <col min="11279" max="11279" width="9.140625" style="266"/>
    <col min="11280" max="11280" width="25.42578125" style="266" customWidth="1"/>
    <col min="11281" max="11520" width="9.140625" style="266"/>
    <col min="11521" max="11521" width="4.5703125" style="266" customWidth="1"/>
    <col min="11522" max="11522" width="87.28515625" style="266" customWidth="1"/>
    <col min="11523" max="11524" width="20.7109375" style="266" customWidth="1"/>
    <col min="11525" max="11525" width="16.7109375" style="266" customWidth="1"/>
    <col min="11526" max="11526" width="3.85546875" style="266" customWidth="1"/>
    <col min="11527" max="11533" width="9.140625" style="266"/>
    <col min="11534" max="11534" width="19.28515625" style="266" customWidth="1"/>
    <col min="11535" max="11535" width="9.140625" style="266"/>
    <col min="11536" max="11536" width="25.42578125" style="266" customWidth="1"/>
    <col min="11537" max="11776" width="9.140625" style="266"/>
    <col min="11777" max="11777" width="4.5703125" style="266" customWidth="1"/>
    <col min="11778" max="11778" width="87.28515625" style="266" customWidth="1"/>
    <col min="11779" max="11780" width="20.7109375" style="266" customWidth="1"/>
    <col min="11781" max="11781" width="16.7109375" style="266" customWidth="1"/>
    <col min="11782" max="11782" width="3.85546875" style="266" customWidth="1"/>
    <col min="11783" max="11789" width="9.140625" style="266"/>
    <col min="11790" max="11790" width="19.28515625" style="266" customWidth="1"/>
    <col min="11791" max="11791" width="9.140625" style="266"/>
    <col min="11792" max="11792" width="25.42578125" style="266" customWidth="1"/>
    <col min="11793" max="12032" width="9.140625" style="266"/>
    <col min="12033" max="12033" width="4.5703125" style="266" customWidth="1"/>
    <col min="12034" max="12034" width="87.28515625" style="266" customWidth="1"/>
    <col min="12035" max="12036" width="20.7109375" style="266" customWidth="1"/>
    <col min="12037" max="12037" width="16.7109375" style="266" customWidth="1"/>
    <col min="12038" max="12038" width="3.85546875" style="266" customWidth="1"/>
    <col min="12039" max="12045" width="9.140625" style="266"/>
    <col min="12046" max="12046" width="19.28515625" style="266" customWidth="1"/>
    <col min="12047" max="12047" width="9.140625" style="266"/>
    <col min="12048" max="12048" width="25.42578125" style="266" customWidth="1"/>
    <col min="12049" max="12288" width="9.140625" style="266"/>
    <col min="12289" max="12289" width="4.5703125" style="266" customWidth="1"/>
    <col min="12290" max="12290" width="87.28515625" style="266" customWidth="1"/>
    <col min="12291" max="12292" width="20.7109375" style="266" customWidth="1"/>
    <col min="12293" max="12293" width="16.7109375" style="266" customWidth="1"/>
    <col min="12294" max="12294" width="3.85546875" style="266" customWidth="1"/>
    <col min="12295" max="12301" width="9.140625" style="266"/>
    <col min="12302" max="12302" width="19.28515625" style="266" customWidth="1"/>
    <col min="12303" max="12303" width="9.140625" style="266"/>
    <col min="12304" max="12304" width="25.42578125" style="266" customWidth="1"/>
    <col min="12305" max="12544" width="9.140625" style="266"/>
    <col min="12545" max="12545" width="4.5703125" style="266" customWidth="1"/>
    <col min="12546" max="12546" width="87.28515625" style="266" customWidth="1"/>
    <col min="12547" max="12548" width="20.7109375" style="266" customWidth="1"/>
    <col min="12549" max="12549" width="16.7109375" style="266" customWidth="1"/>
    <col min="12550" max="12550" width="3.85546875" style="266" customWidth="1"/>
    <col min="12551" max="12557" width="9.140625" style="266"/>
    <col min="12558" max="12558" width="19.28515625" style="266" customWidth="1"/>
    <col min="12559" max="12559" width="9.140625" style="266"/>
    <col min="12560" max="12560" width="25.42578125" style="266" customWidth="1"/>
    <col min="12561" max="12800" width="9.140625" style="266"/>
    <col min="12801" max="12801" width="4.5703125" style="266" customWidth="1"/>
    <col min="12802" max="12802" width="87.28515625" style="266" customWidth="1"/>
    <col min="12803" max="12804" width="20.7109375" style="266" customWidth="1"/>
    <col min="12805" max="12805" width="16.7109375" style="266" customWidth="1"/>
    <col min="12806" max="12806" width="3.85546875" style="266" customWidth="1"/>
    <col min="12807" max="12813" width="9.140625" style="266"/>
    <col min="12814" max="12814" width="19.28515625" style="266" customWidth="1"/>
    <col min="12815" max="12815" width="9.140625" style="266"/>
    <col min="12816" max="12816" width="25.42578125" style="266" customWidth="1"/>
    <col min="12817" max="13056" width="9.140625" style="266"/>
    <col min="13057" max="13057" width="4.5703125" style="266" customWidth="1"/>
    <col min="13058" max="13058" width="87.28515625" style="266" customWidth="1"/>
    <col min="13059" max="13060" width="20.7109375" style="266" customWidth="1"/>
    <col min="13061" max="13061" width="16.7109375" style="266" customWidth="1"/>
    <col min="13062" max="13062" width="3.85546875" style="266" customWidth="1"/>
    <col min="13063" max="13069" width="9.140625" style="266"/>
    <col min="13070" max="13070" width="19.28515625" style="266" customWidth="1"/>
    <col min="13071" max="13071" width="9.140625" style="266"/>
    <col min="13072" max="13072" width="25.42578125" style="266" customWidth="1"/>
    <col min="13073" max="13312" width="9.140625" style="266"/>
    <col min="13313" max="13313" width="4.5703125" style="266" customWidth="1"/>
    <col min="13314" max="13314" width="87.28515625" style="266" customWidth="1"/>
    <col min="13315" max="13316" width="20.7109375" style="266" customWidth="1"/>
    <col min="13317" max="13317" width="16.7109375" style="266" customWidth="1"/>
    <col min="13318" max="13318" width="3.85546875" style="266" customWidth="1"/>
    <col min="13319" max="13325" width="9.140625" style="266"/>
    <col min="13326" max="13326" width="19.28515625" style="266" customWidth="1"/>
    <col min="13327" max="13327" width="9.140625" style="266"/>
    <col min="13328" max="13328" width="25.42578125" style="266" customWidth="1"/>
    <col min="13329" max="13568" width="9.140625" style="266"/>
    <col min="13569" max="13569" width="4.5703125" style="266" customWidth="1"/>
    <col min="13570" max="13570" width="87.28515625" style="266" customWidth="1"/>
    <col min="13571" max="13572" width="20.7109375" style="266" customWidth="1"/>
    <col min="13573" max="13573" width="16.7109375" style="266" customWidth="1"/>
    <col min="13574" max="13574" width="3.85546875" style="266" customWidth="1"/>
    <col min="13575" max="13581" width="9.140625" style="266"/>
    <col min="13582" max="13582" width="19.28515625" style="266" customWidth="1"/>
    <col min="13583" max="13583" width="9.140625" style="266"/>
    <col min="13584" max="13584" width="25.42578125" style="266" customWidth="1"/>
    <col min="13585" max="13824" width="9.140625" style="266"/>
    <col min="13825" max="13825" width="4.5703125" style="266" customWidth="1"/>
    <col min="13826" max="13826" width="87.28515625" style="266" customWidth="1"/>
    <col min="13827" max="13828" width="20.7109375" style="266" customWidth="1"/>
    <col min="13829" max="13829" width="16.7109375" style="266" customWidth="1"/>
    <col min="13830" max="13830" width="3.85546875" style="266" customWidth="1"/>
    <col min="13831" max="13837" width="9.140625" style="266"/>
    <col min="13838" max="13838" width="19.28515625" style="266" customWidth="1"/>
    <col min="13839" max="13839" width="9.140625" style="266"/>
    <col min="13840" max="13840" width="25.42578125" style="266" customWidth="1"/>
    <col min="13841" max="14080" width="9.140625" style="266"/>
    <col min="14081" max="14081" width="4.5703125" style="266" customWidth="1"/>
    <col min="14082" max="14082" width="87.28515625" style="266" customWidth="1"/>
    <col min="14083" max="14084" width="20.7109375" style="266" customWidth="1"/>
    <col min="14085" max="14085" width="16.7109375" style="266" customWidth="1"/>
    <col min="14086" max="14086" width="3.85546875" style="266" customWidth="1"/>
    <col min="14087" max="14093" width="9.140625" style="266"/>
    <col min="14094" max="14094" width="19.28515625" style="266" customWidth="1"/>
    <col min="14095" max="14095" width="9.140625" style="266"/>
    <col min="14096" max="14096" width="25.42578125" style="266" customWidth="1"/>
    <col min="14097" max="14336" width="9.140625" style="266"/>
    <col min="14337" max="14337" width="4.5703125" style="266" customWidth="1"/>
    <col min="14338" max="14338" width="87.28515625" style="266" customWidth="1"/>
    <col min="14339" max="14340" width="20.7109375" style="266" customWidth="1"/>
    <col min="14341" max="14341" width="16.7109375" style="266" customWidth="1"/>
    <col min="14342" max="14342" width="3.85546875" style="266" customWidth="1"/>
    <col min="14343" max="14349" width="9.140625" style="266"/>
    <col min="14350" max="14350" width="19.28515625" style="266" customWidth="1"/>
    <col min="14351" max="14351" width="9.140625" style="266"/>
    <col min="14352" max="14352" width="25.42578125" style="266" customWidth="1"/>
    <col min="14353" max="14592" width="9.140625" style="266"/>
    <col min="14593" max="14593" width="4.5703125" style="266" customWidth="1"/>
    <col min="14594" max="14594" width="87.28515625" style="266" customWidth="1"/>
    <col min="14595" max="14596" width="20.7109375" style="266" customWidth="1"/>
    <col min="14597" max="14597" width="16.7109375" style="266" customWidth="1"/>
    <col min="14598" max="14598" width="3.85546875" style="266" customWidth="1"/>
    <col min="14599" max="14605" width="9.140625" style="266"/>
    <col min="14606" max="14606" width="19.28515625" style="266" customWidth="1"/>
    <col min="14607" max="14607" width="9.140625" style="266"/>
    <col min="14608" max="14608" width="25.42578125" style="266" customWidth="1"/>
    <col min="14609" max="14848" width="9.140625" style="266"/>
    <col min="14849" max="14849" width="4.5703125" style="266" customWidth="1"/>
    <col min="14850" max="14850" width="87.28515625" style="266" customWidth="1"/>
    <col min="14851" max="14852" width="20.7109375" style="266" customWidth="1"/>
    <col min="14853" max="14853" width="16.7109375" style="266" customWidth="1"/>
    <col min="14854" max="14854" width="3.85546875" style="266" customWidth="1"/>
    <col min="14855" max="14861" width="9.140625" style="266"/>
    <col min="14862" max="14862" width="19.28515625" style="266" customWidth="1"/>
    <col min="14863" max="14863" width="9.140625" style="266"/>
    <col min="14864" max="14864" width="25.42578125" style="266" customWidth="1"/>
    <col min="14865" max="15104" width="9.140625" style="266"/>
    <col min="15105" max="15105" width="4.5703125" style="266" customWidth="1"/>
    <col min="15106" max="15106" width="87.28515625" style="266" customWidth="1"/>
    <col min="15107" max="15108" width="20.7109375" style="266" customWidth="1"/>
    <col min="15109" max="15109" width="16.7109375" style="266" customWidth="1"/>
    <col min="15110" max="15110" width="3.85546875" style="266" customWidth="1"/>
    <col min="15111" max="15117" width="9.140625" style="266"/>
    <col min="15118" max="15118" width="19.28515625" style="266" customWidth="1"/>
    <col min="15119" max="15119" width="9.140625" style="266"/>
    <col min="15120" max="15120" width="25.42578125" style="266" customWidth="1"/>
    <col min="15121" max="15360" width="9.140625" style="266"/>
    <col min="15361" max="15361" width="4.5703125" style="266" customWidth="1"/>
    <col min="15362" max="15362" width="87.28515625" style="266" customWidth="1"/>
    <col min="15363" max="15364" width="20.7109375" style="266" customWidth="1"/>
    <col min="15365" max="15365" width="16.7109375" style="266" customWidth="1"/>
    <col min="15366" max="15366" width="3.85546875" style="266" customWidth="1"/>
    <col min="15367" max="15373" width="9.140625" style="266"/>
    <col min="15374" max="15374" width="19.28515625" style="266" customWidth="1"/>
    <col min="15375" max="15375" width="9.140625" style="266"/>
    <col min="15376" max="15376" width="25.42578125" style="266" customWidth="1"/>
    <col min="15377" max="15616" width="9.140625" style="266"/>
    <col min="15617" max="15617" width="4.5703125" style="266" customWidth="1"/>
    <col min="15618" max="15618" width="87.28515625" style="266" customWidth="1"/>
    <col min="15619" max="15620" width="20.7109375" style="266" customWidth="1"/>
    <col min="15621" max="15621" width="16.7109375" style="266" customWidth="1"/>
    <col min="15622" max="15622" width="3.85546875" style="266" customWidth="1"/>
    <col min="15623" max="15629" width="9.140625" style="266"/>
    <col min="15630" max="15630" width="19.28515625" style="266" customWidth="1"/>
    <col min="15631" max="15631" width="9.140625" style="266"/>
    <col min="15632" max="15632" width="25.42578125" style="266" customWidth="1"/>
    <col min="15633" max="15872" width="9.140625" style="266"/>
    <col min="15873" max="15873" width="4.5703125" style="266" customWidth="1"/>
    <col min="15874" max="15874" width="87.28515625" style="266" customWidth="1"/>
    <col min="15875" max="15876" width="20.7109375" style="266" customWidth="1"/>
    <col min="15877" max="15877" width="16.7109375" style="266" customWidth="1"/>
    <col min="15878" max="15878" width="3.85546875" style="266" customWidth="1"/>
    <col min="15879" max="15885" width="9.140625" style="266"/>
    <col min="15886" max="15886" width="19.28515625" style="266" customWidth="1"/>
    <col min="15887" max="15887" width="9.140625" style="266"/>
    <col min="15888" max="15888" width="25.42578125" style="266" customWidth="1"/>
    <col min="15889" max="16128" width="9.140625" style="266"/>
    <col min="16129" max="16129" width="4.5703125" style="266" customWidth="1"/>
    <col min="16130" max="16130" width="87.28515625" style="266" customWidth="1"/>
    <col min="16131" max="16132" width="20.7109375" style="266" customWidth="1"/>
    <col min="16133" max="16133" width="16.7109375" style="266" customWidth="1"/>
    <col min="16134" max="16134" width="3.85546875" style="266" customWidth="1"/>
    <col min="16135" max="16141" width="9.140625" style="266"/>
    <col min="16142" max="16142" width="19.28515625" style="266" customWidth="1"/>
    <col min="16143" max="16143" width="9.140625" style="266"/>
    <col min="16144" max="16144" width="25.42578125" style="266" customWidth="1"/>
    <col min="16145" max="16384" width="9.140625" style="266"/>
  </cols>
  <sheetData>
    <row r="1" spans="1:16" ht="15.75">
      <c r="A1" s="263" t="s">
        <v>515</v>
      </c>
      <c r="B1" s="721"/>
    </row>
    <row r="2" spans="1:16" ht="17.25" customHeight="1">
      <c r="A2" s="1658" t="s">
        <v>4</v>
      </c>
      <c r="B2" s="1658"/>
      <c r="C2" s="1658"/>
      <c r="D2" s="1658"/>
      <c r="E2" s="1658"/>
    </row>
    <row r="3" spans="1:16" ht="17.25" customHeight="1">
      <c r="A3" s="1658" t="s">
        <v>643</v>
      </c>
      <c r="B3" s="1658"/>
      <c r="C3" s="1658"/>
      <c r="D3" s="1658"/>
      <c r="E3" s="1658"/>
    </row>
    <row r="4" spans="1:16" ht="17.25" customHeight="1">
      <c r="B4" s="271"/>
      <c r="C4" s="271"/>
      <c r="D4" s="265"/>
      <c r="E4" s="265"/>
    </row>
    <row r="5" spans="1:16" ht="20.25" customHeight="1">
      <c r="B5" s="271"/>
      <c r="C5" s="271"/>
      <c r="D5" s="272"/>
      <c r="E5" s="722" t="s">
        <v>644</v>
      </c>
    </row>
    <row r="6" spans="1:16" ht="17.25" customHeight="1">
      <c r="A6" s="723"/>
      <c r="B6" s="724"/>
      <c r="C6" s="725" t="s">
        <v>233</v>
      </c>
      <c r="D6" s="1659" t="s">
        <v>235</v>
      </c>
      <c r="E6" s="726" t="s">
        <v>236</v>
      </c>
    </row>
    <row r="7" spans="1:16" ht="12.75" customHeight="1">
      <c r="A7" s="297" t="s">
        <v>645</v>
      </c>
      <c r="B7" s="727" t="s">
        <v>3</v>
      </c>
      <c r="C7" s="728" t="s">
        <v>234</v>
      </c>
      <c r="D7" s="1660"/>
      <c r="E7" s="729" t="s">
        <v>4</v>
      </c>
    </row>
    <row r="8" spans="1:16" ht="14.25" customHeight="1">
      <c r="A8" s="730"/>
      <c r="B8" s="731"/>
      <c r="C8" s="732" t="s">
        <v>733</v>
      </c>
      <c r="D8" s="1661"/>
      <c r="E8" s="733" t="s">
        <v>549</v>
      </c>
      <c r="F8" s="287"/>
    </row>
    <row r="9" spans="1:16" s="291" customFormat="1" ht="9.75" customHeight="1">
      <c r="A9" s="289" t="s">
        <v>455</v>
      </c>
      <c r="B9" s="289">
        <v>2</v>
      </c>
      <c r="C9" s="734">
        <v>3</v>
      </c>
      <c r="D9" s="971">
        <v>4</v>
      </c>
      <c r="E9" s="290">
        <v>5</v>
      </c>
    </row>
    <row r="10" spans="1:16" ht="30" customHeight="1">
      <c r="A10" s="735" t="s">
        <v>646</v>
      </c>
      <c r="B10" s="736" t="s">
        <v>647</v>
      </c>
      <c r="C10" s="1209">
        <v>387734520000</v>
      </c>
      <c r="D10" s="1210">
        <v>228765890360.33914</v>
      </c>
      <c r="E10" s="1205">
        <v>0.59000650847476555</v>
      </c>
      <c r="P10" s="835"/>
    </row>
    <row r="11" spans="1:16" ht="12.75" customHeight="1">
      <c r="A11" s="737"/>
      <c r="B11" s="738" t="s">
        <v>648</v>
      </c>
      <c r="C11" s="1209">
        <v>0</v>
      </c>
      <c r="D11" s="1211"/>
      <c r="E11" s="1206"/>
      <c r="P11" s="835"/>
    </row>
    <row r="12" spans="1:16" s="287" customFormat="1" ht="24" customHeight="1">
      <c r="A12" s="739"/>
      <c r="B12" s="740" t="s">
        <v>649</v>
      </c>
      <c r="C12" s="1209">
        <v>359731300000</v>
      </c>
      <c r="D12" s="1211">
        <v>210748619199.18997</v>
      </c>
      <c r="E12" s="1206">
        <v>0.58585010311638153</v>
      </c>
      <c r="I12" s="1204"/>
      <c r="P12" s="836"/>
    </row>
    <row r="13" spans="1:16" s="287" customFormat="1" ht="12.75" customHeight="1">
      <c r="A13" s="739"/>
      <c r="B13" s="738" t="s">
        <v>650</v>
      </c>
      <c r="C13" s="1212">
        <v>0</v>
      </c>
      <c r="D13" s="1211"/>
      <c r="E13" s="1206"/>
      <c r="P13" s="836"/>
    </row>
    <row r="14" spans="1:16" ht="16.5" customHeight="1">
      <c r="A14" s="737"/>
      <c r="B14" s="298" t="s">
        <v>651</v>
      </c>
      <c r="C14" s="1212">
        <v>254680000000</v>
      </c>
      <c r="D14" s="1213">
        <v>145717095946.60995</v>
      </c>
      <c r="E14" s="1207">
        <v>0.57215759363361851</v>
      </c>
      <c r="J14" s="1233"/>
      <c r="P14" s="835"/>
    </row>
    <row r="15" spans="1:16" ht="17.100000000000001" customHeight="1">
      <c r="A15" s="737"/>
      <c r="B15" s="741" t="s">
        <v>652</v>
      </c>
      <c r="C15" s="1212">
        <v>73000000000</v>
      </c>
      <c r="D15" s="1213">
        <v>40535865340.590004</v>
      </c>
      <c r="E15" s="1207">
        <v>0.55528582658342474</v>
      </c>
      <c r="P15" s="835"/>
    </row>
    <row r="16" spans="1:16" ht="16.5" customHeight="1">
      <c r="A16" s="737"/>
      <c r="B16" s="298" t="s">
        <v>653</v>
      </c>
      <c r="C16" s="1212">
        <v>34800000000</v>
      </c>
      <c r="D16" s="1213">
        <v>24950252618.799992</v>
      </c>
      <c r="E16" s="1207">
        <v>0.71696128214942501</v>
      </c>
      <c r="P16" s="972"/>
    </row>
    <row r="17" spans="1:16" ht="16.5" customHeight="1">
      <c r="A17" s="737"/>
      <c r="B17" s="742" t="s">
        <v>654</v>
      </c>
      <c r="C17" s="1212">
        <v>64300000000</v>
      </c>
      <c r="D17" s="1213">
        <v>36382154187.330009</v>
      </c>
      <c r="E17" s="1207">
        <v>0.56581888316220852</v>
      </c>
      <c r="P17" s="973"/>
    </row>
    <row r="18" spans="1:16" ht="16.5" customHeight="1">
      <c r="A18" s="737"/>
      <c r="B18" s="742" t="s">
        <v>655</v>
      </c>
      <c r="C18" s="1212">
        <v>4551300000</v>
      </c>
      <c r="D18" s="1213">
        <v>2722933710.0999999</v>
      </c>
      <c r="E18" s="1207">
        <v>0.59827603324324918</v>
      </c>
      <c r="P18" s="973"/>
    </row>
    <row r="19" spans="1:16" s="287" customFormat="1" ht="16.5" customHeight="1">
      <c r="A19" s="739"/>
      <c r="B19" s="740" t="s">
        <v>656</v>
      </c>
      <c r="C19" s="1209">
        <v>25806040000</v>
      </c>
      <c r="D19" s="1211">
        <v>17574273272.289169</v>
      </c>
      <c r="E19" s="1206">
        <v>0.68101395147373134</v>
      </c>
      <c r="L19" s="1397"/>
    </row>
    <row r="20" spans="1:16" ht="17.100000000000001" customHeight="1">
      <c r="A20" s="737"/>
      <c r="B20" s="742" t="s">
        <v>657</v>
      </c>
      <c r="C20" s="1212">
        <v>4184000000</v>
      </c>
      <c r="D20" s="1213">
        <v>2509628484.1500001</v>
      </c>
      <c r="E20" s="1207">
        <v>0.59981560328632888</v>
      </c>
      <c r="N20" s="974"/>
      <c r="P20" s="974"/>
    </row>
    <row r="21" spans="1:16" ht="24" customHeight="1">
      <c r="A21" s="737"/>
      <c r="B21" s="740" t="s">
        <v>658</v>
      </c>
      <c r="C21" s="1209">
        <v>2197180000</v>
      </c>
      <c r="D21" s="1211">
        <v>442997888.86000001</v>
      </c>
      <c r="E21" s="1206">
        <v>0.20162111836991053</v>
      </c>
      <c r="P21" s="974">
        <f>SUM(P20:P20)</f>
        <v>0</v>
      </c>
    </row>
    <row r="22" spans="1:16" ht="17.100000000000001" customHeight="1">
      <c r="A22" s="743" t="s">
        <v>4</v>
      </c>
      <c r="B22" s="742" t="s">
        <v>659</v>
      </c>
      <c r="C22" s="1212">
        <v>180731000</v>
      </c>
      <c r="D22" s="1213">
        <v>43886088.210000001</v>
      </c>
      <c r="E22" s="1207">
        <v>0.24282545999302832</v>
      </c>
      <c r="F22" s="294"/>
      <c r="N22" s="974"/>
    </row>
    <row r="23" spans="1:16" ht="17.100000000000001" customHeight="1">
      <c r="A23" s="297"/>
      <c r="B23" s="742" t="s">
        <v>660</v>
      </c>
      <c r="C23" s="1212">
        <v>2016449000</v>
      </c>
      <c r="D23" s="1213">
        <v>399111800.65000004</v>
      </c>
      <c r="E23" s="1207">
        <v>0.19792804115055726</v>
      </c>
      <c r="F23" s="294"/>
    </row>
    <row r="24" spans="1:16" ht="24" customHeight="1">
      <c r="A24" s="743" t="s">
        <v>661</v>
      </c>
      <c r="B24" s="744" t="s">
        <v>662</v>
      </c>
      <c r="C24" s="1209">
        <v>416234519999.99988</v>
      </c>
      <c r="D24" s="1211">
        <v>233548799492.33054</v>
      </c>
      <c r="E24" s="1206">
        <v>0.56109906379780949</v>
      </c>
      <c r="F24" s="294"/>
    </row>
    <row r="25" spans="1:16" ht="12.75" customHeight="1">
      <c r="A25" s="737"/>
      <c r="B25" s="738" t="s">
        <v>650</v>
      </c>
      <c r="C25" s="1212">
        <v>0</v>
      </c>
      <c r="D25" s="1211"/>
      <c r="E25" s="1206"/>
      <c r="F25" s="294"/>
    </row>
    <row r="26" spans="1:16" ht="17.100000000000001" customHeight="1">
      <c r="A26" s="737"/>
      <c r="B26" s="298" t="s">
        <v>663</v>
      </c>
      <c r="C26" s="1212">
        <v>29200000000</v>
      </c>
      <c r="D26" s="1213">
        <v>19596235857.109997</v>
      </c>
      <c r="E26" s="1207">
        <v>0.67110396770924652</v>
      </c>
      <c r="F26" s="294"/>
    </row>
    <row r="27" spans="1:16" ht="17.100000000000001" customHeight="1">
      <c r="A27" s="737"/>
      <c r="B27" s="298" t="s">
        <v>664</v>
      </c>
      <c r="C27" s="1212">
        <v>19157223000</v>
      </c>
      <c r="D27" s="1213">
        <v>14290829031.559999</v>
      </c>
      <c r="E27" s="1207">
        <v>0.7459760233286421</v>
      </c>
      <c r="F27" s="294"/>
      <c r="N27" s="266">
        <f>SUM(N25:N26)</f>
        <v>0</v>
      </c>
    </row>
    <row r="28" spans="1:16" ht="17.100000000000001" customHeight="1">
      <c r="A28" s="737"/>
      <c r="B28" s="745" t="s">
        <v>665</v>
      </c>
      <c r="C28" s="1212">
        <v>17368778000</v>
      </c>
      <c r="D28" s="1213">
        <v>11197576988.26</v>
      </c>
      <c r="E28" s="1207">
        <v>0.64469572863790414</v>
      </c>
      <c r="F28" s="294"/>
    </row>
    <row r="29" spans="1:16" ht="17.100000000000001" customHeight="1">
      <c r="A29" s="737"/>
      <c r="B29" s="746" t="s">
        <v>666</v>
      </c>
      <c r="C29" s="1212">
        <v>49390438000</v>
      </c>
      <c r="D29" s="1213">
        <v>27937739844.549999</v>
      </c>
      <c r="E29" s="1207">
        <v>0.56565078132228752</v>
      </c>
      <c r="F29" s="294"/>
    </row>
    <row r="30" spans="1:16" ht="17.100000000000001" customHeight="1">
      <c r="A30" s="747"/>
      <c r="B30" s="748" t="s">
        <v>667</v>
      </c>
      <c r="C30" s="1214">
        <v>60762707000</v>
      </c>
      <c r="D30" s="1215">
        <v>40009171774</v>
      </c>
      <c r="E30" s="1208">
        <v>0.65844946266136561</v>
      </c>
    </row>
    <row r="31" spans="1:16">
      <c r="C31" s="1216"/>
      <c r="D31" s="1216"/>
    </row>
    <row r="34" spans="1:6">
      <c r="A34" s="61"/>
      <c r="B34" s="61"/>
      <c r="C34" s="61"/>
      <c r="D34" s="61"/>
      <c r="E34" s="61"/>
      <c r="F34" s="749"/>
    </row>
    <row r="35" spans="1:6">
      <c r="A35" s="61"/>
      <c r="B35" s="61"/>
      <c r="C35" s="61"/>
      <c r="D35" s="61"/>
      <c r="E35" s="61"/>
      <c r="F35" s="749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2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9:N38"/>
  <sheetViews>
    <sheetView showGridLines="0" topLeftCell="A4" zoomScale="75" zoomScaleNormal="75" workbookViewId="0">
      <selection activeCell="K43" sqref="K43"/>
    </sheetView>
  </sheetViews>
  <sheetFormatPr defaultRowHeight="12.75"/>
  <sheetData>
    <row r="9" spans="1:3" ht="15">
      <c r="A9" s="332" t="s">
        <v>525</v>
      </c>
      <c r="B9" s="332"/>
      <c r="C9" s="332"/>
    </row>
    <row r="10" spans="1:3" ht="15">
      <c r="A10" s="332"/>
      <c r="B10" s="332"/>
      <c r="C10" s="332"/>
    </row>
    <row r="20" spans="2:13" ht="20.45" customHeight="1">
      <c r="B20" s="1559" t="s">
        <v>526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</row>
    <row r="21" spans="2:13"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</row>
    <row r="22" spans="2:13" ht="20.45" customHeight="1">
      <c r="B22" s="1559"/>
      <c r="C22" s="1559"/>
      <c r="D22" s="1559"/>
      <c r="E22" s="1559"/>
      <c r="F22" s="1559"/>
      <c r="G22" s="1559"/>
      <c r="H22" s="1559"/>
      <c r="I22" s="1559"/>
      <c r="J22" s="1559"/>
      <c r="K22" s="1559"/>
      <c r="L22" s="1559"/>
      <c r="M22" s="1559"/>
    </row>
    <row r="38" spans="1:14" s="334" customFormat="1" ht="18">
      <c r="A38" s="1561"/>
      <c r="B38" s="1561"/>
      <c r="C38" s="1561"/>
      <c r="D38" s="1561"/>
      <c r="E38" s="1561"/>
      <c r="F38" s="1561"/>
      <c r="G38" s="1561"/>
      <c r="H38" s="1561"/>
      <c r="I38" s="1561"/>
      <c r="J38" s="1561"/>
      <c r="K38" s="1561"/>
      <c r="L38" s="1561"/>
      <c r="M38" s="1561"/>
      <c r="N38" s="1561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P45"/>
  <sheetViews>
    <sheetView showGridLines="0" topLeftCell="A7" zoomScale="70" zoomScaleNormal="70" zoomScaleSheetLayoutView="75" workbookViewId="0">
      <selection activeCell="H35" sqref="H35"/>
    </sheetView>
  </sheetViews>
  <sheetFormatPr defaultColWidth="9.28515625" defaultRowHeight="14.25"/>
  <cols>
    <col min="1" max="1" width="54.28515625" style="978" customWidth="1"/>
    <col min="2" max="5" width="15" style="978" customWidth="1"/>
    <col min="6" max="8" width="11.140625" style="978" customWidth="1"/>
    <col min="9" max="10" width="9.28515625" style="978"/>
    <col min="11" max="11" width="15" style="978" customWidth="1"/>
    <col min="12" max="12" width="14.28515625" style="978" customWidth="1"/>
    <col min="13" max="13" width="13.5703125" style="978" customWidth="1"/>
    <col min="14" max="16" width="9.28515625" style="988"/>
    <col min="17" max="16384" width="9.28515625" style="978"/>
  </cols>
  <sheetData>
    <row r="1" spans="1:16" ht="17.25" customHeight="1">
      <c r="A1" s="976" t="s">
        <v>517</v>
      </c>
      <c r="B1" s="976"/>
      <c r="C1" s="977"/>
      <c r="D1" s="977"/>
      <c r="E1" s="977"/>
      <c r="F1" s="977"/>
      <c r="G1" s="977"/>
      <c r="H1" s="977"/>
      <c r="N1" s="978"/>
      <c r="O1" s="978"/>
      <c r="P1" s="978"/>
    </row>
    <row r="2" spans="1:16" ht="17.25" customHeight="1">
      <c r="A2" s="979"/>
      <c r="B2" s="979"/>
      <c r="C2" s="977"/>
      <c r="D2" s="977"/>
      <c r="E2" s="977"/>
      <c r="F2" s="977"/>
      <c r="G2" s="977"/>
      <c r="H2" s="977"/>
      <c r="N2" s="978"/>
      <c r="O2" s="978"/>
      <c r="P2" s="978"/>
    </row>
    <row r="3" spans="1:16" ht="17.25" customHeight="1">
      <c r="A3" s="980" t="s">
        <v>750</v>
      </c>
      <c r="B3" s="981"/>
      <c r="C3" s="982"/>
      <c r="D3" s="982"/>
      <c r="E3" s="982"/>
      <c r="F3" s="982"/>
      <c r="G3" s="982"/>
      <c r="H3" s="982"/>
      <c r="N3" s="978"/>
      <c r="O3" s="978"/>
      <c r="P3" s="978"/>
    </row>
    <row r="4" spans="1:16" ht="17.25" customHeight="1">
      <c r="A4" s="980"/>
      <c r="B4" s="981"/>
      <c r="C4" s="982"/>
      <c r="D4" s="982"/>
      <c r="E4" s="982"/>
      <c r="F4" s="982"/>
      <c r="G4" s="982"/>
      <c r="H4" s="982"/>
      <c r="N4" s="978"/>
      <c r="O4" s="978"/>
      <c r="P4" s="978"/>
    </row>
    <row r="5" spans="1:16" ht="15" customHeight="1">
      <c r="A5" s="983"/>
      <c r="B5" s="983"/>
      <c r="C5" s="984"/>
      <c r="D5" s="985"/>
      <c r="E5" s="985"/>
      <c r="F5" s="985"/>
      <c r="G5" s="986"/>
      <c r="N5" s="978"/>
      <c r="O5" s="978"/>
      <c r="P5" s="978"/>
    </row>
    <row r="7" spans="1:16" ht="15">
      <c r="H7" s="987" t="s">
        <v>2</v>
      </c>
    </row>
    <row r="8" spans="1:16" ht="16.350000000000001" customHeight="1">
      <c r="A8" s="989"/>
      <c r="B8" s="990" t="s">
        <v>751</v>
      </c>
      <c r="C8" s="991" t="s">
        <v>235</v>
      </c>
      <c r="D8" s="992"/>
      <c r="E8" s="992"/>
      <c r="F8" s="993" t="s">
        <v>449</v>
      </c>
      <c r="G8" s="994"/>
      <c r="H8" s="995"/>
      <c r="N8" s="978"/>
      <c r="O8" s="978"/>
      <c r="P8" s="978"/>
    </row>
    <row r="9" spans="1:16" ht="16.350000000000001" customHeight="1">
      <c r="A9" s="996" t="s">
        <v>3</v>
      </c>
      <c r="B9" s="997" t="s">
        <v>234</v>
      </c>
      <c r="C9" s="998"/>
      <c r="D9" s="998"/>
      <c r="E9" s="998"/>
      <c r="F9" s="998" t="s">
        <v>4</v>
      </c>
      <c r="G9" s="998" t="s">
        <v>4</v>
      </c>
      <c r="H9" s="999"/>
      <c r="N9" s="978"/>
      <c r="O9" s="978"/>
      <c r="P9" s="978"/>
    </row>
    <row r="10" spans="1:16" ht="16.350000000000001" customHeight="1">
      <c r="A10" s="1000"/>
      <c r="B10" s="1001" t="s">
        <v>732</v>
      </c>
      <c r="C10" s="998" t="s">
        <v>450</v>
      </c>
      <c r="D10" s="998" t="s">
        <v>451</v>
      </c>
      <c r="E10" s="998" t="s">
        <v>452</v>
      </c>
      <c r="F10" s="1002" t="s">
        <v>238</v>
      </c>
      <c r="G10" s="1002" t="s">
        <v>453</v>
      </c>
      <c r="H10" s="1003" t="s">
        <v>454</v>
      </c>
      <c r="K10" s="375"/>
      <c r="L10" s="375"/>
      <c r="M10" s="375"/>
      <c r="N10" s="978"/>
      <c r="O10" s="978"/>
      <c r="P10" s="978"/>
    </row>
    <row r="11" spans="1:16" s="1008" customFormat="1" ht="9.75" customHeight="1">
      <c r="A11" s="1004" t="s">
        <v>455</v>
      </c>
      <c r="B11" s="1005">
        <v>2</v>
      </c>
      <c r="C11" s="1006">
        <v>3</v>
      </c>
      <c r="D11" s="1006">
        <v>4</v>
      </c>
      <c r="E11" s="1006">
        <v>5</v>
      </c>
      <c r="F11" s="1006">
        <v>6</v>
      </c>
      <c r="G11" s="1006">
        <v>7</v>
      </c>
      <c r="H11" s="1007">
        <v>8</v>
      </c>
      <c r="K11" s="1382"/>
      <c r="L11" s="1382"/>
      <c r="M11" s="1382"/>
    </row>
    <row r="12" spans="1:16" ht="24" customHeight="1">
      <c r="A12" s="1009" t="s">
        <v>456</v>
      </c>
      <c r="B12" s="1010">
        <v>69716396</v>
      </c>
      <c r="C12" s="378">
        <v>2898285</v>
      </c>
      <c r="D12" s="378">
        <v>7430106</v>
      </c>
      <c r="E12" s="378">
        <v>12653852</v>
      </c>
      <c r="F12" s="1011">
        <v>4.1572501825825878E-2</v>
      </c>
      <c r="G12" s="1011">
        <v>0.10657616323138677</v>
      </c>
      <c r="H12" s="1011">
        <v>0.18150467789528305</v>
      </c>
      <c r="K12" s="1383"/>
      <c r="L12" s="1383"/>
      <c r="M12" s="1383"/>
      <c r="N12" s="978"/>
      <c r="O12" s="978"/>
      <c r="P12" s="978"/>
    </row>
    <row r="13" spans="1:16" ht="24" customHeight="1">
      <c r="A13" s="1012" t="s">
        <v>457</v>
      </c>
      <c r="B13" s="380">
        <v>85281687</v>
      </c>
      <c r="C13" s="378">
        <v>2764952</v>
      </c>
      <c r="D13" s="378">
        <v>7576223</v>
      </c>
      <c r="E13" s="378">
        <v>12612073</v>
      </c>
      <c r="F13" s="1013">
        <v>3.2421403671341539E-2</v>
      </c>
      <c r="G13" s="1014">
        <v>8.8837630522013475E-2</v>
      </c>
      <c r="H13" s="379">
        <v>0.14788723633011622</v>
      </c>
      <c r="K13" s="1384"/>
      <c r="L13" s="1385"/>
      <c r="M13" s="1384"/>
      <c r="N13" s="978"/>
      <c r="O13" s="978"/>
      <c r="P13" s="978"/>
    </row>
    <row r="14" spans="1:16" ht="24" customHeight="1">
      <c r="A14" s="1015" t="s">
        <v>876</v>
      </c>
      <c r="B14" s="1016">
        <v>-15565291</v>
      </c>
      <c r="C14" s="1017">
        <v>133332</v>
      </c>
      <c r="D14" s="1017">
        <v>-146117</v>
      </c>
      <c r="E14" s="1017">
        <v>41779</v>
      </c>
      <c r="F14" s="1018"/>
      <c r="G14" s="1019">
        <v>9.3873606346325297E-3</v>
      </c>
      <c r="H14" s="1018"/>
      <c r="N14" s="978"/>
      <c r="O14" s="978"/>
      <c r="P14" s="978"/>
    </row>
    <row r="18" spans="1:16" ht="15.75">
      <c r="A18" s="980"/>
      <c r="B18" s="981"/>
      <c r="C18" s="982"/>
      <c r="D18" s="982"/>
      <c r="E18" s="982"/>
      <c r="F18" s="982"/>
      <c r="G18" s="982"/>
      <c r="H18" s="982"/>
    </row>
    <row r="19" spans="1:16" ht="15.75">
      <c r="A19" s="983"/>
      <c r="B19" s="983"/>
      <c r="C19" s="984"/>
      <c r="D19" s="985"/>
      <c r="E19" s="985"/>
      <c r="F19" s="985"/>
      <c r="G19" s="986"/>
    </row>
    <row r="20" spans="1:16">
      <c r="N20" s="1020"/>
      <c r="O20" s="1020"/>
      <c r="P20" s="1020"/>
    </row>
    <row r="21" spans="1:16" ht="15">
      <c r="H21" s="987" t="s">
        <v>2</v>
      </c>
      <c r="N21" s="1020"/>
      <c r="O21" s="1020"/>
      <c r="P21" s="1020"/>
    </row>
    <row r="22" spans="1:16" ht="16.350000000000001" customHeight="1">
      <c r="A22" s="989"/>
      <c r="B22" s="990" t="s">
        <v>751</v>
      </c>
      <c r="C22" s="991" t="s">
        <v>235</v>
      </c>
      <c r="D22" s="992"/>
      <c r="E22" s="992"/>
      <c r="F22" s="993" t="s">
        <v>449</v>
      </c>
      <c r="G22" s="994"/>
      <c r="H22" s="995"/>
      <c r="N22" s="978"/>
      <c r="O22" s="978"/>
      <c r="P22" s="978"/>
    </row>
    <row r="23" spans="1:16" ht="16.350000000000001" customHeight="1">
      <c r="A23" s="996" t="s">
        <v>3</v>
      </c>
      <c r="B23" s="997" t="s">
        <v>234</v>
      </c>
      <c r="C23" s="998"/>
      <c r="D23" s="998"/>
      <c r="E23" s="998"/>
      <c r="F23" s="998" t="s">
        <v>4</v>
      </c>
      <c r="G23" s="998" t="s">
        <v>4</v>
      </c>
      <c r="H23" s="999"/>
      <c r="N23" s="978"/>
      <c r="O23" s="978"/>
      <c r="P23" s="978"/>
    </row>
    <row r="24" spans="1:16" ht="16.350000000000001" customHeight="1">
      <c r="A24" s="1000"/>
      <c r="B24" s="1001" t="s">
        <v>732</v>
      </c>
      <c r="C24" s="998" t="s">
        <v>879</v>
      </c>
      <c r="D24" s="998" t="s">
        <v>878</v>
      </c>
      <c r="E24" s="998" t="s">
        <v>877</v>
      </c>
      <c r="F24" s="1002" t="s">
        <v>238</v>
      </c>
      <c r="G24" s="1002" t="s">
        <v>453</v>
      </c>
      <c r="H24" s="1003" t="s">
        <v>454</v>
      </c>
      <c r="K24" s="375"/>
      <c r="L24" s="375"/>
      <c r="M24" s="375"/>
      <c r="N24" s="978"/>
      <c r="O24" s="978"/>
      <c r="P24" s="978"/>
    </row>
    <row r="25" spans="1:16" s="1008" customFormat="1" ht="9.75" customHeight="1">
      <c r="A25" s="1004" t="s">
        <v>455</v>
      </c>
      <c r="B25" s="1005">
        <v>2</v>
      </c>
      <c r="C25" s="1006">
        <v>3</v>
      </c>
      <c r="D25" s="1006">
        <v>4</v>
      </c>
      <c r="E25" s="1006">
        <v>5</v>
      </c>
      <c r="F25" s="1006">
        <v>6</v>
      </c>
      <c r="G25" s="1006">
        <v>7</v>
      </c>
      <c r="H25" s="1007">
        <v>8</v>
      </c>
      <c r="K25" s="1382"/>
      <c r="L25" s="1382"/>
      <c r="M25" s="1382"/>
    </row>
    <row r="26" spans="1:16" ht="24" customHeight="1">
      <c r="A26" s="1009" t="s">
        <v>456</v>
      </c>
      <c r="B26" s="1010">
        <v>69716396</v>
      </c>
      <c r="C26" s="378">
        <v>17693797</v>
      </c>
      <c r="D26" s="378">
        <v>21798245</v>
      </c>
      <c r="E26" s="378">
        <v>27190442</v>
      </c>
      <c r="F26" s="1011">
        <v>0.2537967826105067</v>
      </c>
      <c r="G26" s="1011">
        <v>0.31267027916933632</v>
      </c>
      <c r="H26" s="1011">
        <v>0.39001502602056481</v>
      </c>
      <c r="N26" s="978"/>
      <c r="O26" s="978"/>
      <c r="P26" s="978"/>
    </row>
    <row r="27" spans="1:16" ht="24" customHeight="1">
      <c r="A27" s="1012" t="s">
        <v>457</v>
      </c>
      <c r="B27" s="380">
        <v>85281687</v>
      </c>
      <c r="C27" s="378">
        <v>17290921</v>
      </c>
      <c r="D27" s="378">
        <v>20900298</v>
      </c>
      <c r="E27" s="378">
        <v>27192090</v>
      </c>
      <c r="F27" s="1013">
        <v>0.20275069136472407</v>
      </c>
      <c r="G27" s="1013">
        <v>0.24507369325374626</v>
      </c>
      <c r="H27" s="1014">
        <v>0.31885028259349513</v>
      </c>
      <c r="N27" s="978"/>
      <c r="O27" s="978"/>
      <c r="P27" s="978"/>
    </row>
    <row r="28" spans="1:16" ht="24" customHeight="1">
      <c r="A28" s="1015" t="s">
        <v>876</v>
      </c>
      <c r="B28" s="1016">
        <v>-15565291</v>
      </c>
      <c r="C28" s="1017">
        <v>402876</v>
      </c>
      <c r="D28" s="1017">
        <v>897947</v>
      </c>
      <c r="E28" s="1017">
        <v>-1648</v>
      </c>
      <c r="F28" s="1018"/>
      <c r="G28" s="1019"/>
      <c r="H28" s="1386">
        <v>1.0587659427632931E-4</v>
      </c>
      <c r="N28" s="978"/>
      <c r="O28" s="978"/>
      <c r="P28" s="978"/>
    </row>
    <row r="34" spans="1:16" ht="15">
      <c r="H34" s="987"/>
    </row>
    <row r="35" spans="1:16" ht="15">
      <c r="H35" s="987" t="s">
        <v>2</v>
      </c>
    </row>
    <row r="36" spans="1:16" ht="16.350000000000001" customHeight="1">
      <c r="A36" s="989"/>
      <c r="B36" s="990" t="s">
        <v>751</v>
      </c>
      <c r="C36" s="991" t="s">
        <v>235</v>
      </c>
      <c r="D36" s="992"/>
      <c r="E36" s="992"/>
      <c r="F36" s="993" t="s">
        <v>449</v>
      </c>
      <c r="G36" s="994"/>
      <c r="H36" s="995"/>
      <c r="N36" s="978"/>
      <c r="O36" s="978"/>
      <c r="P36" s="978"/>
    </row>
    <row r="37" spans="1:16" ht="16.350000000000001" customHeight="1">
      <c r="A37" s="996" t="s">
        <v>3</v>
      </c>
      <c r="B37" s="997" t="s">
        <v>234</v>
      </c>
      <c r="C37" s="998"/>
      <c r="D37" s="998"/>
      <c r="E37" s="998"/>
      <c r="F37" s="998" t="s">
        <v>4</v>
      </c>
      <c r="G37" s="998" t="s">
        <v>4</v>
      </c>
      <c r="H37" s="999"/>
      <c r="N37" s="978"/>
      <c r="O37" s="978"/>
      <c r="P37" s="978"/>
    </row>
    <row r="38" spans="1:16" ht="16.350000000000001" customHeight="1">
      <c r="A38" s="1000"/>
      <c r="B38" s="1001" t="s">
        <v>732</v>
      </c>
      <c r="C38" s="998" t="s">
        <v>914</v>
      </c>
      <c r="D38" s="998" t="s">
        <v>913</v>
      </c>
      <c r="E38" s="998" t="s">
        <v>912</v>
      </c>
      <c r="F38" s="1002" t="s">
        <v>238</v>
      </c>
      <c r="G38" s="1002" t="s">
        <v>453</v>
      </c>
      <c r="H38" s="1003" t="s">
        <v>454</v>
      </c>
      <c r="N38" s="978"/>
      <c r="O38" s="978"/>
      <c r="P38" s="978"/>
    </row>
    <row r="39" spans="1:16" s="1008" customFormat="1" ht="9.75" customHeight="1">
      <c r="A39" s="1004" t="s">
        <v>455</v>
      </c>
      <c r="B39" s="1005">
        <v>2</v>
      </c>
      <c r="C39" s="1006">
        <v>3</v>
      </c>
      <c r="D39" s="1006">
        <v>4</v>
      </c>
      <c r="E39" s="1006">
        <v>5</v>
      </c>
      <c r="F39" s="1006">
        <v>6</v>
      </c>
      <c r="G39" s="1006">
        <v>7</v>
      </c>
      <c r="H39" s="1007">
        <v>8</v>
      </c>
    </row>
    <row r="40" spans="1:16" ht="24" customHeight="1">
      <c r="A40" s="1009" t="s">
        <v>456</v>
      </c>
      <c r="B40" s="1010">
        <v>69716396</v>
      </c>
      <c r="C40" s="378">
        <v>31617700</v>
      </c>
      <c r="D40" s="378"/>
      <c r="E40" s="378"/>
      <c r="F40" s="1011">
        <v>0.45351885372846867</v>
      </c>
      <c r="G40" s="1011"/>
      <c r="H40" s="1011"/>
      <c r="N40" s="978"/>
      <c r="O40" s="978"/>
      <c r="P40" s="978"/>
    </row>
    <row r="41" spans="1:16" ht="24" customHeight="1">
      <c r="A41" s="1012" t="s">
        <v>457</v>
      </c>
      <c r="B41" s="380">
        <v>85281687</v>
      </c>
      <c r="C41" s="378">
        <v>30833139</v>
      </c>
      <c r="D41" s="378"/>
      <c r="E41" s="378"/>
      <c r="F41" s="1013">
        <v>0.36154466550362685</v>
      </c>
      <c r="G41" s="1013"/>
      <c r="H41" s="1014"/>
      <c r="N41" s="978"/>
      <c r="O41" s="978"/>
      <c r="P41" s="978"/>
    </row>
    <row r="42" spans="1:16" ht="24" customHeight="1">
      <c r="A42" s="1015" t="s">
        <v>876</v>
      </c>
      <c r="B42" s="1016">
        <v>-15565291</v>
      </c>
      <c r="C42" s="1017">
        <v>784561</v>
      </c>
      <c r="D42" s="1017"/>
      <c r="E42" s="1017"/>
      <c r="F42" s="1018"/>
      <c r="G42" s="1019"/>
      <c r="H42" s="1386"/>
      <c r="N42" s="978"/>
      <c r="O42" s="978"/>
      <c r="P42" s="978"/>
    </row>
    <row r="43" spans="1:16">
      <c r="I43" s="988"/>
      <c r="J43" s="988"/>
      <c r="N43" s="978"/>
      <c r="O43" s="978"/>
      <c r="P43" s="978"/>
    </row>
    <row r="44" spans="1:16">
      <c r="I44" s="988"/>
      <c r="J44" s="988"/>
      <c r="N44" s="978"/>
      <c r="O44" s="978"/>
      <c r="P44" s="978"/>
    </row>
    <row r="45" spans="1:16">
      <c r="I45" s="988"/>
      <c r="J45" s="988"/>
      <c r="N45" s="978"/>
      <c r="O45" s="978"/>
      <c r="P45" s="978"/>
    </row>
  </sheetData>
  <printOptions horizontalCentered="1"/>
  <pageMargins left="0.74803149606299213" right="0.55118110236220474" top="0.98425196850393704" bottom="0.98425196850393704" header="0.70866141732283472" footer="0.51181102362204722"/>
  <pageSetup paperSize="9" scale="63" firstPageNumber="63" orientation="landscape" useFirstPageNumber="1" r:id="rId1"/>
  <headerFooter alignWithMargins="0">
    <oddHeader>&amp;C&amp;"Arial CE,Pogrubiony"&amp;13-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E49"/>
  <sheetViews>
    <sheetView showGridLines="0" zoomScale="76" zoomScaleNormal="76" zoomScaleSheetLayoutView="55" workbookViewId="0">
      <selection activeCell="V210" sqref="V210"/>
    </sheetView>
  </sheetViews>
  <sheetFormatPr defaultColWidth="9.28515625" defaultRowHeight="15"/>
  <cols>
    <col min="1" max="1" width="103.140625" style="1022" customWidth="1"/>
    <col min="2" max="2" width="20.5703125" style="1022" customWidth="1"/>
    <col min="3" max="3" width="19.42578125" style="1419" customWidth="1"/>
    <col min="4" max="4" width="16.7109375" style="1022" customWidth="1"/>
    <col min="5" max="5" width="9.28515625" style="1022"/>
    <col min="6" max="6" width="8.42578125" style="1022" customWidth="1"/>
    <col min="7" max="7" width="16.7109375" style="1022" customWidth="1"/>
    <col min="8" max="8" width="21.7109375" style="1022" customWidth="1"/>
    <col min="9" max="9" width="21.28515625" style="1022" customWidth="1"/>
    <col min="10" max="245" width="9.28515625" style="1022"/>
    <col min="246" max="246" width="103.140625" style="1022" customWidth="1"/>
    <col min="247" max="247" width="20.5703125" style="1022" customWidth="1"/>
    <col min="248" max="248" width="19.42578125" style="1022" customWidth="1"/>
    <col min="249" max="249" width="16.7109375" style="1022" customWidth="1"/>
    <col min="250" max="250" width="12.85546875" style="1022" customWidth="1"/>
    <col min="251" max="251" width="11" style="1022" bestFit="1" customWidth="1"/>
    <col min="252" max="16384" width="9.28515625" style="1022"/>
  </cols>
  <sheetData>
    <row r="1" spans="1:5" ht="16.5" customHeight="1">
      <c r="A1" s="1263" t="s">
        <v>752</v>
      </c>
      <c r="B1" s="1021"/>
      <c r="C1" s="1662"/>
      <c r="D1" s="1662"/>
    </row>
    <row r="2" spans="1:5" ht="22.5" customHeight="1">
      <c r="A2" s="1663" t="s">
        <v>753</v>
      </c>
      <c r="B2" s="1663"/>
      <c r="C2" s="1663"/>
      <c r="D2" s="1663"/>
    </row>
    <row r="3" spans="1:5" s="1025" customFormat="1" ht="18" customHeight="1">
      <c r="A3" s="1023"/>
      <c r="B3" s="1024"/>
      <c r="C3" s="1664" t="s">
        <v>2</v>
      </c>
      <c r="D3" s="1664"/>
    </row>
    <row r="4" spans="1:5" s="1027" customFormat="1" ht="79.5" customHeight="1">
      <c r="A4" s="1665" t="s">
        <v>754</v>
      </c>
      <c r="B4" s="1667" t="s">
        <v>755</v>
      </c>
      <c r="C4" s="1430" t="s">
        <v>235</v>
      </c>
      <c r="D4" s="1026" t="s">
        <v>236</v>
      </c>
    </row>
    <row r="5" spans="1:5" s="1027" customFormat="1" ht="24" customHeight="1">
      <c r="A5" s="1666"/>
      <c r="B5" s="1668"/>
      <c r="C5" s="1028" t="s">
        <v>914</v>
      </c>
      <c r="D5" s="1029" t="s">
        <v>238</v>
      </c>
    </row>
    <row r="6" spans="1:5" s="1027" customFormat="1" ht="21.6" customHeight="1">
      <c r="A6" s="1264">
        <v>1</v>
      </c>
      <c r="B6" s="1265">
        <v>2</v>
      </c>
      <c r="C6" s="1266">
        <v>3</v>
      </c>
      <c r="D6" s="1029" t="s">
        <v>34</v>
      </c>
    </row>
    <row r="7" spans="1:5" s="1035" customFormat="1" ht="39" customHeight="1">
      <c r="A7" s="1030" t="s">
        <v>756</v>
      </c>
      <c r="B7" s="1031">
        <v>16044965000</v>
      </c>
      <c r="C7" s="1032">
        <v>6471409562.4300003</v>
      </c>
      <c r="D7" s="1033">
        <f t="shared" ref="D7:D32" si="0">C7/B7</f>
        <v>0.40332961539211837</v>
      </c>
      <c r="E7" s="1034"/>
    </row>
    <row r="8" spans="1:5" s="1035" customFormat="1" ht="39" customHeight="1">
      <c r="A8" s="1030" t="s">
        <v>757</v>
      </c>
      <c r="B8" s="1031">
        <v>4449023000</v>
      </c>
      <c r="C8" s="1032">
        <v>2017654903.0899999</v>
      </c>
      <c r="D8" s="1033">
        <f t="shared" si="0"/>
        <v>0.45350516351342751</v>
      </c>
      <c r="E8" s="1034"/>
    </row>
    <row r="9" spans="1:5" s="1035" customFormat="1" ht="39" customHeight="1">
      <c r="A9" s="1030" t="s">
        <v>758</v>
      </c>
      <c r="B9" s="1031">
        <v>1406848000</v>
      </c>
      <c r="C9" s="1032">
        <v>694794340.10000002</v>
      </c>
      <c r="D9" s="1033">
        <f t="shared" si="0"/>
        <v>0.49386596142582567</v>
      </c>
      <c r="E9" s="1034"/>
    </row>
    <row r="10" spans="1:5" s="1035" customFormat="1" ht="39" customHeight="1">
      <c r="A10" s="1030" t="s">
        <v>759</v>
      </c>
      <c r="B10" s="1031">
        <v>2508352000</v>
      </c>
      <c r="C10" s="1032">
        <v>1086147438.45</v>
      </c>
      <c r="D10" s="1033">
        <f t="shared" si="0"/>
        <v>0.43301236766211443</v>
      </c>
      <c r="E10" s="1034"/>
    </row>
    <row r="11" spans="1:5" s="1035" customFormat="1" ht="39" customHeight="1">
      <c r="A11" s="1030" t="s">
        <v>760</v>
      </c>
      <c r="B11" s="1031">
        <v>1364104000</v>
      </c>
      <c r="C11" s="1032">
        <v>891804164.00999999</v>
      </c>
      <c r="D11" s="1033">
        <f t="shared" si="0"/>
        <v>0.65376552228422469</v>
      </c>
      <c r="E11" s="1034"/>
    </row>
    <row r="12" spans="1:5" s="1035" customFormat="1" ht="39" customHeight="1">
      <c r="A12" s="1030" t="s">
        <v>761</v>
      </c>
      <c r="B12" s="1036">
        <v>1578862000</v>
      </c>
      <c r="C12" s="1032">
        <v>824036548</v>
      </c>
      <c r="D12" s="1033">
        <f t="shared" si="0"/>
        <v>0.52191803210160226</v>
      </c>
      <c r="E12" s="1034"/>
    </row>
    <row r="13" spans="1:5" s="1035" customFormat="1" ht="39" customHeight="1">
      <c r="A13" s="1030" t="s">
        <v>762</v>
      </c>
      <c r="B13" s="1031">
        <v>1146906000</v>
      </c>
      <c r="C13" s="1032">
        <v>644457774.13999999</v>
      </c>
      <c r="D13" s="1033">
        <f t="shared" si="0"/>
        <v>0.56190984626464591</v>
      </c>
      <c r="E13" s="1034"/>
    </row>
    <row r="14" spans="1:5" s="1035" customFormat="1" ht="39" customHeight="1">
      <c r="A14" s="1030" t="s">
        <v>763</v>
      </c>
      <c r="B14" s="1031">
        <v>1418572000</v>
      </c>
      <c r="C14" s="1032">
        <v>1022094539.36</v>
      </c>
      <c r="D14" s="1033">
        <f t="shared" si="0"/>
        <v>0.72050945553697665</v>
      </c>
      <c r="E14" s="1034"/>
    </row>
    <row r="15" spans="1:5" s="1035" customFormat="1" ht="39" customHeight="1">
      <c r="A15" s="1030" t="s">
        <v>764</v>
      </c>
      <c r="B15" s="1031">
        <v>580011000</v>
      </c>
      <c r="C15" s="1032">
        <v>359947741.77999997</v>
      </c>
      <c r="D15" s="1033">
        <f t="shared" si="0"/>
        <v>0.62058778502476675</v>
      </c>
      <c r="E15" s="1034"/>
    </row>
    <row r="16" spans="1:5" s="1035" customFormat="1" ht="39" customHeight="1">
      <c r="A16" s="1030" t="s">
        <v>765</v>
      </c>
      <c r="B16" s="1031">
        <v>1348271000</v>
      </c>
      <c r="C16" s="1032">
        <v>651794922.26999998</v>
      </c>
      <c r="D16" s="1033">
        <f t="shared" si="0"/>
        <v>0.48343020228870903</v>
      </c>
      <c r="E16" s="1034"/>
    </row>
    <row r="17" spans="1:5" s="1035" customFormat="1" ht="39" customHeight="1">
      <c r="A17" s="1030" t="s">
        <v>766</v>
      </c>
      <c r="B17" s="1036">
        <v>2003509000</v>
      </c>
      <c r="C17" s="1032">
        <v>965264435.75</v>
      </c>
      <c r="D17" s="1033">
        <f t="shared" si="0"/>
        <v>0.48178692271908935</v>
      </c>
      <c r="E17" s="1034"/>
    </row>
    <row r="18" spans="1:5" s="1035" customFormat="1" ht="39" customHeight="1">
      <c r="A18" s="1030" t="s">
        <v>767</v>
      </c>
      <c r="B18" s="1031">
        <v>1852731000</v>
      </c>
      <c r="C18" s="1032">
        <v>647085271.04999995</v>
      </c>
      <c r="D18" s="1033">
        <f t="shared" si="0"/>
        <v>0.34926023856134536</v>
      </c>
      <c r="E18" s="1034"/>
    </row>
    <row r="19" spans="1:5" s="1035" customFormat="1" ht="39" customHeight="1">
      <c r="A19" s="1030" t="s">
        <v>768</v>
      </c>
      <c r="B19" s="1036">
        <v>602210000</v>
      </c>
      <c r="C19" s="1032">
        <v>340466672.44</v>
      </c>
      <c r="D19" s="1033">
        <f t="shared" si="0"/>
        <v>0.56536203722953782</v>
      </c>
      <c r="E19" s="1034"/>
    </row>
    <row r="20" spans="1:5" s="1035" customFormat="1" ht="39" customHeight="1">
      <c r="A20" s="1030" t="s">
        <v>769</v>
      </c>
      <c r="B20" s="1036">
        <v>1515609000</v>
      </c>
      <c r="C20" s="1032">
        <v>951286248.25999999</v>
      </c>
      <c r="D20" s="1033">
        <f t="shared" si="0"/>
        <v>0.6276594083698368</v>
      </c>
      <c r="E20" s="1034"/>
    </row>
    <row r="21" spans="1:5" s="1035" customFormat="1" ht="39" customHeight="1">
      <c r="A21" s="1030" t="s">
        <v>770</v>
      </c>
      <c r="B21" s="1031">
        <v>674848000</v>
      </c>
      <c r="C21" s="1032">
        <v>558281616.08000004</v>
      </c>
      <c r="D21" s="1033">
        <f t="shared" si="0"/>
        <v>0.82727016465930114</v>
      </c>
      <c r="E21" s="1034"/>
    </row>
    <row r="22" spans="1:5" s="1035" customFormat="1" ht="39" customHeight="1">
      <c r="A22" s="1030" t="s">
        <v>771</v>
      </c>
      <c r="B22" s="1031">
        <v>1101105000</v>
      </c>
      <c r="C22" s="1032">
        <v>803245595.38999999</v>
      </c>
      <c r="D22" s="1033">
        <f t="shared" si="0"/>
        <v>0.72949046220841784</v>
      </c>
      <c r="E22" s="1034"/>
    </row>
    <row r="23" spans="1:5" s="1035" customFormat="1" ht="39" customHeight="1">
      <c r="A23" s="1030" t="s">
        <v>772</v>
      </c>
      <c r="B23" s="1031">
        <v>2072617000</v>
      </c>
      <c r="C23" s="1032">
        <v>1035209915.33</v>
      </c>
      <c r="D23" s="1033">
        <f t="shared" si="0"/>
        <v>0.49946995288082652</v>
      </c>
      <c r="E23" s="1034"/>
    </row>
    <row r="24" spans="1:5" s="1035" customFormat="1" ht="39" customHeight="1">
      <c r="A24" s="1030" t="s">
        <v>773</v>
      </c>
      <c r="B24" s="1031">
        <v>641728000</v>
      </c>
      <c r="C24" s="1032">
        <v>508889256.93000001</v>
      </c>
      <c r="D24" s="1033">
        <f t="shared" si="0"/>
        <v>0.79299836835855686</v>
      </c>
      <c r="E24" s="1034"/>
    </row>
    <row r="25" spans="1:5" s="1035" customFormat="1" ht="39" customHeight="1">
      <c r="A25" s="1030" t="s">
        <v>774</v>
      </c>
      <c r="B25" s="1036">
        <v>1060789000</v>
      </c>
      <c r="C25" s="1032">
        <v>715951555.08000004</v>
      </c>
      <c r="D25" s="1033">
        <f t="shared" si="0"/>
        <v>0.67492362296366204</v>
      </c>
      <c r="E25" s="1034"/>
    </row>
    <row r="26" spans="1:5" s="1035" customFormat="1" ht="39" customHeight="1">
      <c r="A26" s="1030" t="s">
        <v>775</v>
      </c>
      <c r="B26" s="1036">
        <v>1527996000</v>
      </c>
      <c r="C26" s="1032">
        <v>823529360.38</v>
      </c>
      <c r="D26" s="1033">
        <f t="shared" si="0"/>
        <v>0.53896041637543557</v>
      </c>
      <c r="E26" s="1034"/>
    </row>
    <row r="27" spans="1:5" s="1035" customFormat="1" ht="39" customHeight="1" thickBot="1">
      <c r="A27" s="1030" t="s">
        <v>776</v>
      </c>
      <c r="B27" s="1031">
        <v>829571000</v>
      </c>
      <c r="C27" s="1032">
        <v>525388247</v>
      </c>
      <c r="D27" s="1033">
        <f t="shared" si="0"/>
        <v>0.63332523316268285</v>
      </c>
      <c r="E27" s="1034"/>
    </row>
    <row r="28" spans="1:5" s="1035" customFormat="1" ht="39" customHeight="1" thickTop="1" thickBot="1">
      <c r="A28" s="1037" t="s">
        <v>777</v>
      </c>
      <c r="B28" s="1038">
        <f>SUM(B12:B27)</f>
        <v>19955335000</v>
      </c>
      <c r="C28" s="1039">
        <f>SUM(C12:C27)</f>
        <v>11376929699.24</v>
      </c>
      <c r="D28" s="1040">
        <f t="shared" si="0"/>
        <v>0.57011970479272833</v>
      </c>
      <c r="E28" s="1034"/>
    </row>
    <row r="29" spans="1:5" s="1035" customFormat="1" ht="39" customHeight="1" thickTop="1">
      <c r="A29" s="1422" t="s">
        <v>778</v>
      </c>
      <c r="B29" s="1429">
        <v>263117000</v>
      </c>
      <c r="C29" s="1041">
        <v>118076764.83</v>
      </c>
      <c r="D29" s="1033">
        <f t="shared" si="0"/>
        <v>0.44876144388237932</v>
      </c>
      <c r="E29" s="1034"/>
    </row>
    <row r="30" spans="1:5" s="1035" customFormat="1" ht="39" customHeight="1">
      <c r="A30" s="1421" t="s">
        <v>779</v>
      </c>
      <c r="B30" s="1428">
        <v>248321000</v>
      </c>
      <c r="C30" s="1041">
        <v>224873566.34</v>
      </c>
      <c r="D30" s="1033">
        <f t="shared" si="0"/>
        <v>0.90557611454528619</v>
      </c>
      <c r="E30" s="1034"/>
    </row>
    <row r="31" spans="1:5" s="1035" customFormat="1" ht="39" customHeight="1" thickBot="1">
      <c r="A31" s="1427" t="s">
        <v>780</v>
      </c>
      <c r="B31" s="1426">
        <v>3028950000</v>
      </c>
      <c r="C31" s="1042">
        <v>171917578.19</v>
      </c>
      <c r="D31" s="1043">
        <f t="shared" si="0"/>
        <v>5.6758143313689564E-2</v>
      </c>
      <c r="E31" s="1034"/>
    </row>
    <row r="32" spans="1:5" s="1035" customFormat="1" ht="39" customHeight="1" thickTop="1" thickBot="1">
      <c r="A32" s="1037" t="s">
        <v>781</v>
      </c>
      <c r="B32" s="1038">
        <f>B7+B8+B9+B10+B11+B28+B30+B31+B29</f>
        <v>49269015000</v>
      </c>
      <c r="C32" s="1039">
        <f>C28+C30+C7+C8+C9+C10+C11+C31+C29</f>
        <v>23053608016.68</v>
      </c>
      <c r="D32" s="1044">
        <f t="shared" si="0"/>
        <v>0.46791290665502444</v>
      </c>
      <c r="E32" s="1034"/>
    </row>
    <row r="33" spans="1:5" s="1035" customFormat="1" ht="39" customHeight="1" thickTop="1">
      <c r="A33" s="1425" t="s">
        <v>850</v>
      </c>
      <c r="B33" s="1301" t="s">
        <v>47</v>
      </c>
      <c r="C33" s="1041">
        <v>145591113.47</v>
      </c>
      <c r="D33" s="1301" t="s">
        <v>47</v>
      </c>
      <c r="E33" s="1034"/>
    </row>
    <row r="34" spans="1:5" s="1035" customFormat="1" ht="39" customHeight="1">
      <c r="A34" s="1305" t="s">
        <v>821</v>
      </c>
      <c r="B34" s="1033" t="s">
        <v>47</v>
      </c>
      <c r="C34" s="1032">
        <v>767563519.58000004</v>
      </c>
      <c r="D34" s="1033" t="s">
        <v>47</v>
      </c>
      <c r="E34" s="1034"/>
    </row>
    <row r="35" spans="1:5" s="1035" customFormat="1" ht="39" customHeight="1">
      <c r="A35" s="1424" t="s">
        <v>884</v>
      </c>
      <c r="B35" s="1033" t="s">
        <v>47</v>
      </c>
      <c r="C35" s="1032">
        <v>1177.19</v>
      </c>
      <c r="D35" s="1033" t="s">
        <v>47</v>
      </c>
      <c r="E35" s="1034"/>
    </row>
    <row r="36" spans="1:5" s="1035" customFormat="1" ht="39" customHeight="1" thickBot="1">
      <c r="A36" s="1423" t="s">
        <v>853</v>
      </c>
      <c r="B36" s="1047" t="s">
        <v>47</v>
      </c>
      <c r="C36" s="1042">
        <v>84479.2</v>
      </c>
      <c r="D36" s="1047" t="s">
        <v>47</v>
      </c>
      <c r="E36" s="1034"/>
    </row>
    <row r="37" spans="1:5" s="1035" customFormat="1" ht="39" customHeight="1" thickTop="1" thickBot="1">
      <c r="A37" s="1304" t="s">
        <v>851</v>
      </c>
      <c r="B37" s="1303" t="s">
        <v>47</v>
      </c>
      <c r="C37" s="1039">
        <f>C33+C34+C36+C35</f>
        <v>913240289.44000018</v>
      </c>
      <c r="D37" s="1303" t="s">
        <v>47</v>
      </c>
      <c r="E37" s="1034"/>
    </row>
    <row r="38" spans="1:5" s="1035" customFormat="1" ht="39" customHeight="1" thickTop="1">
      <c r="A38" s="1422" t="s">
        <v>782</v>
      </c>
      <c r="B38" s="1302">
        <v>6635000</v>
      </c>
      <c r="C38" s="1041">
        <v>2896888.11</v>
      </c>
      <c r="D38" s="1301">
        <f>C38/B38</f>
        <v>0.43660710022607385</v>
      </c>
      <c r="E38" s="1034"/>
    </row>
    <row r="39" spans="1:5" s="1035" customFormat="1" ht="39" customHeight="1">
      <c r="A39" s="1421" t="s">
        <v>783</v>
      </c>
      <c r="B39" s="1036">
        <v>11226000</v>
      </c>
      <c r="C39" s="1032">
        <v>258680.84</v>
      </c>
      <c r="D39" s="1033">
        <f>C39/B39</f>
        <v>2.3043010867628718E-2</v>
      </c>
      <c r="E39" s="1034"/>
    </row>
    <row r="40" spans="1:5" s="1035" customFormat="1" ht="39" customHeight="1" thickBot="1">
      <c r="A40" s="1045" t="s">
        <v>784</v>
      </c>
      <c r="B40" s="1046">
        <v>20429520000</v>
      </c>
      <c r="C40" s="1387">
        <v>7647695811.5799999</v>
      </c>
      <c r="D40" s="1047">
        <f>C40/B40</f>
        <v>0.37434534984571344</v>
      </c>
      <c r="E40" s="1034"/>
    </row>
    <row r="41" spans="1:5" s="1052" customFormat="1" ht="39" customHeight="1" thickTop="1" thickBot="1">
      <c r="A41" s="1048" t="s">
        <v>785</v>
      </c>
      <c r="B41" s="1049">
        <f>B32+B38+B39+B40</f>
        <v>69716396000</v>
      </c>
      <c r="C41" s="1388">
        <f>C32+C40+C37+C39+C38</f>
        <v>31617699686.650002</v>
      </c>
      <c r="D41" s="1050">
        <f>C41/B41</f>
        <v>0.45351884923383018</v>
      </c>
      <c r="E41" s="1051"/>
    </row>
    <row r="42" spans="1:5" ht="15.75" thickTop="1">
      <c r="C42" s="1420"/>
      <c r="E42" s="1053"/>
    </row>
    <row r="43" spans="1:5" ht="15" customHeight="1">
      <c r="A43" s="1054"/>
      <c r="E43" s="1053"/>
    </row>
    <row r="44" spans="1:5" ht="24.75" customHeight="1">
      <c r="A44" s="1053"/>
      <c r="B44" s="1053"/>
    </row>
    <row r="45" spans="1:5">
      <c r="A45" s="1053"/>
      <c r="B45" s="1053"/>
    </row>
    <row r="46" spans="1:5">
      <c r="A46" s="1055"/>
      <c r="B46" s="1053"/>
    </row>
    <row r="47" spans="1:5">
      <c r="A47" s="1053"/>
      <c r="B47" s="1053"/>
    </row>
    <row r="48" spans="1:5">
      <c r="A48" s="1053"/>
      <c r="B48" s="1053"/>
    </row>
    <row r="49" spans="1:2">
      <c r="A49" s="1053"/>
      <c r="B49" s="1053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55" firstPageNumber="64" fitToHeight="2" orientation="landscape" useFirstPageNumber="1" r:id="rId1"/>
  <headerFooter alignWithMargins="0">
    <oddHeader>&amp;C&amp;"Arial CE,Pogrubiony"&amp;12- &amp;P -</oddHeader>
  </headerFooter>
  <rowBreaks count="1" manualBreakCount="1">
    <brk id="25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M246"/>
  <sheetViews>
    <sheetView zoomScale="60" zoomScaleNormal="60" zoomScaleSheetLayoutView="40" zoomScalePageLayoutView="40" workbookViewId="0">
      <selection activeCell="D60" sqref="D60"/>
    </sheetView>
  </sheetViews>
  <sheetFormatPr defaultColWidth="9.28515625" defaultRowHeight="37.5" customHeight="1"/>
  <cols>
    <col min="1" max="1" width="11.28515625" style="1070" customWidth="1"/>
    <col min="2" max="2" width="9.5703125" style="1070" customWidth="1"/>
    <col min="3" max="3" width="48.28515625" style="1072" customWidth="1"/>
    <col min="4" max="4" width="81.7109375" style="1071" customWidth="1"/>
    <col min="5" max="5" width="22.7109375" style="1269" customWidth="1"/>
    <col min="6" max="6" width="23.5703125" style="1308" customWidth="1"/>
    <col min="7" max="7" width="23" style="1306" customWidth="1"/>
    <col min="8" max="8" width="23.28515625" style="1307" customWidth="1"/>
    <col min="9" max="9" width="21.7109375" style="1307" customWidth="1"/>
    <col min="10" max="10" width="23.28515625" style="1306" customWidth="1"/>
    <col min="11" max="11" width="15.7109375" style="1056" customWidth="1"/>
    <col min="12" max="12" width="14.42578125" style="1056" bestFit="1" customWidth="1"/>
    <col min="13" max="13" width="9.28515625" style="1056" customWidth="1"/>
    <col min="14" max="16384" width="9.28515625" style="1056"/>
  </cols>
  <sheetData>
    <row r="1" spans="1:12" ht="22.5" customHeight="1">
      <c r="A1" s="1550" t="s">
        <v>786</v>
      </c>
      <c r="B1" s="1549"/>
      <c r="C1" s="1543"/>
      <c r="D1" s="1548"/>
      <c r="E1" s="1541"/>
      <c r="F1" s="1541"/>
      <c r="G1" s="1538"/>
      <c r="H1" s="1539"/>
      <c r="I1" s="1539"/>
      <c r="J1" s="1538"/>
      <c r="K1" s="1547"/>
      <c r="L1" s="1546"/>
    </row>
    <row r="2" spans="1:12" ht="22.5" customHeight="1">
      <c r="A2" s="1764" t="s">
        <v>787</v>
      </c>
      <c r="B2" s="1765"/>
      <c r="C2" s="1765"/>
      <c r="D2" s="1765"/>
      <c r="E2" s="1765"/>
      <c r="F2" s="1765"/>
      <c r="G2" s="1766"/>
      <c r="H2" s="1767"/>
      <c r="I2" s="1766"/>
      <c r="J2" s="1767"/>
      <c r="K2" s="1767"/>
      <c r="L2" s="1767"/>
    </row>
    <row r="3" spans="1:12" ht="28.5" customHeight="1" thickBot="1">
      <c r="A3" s="1545"/>
      <c r="B3" s="1544"/>
      <c r="C3" s="1543"/>
      <c r="D3" s="1542"/>
      <c r="E3" s="1541"/>
      <c r="F3" s="1540"/>
      <c r="G3" s="1538"/>
      <c r="H3" s="1539"/>
      <c r="I3" s="1539"/>
      <c r="J3" s="1538"/>
      <c r="K3" s="1768" t="s">
        <v>2</v>
      </c>
      <c r="L3" s="1768"/>
    </row>
    <row r="4" spans="1:12" ht="18" customHeight="1">
      <c r="A4" s="1762" t="s">
        <v>788</v>
      </c>
      <c r="B4" s="1777" t="s">
        <v>789</v>
      </c>
      <c r="C4" s="1777"/>
      <c r="D4" s="1777" t="s">
        <v>790</v>
      </c>
      <c r="E4" s="1769" t="s">
        <v>791</v>
      </c>
      <c r="F4" s="1770"/>
      <c r="G4" s="1771" t="s">
        <v>792</v>
      </c>
      <c r="H4" s="1772"/>
      <c r="I4" s="1773" t="s">
        <v>235</v>
      </c>
      <c r="J4" s="1774"/>
      <c r="K4" s="1775" t="s">
        <v>449</v>
      </c>
      <c r="L4" s="1776"/>
    </row>
    <row r="5" spans="1:12" ht="61.5" customHeight="1">
      <c r="A5" s="1763"/>
      <c r="B5" s="1778"/>
      <c r="C5" s="1778"/>
      <c r="D5" s="1778"/>
      <c r="E5" s="1267" t="s">
        <v>793</v>
      </c>
      <c r="F5" s="1367" t="s">
        <v>794</v>
      </c>
      <c r="G5" s="1057" t="s">
        <v>793</v>
      </c>
      <c r="H5" s="1366" t="s">
        <v>794</v>
      </c>
      <c r="I5" s="1058" t="s">
        <v>793</v>
      </c>
      <c r="J5" s="1366" t="s">
        <v>794</v>
      </c>
      <c r="K5" s="1059" t="s">
        <v>795</v>
      </c>
      <c r="L5" s="1060" t="s">
        <v>796</v>
      </c>
    </row>
    <row r="6" spans="1:12" s="1065" customFormat="1" ht="13.15" customHeight="1" thickBot="1">
      <c r="A6" s="1061">
        <v>1</v>
      </c>
      <c r="B6" s="1062">
        <v>2</v>
      </c>
      <c r="C6" s="1063">
        <v>3</v>
      </c>
      <c r="D6" s="1062">
        <v>4</v>
      </c>
      <c r="E6" s="1268">
        <v>5</v>
      </c>
      <c r="F6" s="1365">
        <v>6</v>
      </c>
      <c r="G6" s="1364">
        <v>7</v>
      </c>
      <c r="H6" s="1364">
        <v>8</v>
      </c>
      <c r="I6" s="1364">
        <v>9</v>
      </c>
      <c r="J6" s="1364">
        <v>10</v>
      </c>
      <c r="K6" s="1062">
        <v>11</v>
      </c>
      <c r="L6" s="1064">
        <v>12</v>
      </c>
    </row>
    <row r="7" spans="1:12" s="1065" customFormat="1" ht="45.75" customHeight="1" thickBot="1">
      <c r="A7" s="1537" t="s">
        <v>895</v>
      </c>
      <c r="B7" s="1534">
        <v>755</v>
      </c>
      <c r="C7" s="1363" t="s">
        <v>402</v>
      </c>
      <c r="D7" s="1532" t="s">
        <v>759</v>
      </c>
      <c r="E7" s="1362"/>
      <c r="F7" s="1361"/>
      <c r="G7" s="1254">
        <v>121486</v>
      </c>
      <c r="H7" s="1254">
        <f t="shared" ref="H7:H19" si="0">G7</f>
        <v>121486</v>
      </c>
      <c r="I7" s="1329">
        <v>0</v>
      </c>
      <c r="J7" s="1329">
        <v>0</v>
      </c>
      <c r="K7" s="1312">
        <v>0</v>
      </c>
      <c r="L7" s="1328">
        <v>0</v>
      </c>
    </row>
    <row r="8" spans="1:12" s="1065" customFormat="1" ht="45.75" customHeight="1" thickBot="1">
      <c r="A8" s="1537" t="s">
        <v>894</v>
      </c>
      <c r="B8" s="1534">
        <v>755</v>
      </c>
      <c r="C8" s="1363" t="s">
        <v>402</v>
      </c>
      <c r="D8" s="1532" t="s">
        <v>759</v>
      </c>
      <c r="E8" s="1362"/>
      <c r="F8" s="1361"/>
      <c r="G8" s="1254">
        <v>121486</v>
      </c>
      <c r="H8" s="1254">
        <f t="shared" si="0"/>
        <v>121486</v>
      </c>
      <c r="I8" s="1329">
        <v>0</v>
      </c>
      <c r="J8" s="1329">
        <v>0</v>
      </c>
      <c r="K8" s="1312">
        <v>0</v>
      </c>
      <c r="L8" s="1328">
        <v>0</v>
      </c>
    </row>
    <row r="9" spans="1:12" s="1065" customFormat="1" ht="45.75" customHeight="1" thickBot="1">
      <c r="A9" s="1536" t="s">
        <v>893</v>
      </c>
      <c r="B9" s="1514">
        <v>755</v>
      </c>
      <c r="C9" s="1360" t="s">
        <v>402</v>
      </c>
      <c r="D9" s="1499" t="s">
        <v>759</v>
      </c>
      <c r="E9" s="1359"/>
      <c r="F9" s="1358"/>
      <c r="G9" s="1410">
        <v>218287</v>
      </c>
      <c r="H9" s="1410">
        <f t="shared" si="0"/>
        <v>218287</v>
      </c>
      <c r="I9" s="1410">
        <v>45979.799999999996</v>
      </c>
      <c r="J9" s="1254">
        <f>I9</f>
        <v>45979.799999999996</v>
      </c>
      <c r="K9" s="1334">
        <v>0</v>
      </c>
      <c r="L9" s="1311">
        <f>I9/G9</f>
        <v>0.21063920435023614</v>
      </c>
    </row>
    <row r="10" spans="1:12" s="1065" customFormat="1" ht="45.75" customHeight="1" thickBot="1">
      <c r="A10" s="1537" t="s">
        <v>892</v>
      </c>
      <c r="B10" s="1534">
        <v>755</v>
      </c>
      <c r="C10" s="1363" t="s">
        <v>402</v>
      </c>
      <c r="D10" s="1532" t="s">
        <v>759</v>
      </c>
      <c r="E10" s="1362"/>
      <c r="F10" s="1361"/>
      <c r="G10" s="1254">
        <v>121486</v>
      </c>
      <c r="H10" s="1254">
        <f t="shared" si="0"/>
        <v>121486</v>
      </c>
      <c r="I10" s="1329">
        <v>0</v>
      </c>
      <c r="J10" s="1329">
        <v>0</v>
      </c>
      <c r="K10" s="1312">
        <v>0</v>
      </c>
      <c r="L10" s="1328">
        <v>0</v>
      </c>
    </row>
    <row r="11" spans="1:12" s="1065" customFormat="1" ht="45.75" customHeight="1" thickBot="1">
      <c r="A11" s="1536" t="s">
        <v>891</v>
      </c>
      <c r="B11" s="1514">
        <v>755</v>
      </c>
      <c r="C11" s="1360" t="s">
        <v>402</v>
      </c>
      <c r="D11" s="1499" t="s">
        <v>759</v>
      </c>
      <c r="E11" s="1359"/>
      <c r="F11" s="1358"/>
      <c r="G11" s="1410">
        <v>121486</v>
      </c>
      <c r="H11" s="1410">
        <f t="shared" si="0"/>
        <v>121486</v>
      </c>
      <c r="I11" s="1335">
        <v>0</v>
      </c>
      <c r="J11" s="1335">
        <v>0</v>
      </c>
      <c r="K11" s="1334">
        <v>0</v>
      </c>
      <c r="L11" s="1333">
        <v>0</v>
      </c>
    </row>
    <row r="12" spans="1:12" s="1065" customFormat="1" ht="45.75" customHeight="1" thickBot="1">
      <c r="A12" s="1537" t="s">
        <v>890</v>
      </c>
      <c r="B12" s="1534">
        <v>755</v>
      </c>
      <c r="C12" s="1363" t="s">
        <v>402</v>
      </c>
      <c r="D12" s="1532" t="s">
        <v>759</v>
      </c>
      <c r="E12" s="1362"/>
      <c r="F12" s="1361"/>
      <c r="G12" s="1254">
        <v>121487</v>
      </c>
      <c r="H12" s="1254">
        <f t="shared" si="0"/>
        <v>121487</v>
      </c>
      <c r="I12" s="1329">
        <v>0</v>
      </c>
      <c r="J12" s="1329">
        <v>0</v>
      </c>
      <c r="K12" s="1312">
        <v>0</v>
      </c>
      <c r="L12" s="1328">
        <v>0</v>
      </c>
    </row>
    <row r="13" spans="1:12" s="1065" customFormat="1" ht="45.75" customHeight="1" thickBot="1">
      <c r="A13" s="1536" t="s">
        <v>889</v>
      </c>
      <c r="B13" s="1514">
        <v>755</v>
      </c>
      <c r="C13" s="1360" t="s">
        <v>402</v>
      </c>
      <c r="D13" s="1499" t="s">
        <v>759</v>
      </c>
      <c r="E13" s="1359"/>
      <c r="F13" s="1358"/>
      <c r="G13" s="1410">
        <v>121486</v>
      </c>
      <c r="H13" s="1410">
        <f t="shared" si="0"/>
        <v>121486</v>
      </c>
      <c r="I13" s="1335">
        <v>0</v>
      </c>
      <c r="J13" s="1335">
        <v>0</v>
      </c>
      <c r="K13" s="1334">
        <v>0</v>
      </c>
      <c r="L13" s="1333">
        <v>0</v>
      </c>
    </row>
    <row r="14" spans="1:12" s="1065" customFormat="1" ht="45.75" customHeight="1" thickBot="1">
      <c r="A14" s="1537" t="s">
        <v>888</v>
      </c>
      <c r="B14" s="1534">
        <v>755</v>
      </c>
      <c r="C14" s="1363" t="s">
        <v>402</v>
      </c>
      <c r="D14" s="1532" t="s">
        <v>759</v>
      </c>
      <c r="E14" s="1362"/>
      <c r="F14" s="1361"/>
      <c r="G14" s="1254">
        <v>121486</v>
      </c>
      <c r="H14" s="1254">
        <f t="shared" si="0"/>
        <v>121486</v>
      </c>
      <c r="I14" s="1329">
        <v>0</v>
      </c>
      <c r="J14" s="1329">
        <v>0</v>
      </c>
      <c r="K14" s="1312">
        <v>0</v>
      </c>
      <c r="L14" s="1328">
        <v>0</v>
      </c>
    </row>
    <row r="15" spans="1:12" s="1065" customFormat="1" ht="45.75" customHeight="1" thickBot="1">
      <c r="A15" s="1536" t="s">
        <v>887</v>
      </c>
      <c r="B15" s="1514">
        <v>755</v>
      </c>
      <c r="C15" s="1360" t="s">
        <v>402</v>
      </c>
      <c r="D15" s="1499" t="s">
        <v>759</v>
      </c>
      <c r="E15" s="1359"/>
      <c r="F15" s="1358"/>
      <c r="G15" s="1410">
        <v>121486</v>
      </c>
      <c r="H15" s="1410">
        <f t="shared" si="0"/>
        <v>121486</v>
      </c>
      <c r="I15" s="1335">
        <v>0</v>
      </c>
      <c r="J15" s="1335">
        <v>0</v>
      </c>
      <c r="K15" s="1334">
        <v>0</v>
      </c>
      <c r="L15" s="1333">
        <v>0</v>
      </c>
    </row>
    <row r="16" spans="1:12" s="1065" customFormat="1" ht="45.75" customHeight="1" thickBot="1">
      <c r="A16" s="1537" t="s">
        <v>886</v>
      </c>
      <c r="B16" s="1534">
        <v>755</v>
      </c>
      <c r="C16" s="1363" t="s">
        <v>402</v>
      </c>
      <c r="D16" s="1532" t="s">
        <v>759</v>
      </c>
      <c r="E16" s="1362"/>
      <c r="F16" s="1361"/>
      <c r="G16" s="1254">
        <v>121486</v>
      </c>
      <c r="H16" s="1254">
        <f t="shared" si="0"/>
        <v>121486</v>
      </c>
      <c r="I16" s="1329">
        <v>0</v>
      </c>
      <c r="J16" s="1329">
        <v>0</v>
      </c>
      <c r="K16" s="1312">
        <v>0</v>
      </c>
      <c r="L16" s="1328">
        <v>0</v>
      </c>
    </row>
    <row r="17" spans="1:12" s="1065" customFormat="1" ht="46.5" customHeight="1" thickBot="1">
      <c r="A17" s="1536" t="s">
        <v>885</v>
      </c>
      <c r="B17" s="1514">
        <v>755</v>
      </c>
      <c r="C17" s="1360" t="s">
        <v>402</v>
      </c>
      <c r="D17" s="1499" t="s">
        <v>759</v>
      </c>
      <c r="E17" s="1359"/>
      <c r="F17" s="1358"/>
      <c r="G17" s="1410">
        <v>121486</v>
      </c>
      <c r="H17" s="1410">
        <f t="shared" si="0"/>
        <v>121486</v>
      </c>
      <c r="I17" s="1335">
        <v>0</v>
      </c>
      <c r="J17" s="1335">
        <v>0</v>
      </c>
      <c r="K17" s="1334">
        <v>0</v>
      </c>
      <c r="L17" s="1333">
        <v>0</v>
      </c>
    </row>
    <row r="18" spans="1:12" ht="45" customHeight="1" thickBot="1">
      <c r="A18" s="1535">
        <v>16</v>
      </c>
      <c r="B18" s="1534">
        <v>750</v>
      </c>
      <c r="C18" s="1533" t="s">
        <v>83</v>
      </c>
      <c r="D18" s="1532" t="s">
        <v>759</v>
      </c>
      <c r="E18" s="1439">
        <v>17228000</v>
      </c>
      <c r="F18" s="1439">
        <f>E18</f>
        <v>17228000</v>
      </c>
      <c r="G18" s="1254">
        <v>20132971</v>
      </c>
      <c r="H18" s="1254">
        <f t="shared" si="0"/>
        <v>20132971</v>
      </c>
      <c r="I18" s="1313">
        <v>9750520.7700000014</v>
      </c>
      <c r="J18" s="1254">
        <f>I18</f>
        <v>9750520.7700000014</v>
      </c>
      <c r="K18" s="1357">
        <f>I18/E18</f>
        <v>0.56596939691200376</v>
      </c>
      <c r="L18" s="1311">
        <f>I18/G18</f>
        <v>0.48430610514464068</v>
      </c>
    </row>
    <row r="19" spans="1:12" ht="45" customHeight="1" thickBot="1">
      <c r="A19" s="1535">
        <v>17</v>
      </c>
      <c r="B19" s="1534">
        <v>750</v>
      </c>
      <c r="C19" s="1533" t="s">
        <v>83</v>
      </c>
      <c r="D19" s="1532" t="s">
        <v>759</v>
      </c>
      <c r="E19" s="1439">
        <v>35903000</v>
      </c>
      <c r="F19" s="1439">
        <f>E19</f>
        <v>35903000</v>
      </c>
      <c r="G19" s="1254">
        <v>35903000</v>
      </c>
      <c r="H19" s="1254">
        <f t="shared" si="0"/>
        <v>35903000</v>
      </c>
      <c r="I19" s="1314">
        <v>11612007.810000001</v>
      </c>
      <c r="J19" s="1389">
        <f>I19</f>
        <v>11612007.810000001</v>
      </c>
      <c r="K19" s="1357">
        <f>I19/E19</f>
        <v>0.32342722920090244</v>
      </c>
      <c r="L19" s="1311">
        <f>I19/G19</f>
        <v>0.32342722920090244</v>
      </c>
    </row>
    <row r="20" spans="1:12" ht="45" customHeight="1">
      <c r="A20" s="1690">
        <v>18</v>
      </c>
      <c r="B20" s="1498">
        <v>710</v>
      </c>
      <c r="C20" s="1522" t="s">
        <v>797</v>
      </c>
      <c r="D20" s="1458" t="s">
        <v>759</v>
      </c>
      <c r="E20" s="1457">
        <v>609000</v>
      </c>
      <c r="F20" s="1673">
        <f>E20+E21</f>
        <v>3390000</v>
      </c>
      <c r="G20" s="1398">
        <v>609000</v>
      </c>
      <c r="H20" s="1704">
        <f>SUM(G20:G21)</f>
        <v>3642840</v>
      </c>
      <c r="I20" s="1379">
        <v>0</v>
      </c>
      <c r="J20" s="1700">
        <f>SUM(I20:I21)</f>
        <v>773908.16999999993</v>
      </c>
      <c r="K20" s="1324">
        <v>0</v>
      </c>
      <c r="L20" s="1323">
        <v>0</v>
      </c>
    </row>
    <row r="21" spans="1:12" ht="45" customHeight="1" thickBot="1">
      <c r="A21" s="1692"/>
      <c r="B21" s="1478">
        <v>750</v>
      </c>
      <c r="C21" s="1519" t="s">
        <v>83</v>
      </c>
      <c r="D21" s="1488" t="s">
        <v>759</v>
      </c>
      <c r="E21" s="1449">
        <v>2781000</v>
      </c>
      <c r="F21" s="1689"/>
      <c r="G21" s="1400">
        <v>3033840</v>
      </c>
      <c r="H21" s="1705"/>
      <c r="I21" s="1409">
        <v>773908.16999999993</v>
      </c>
      <c r="J21" s="1701"/>
      <c r="K21" s="1339">
        <f>I21/E21</f>
        <v>0.27828413160733545</v>
      </c>
      <c r="L21" s="1330">
        <f t="shared" ref="L21:L37" si="1">I21/G21</f>
        <v>0.25509195277272367</v>
      </c>
    </row>
    <row r="22" spans="1:12" ht="45" customHeight="1">
      <c r="A22" s="1690">
        <v>19</v>
      </c>
      <c r="B22" s="1693">
        <v>750</v>
      </c>
      <c r="C22" s="1751" t="s">
        <v>83</v>
      </c>
      <c r="D22" s="1458" t="s">
        <v>756</v>
      </c>
      <c r="E22" s="1457">
        <v>9999000</v>
      </c>
      <c r="F22" s="1673">
        <f>SUM(E22:E24)</f>
        <v>33058000</v>
      </c>
      <c r="G22" s="1398">
        <v>17862838</v>
      </c>
      <c r="H22" s="1704">
        <f>SUM(G22:G24)</f>
        <v>58769037</v>
      </c>
      <c r="I22" s="1401">
        <v>5034961.9399999995</v>
      </c>
      <c r="J22" s="1700">
        <f>I22+I23+I24</f>
        <v>31503745.309999999</v>
      </c>
      <c r="K22" s="1332">
        <f>I22/E22</f>
        <v>0.50354654865486548</v>
      </c>
      <c r="L22" s="1331">
        <f t="shared" si="1"/>
        <v>0.28186797305109074</v>
      </c>
    </row>
    <row r="23" spans="1:12" ht="45" customHeight="1">
      <c r="A23" s="1691"/>
      <c r="B23" s="1694"/>
      <c r="C23" s="1752"/>
      <c r="D23" s="1489" t="s">
        <v>760</v>
      </c>
      <c r="E23" s="1453">
        <v>20641000</v>
      </c>
      <c r="F23" s="1675"/>
      <c r="G23" s="1399">
        <v>36670427</v>
      </c>
      <c r="H23" s="1724"/>
      <c r="I23" s="1408">
        <v>26011807.100000001</v>
      </c>
      <c r="J23" s="1730"/>
      <c r="K23" s="1342">
        <f>I23/E23</f>
        <v>1.2602009156533114</v>
      </c>
      <c r="L23" s="1321">
        <f t="shared" si="1"/>
        <v>0.70934017484988654</v>
      </c>
    </row>
    <row r="24" spans="1:12" ht="45" customHeight="1" thickBot="1">
      <c r="A24" s="1735"/>
      <c r="B24" s="1736"/>
      <c r="C24" s="1753"/>
      <c r="D24" s="1490" t="s">
        <v>759</v>
      </c>
      <c r="E24" s="1483">
        <v>2418000</v>
      </c>
      <c r="F24" s="1676"/>
      <c r="G24" s="1405">
        <v>4235772</v>
      </c>
      <c r="H24" s="1761"/>
      <c r="I24" s="1348">
        <v>456976.27</v>
      </c>
      <c r="J24" s="1729"/>
      <c r="K24" s="1390">
        <f>I24/E24</f>
        <v>0.18898935897435898</v>
      </c>
      <c r="L24" s="1391">
        <f t="shared" si="1"/>
        <v>0.1078850018367372</v>
      </c>
    </row>
    <row r="25" spans="1:12" s="1068" customFormat="1" ht="45" customHeight="1">
      <c r="A25" s="1690">
        <v>20</v>
      </c>
      <c r="B25" s="1693">
        <v>150</v>
      </c>
      <c r="C25" s="1751" t="s">
        <v>370</v>
      </c>
      <c r="D25" s="1458" t="s">
        <v>757</v>
      </c>
      <c r="E25" s="1457">
        <v>237202000</v>
      </c>
      <c r="F25" s="1673">
        <f>SUM(E25:E30)</f>
        <v>274673000</v>
      </c>
      <c r="G25" s="1398">
        <v>388515000</v>
      </c>
      <c r="H25" s="1704">
        <f>SUM(G25:G30)</f>
        <v>445076228</v>
      </c>
      <c r="I25" s="1407">
        <v>206842791.11999997</v>
      </c>
      <c r="J25" s="1700">
        <f>SUM(I25:I30)</f>
        <v>238360263.74999994</v>
      </c>
      <c r="K25" s="1332">
        <f>I25/E25</f>
        <v>0.87201115977099675</v>
      </c>
      <c r="L25" s="1331">
        <f t="shared" si="1"/>
        <v>0.53239332103007597</v>
      </c>
    </row>
    <row r="26" spans="1:12" s="1068" customFormat="1" ht="45" customHeight="1">
      <c r="A26" s="1691"/>
      <c r="B26" s="1694"/>
      <c r="C26" s="1752"/>
      <c r="D26" s="1489" t="s">
        <v>760</v>
      </c>
      <c r="E26" s="1453"/>
      <c r="F26" s="1675"/>
      <c r="G26" s="1399">
        <v>2027094</v>
      </c>
      <c r="H26" s="1724"/>
      <c r="I26" s="1318">
        <v>875824.34</v>
      </c>
      <c r="J26" s="1730"/>
      <c r="K26" s="1322">
        <v>0</v>
      </c>
      <c r="L26" s="1315">
        <f t="shared" si="1"/>
        <v>0.43205906583513148</v>
      </c>
    </row>
    <row r="27" spans="1:12" ht="45" customHeight="1">
      <c r="A27" s="1691"/>
      <c r="B27" s="1516">
        <v>500</v>
      </c>
      <c r="C27" s="1524" t="s">
        <v>375</v>
      </c>
      <c r="D27" s="1489" t="s">
        <v>757</v>
      </c>
      <c r="E27" s="1453">
        <v>6951000</v>
      </c>
      <c r="F27" s="1675"/>
      <c r="G27" s="1399">
        <v>18835000</v>
      </c>
      <c r="H27" s="1724"/>
      <c r="I27" s="1408">
        <v>11511401.219999999</v>
      </c>
      <c r="J27" s="1730"/>
      <c r="K27" s="1342">
        <f t="shared" ref="K27:K37" si="2">I27/E27</f>
        <v>1.6560784376348725</v>
      </c>
      <c r="L27" s="1321">
        <f t="shared" si="1"/>
        <v>0.61117075763206785</v>
      </c>
    </row>
    <row r="28" spans="1:12" ht="45" customHeight="1">
      <c r="A28" s="1691"/>
      <c r="B28" s="1694">
        <v>750</v>
      </c>
      <c r="C28" s="1752" t="s">
        <v>83</v>
      </c>
      <c r="D28" s="1489" t="s">
        <v>756</v>
      </c>
      <c r="E28" s="1453">
        <v>2173000</v>
      </c>
      <c r="F28" s="1675"/>
      <c r="G28" s="1399">
        <v>2173000</v>
      </c>
      <c r="H28" s="1724"/>
      <c r="I28" s="1408">
        <v>40458.949999999997</v>
      </c>
      <c r="J28" s="1730"/>
      <c r="K28" s="1342">
        <f t="shared" si="2"/>
        <v>1.8618936953520477E-2</v>
      </c>
      <c r="L28" s="1321">
        <f t="shared" si="1"/>
        <v>1.8618936953520477E-2</v>
      </c>
    </row>
    <row r="29" spans="1:12" ht="45" customHeight="1">
      <c r="A29" s="1691"/>
      <c r="B29" s="1694"/>
      <c r="C29" s="1752"/>
      <c r="D29" s="1489" t="s">
        <v>757</v>
      </c>
      <c r="E29" s="1453">
        <v>5326000</v>
      </c>
      <c r="F29" s="1675"/>
      <c r="G29" s="1399">
        <v>10505134</v>
      </c>
      <c r="H29" s="1724"/>
      <c r="I29" s="1408">
        <v>2967257.14</v>
      </c>
      <c r="J29" s="1730"/>
      <c r="K29" s="1342">
        <f t="shared" si="2"/>
        <v>0.55712676304919262</v>
      </c>
      <c r="L29" s="1321">
        <f t="shared" si="1"/>
        <v>0.28245780967667811</v>
      </c>
    </row>
    <row r="30" spans="1:12" ht="45" customHeight="1" thickBot="1">
      <c r="A30" s="1692"/>
      <c r="B30" s="1697"/>
      <c r="C30" s="1754"/>
      <c r="D30" s="1488" t="s">
        <v>760</v>
      </c>
      <c r="E30" s="1449">
        <v>23021000</v>
      </c>
      <c r="F30" s="1689"/>
      <c r="G30" s="1400">
        <v>23021000</v>
      </c>
      <c r="H30" s="1705"/>
      <c r="I30" s="1409">
        <v>16122530.98</v>
      </c>
      <c r="J30" s="1701"/>
      <c r="K30" s="1339">
        <f t="shared" si="2"/>
        <v>0.70034016680422229</v>
      </c>
      <c r="L30" s="1330">
        <f t="shared" si="1"/>
        <v>0.70034016680422229</v>
      </c>
    </row>
    <row r="31" spans="1:12" ht="45" customHeight="1">
      <c r="A31" s="1758">
        <v>21</v>
      </c>
      <c r="B31" s="1755">
        <v>600</v>
      </c>
      <c r="C31" s="1757" t="s">
        <v>379</v>
      </c>
      <c r="D31" s="1492" t="s">
        <v>756</v>
      </c>
      <c r="E31" s="1487">
        <v>220206000</v>
      </c>
      <c r="F31" s="1720">
        <f>SUM(E31:E39)</f>
        <v>262808000</v>
      </c>
      <c r="G31" s="1404">
        <v>413885508</v>
      </c>
      <c r="H31" s="1779">
        <f>SUM(G31:G39)</f>
        <v>455601601</v>
      </c>
      <c r="I31" s="1318">
        <v>206308120.05000001</v>
      </c>
      <c r="J31" s="1780">
        <f>SUM(I31:I39)</f>
        <v>208541378.69000003</v>
      </c>
      <c r="K31" s="1341">
        <f t="shared" si="2"/>
        <v>0.93688691520667022</v>
      </c>
      <c r="L31" s="1315">
        <f t="shared" si="1"/>
        <v>0.49846664370282812</v>
      </c>
    </row>
    <row r="32" spans="1:12" ht="45" customHeight="1">
      <c r="A32" s="1759"/>
      <c r="B32" s="1756"/>
      <c r="C32" s="1752"/>
      <c r="D32" s="1489" t="s">
        <v>760</v>
      </c>
      <c r="E32" s="1453">
        <v>615000</v>
      </c>
      <c r="F32" s="1720"/>
      <c r="G32" s="1399">
        <v>2693672</v>
      </c>
      <c r="H32" s="1724"/>
      <c r="I32" s="1408">
        <v>845501.28</v>
      </c>
      <c r="J32" s="1730"/>
      <c r="K32" s="1342">
        <f t="shared" si="2"/>
        <v>1.3747988292682927</v>
      </c>
      <c r="L32" s="1321">
        <f t="shared" si="1"/>
        <v>0.31388427395763108</v>
      </c>
    </row>
    <row r="33" spans="1:12" ht="45" customHeight="1">
      <c r="A33" s="1759"/>
      <c r="B33" s="1756"/>
      <c r="C33" s="1752"/>
      <c r="D33" s="1489" t="s">
        <v>778</v>
      </c>
      <c r="E33" s="1453">
        <v>7320000</v>
      </c>
      <c r="F33" s="1720"/>
      <c r="G33" s="1399">
        <v>7320000</v>
      </c>
      <c r="H33" s="1724"/>
      <c r="I33" s="1408">
        <v>83025</v>
      </c>
      <c r="J33" s="1730"/>
      <c r="K33" s="1342">
        <f t="shared" si="2"/>
        <v>1.1342213114754099E-2</v>
      </c>
      <c r="L33" s="1321">
        <f t="shared" si="1"/>
        <v>1.1342213114754099E-2</v>
      </c>
    </row>
    <row r="34" spans="1:12" ht="45" customHeight="1">
      <c r="A34" s="1759"/>
      <c r="B34" s="1756"/>
      <c r="C34" s="1752"/>
      <c r="D34" s="1489" t="s">
        <v>759</v>
      </c>
      <c r="E34" s="1453">
        <v>1054000</v>
      </c>
      <c r="F34" s="1720"/>
      <c r="G34" s="1399">
        <v>1564967</v>
      </c>
      <c r="H34" s="1724"/>
      <c r="I34" s="1408">
        <v>218128.93</v>
      </c>
      <c r="J34" s="1730"/>
      <c r="K34" s="1342">
        <f t="shared" si="2"/>
        <v>0.20695344402277038</v>
      </c>
      <c r="L34" s="1321">
        <f t="shared" si="1"/>
        <v>0.1393824470420143</v>
      </c>
    </row>
    <row r="35" spans="1:12" ht="45" customHeight="1">
      <c r="A35" s="1759"/>
      <c r="B35" s="1756"/>
      <c r="C35" s="1752"/>
      <c r="D35" s="1489" t="s">
        <v>776</v>
      </c>
      <c r="E35" s="1453">
        <v>31763000</v>
      </c>
      <c r="F35" s="1720"/>
      <c r="G35" s="1399">
        <v>27926964</v>
      </c>
      <c r="H35" s="1724"/>
      <c r="I35" s="1402">
        <v>548048.51</v>
      </c>
      <c r="J35" s="1730"/>
      <c r="K35" s="1342">
        <f t="shared" si="2"/>
        <v>1.7254305638636148E-2</v>
      </c>
      <c r="L35" s="1321">
        <f t="shared" si="1"/>
        <v>1.962434978610636E-2</v>
      </c>
    </row>
    <row r="36" spans="1:12" ht="45" customHeight="1">
      <c r="A36" s="1759"/>
      <c r="B36" s="1756">
        <v>750</v>
      </c>
      <c r="C36" s="1752" t="s">
        <v>83</v>
      </c>
      <c r="D36" s="1489" t="s">
        <v>756</v>
      </c>
      <c r="E36" s="1453">
        <v>1635000</v>
      </c>
      <c r="F36" s="1720"/>
      <c r="G36" s="1399">
        <v>716746</v>
      </c>
      <c r="H36" s="1724"/>
      <c r="I36" s="1402">
        <v>132086.55000000002</v>
      </c>
      <c r="J36" s="1730"/>
      <c r="K36" s="1342">
        <f t="shared" si="2"/>
        <v>8.0786880733944966E-2</v>
      </c>
      <c r="L36" s="1321">
        <f t="shared" si="1"/>
        <v>0.18428641387604539</v>
      </c>
    </row>
    <row r="37" spans="1:12" ht="45" customHeight="1">
      <c r="A37" s="1759"/>
      <c r="B37" s="1756"/>
      <c r="C37" s="1752"/>
      <c r="D37" s="1489" t="s">
        <v>760</v>
      </c>
      <c r="E37" s="1453">
        <v>103000</v>
      </c>
      <c r="F37" s="1720"/>
      <c r="G37" s="1399">
        <v>1347686</v>
      </c>
      <c r="H37" s="1724"/>
      <c r="I37" s="1402">
        <v>372425.06999999995</v>
      </c>
      <c r="J37" s="1730"/>
      <c r="K37" s="1342">
        <f t="shared" si="2"/>
        <v>3.6157773786407761</v>
      </c>
      <c r="L37" s="1321">
        <f t="shared" si="1"/>
        <v>0.27634409647351088</v>
      </c>
    </row>
    <row r="38" spans="1:12" ht="45" customHeight="1">
      <c r="A38" s="1759"/>
      <c r="B38" s="1756"/>
      <c r="C38" s="1752"/>
      <c r="D38" s="1489" t="s">
        <v>778</v>
      </c>
      <c r="E38" s="1453">
        <v>112000</v>
      </c>
      <c r="F38" s="1720"/>
      <c r="G38" s="1399">
        <v>112000</v>
      </c>
      <c r="H38" s="1724"/>
      <c r="I38" s="1338">
        <v>0</v>
      </c>
      <c r="J38" s="1730"/>
      <c r="K38" s="1322">
        <v>0</v>
      </c>
      <c r="L38" s="1337">
        <v>0</v>
      </c>
    </row>
    <row r="39" spans="1:12" ht="45" customHeight="1" thickBot="1">
      <c r="A39" s="1760"/>
      <c r="B39" s="1478">
        <v>801</v>
      </c>
      <c r="C39" s="1477" t="s">
        <v>115</v>
      </c>
      <c r="D39" s="1488" t="s">
        <v>759</v>
      </c>
      <c r="E39" s="1449"/>
      <c r="F39" s="1721"/>
      <c r="G39" s="1400">
        <v>34058</v>
      </c>
      <c r="H39" s="1705"/>
      <c r="I39" s="1402">
        <v>34043.300000000003</v>
      </c>
      <c r="J39" s="1701"/>
      <c r="K39" s="1322">
        <v>0</v>
      </c>
      <c r="L39" s="1321">
        <f>I39/G39</f>
        <v>0.9995683833460568</v>
      </c>
    </row>
    <row r="40" spans="1:12" ht="45" customHeight="1">
      <c r="A40" s="1785">
        <v>24</v>
      </c>
      <c r="B40" s="1693">
        <v>730</v>
      </c>
      <c r="C40" s="1751" t="s">
        <v>743</v>
      </c>
      <c r="D40" s="1458" t="s">
        <v>782</v>
      </c>
      <c r="E40" s="1457">
        <v>543000</v>
      </c>
      <c r="F40" s="1673">
        <f>SUM(E40:E48)</f>
        <v>423467000</v>
      </c>
      <c r="G40" s="1398">
        <v>543000</v>
      </c>
      <c r="H40" s="1704">
        <f>SUM(G40:G48)</f>
        <v>539981952</v>
      </c>
      <c r="I40" s="1379">
        <v>0</v>
      </c>
      <c r="J40" s="1700">
        <f>SUM(I40:I48)</f>
        <v>372085377.74999994</v>
      </c>
      <c r="K40" s="1324">
        <v>0</v>
      </c>
      <c r="L40" s="1323">
        <v>0</v>
      </c>
    </row>
    <row r="41" spans="1:12" ht="45" customHeight="1">
      <c r="A41" s="1786"/>
      <c r="B41" s="1694"/>
      <c r="C41" s="1752"/>
      <c r="D41" s="1489" t="s">
        <v>756</v>
      </c>
      <c r="E41" s="1453">
        <v>20200000</v>
      </c>
      <c r="F41" s="1675"/>
      <c r="G41" s="1399">
        <v>38548534</v>
      </c>
      <c r="H41" s="1724"/>
      <c r="I41" s="1402">
        <v>14059722.82</v>
      </c>
      <c r="J41" s="1730"/>
      <c r="K41" s="1342">
        <f>I41/E41</f>
        <v>0.69602588217821781</v>
      </c>
      <c r="L41" s="1321">
        <f>I41/G41</f>
        <v>0.36472782129665426</v>
      </c>
    </row>
    <row r="42" spans="1:12" ht="45" customHeight="1">
      <c r="A42" s="1786"/>
      <c r="B42" s="1694">
        <v>801</v>
      </c>
      <c r="C42" s="1752" t="s">
        <v>115</v>
      </c>
      <c r="D42" s="1489" t="s">
        <v>782</v>
      </c>
      <c r="E42" s="1453">
        <v>136000</v>
      </c>
      <c r="F42" s="1675"/>
      <c r="G42" s="1399">
        <v>135627</v>
      </c>
      <c r="H42" s="1724"/>
      <c r="I42" s="1338">
        <v>0</v>
      </c>
      <c r="J42" s="1730"/>
      <c r="K42" s="1322">
        <v>0</v>
      </c>
      <c r="L42" s="1337">
        <v>0</v>
      </c>
    </row>
    <row r="43" spans="1:12" ht="45" customHeight="1">
      <c r="A43" s="1786"/>
      <c r="B43" s="1694"/>
      <c r="C43" s="1752"/>
      <c r="D43" s="1489" t="s">
        <v>756</v>
      </c>
      <c r="E43" s="1453">
        <v>70965000</v>
      </c>
      <c r="F43" s="1675"/>
      <c r="G43" s="1399">
        <v>126597880</v>
      </c>
      <c r="H43" s="1724"/>
      <c r="I43" s="1408">
        <v>62613113.899999999</v>
      </c>
      <c r="J43" s="1730"/>
      <c r="K43" s="1342">
        <f>I43/E43</f>
        <v>0.88230978510533364</v>
      </c>
      <c r="L43" s="1321">
        <f>I43/G43</f>
        <v>0.49458264151026854</v>
      </c>
    </row>
    <row r="44" spans="1:12" ht="45" customHeight="1">
      <c r="A44" s="1786"/>
      <c r="B44" s="1694"/>
      <c r="C44" s="1752"/>
      <c r="D44" s="1489" t="s">
        <v>759</v>
      </c>
      <c r="E44" s="1453">
        <v>253000</v>
      </c>
      <c r="F44" s="1675"/>
      <c r="G44" s="1399">
        <v>1291986</v>
      </c>
      <c r="H44" s="1724"/>
      <c r="I44" s="1408">
        <v>720242.85</v>
      </c>
      <c r="J44" s="1730"/>
      <c r="K44" s="1342">
        <f>I44/E44</f>
        <v>2.8468096837944663</v>
      </c>
      <c r="L44" s="1321">
        <f>I44/G44</f>
        <v>0.55746954688363493</v>
      </c>
    </row>
    <row r="45" spans="1:12" ht="45" customHeight="1">
      <c r="A45" s="1786"/>
      <c r="B45" s="1694"/>
      <c r="C45" s="1752"/>
      <c r="D45" s="1489" t="s">
        <v>773</v>
      </c>
      <c r="E45" s="1453">
        <v>217000</v>
      </c>
      <c r="F45" s="1675"/>
      <c r="G45" s="1399">
        <v>217373</v>
      </c>
      <c r="H45" s="1724"/>
      <c r="I45" s="1408">
        <v>102058.32</v>
      </c>
      <c r="J45" s="1730"/>
      <c r="K45" s="1342">
        <f>I45/E45</f>
        <v>0.47031483870967744</v>
      </c>
      <c r="L45" s="1321">
        <f>I45/G45</f>
        <v>0.46950780455714375</v>
      </c>
    </row>
    <row r="46" spans="1:12" ht="45" customHeight="1">
      <c r="A46" s="1786"/>
      <c r="B46" s="1694">
        <v>921</v>
      </c>
      <c r="C46" s="1752" t="s">
        <v>609</v>
      </c>
      <c r="D46" s="1489" t="s">
        <v>782</v>
      </c>
      <c r="E46" s="1453">
        <v>8290000</v>
      </c>
      <c r="F46" s="1675"/>
      <c r="G46" s="1399">
        <v>7251014</v>
      </c>
      <c r="H46" s="1724"/>
      <c r="I46" s="1338">
        <v>0</v>
      </c>
      <c r="J46" s="1730"/>
      <c r="K46" s="1322">
        <v>0</v>
      </c>
      <c r="L46" s="1337">
        <v>0</v>
      </c>
    </row>
    <row r="47" spans="1:12" ht="45" customHeight="1">
      <c r="A47" s="1786"/>
      <c r="B47" s="1694"/>
      <c r="C47" s="1752"/>
      <c r="D47" s="1489" t="s">
        <v>756</v>
      </c>
      <c r="E47" s="1453">
        <v>310589000</v>
      </c>
      <c r="F47" s="1675"/>
      <c r="G47" s="1399">
        <v>353122538</v>
      </c>
      <c r="H47" s="1724"/>
      <c r="I47" s="1408">
        <v>293926616.59999996</v>
      </c>
      <c r="J47" s="1730"/>
      <c r="K47" s="1342">
        <f>I47/E47</f>
        <v>0.94635230674621429</v>
      </c>
      <c r="L47" s="1321">
        <f>I47/G47</f>
        <v>0.83236436355699273</v>
      </c>
    </row>
    <row r="48" spans="1:12" ht="45" customHeight="1" thickBot="1">
      <c r="A48" s="1787"/>
      <c r="B48" s="1697"/>
      <c r="C48" s="1754"/>
      <c r="D48" s="1488" t="s">
        <v>760</v>
      </c>
      <c r="E48" s="1449">
        <v>12274000</v>
      </c>
      <c r="F48" s="1689"/>
      <c r="G48" s="1400">
        <v>12274000</v>
      </c>
      <c r="H48" s="1705"/>
      <c r="I48" s="1409">
        <v>663623.26</v>
      </c>
      <c r="J48" s="1701"/>
      <c r="K48" s="1339">
        <f>I48/E48</f>
        <v>5.4067399380804952E-2</v>
      </c>
      <c r="L48" s="1330">
        <f>I48/G48</f>
        <v>5.4067399380804952E-2</v>
      </c>
    </row>
    <row r="49" spans="1:12" ht="45" customHeight="1">
      <c r="A49" s="1797">
        <v>27</v>
      </c>
      <c r="B49" s="1498">
        <v>150</v>
      </c>
      <c r="C49" s="1522" t="s">
        <v>370</v>
      </c>
      <c r="D49" s="1458" t="s">
        <v>852</v>
      </c>
      <c r="E49" s="1457"/>
      <c r="F49" s="1781">
        <f>SUM(E49:E50)</f>
        <v>858028000</v>
      </c>
      <c r="G49" s="1398">
        <v>45860</v>
      </c>
      <c r="H49" s="1799">
        <f>SUM(G49:G50)</f>
        <v>858028000</v>
      </c>
      <c r="I49" s="1338">
        <v>0</v>
      </c>
      <c r="J49" s="1781">
        <f>SUM(I49:I50)</f>
        <v>776207707.5</v>
      </c>
      <c r="K49" s="1322">
        <v>0</v>
      </c>
      <c r="L49" s="1337">
        <v>0</v>
      </c>
    </row>
    <row r="50" spans="1:12" ht="45" customHeight="1" thickBot="1">
      <c r="A50" s="1798"/>
      <c r="B50" s="1514">
        <v>750</v>
      </c>
      <c r="C50" s="1531" t="s">
        <v>83</v>
      </c>
      <c r="D50" s="1499" t="s">
        <v>760</v>
      </c>
      <c r="E50" s="1470">
        <v>858028000</v>
      </c>
      <c r="F50" s="1721"/>
      <c r="G50" s="1410">
        <v>857982140</v>
      </c>
      <c r="H50" s="1800"/>
      <c r="I50" s="1345">
        <v>776207707.5</v>
      </c>
      <c r="J50" s="1721"/>
      <c r="K50" s="1353">
        <f>I50/E50</f>
        <v>0.9046414656631252</v>
      </c>
      <c r="L50" s="1343">
        <f t="shared" ref="L50:L58" si="3">I50/G50</f>
        <v>0.90468981965055828</v>
      </c>
    </row>
    <row r="51" spans="1:12" ht="45" customHeight="1">
      <c r="A51" s="1690">
        <v>28</v>
      </c>
      <c r="B51" s="1693">
        <v>730</v>
      </c>
      <c r="C51" s="1751" t="s">
        <v>743</v>
      </c>
      <c r="D51" s="1458" t="s">
        <v>852</v>
      </c>
      <c r="E51" s="1457"/>
      <c r="F51" s="1781">
        <f>SUM(E52:E57)</f>
        <v>2364254000</v>
      </c>
      <c r="G51" s="1398">
        <v>1102841</v>
      </c>
      <c r="H51" s="1704">
        <f>SUM(G51:G57)</f>
        <v>2365356841</v>
      </c>
      <c r="I51" s="1407">
        <v>1102840.26</v>
      </c>
      <c r="J51" s="1700">
        <f>SUM(I51:I57)</f>
        <v>1439984743.6400001</v>
      </c>
      <c r="K51" s="1066">
        <v>0</v>
      </c>
      <c r="L51" s="1255">
        <f t="shared" si="3"/>
        <v>0.99999932900572253</v>
      </c>
    </row>
    <row r="52" spans="1:12" ht="45" customHeight="1">
      <c r="A52" s="1691"/>
      <c r="B52" s="1694"/>
      <c r="C52" s="1752"/>
      <c r="D52" s="1489" t="s">
        <v>757</v>
      </c>
      <c r="E52" s="1453">
        <v>1780955000</v>
      </c>
      <c r="F52" s="1720"/>
      <c r="G52" s="1399">
        <v>1780955000</v>
      </c>
      <c r="H52" s="1724"/>
      <c r="I52" s="1408">
        <v>1079723860.47</v>
      </c>
      <c r="J52" s="1730"/>
      <c r="K52" s="1342">
        <f t="shared" ref="K52:K58" si="4">I52/E52</f>
        <v>0.60626116913116845</v>
      </c>
      <c r="L52" s="1321">
        <f t="shared" si="3"/>
        <v>0.60626116913116845</v>
      </c>
    </row>
    <row r="53" spans="1:12" ht="45" customHeight="1">
      <c r="A53" s="1691"/>
      <c r="B53" s="1694"/>
      <c r="C53" s="1752"/>
      <c r="D53" s="1489" t="s">
        <v>760</v>
      </c>
      <c r="E53" s="1453">
        <v>8057000</v>
      </c>
      <c r="F53" s="1720"/>
      <c r="G53" s="1399">
        <v>8057000</v>
      </c>
      <c r="H53" s="1724"/>
      <c r="I53" s="1408">
        <v>5111286.33</v>
      </c>
      <c r="J53" s="1730"/>
      <c r="K53" s="1342">
        <f t="shared" si="4"/>
        <v>0.63439075710562243</v>
      </c>
      <c r="L53" s="1321">
        <f t="shared" si="3"/>
        <v>0.63439075710562243</v>
      </c>
    </row>
    <row r="54" spans="1:12" ht="45" customHeight="1">
      <c r="A54" s="1691"/>
      <c r="B54" s="1694"/>
      <c r="C54" s="1752"/>
      <c r="D54" s="1489" t="s">
        <v>759</v>
      </c>
      <c r="E54" s="1453">
        <v>571147000</v>
      </c>
      <c r="F54" s="1720"/>
      <c r="G54" s="1399">
        <v>571147000</v>
      </c>
      <c r="H54" s="1724"/>
      <c r="I54" s="1408">
        <v>352382919.89999998</v>
      </c>
      <c r="J54" s="1730"/>
      <c r="K54" s="1342">
        <f t="shared" si="4"/>
        <v>0.61697412382451444</v>
      </c>
      <c r="L54" s="1321">
        <f t="shared" si="3"/>
        <v>0.61697412382451444</v>
      </c>
    </row>
    <row r="55" spans="1:12" ht="45" customHeight="1">
      <c r="A55" s="1691"/>
      <c r="B55" s="1694">
        <v>750</v>
      </c>
      <c r="C55" s="1752" t="s">
        <v>83</v>
      </c>
      <c r="D55" s="1489" t="s">
        <v>757</v>
      </c>
      <c r="E55" s="1453">
        <v>1656000</v>
      </c>
      <c r="F55" s="1720"/>
      <c r="G55" s="1399">
        <v>1706923</v>
      </c>
      <c r="H55" s="1724"/>
      <c r="I55" s="1408">
        <v>727974.93</v>
      </c>
      <c r="J55" s="1730"/>
      <c r="K55" s="1342">
        <f t="shared" si="4"/>
        <v>0.43959838768115944</v>
      </c>
      <c r="L55" s="1321">
        <f t="shared" si="3"/>
        <v>0.42648375468606381</v>
      </c>
    </row>
    <row r="56" spans="1:12" ht="45" customHeight="1">
      <c r="A56" s="1691"/>
      <c r="B56" s="1694"/>
      <c r="C56" s="1752"/>
      <c r="D56" s="1489" t="s">
        <v>760</v>
      </c>
      <c r="E56" s="1453">
        <v>719000</v>
      </c>
      <c r="F56" s="1720"/>
      <c r="G56" s="1399">
        <v>580446</v>
      </c>
      <c r="H56" s="1724"/>
      <c r="I56" s="1408">
        <v>226213.87</v>
      </c>
      <c r="J56" s="1730"/>
      <c r="K56" s="1342">
        <f t="shared" si="4"/>
        <v>0.31462290681502086</v>
      </c>
      <c r="L56" s="1321">
        <f t="shared" si="3"/>
        <v>0.38972422929953865</v>
      </c>
    </row>
    <row r="57" spans="1:12" ht="45" customHeight="1" thickBot="1">
      <c r="A57" s="1692"/>
      <c r="B57" s="1697"/>
      <c r="C57" s="1754"/>
      <c r="D57" s="1488" t="s">
        <v>759</v>
      </c>
      <c r="E57" s="1449">
        <v>1720000</v>
      </c>
      <c r="F57" s="1721"/>
      <c r="G57" s="1400">
        <v>1807631</v>
      </c>
      <c r="H57" s="1705"/>
      <c r="I57" s="1409">
        <v>709647.88000000012</v>
      </c>
      <c r="J57" s="1701"/>
      <c r="K57" s="1339">
        <f t="shared" si="4"/>
        <v>0.41258597674418612</v>
      </c>
      <c r="L57" s="1330">
        <f t="shared" si="3"/>
        <v>0.39258448212052133</v>
      </c>
    </row>
    <row r="58" spans="1:12" ht="45" customHeight="1" thickBot="1">
      <c r="A58" s="1535">
        <v>30</v>
      </c>
      <c r="B58" s="1534">
        <v>801</v>
      </c>
      <c r="C58" s="1552" t="s">
        <v>115</v>
      </c>
      <c r="D58" s="1532" t="s">
        <v>759</v>
      </c>
      <c r="E58" s="1439">
        <v>136176000</v>
      </c>
      <c r="F58" s="1439">
        <f>E58</f>
        <v>136176000</v>
      </c>
      <c r="G58" s="1254">
        <v>137375125</v>
      </c>
      <c r="H58" s="1254">
        <f>G58</f>
        <v>137375125</v>
      </c>
      <c r="I58" s="1314">
        <v>65178973.640000001</v>
      </c>
      <c r="J58" s="1553">
        <f>I58</f>
        <v>65178973.640000001</v>
      </c>
      <c r="K58" s="1357">
        <f t="shared" si="4"/>
        <v>0.47863774556456351</v>
      </c>
      <c r="L58" s="1311">
        <f t="shared" si="3"/>
        <v>0.47445979495924023</v>
      </c>
    </row>
    <row r="59" spans="1:12" ht="45" customHeight="1">
      <c r="A59" s="1690">
        <v>31</v>
      </c>
      <c r="B59" s="1693">
        <v>750</v>
      </c>
      <c r="C59" s="1751" t="s">
        <v>83</v>
      </c>
      <c r="D59" s="1458" t="s">
        <v>783</v>
      </c>
      <c r="E59" s="1457">
        <v>833000</v>
      </c>
      <c r="F59" s="1673">
        <f>SUM(E59:E79)</f>
        <v>1400512000</v>
      </c>
      <c r="G59" s="1398">
        <v>833000</v>
      </c>
      <c r="H59" s="1704">
        <f>SUM(G59:G79)</f>
        <v>1400690738</v>
      </c>
      <c r="I59" s="1379">
        <v>0</v>
      </c>
      <c r="J59" s="1700">
        <f>SUM(I59:I79)</f>
        <v>95570193.170000017</v>
      </c>
      <c r="K59" s="1324">
        <v>0</v>
      </c>
      <c r="L59" s="1323">
        <v>0</v>
      </c>
    </row>
    <row r="60" spans="1:12" ht="45" customHeight="1">
      <c r="A60" s="1691"/>
      <c r="B60" s="1694"/>
      <c r="C60" s="1752"/>
      <c r="D60" s="1489" t="s">
        <v>760</v>
      </c>
      <c r="E60" s="1453"/>
      <c r="F60" s="1675"/>
      <c r="G60" s="1399">
        <v>397083</v>
      </c>
      <c r="H60" s="1724"/>
      <c r="I60" s="1408">
        <v>78751.86</v>
      </c>
      <c r="J60" s="1730"/>
      <c r="K60" s="1322">
        <v>0</v>
      </c>
      <c r="L60" s="1321">
        <f>I60/G60</f>
        <v>0.19832594193153572</v>
      </c>
    </row>
    <row r="61" spans="1:12" ht="45" customHeight="1">
      <c r="A61" s="1691"/>
      <c r="B61" s="1694"/>
      <c r="C61" s="1752"/>
      <c r="D61" s="1489" t="s">
        <v>759</v>
      </c>
      <c r="E61" s="1453">
        <v>3600000</v>
      </c>
      <c r="F61" s="1675"/>
      <c r="G61" s="1399">
        <v>3600000</v>
      </c>
      <c r="H61" s="1724"/>
      <c r="I61" s="1408">
        <v>342997.35000000003</v>
      </c>
      <c r="J61" s="1730"/>
      <c r="K61" s="1342">
        <f>I61/E61</f>
        <v>9.5277041666666673E-2</v>
      </c>
      <c r="L61" s="1321">
        <f>I61/G61</f>
        <v>9.5277041666666673E-2</v>
      </c>
    </row>
    <row r="62" spans="1:12" ht="45" customHeight="1">
      <c r="A62" s="1691"/>
      <c r="B62" s="1694">
        <v>853</v>
      </c>
      <c r="C62" s="1752" t="s">
        <v>606</v>
      </c>
      <c r="D62" s="1489" t="s">
        <v>756</v>
      </c>
      <c r="E62" s="1453">
        <v>9450000</v>
      </c>
      <c r="F62" s="1675"/>
      <c r="G62" s="1399">
        <v>9450000</v>
      </c>
      <c r="H62" s="1724"/>
      <c r="I62" s="1408">
        <v>638512.85</v>
      </c>
      <c r="J62" s="1730"/>
      <c r="K62" s="1521">
        <f>I62/E62</f>
        <v>6.7567497354497352E-2</v>
      </c>
      <c r="L62" s="1321">
        <f>I62/G62</f>
        <v>6.7567497354497352E-2</v>
      </c>
    </row>
    <row r="63" spans="1:12" ht="45" customHeight="1">
      <c r="A63" s="1691"/>
      <c r="B63" s="1694"/>
      <c r="C63" s="1752"/>
      <c r="D63" s="1489" t="s">
        <v>759</v>
      </c>
      <c r="E63" s="1453">
        <v>818030000</v>
      </c>
      <c r="F63" s="1675"/>
      <c r="G63" s="1399">
        <v>818359789</v>
      </c>
      <c r="H63" s="1724"/>
      <c r="I63" s="1408">
        <v>93889013.460000008</v>
      </c>
      <c r="J63" s="1730"/>
      <c r="K63" s="1342">
        <f>I63/E63</f>
        <v>0.11477453572607363</v>
      </c>
      <c r="L63" s="1321">
        <f>I63/G63</f>
        <v>0.11472828298996496</v>
      </c>
    </row>
    <row r="64" spans="1:12" ht="45" customHeight="1">
      <c r="A64" s="1691"/>
      <c r="B64" s="1694"/>
      <c r="C64" s="1752"/>
      <c r="D64" s="1489" t="s">
        <v>761</v>
      </c>
      <c r="E64" s="1453">
        <v>44675000</v>
      </c>
      <c r="F64" s="1675"/>
      <c r="G64" s="1399">
        <v>44675000</v>
      </c>
      <c r="H64" s="1724"/>
      <c r="I64" s="1338">
        <v>0</v>
      </c>
      <c r="J64" s="1730"/>
      <c r="K64" s="1322">
        <v>0</v>
      </c>
      <c r="L64" s="1337">
        <v>0</v>
      </c>
    </row>
    <row r="65" spans="1:12" ht="45" customHeight="1">
      <c r="A65" s="1691"/>
      <c r="B65" s="1694"/>
      <c r="C65" s="1752"/>
      <c r="D65" s="1489" t="s">
        <v>762</v>
      </c>
      <c r="E65" s="1453">
        <v>41094000</v>
      </c>
      <c r="F65" s="1675"/>
      <c r="G65" s="1399">
        <v>41094000</v>
      </c>
      <c r="H65" s="1724"/>
      <c r="I65" s="1338">
        <v>0</v>
      </c>
      <c r="J65" s="1730"/>
      <c r="K65" s="1322">
        <v>0</v>
      </c>
      <c r="L65" s="1337">
        <v>0</v>
      </c>
    </row>
    <row r="66" spans="1:12" ht="45" customHeight="1">
      <c r="A66" s="1691"/>
      <c r="B66" s="1694"/>
      <c r="C66" s="1752"/>
      <c r="D66" s="1489" t="s">
        <v>763</v>
      </c>
      <c r="E66" s="1453">
        <v>39598000</v>
      </c>
      <c r="F66" s="1675"/>
      <c r="G66" s="1399">
        <v>39598000</v>
      </c>
      <c r="H66" s="1724"/>
      <c r="I66" s="1402">
        <v>620917.65000000014</v>
      </c>
      <c r="J66" s="1730"/>
      <c r="K66" s="1342">
        <f>I66/E66</f>
        <v>1.5680530582352647E-2</v>
      </c>
      <c r="L66" s="1321">
        <f>I66/G66</f>
        <v>1.5680530582352647E-2</v>
      </c>
    </row>
    <row r="67" spans="1:12" ht="45" customHeight="1">
      <c r="A67" s="1691"/>
      <c r="B67" s="1694"/>
      <c r="C67" s="1752"/>
      <c r="D67" s="1489" t="s">
        <v>798</v>
      </c>
      <c r="E67" s="1453">
        <v>15373000</v>
      </c>
      <c r="F67" s="1675"/>
      <c r="G67" s="1399">
        <v>15373000</v>
      </c>
      <c r="H67" s="1724"/>
      <c r="I67" s="1338">
        <v>0</v>
      </c>
      <c r="J67" s="1730"/>
      <c r="K67" s="1322">
        <v>0</v>
      </c>
      <c r="L67" s="1337">
        <v>0</v>
      </c>
    </row>
    <row r="68" spans="1:12" ht="45" customHeight="1">
      <c r="A68" s="1691"/>
      <c r="B68" s="1694"/>
      <c r="C68" s="1752"/>
      <c r="D68" s="1489" t="s">
        <v>765</v>
      </c>
      <c r="E68" s="1453">
        <v>38998000</v>
      </c>
      <c r="F68" s="1675"/>
      <c r="G68" s="1399">
        <v>38998000</v>
      </c>
      <c r="H68" s="1724"/>
      <c r="I68" s="1338">
        <v>0</v>
      </c>
      <c r="J68" s="1730"/>
      <c r="K68" s="1322">
        <v>0</v>
      </c>
      <c r="L68" s="1337">
        <v>0</v>
      </c>
    </row>
    <row r="69" spans="1:12" ht="45" customHeight="1">
      <c r="A69" s="1691"/>
      <c r="B69" s="1694"/>
      <c r="C69" s="1752"/>
      <c r="D69" s="1489" t="s">
        <v>766</v>
      </c>
      <c r="E69" s="1453">
        <v>38376000</v>
      </c>
      <c r="F69" s="1675"/>
      <c r="G69" s="1399">
        <v>38376000</v>
      </c>
      <c r="H69" s="1724"/>
      <c r="I69" s="1338">
        <v>0</v>
      </c>
      <c r="J69" s="1730"/>
      <c r="K69" s="1322">
        <v>0</v>
      </c>
      <c r="L69" s="1337">
        <v>0</v>
      </c>
    </row>
    <row r="70" spans="1:12" ht="45" customHeight="1">
      <c r="A70" s="1691"/>
      <c r="B70" s="1694"/>
      <c r="C70" s="1752"/>
      <c r="D70" s="1489" t="s">
        <v>767</v>
      </c>
      <c r="E70" s="1453">
        <v>54849000</v>
      </c>
      <c r="F70" s="1675"/>
      <c r="G70" s="1399">
        <v>54849000</v>
      </c>
      <c r="H70" s="1724"/>
      <c r="I70" s="1338">
        <v>0</v>
      </c>
      <c r="J70" s="1730"/>
      <c r="K70" s="1322">
        <v>0</v>
      </c>
      <c r="L70" s="1337">
        <v>0</v>
      </c>
    </row>
    <row r="71" spans="1:12" ht="45" customHeight="1">
      <c r="A71" s="1691"/>
      <c r="B71" s="1694"/>
      <c r="C71" s="1752"/>
      <c r="D71" s="1489" t="s">
        <v>768</v>
      </c>
      <c r="E71" s="1453">
        <v>21516000</v>
      </c>
      <c r="F71" s="1675"/>
      <c r="G71" s="1399">
        <v>21516000</v>
      </c>
      <c r="H71" s="1724"/>
      <c r="I71" s="1338">
        <v>0</v>
      </c>
      <c r="J71" s="1730"/>
      <c r="K71" s="1322">
        <v>0</v>
      </c>
      <c r="L71" s="1337">
        <v>0</v>
      </c>
    </row>
    <row r="72" spans="1:12" ht="45" customHeight="1">
      <c r="A72" s="1691"/>
      <c r="B72" s="1694"/>
      <c r="C72" s="1752"/>
      <c r="D72" s="1489" t="s">
        <v>769</v>
      </c>
      <c r="E72" s="1453">
        <v>29411000</v>
      </c>
      <c r="F72" s="1675"/>
      <c r="G72" s="1399">
        <v>29411000</v>
      </c>
      <c r="H72" s="1724"/>
      <c r="I72" s="1338">
        <v>0</v>
      </c>
      <c r="J72" s="1730"/>
      <c r="K72" s="1322">
        <v>0</v>
      </c>
      <c r="L72" s="1337">
        <v>0</v>
      </c>
    </row>
    <row r="73" spans="1:12" ht="45" customHeight="1">
      <c r="A73" s="1691"/>
      <c r="B73" s="1694"/>
      <c r="C73" s="1752"/>
      <c r="D73" s="1489" t="s">
        <v>770</v>
      </c>
      <c r="E73" s="1453">
        <v>14396000</v>
      </c>
      <c r="F73" s="1675"/>
      <c r="G73" s="1399">
        <v>14396000</v>
      </c>
      <c r="H73" s="1724"/>
      <c r="I73" s="1338">
        <v>0</v>
      </c>
      <c r="J73" s="1730"/>
      <c r="K73" s="1322">
        <v>0</v>
      </c>
      <c r="L73" s="1337">
        <v>0</v>
      </c>
    </row>
    <row r="74" spans="1:12" ht="45" customHeight="1">
      <c r="A74" s="1691"/>
      <c r="B74" s="1694"/>
      <c r="C74" s="1752"/>
      <c r="D74" s="1489" t="s">
        <v>771</v>
      </c>
      <c r="E74" s="1453">
        <v>31255000</v>
      </c>
      <c r="F74" s="1675"/>
      <c r="G74" s="1399">
        <v>31255000</v>
      </c>
      <c r="H74" s="1724"/>
      <c r="I74" s="1338">
        <v>0</v>
      </c>
      <c r="J74" s="1730"/>
      <c r="K74" s="1322">
        <v>0</v>
      </c>
      <c r="L74" s="1337">
        <v>0</v>
      </c>
    </row>
    <row r="75" spans="1:12" ht="45" customHeight="1">
      <c r="A75" s="1691"/>
      <c r="B75" s="1694"/>
      <c r="C75" s="1752"/>
      <c r="D75" s="1489" t="s">
        <v>772</v>
      </c>
      <c r="E75" s="1453">
        <v>61252000</v>
      </c>
      <c r="F75" s="1675"/>
      <c r="G75" s="1399">
        <v>60703866</v>
      </c>
      <c r="H75" s="1724"/>
      <c r="I75" s="1338">
        <v>0</v>
      </c>
      <c r="J75" s="1730"/>
      <c r="K75" s="1322">
        <v>0</v>
      </c>
      <c r="L75" s="1337">
        <v>0</v>
      </c>
    </row>
    <row r="76" spans="1:12" ht="45" customHeight="1">
      <c r="A76" s="1691"/>
      <c r="B76" s="1694"/>
      <c r="C76" s="1752"/>
      <c r="D76" s="1489" t="s">
        <v>773</v>
      </c>
      <c r="E76" s="1453">
        <v>24622000</v>
      </c>
      <c r="F76" s="1675"/>
      <c r="G76" s="1399">
        <v>24622000</v>
      </c>
      <c r="H76" s="1724"/>
      <c r="I76" s="1338">
        <v>0</v>
      </c>
      <c r="J76" s="1730"/>
      <c r="K76" s="1322">
        <v>0</v>
      </c>
      <c r="L76" s="1337">
        <v>0</v>
      </c>
    </row>
    <row r="77" spans="1:12" ht="45" customHeight="1">
      <c r="A77" s="1691"/>
      <c r="B77" s="1694"/>
      <c r="C77" s="1752"/>
      <c r="D77" s="1489" t="s">
        <v>799</v>
      </c>
      <c r="E77" s="1453">
        <v>45163000</v>
      </c>
      <c r="F77" s="1675"/>
      <c r="G77" s="1399">
        <v>45163000</v>
      </c>
      <c r="H77" s="1724"/>
      <c r="I77" s="1338">
        <v>0</v>
      </c>
      <c r="J77" s="1730"/>
      <c r="K77" s="1322">
        <v>0</v>
      </c>
      <c r="L77" s="1337">
        <v>0</v>
      </c>
    </row>
    <row r="78" spans="1:12" ht="45" customHeight="1">
      <c r="A78" s="1691"/>
      <c r="B78" s="1694"/>
      <c r="C78" s="1752"/>
      <c r="D78" s="1489" t="s">
        <v>775</v>
      </c>
      <c r="E78" s="1453">
        <v>35086000</v>
      </c>
      <c r="F78" s="1675"/>
      <c r="G78" s="1399">
        <v>35086000</v>
      </c>
      <c r="H78" s="1724"/>
      <c r="I78" s="1338">
        <v>0</v>
      </c>
      <c r="J78" s="1730"/>
      <c r="K78" s="1322">
        <v>0</v>
      </c>
      <c r="L78" s="1337">
        <v>0</v>
      </c>
    </row>
    <row r="79" spans="1:12" ht="45" customHeight="1" thickBot="1">
      <c r="A79" s="1692"/>
      <c r="B79" s="1697"/>
      <c r="C79" s="1754"/>
      <c r="D79" s="1488" t="s">
        <v>776</v>
      </c>
      <c r="E79" s="1449">
        <v>32935000</v>
      </c>
      <c r="F79" s="1689"/>
      <c r="G79" s="1400">
        <v>32935000</v>
      </c>
      <c r="H79" s="1705"/>
      <c r="I79" s="1380">
        <v>0</v>
      </c>
      <c r="J79" s="1701"/>
      <c r="K79" s="1320">
        <v>0</v>
      </c>
      <c r="L79" s="1319">
        <v>0</v>
      </c>
    </row>
    <row r="80" spans="1:12" ht="45" customHeight="1">
      <c r="A80" s="1785">
        <v>32</v>
      </c>
      <c r="B80" s="1498" t="s">
        <v>361</v>
      </c>
      <c r="C80" s="1523" t="s">
        <v>362</v>
      </c>
      <c r="D80" s="1458" t="s">
        <v>756</v>
      </c>
      <c r="E80" s="1457">
        <v>438000</v>
      </c>
      <c r="F80" s="1673">
        <f>SUM(E80:E94)</f>
        <v>51355000</v>
      </c>
      <c r="G80" s="1398">
        <v>438000</v>
      </c>
      <c r="H80" s="1704">
        <f>SUM(G80:G94)</f>
        <v>51355000</v>
      </c>
      <c r="I80" s="1379">
        <v>0</v>
      </c>
      <c r="J80" s="1700">
        <f>SUM(I80:I94)</f>
        <v>8482184.6500000004</v>
      </c>
      <c r="K80" s="1324">
        <v>0</v>
      </c>
      <c r="L80" s="1323">
        <v>0</v>
      </c>
    </row>
    <row r="81" spans="1:12" ht="45" customHeight="1">
      <c r="A81" s="1786"/>
      <c r="B81" s="1694">
        <v>801</v>
      </c>
      <c r="C81" s="1752" t="s">
        <v>115</v>
      </c>
      <c r="D81" s="1489" t="s">
        <v>756</v>
      </c>
      <c r="E81" s="1453">
        <v>12466000</v>
      </c>
      <c r="F81" s="1675"/>
      <c r="G81" s="1399">
        <v>13057913</v>
      </c>
      <c r="H81" s="1724"/>
      <c r="I81" s="1408">
        <v>1262120.17</v>
      </c>
      <c r="J81" s="1730"/>
      <c r="K81" s="1342">
        <f t="shared" ref="K81:K90" si="5">I81/E81</f>
        <v>0.10124499999999999</v>
      </c>
      <c r="L81" s="1321">
        <f t="shared" ref="L81:L90" si="6">I81/G81</f>
        <v>9.6655581179013822E-2</v>
      </c>
    </row>
    <row r="82" spans="1:12" ht="45" customHeight="1">
      <c r="A82" s="1786"/>
      <c r="B82" s="1694"/>
      <c r="C82" s="1752"/>
      <c r="D82" s="1489" t="s">
        <v>759</v>
      </c>
      <c r="E82" s="1453">
        <v>6612000</v>
      </c>
      <c r="F82" s="1675"/>
      <c r="G82" s="1399">
        <v>7014196</v>
      </c>
      <c r="H82" s="1724"/>
      <c r="I82" s="1408">
        <v>2774184.6699999995</v>
      </c>
      <c r="J82" s="1730"/>
      <c r="K82" s="1342">
        <f t="shared" si="5"/>
        <v>0.41956815940713843</v>
      </c>
      <c r="L82" s="1321">
        <f t="shared" si="6"/>
        <v>0.39551000143138282</v>
      </c>
    </row>
    <row r="83" spans="1:12" ht="45" customHeight="1">
      <c r="A83" s="1786"/>
      <c r="B83" s="1694"/>
      <c r="C83" s="1752"/>
      <c r="D83" s="1489" t="s">
        <v>763</v>
      </c>
      <c r="E83" s="1453">
        <v>819000</v>
      </c>
      <c r="F83" s="1675"/>
      <c r="G83" s="1399">
        <v>875005</v>
      </c>
      <c r="H83" s="1724"/>
      <c r="I83" s="1408">
        <v>439412.08999999997</v>
      </c>
      <c r="J83" s="1730"/>
      <c r="K83" s="1342">
        <f t="shared" si="5"/>
        <v>0.5365226984126984</v>
      </c>
      <c r="L83" s="1321">
        <f t="shared" si="6"/>
        <v>0.50218237610070793</v>
      </c>
    </row>
    <row r="84" spans="1:12" ht="45" customHeight="1">
      <c r="A84" s="1786"/>
      <c r="B84" s="1694"/>
      <c r="C84" s="1752"/>
      <c r="D84" s="1489" t="s">
        <v>798</v>
      </c>
      <c r="E84" s="1453">
        <v>868000</v>
      </c>
      <c r="F84" s="1675"/>
      <c r="G84" s="1399">
        <v>1710016</v>
      </c>
      <c r="H84" s="1724"/>
      <c r="I84" s="1402">
        <v>336880.7</v>
      </c>
      <c r="J84" s="1730"/>
      <c r="K84" s="1342">
        <f t="shared" si="5"/>
        <v>0.38811140552995393</v>
      </c>
      <c r="L84" s="1321">
        <f t="shared" si="6"/>
        <v>0.19700441399378721</v>
      </c>
    </row>
    <row r="85" spans="1:12" ht="45" customHeight="1">
      <c r="A85" s="1786"/>
      <c r="B85" s="1694"/>
      <c r="C85" s="1752"/>
      <c r="D85" s="1489" t="s">
        <v>765</v>
      </c>
      <c r="E85" s="1453">
        <v>13177000</v>
      </c>
      <c r="F85" s="1675"/>
      <c r="G85" s="1399">
        <v>12205259</v>
      </c>
      <c r="H85" s="1724"/>
      <c r="I85" s="1402">
        <v>693936</v>
      </c>
      <c r="J85" s="1730"/>
      <c r="K85" s="1521">
        <f t="shared" si="5"/>
        <v>5.2662669803445396E-2</v>
      </c>
      <c r="L85" s="1321">
        <f t="shared" si="6"/>
        <v>5.6855491554910882E-2</v>
      </c>
    </row>
    <row r="86" spans="1:12" ht="45" customHeight="1">
      <c r="A86" s="1786"/>
      <c r="B86" s="1694"/>
      <c r="C86" s="1752"/>
      <c r="D86" s="1489" t="s">
        <v>766</v>
      </c>
      <c r="E86" s="1453">
        <v>367000</v>
      </c>
      <c r="F86" s="1675"/>
      <c r="G86" s="1399">
        <v>497000</v>
      </c>
      <c r="H86" s="1724"/>
      <c r="I86" s="1402">
        <v>83988.12</v>
      </c>
      <c r="J86" s="1730"/>
      <c r="K86" s="1342">
        <f t="shared" si="5"/>
        <v>0.22885046321525884</v>
      </c>
      <c r="L86" s="1321">
        <f t="shared" si="6"/>
        <v>0.16899018108651911</v>
      </c>
    </row>
    <row r="87" spans="1:12" ht="45" customHeight="1">
      <c r="A87" s="1786"/>
      <c r="B87" s="1694"/>
      <c r="C87" s="1752"/>
      <c r="D87" s="1489" t="s">
        <v>767</v>
      </c>
      <c r="E87" s="1453">
        <v>1261000</v>
      </c>
      <c r="F87" s="1675"/>
      <c r="G87" s="1399">
        <v>1261000</v>
      </c>
      <c r="H87" s="1724"/>
      <c r="I87" s="1408">
        <v>242456.61</v>
      </c>
      <c r="J87" s="1730"/>
      <c r="K87" s="1342">
        <f t="shared" si="5"/>
        <v>0.19227328310864392</v>
      </c>
      <c r="L87" s="1321">
        <f t="shared" si="6"/>
        <v>0.19227328310864392</v>
      </c>
    </row>
    <row r="88" spans="1:12" ht="45" customHeight="1">
      <c r="A88" s="1786"/>
      <c r="B88" s="1694"/>
      <c r="C88" s="1752"/>
      <c r="D88" s="1489" t="s">
        <v>769</v>
      </c>
      <c r="E88" s="1453">
        <v>1065000</v>
      </c>
      <c r="F88" s="1675"/>
      <c r="G88" s="1399">
        <v>1076990</v>
      </c>
      <c r="H88" s="1724"/>
      <c r="I88" s="1402">
        <v>197444.32</v>
      </c>
      <c r="J88" s="1730"/>
      <c r="K88" s="1521">
        <f t="shared" si="5"/>
        <v>0.18539372769953052</v>
      </c>
      <c r="L88" s="1321">
        <f t="shared" si="6"/>
        <v>0.183329761650526</v>
      </c>
    </row>
    <row r="89" spans="1:12" ht="45" customHeight="1">
      <c r="A89" s="1786"/>
      <c r="B89" s="1694"/>
      <c r="C89" s="1752"/>
      <c r="D89" s="1489" t="s">
        <v>770</v>
      </c>
      <c r="E89" s="1453">
        <v>9425000</v>
      </c>
      <c r="F89" s="1675"/>
      <c r="G89" s="1399">
        <v>9425000</v>
      </c>
      <c r="H89" s="1724"/>
      <c r="I89" s="1402">
        <v>1733977.18</v>
      </c>
      <c r="J89" s="1730"/>
      <c r="K89" s="1342">
        <f t="shared" si="5"/>
        <v>0.18397635862068965</v>
      </c>
      <c r="L89" s="1321">
        <f t="shared" si="6"/>
        <v>0.18397635862068965</v>
      </c>
    </row>
    <row r="90" spans="1:12" ht="45" customHeight="1">
      <c r="A90" s="1786"/>
      <c r="B90" s="1694"/>
      <c r="C90" s="1752"/>
      <c r="D90" s="1489" t="s">
        <v>772</v>
      </c>
      <c r="E90" s="1453">
        <v>1630000</v>
      </c>
      <c r="F90" s="1675"/>
      <c r="G90" s="1399">
        <v>1857969</v>
      </c>
      <c r="H90" s="1724"/>
      <c r="I90" s="1402">
        <v>705019.79</v>
      </c>
      <c r="J90" s="1730"/>
      <c r="K90" s="1342">
        <f t="shared" si="5"/>
        <v>0.43252747852760737</v>
      </c>
      <c r="L90" s="1321">
        <f t="shared" si="6"/>
        <v>0.37945724067516734</v>
      </c>
    </row>
    <row r="91" spans="1:12" ht="45" customHeight="1">
      <c r="A91" s="1786"/>
      <c r="B91" s="1694"/>
      <c r="C91" s="1752"/>
      <c r="D91" s="1489" t="s">
        <v>773</v>
      </c>
      <c r="E91" s="1453">
        <v>138000</v>
      </c>
      <c r="F91" s="1675"/>
      <c r="G91" s="1399">
        <v>230550</v>
      </c>
      <c r="H91" s="1724"/>
      <c r="I91" s="1338">
        <v>0</v>
      </c>
      <c r="J91" s="1730"/>
      <c r="K91" s="1322">
        <v>0</v>
      </c>
      <c r="L91" s="1337">
        <v>0</v>
      </c>
    </row>
    <row r="92" spans="1:12" ht="45" customHeight="1">
      <c r="A92" s="1786"/>
      <c r="B92" s="1694"/>
      <c r="C92" s="1752"/>
      <c r="D92" s="1489" t="s">
        <v>799</v>
      </c>
      <c r="E92" s="1453">
        <v>500000</v>
      </c>
      <c r="F92" s="1675"/>
      <c r="G92" s="1399">
        <v>500000</v>
      </c>
      <c r="H92" s="1724"/>
      <c r="I92" s="1402">
        <v>12765</v>
      </c>
      <c r="J92" s="1730"/>
      <c r="K92" s="1342">
        <f>I92/E92</f>
        <v>2.5530000000000001E-2</v>
      </c>
      <c r="L92" s="1321">
        <f>I92/G92</f>
        <v>2.5530000000000001E-2</v>
      </c>
    </row>
    <row r="93" spans="1:12" ht="45" customHeight="1">
      <c r="A93" s="1786"/>
      <c r="B93" s="1694"/>
      <c r="C93" s="1752"/>
      <c r="D93" s="1489" t="s">
        <v>775</v>
      </c>
      <c r="E93" s="1453">
        <v>344000</v>
      </c>
      <c r="F93" s="1675"/>
      <c r="G93" s="1399">
        <v>344000</v>
      </c>
      <c r="H93" s="1724"/>
      <c r="I93" s="1338">
        <v>0</v>
      </c>
      <c r="J93" s="1730"/>
      <c r="K93" s="1322">
        <v>0</v>
      </c>
      <c r="L93" s="1337">
        <v>0</v>
      </c>
    </row>
    <row r="94" spans="1:12" ht="45" customHeight="1" thickBot="1">
      <c r="A94" s="1787"/>
      <c r="B94" s="1697"/>
      <c r="C94" s="1754"/>
      <c r="D94" s="1488" t="s">
        <v>776</v>
      </c>
      <c r="E94" s="1449">
        <v>2245000</v>
      </c>
      <c r="F94" s="1689"/>
      <c r="G94" s="1400">
        <v>862102</v>
      </c>
      <c r="H94" s="1705"/>
      <c r="I94" s="1380">
        <v>0</v>
      </c>
      <c r="J94" s="1701"/>
      <c r="K94" s="1320">
        <v>0</v>
      </c>
      <c r="L94" s="1319">
        <v>0</v>
      </c>
    </row>
    <row r="95" spans="1:12" ht="45" customHeight="1" thickBot="1">
      <c r="A95" s="1530">
        <v>33</v>
      </c>
      <c r="B95" s="1529" t="s">
        <v>361</v>
      </c>
      <c r="C95" s="1528" t="s">
        <v>362</v>
      </c>
      <c r="D95" s="1527" t="s">
        <v>784</v>
      </c>
      <c r="E95" s="1461">
        <v>10023442000</v>
      </c>
      <c r="F95" s="1461">
        <f>E95</f>
        <v>10023442000</v>
      </c>
      <c r="G95" s="1327">
        <v>10023442000</v>
      </c>
      <c r="H95" s="1327">
        <f>G95</f>
        <v>10023442000</v>
      </c>
      <c r="I95" s="1327">
        <v>7659342433.8499994</v>
      </c>
      <c r="J95" s="1392">
        <f>I95</f>
        <v>7659342433.8499994</v>
      </c>
      <c r="K95" s="1355">
        <f>I95/E95</f>
        <v>0.76414293950620948</v>
      </c>
      <c r="L95" s="1354">
        <f t="shared" ref="L95:L129" si="7">I95/G95</f>
        <v>0.76414293950620948</v>
      </c>
    </row>
    <row r="96" spans="1:12" ht="45" customHeight="1">
      <c r="A96" s="1690">
        <v>34</v>
      </c>
      <c r="B96" s="1693">
        <v>150</v>
      </c>
      <c r="C96" s="1751" t="s">
        <v>370</v>
      </c>
      <c r="D96" s="1458" t="s">
        <v>782</v>
      </c>
      <c r="E96" s="1457">
        <v>294000</v>
      </c>
      <c r="F96" s="1673">
        <f>SUM(E96:E129)</f>
        <v>18164313000</v>
      </c>
      <c r="G96" s="1398">
        <v>294000</v>
      </c>
      <c r="H96" s="1704">
        <f>SUM(G96:G129)</f>
        <v>19486662067</v>
      </c>
      <c r="I96" s="1407">
        <v>38135.07</v>
      </c>
      <c r="J96" s="1700">
        <f>SUM(I96:I129)</f>
        <v>12918668423.649998</v>
      </c>
      <c r="K96" s="1332">
        <f>I96/E96</f>
        <v>0.12971112244897959</v>
      </c>
      <c r="L96" s="1331">
        <f t="shared" si="7"/>
        <v>0.12971112244897959</v>
      </c>
    </row>
    <row r="97" spans="1:13" ht="45" customHeight="1">
      <c r="A97" s="1691"/>
      <c r="B97" s="1694"/>
      <c r="C97" s="1752"/>
      <c r="D97" s="1489" t="s">
        <v>783</v>
      </c>
      <c r="E97" s="1453">
        <v>6069000</v>
      </c>
      <c r="F97" s="1675"/>
      <c r="G97" s="1399">
        <v>2034000</v>
      </c>
      <c r="H97" s="1724"/>
      <c r="I97" s="1408">
        <v>39454.080000000002</v>
      </c>
      <c r="J97" s="1730"/>
      <c r="K97" s="1342">
        <f>I97/E97</f>
        <v>6.5009194265941671E-3</v>
      </c>
      <c r="L97" s="1321">
        <f t="shared" si="7"/>
        <v>1.9397286135693217E-2</v>
      </c>
    </row>
    <row r="98" spans="1:13" ht="45" customHeight="1">
      <c r="A98" s="1691"/>
      <c r="B98" s="1694"/>
      <c r="C98" s="1752"/>
      <c r="D98" s="1489" t="s">
        <v>852</v>
      </c>
      <c r="E98" s="1453"/>
      <c r="F98" s="1675"/>
      <c r="G98" s="1399">
        <v>550829</v>
      </c>
      <c r="H98" s="1724"/>
      <c r="I98" s="1408">
        <v>5250.88</v>
      </c>
      <c r="J98" s="1730"/>
      <c r="K98" s="1322">
        <v>0</v>
      </c>
      <c r="L98" s="1321">
        <f t="shared" si="7"/>
        <v>9.5326861875464075E-3</v>
      </c>
    </row>
    <row r="99" spans="1:13" ht="45" customHeight="1">
      <c r="A99" s="1691"/>
      <c r="B99" s="1694"/>
      <c r="C99" s="1752"/>
      <c r="D99" s="1489" t="s">
        <v>757</v>
      </c>
      <c r="E99" s="1453">
        <v>1465945000</v>
      </c>
      <c r="F99" s="1675"/>
      <c r="G99" s="1399">
        <v>1464291330</v>
      </c>
      <c r="H99" s="1724"/>
      <c r="I99" s="1408">
        <v>704032279.44000006</v>
      </c>
      <c r="J99" s="1730"/>
      <c r="K99" s="1342">
        <f t="shared" ref="K99:K105" si="8">I99/E99</f>
        <v>0.48025831763128907</v>
      </c>
      <c r="L99" s="1321">
        <f t="shared" si="7"/>
        <v>0.4808006883712137</v>
      </c>
    </row>
    <row r="100" spans="1:13" ht="45" customHeight="1">
      <c r="A100" s="1691"/>
      <c r="B100" s="1694"/>
      <c r="C100" s="1752"/>
      <c r="D100" s="1489" t="s">
        <v>758</v>
      </c>
      <c r="E100" s="1453">
        <v>677337000</v>
      </c>
      <c r="F100" s="1675"/>
      <c r="G100" s="1399">
        <v>677337000</v>
      </c>
      <c r="H100" s="1724"/>
      <c r="I100" s="1408">
        <v>439635973.54000002</v>
      </c>
      <c r="J100" s="1730"/>
      <c r="K100" s="1342">
        <f t="shared" si="8"/>
        <v>0.64906534493169576</v>
      </c>
      <c r="L100" s="1321">
        <f t="shared" si="7"/>
        <v>0.64906534493169576</v>
      </c>
    </row>
    <row r="101" spans="1:13" ht="45" customHeight="1">
      <c r="A101" s="1691"/>
      <c r="B101" s="1694"/>
      <c r="C101" s="1752"/>
      <c r="D101" s="1489" t="s">
        <v>759</v>
      </c>
      <c r="E101" s="1453">
        <v>44958000</v>
      </c>
      <c r="F101" s="1675"/>
      <c r="G101" s="1399">
        <v>44958000</v>
      </c>
      <c r="H101" s="1724"/>
      <c r="I101" s="1408">
        <v>11310990.34</v>
      </c>
      <c r="J101" s="1730"/>
      <c r="K101" s="1342">
        <f t="shared" si="8"/>
        <v>0.25159015837003423</v>
      </c>
      <c r="L101" s="1321">
        <f t="shared" si="7"/>
        <v>0.25159015837003423</v>
      </c>
    </row>
    <row r="102" spans="1:13" ht="45" customHeight="1">
      <c r="A102" s="1691"/>
      <c r="B102" s="1516">
        <v>500</v>
      </c>
      <c r="C102" s="1524" t="s">
        <v>375</v>
      </c>
      <c r="D102" s="1489" t="s">
        <v>757</v>
      </c>
      <c r="E102" s="1453">
        <v>21648000</v>
      </c>
      <c r="F102" s="1675"/>
      <c r="G102" s="1399">
        <v>21648000</v>
      </c>
      <c r="H102" s="1724"/>
      <c r="I102" s="1408">
        <v>7785708.1100000003</v>
      </c>
      <c r="J102" s="1730"/>
      <c r="K102" s="1342">
        <f t="shared" si="8"/>
        <v>0.35965022681079084</v>
      </c>
      <c r="L102" s="1321">
        <f t="shared" si="7"/>
        <v>0.35965022681079084</v>
      </c>
    </row>
    <row r="103" spans="1:13" ht="45" customHeight="1">
      <c r="A103" s="1691"/>
      <c r="B103" s="1526">
        <v>730</v>
      </c>
      <c r="C103" s="1525" t="s">
        <v>743</v>
      </c>
      <c r="D103" s="1489" t="s">
        <v>759</v>
      </c>
      <c r="E103" s="1453">
        <v>1908000</v>
      </c>
      <c r="F103" s="1675"/>
      <c r="G103" s="1399">
        <v>1849774</v>
      </c>
      <c r="H103" s="1724"/>
      <c r="I103" s="1402">
        <v>1257504.3899999999</v>
      </c>
      <c r="J103" s="1730"/>
      <c r="K103" s="1342">
        <f t="shared" si="8"/>
        <v>0.65906938679245275</v>
      </c>
      <c r="L103" s="1321">
        <f t="shared" si="7"/>
        <v>0.6798151503913451</v>
      </c>
      <c r="M103" s="1393"/>
    </row>
    <row r="104" spans="1:13" ht="45" customHeight="1">
      <c r="A104" s="1691"/>
      <c r="B104" s="1694">
        <v>750</v>
      </c>
      <c r="C104" s="1752" t="s">
        <v>83</v>
      </c>
      <c r="D104" s="1489" t="s">
        <v>782</v>
      </c>
      <c r="E104" s="1453">
        <v>8223000</v>
      </c>
      <c r="F104" s="1675"/>
      <c r="G104" s="1399">
        <v>19003100</v>
      </c>
      <c r="H104" s="1724"/>
      <c r="I104" s="1402">
        <v>2827017.04</v>
      </c>
      <c r="J104" s="1730"/>
      <c r="K104" s="1521">
        <f t="shared" si="8"/>
        <v>0.34379387571445946</v>
      </c>
      <c r="L104" s="1321">
        <f t="shared" si="7"/>
        <v>0.14876609816293132</v>
      </c>
    </row>
    <row r="105" spans="1:13" ht="45" customHeight="1">
      <c r="A105" s="1691"/>
      <c r="B105" s="1694"/>
      <c r="C105" s="1752"/>
      <c r="D105" s="1489" t="s">
        <v>783</v>
      </c>
      <c r="E105" s="1453">
        <v>12075000</v>
      </c>
      <c r="F105" s="1675"/>
      <c r="G105" s="1399">
        <v>5329900</v>
      </c>
      <c r="H105" s="1724"/>
      <c r="I105" s="1402">
        <v>186393.09</v>
      </c>
      <c r="J105" s="1730"/>
      <c r="K105" s="1521">
        <f t="shared" si="8"/>
        <v>1.5436280745341615E-2</v>
      </c>
      <c r="L105" s="1321">
        <f t="shared" si="7"/>
        <v>3.497121709600555E-2</v>
      </c>
    </row>
    <row r="106" spans="1:13" ht="45" customHeight="1">
      <c r="A106" s="1691"/>
      <c r="B106" s="1694"/>
      <c r="C106" s="1752"/>
      <c r="D106" s="1489" t="s">
        <v>756</v>
      </c>
      <c r="E106" s="1453"/>
      <c r="F106" s="1675"/>
      <c r="G106" s="1399">
        <v>523777</v>
      </c>
      <c r="H106" s="1724"/>
      <c r="I106" s="1402">
        <v>106870.10999999999</v>
      </c>
      <c r="J106" s="1730"/>
      <c r="K106" s="1322">
        <v>0</v>
      </c>
      <c r="L106" s="1321">
        <f t="shared" si="7"/>
        <v>0.20403742432371025</v>
      </c>
    </row>
    <row r="107" spans="1:13" ht="45" customHeight="1">
      <c r="A107" s="1691"/>
      <c r="B107" s="1694"/>
      <c r="C107" s="1752"/>
      <c r="D107" s="1489" t="s">
        <v>759</v>
      </c>
      <c r="E107" s="1453">
        <v>79046000</v>
      </c>
      <c r="F107" s="1675"/>
      <c r="G107" s="1399">
        <v>87543551</v>
      </c>
      <c r="H107" s="1724"/>
      <c r="I107" s="1408">
        <v>38043119.760000005</v>
      </c>
      <c r="J107" s="1730"/>
      <c r="K107" s="1342">
        <f>I107/E107</f>
        <v>0.48127824001214492</v>
      </c>
      <c r="L107" s="1321">
        <f t="shared" si="7"/>
        <v>0.43456221875212719</v>
      </c>
    </row>
    <row r="108" spans="1:13" ht="45" customHeight="1">
      <c r="A108" s="1691"/>
      <c r="B108" s="1694">
        <v>758</v>
      </c>
      <c r="C108" s="1752" t="s">
        <v>412</v>
      </c>
      <c r="D108" s="1489" t="s">
        <v>884</v>
      </c>
      <c r="E108" s="1453"/>
      <c r="F108" s="1675"/>
      <c r="G108" s="1399">
        <v>1178</v>
      </c>
      <c r="H108" s="1724"/>
      <c r="I108" s="1408">
        <v>1177.19</v>
      </c>
      <c r="J108" s="1730"/>
      <c r="K108" s="1322">
        <v>0</v>
      </c>
      <c r="L108" s="1321">
        <f t="shared" si="7"/>
        <v>0.99931239388794568</v>
      </c>
    </row>
    <row r="109" spans="1:13" ht="45" customHeight="1">
      <c r="A109" s="1691"/>
      <c r="B109" s="1694"/>
      <c r="C109" s="1752"/>
      <c r="D109" s="1489" t="s">
        <v>761</v>
      </c>
      <c r="E109" s="1453">
        <v>1221324000</v>
      </c>
      <c r="F109" s="1675"/>
      <c r="G109" s="1399">
        <v>1221324000</v>
      </c>
      <c r="H109" s="1724"/>
      <c r="I109" s="1408">
        <v>823445040.40999997</v>
      </c>
      <c r="J109" s="1730"/>
      <c r="K109" s="1342">
        <f>I109/E109</f>
        <v>0.67422325313348463</v>
      </c>
      <c r="L109" s="1321">
        <f t="shared" si="7"/>
        <v>0.67422325313348463</v>
      </c>
    </row>
    <row r="110" spans="1:13" ht="45" customHeight="1">
      <c r="A110" s="1691"/>
      <c r="B110" s="1694"/>
      <c r="C110" s="1752"/>
      <c r="D110" s="1489" t="s">
        <v>853</v>
      </c>
      <c r="E110" s="1453"/>
      <c r="F110" s="1675"/>
      <c r="G110" s="1399">
        <v>84480</v>
      </c>
      <c r="H110" s="1724"/>
      <c r="I110" s="1408">
        <v>84479.2</v>
      </c>
      <c r="J110" s="1730"/>
      <c r="K110" s="1322">
        <v>0</v>
      </c>
      <c r="L110" s="1321">
        <f t="shared" si="7"/>
        <v>0.99999053030303031</v>
      </c>
    </row>
    <row r="111" spans="1:13" ht="45" customHeight="1">
      <c r="A111" s="1691"/>
      <c r="B111" s="1694"/>
      <c r="C111" s="1752"/>
      <c r="D111" s="1489" t="s">
        <v>762</v>
      </c>
      <c r="E111" s="1453">
        <v>882001000</v>
      </c>
      <c r="F111" s="1675"/>
      <c r="G111" s="1399">
        <v>881916520</v>
      </c>
      <c r="H111" s="1724"/>
      <c r="I111" s="1408">
        <v>644799621.94999993</v>
      </c>
      <c r="J111" s="1730"/>
      <c r="K111" s="1342">
        <f t="shared" ref="K111:K129" si="9">I111/E111</f>
        <v>0.73106450213775265</v>
      </c>
      <c r="L111" s="1321">
        <f t="shared" si="7"/>
        <v>0.73113453181487054</v>
      </c>
    </row>
    <row r="112" spans="1:13" ht="45" customHeight="1">
      <c r="A112" s="1691"/>
      <c r="B112" s="1694"/>
      <c r="C112" s="1752"/>
      <c r="D112" s="1489" t="s">
        <v>763</v>
      </c>
      <c r="E112" s="1453">
        <v>1094051000</v>
      </c>
      <c r="F112" s="1675"/>
      <c r="G112" s="1399">
        <v>1499428000</v>
      </c>
      <c r="H112" s="1724"/>
      <c r="I112" s="1408">
        <v>1018370519.59</v>
      </c>
      <c r="J112" s="1730"/>
      <c r="K112" s="1342">
        <f t="shared" si="9"/>
        <v>0.9308254547457111</v>
      </c>
      <c r="L112" s="1321">
        <f t="shared" si="7"/>
        <v>0.67917267090517186</v>
      </c>
    </row>
    <row r="113" spans="1:12" ht="45" customHeight="1">
      <c r="A113" s="1691"/>
      <c r="B113" s="1694"/>
      <c r="C113" s="1752"/>
      <c r="D113" s="1489" t="s">
        <v>798</v>
      </c>
      <c r="E113" s="1453">
        <v>448326000</v>
      </c>
      <c r="F113" s="1675"/>
      <c r="G113" s="1399">
        <v>448326000</v>
      </c>
      <c r="H113" s="1724"/>
      <c r="I113" s="1408">
        <v>357064591.86999995</v>
      </c>
      <c r="J113" s="1730"/>
      <c r="K113" s="1342">
        <f t="shared" si="9"/>
        <v>0.79643962623180442</v>
      </c>
      <c r="L113" s="1321">
        <f t="shared" si="7"/>
        <v>0.79643962623180442</v>
      </c>
    </row>
    <row r="114" spans="1:12" ht="45" customHeight="1">
      <c r="A114" s="1691"/>
      <c r="B114" s="1694"/>
      <c r="C114" s="1752"/>
      <c r="D114" s="1489" t="s">
        <v>765</v>
      </c>
      <c r="E114" s="1453">
        <v>1014462000</v>
      </c>
      <c r="F114" s="1675"/>
      <c r="G114" s="1399">
        <v>1014462000</v>
      </c>
      <c r="H114" s="1724"/>
      <c r="I114" s="1408">
        <v>643242101.8499999</v>
      </c>
      <c r="J114" s="1730"/>
      <c r="K114" s="1342">
        <f t="shared" si="9"/>
        <v>0.63407215041075948</v>
      </c>
      <c r="L114" s="1321">
        <f t="shared" si="7"/>
        <v>0.63407215041075948</v>
      </c>
    </row>
    <row r="115" spans="1:12" ht="45" customHeight="1">
      <c r="A115" s="1691"/>
      <c r="B115" s="1694"/>
      <c r="C115" s="1752"/>
      <c r="D115" s="1489" t="s">
        <v>766</v>
      </c>
      <c r="E115" s="1453">
        <v>1556030000</v>
      </c>
      <c r="F115" s="1675"/>
      <c r="G115" s="1399">
        <v>1556030000</v>
      </c>
      <c r="H115" s="1724"/>
      <c r="I115" s="1408">
        <v>961983027.58000016</v>
      </c>
      <c r="J115" s="1730"/>
      <c r="K115" s="1342">
        <f t="shared" si="9"/>
        <v>0.61822910071142601</v>
      </c>
      <c r="L115" s="1321">
        <f t="shared" si="7"/>
        <v>0.61822910071142601</v>
      </c>
    </row>
    <row r="116" spans="1:12" ht="45" customHeight="1">
      <c r="A116" s="1691"/>
      <c r="B116" s="1694"/>
      <c r="C116" s="1752"/>
      <c r="D116" s="1489" t="s">
        <v>767</v>
      </c>
      <c r="E116" s="1453">
        <v>1430946000</v>
      </c>
      <c r="F116" s="1675"/>
      <c r="G116" s="1399">
        <v>1430946000</v>
      </c>
      <c r="H116" s="1724"/>
      <c r="I116" s="1408">
        <v>647053379.13</v>
      </c>
      <c r="J116" s="1730"/>
      <c r="K116" s="1342">
        <f t="shared" si="9"/>
        <v>0.45218574225023167</v>
      </c>
      <c r="L116" s="1321">
        <f t="shared" si="7"/>
        <v>0.45218574225023167</v>
      </c>
    </row>
    <row r="117" spans="1:12" ht="45" customHeight="1">
      <c r="A117" s="1691"/>
      <c r="B117" s="1694"/>
      <c r="C117" s="1752"/>
      <c r="D117" s="1489" t="s">
        <v>768</v>
      </c>
      <c r="E117" s="1453">
        <v>462562000</v>
      </c>
      <c r="F117" s="1675"/>
      <c r="G117" s="1399">
        <v>462562000</v>
      </c>
      <c r="H117" s="1724"/>
      <c r="I117" s="1408">
        <v>340250837.61000001</v>
      </c>
      <c r="J117" s="1730"/>
      <c r="K117" s="1342">
        <f t="shared" si="9"/>
        <v>0.73557887939346511</v>
      </c>
      <c r="L117" s="1321">
        <f t="shared" si="7"/>
        <v>0.73557887939346511</v>
      </c>
    </row>
    <row r="118" spans="1:12" ht="45" customHeight="1">
      <c r="A118" s="1691"/>
      <c r="B118" s="1694"/>
      <c r="C118" s="1752"/>
      <c r="D118" s="1489" t="s">
        <v>769</v>
      </c>
      <c r="E118" s="1453">
        <v>1179834000</v>
      </c>
      <c r="F118" s="1675"/>
      <c r="G118" s="1399">
        <v>1179834000</v>
      </c>
      <c r="H118" s="1724"/>
      <c r="I118" s="1408">
        <v>943900951.36999989</v>
      </c>
      <c r="J118" s="1730"/>
      <c r="K118" s="1342">
        <f t="shared" si="9"/>
        <v>0.80002860688028987</v>
      </c>
      <c r="L118" s="1321">
        <f t="shared" si="7"/>
        <v>0.80002860688028987</v>
      </c>
    </row>
    <row r="119" spans="1:12" ht="45" customHeight="1">
      <c r="A119" s="1691"/>
      <c r="B119" s="1694"/>
      <c r="C119" s="1752"/>
      <c r="D119" s="1489" t="s">
        <v>770</v>
      </c>
      <c r="E119" s="1453">
        <v>517719000</v>
      </c>
      <c r="F119" s="1675"/>
      <c r="G119" s="1399">
        <v>730592000</v>
      </c>
      <c r="H119" s="1724"/>
      <c r="I119" s="1408">
        <v>555443971.47000003</v>
      </c>
      <c r="J119" s="1730"/>
      <c r="K119" s="1342">
        <f t="shared" si="9"/>
        <v>1.0728676588458219</v>
      </c>
      <c r="L119" s="1321">
        <f t="shared" si="7"/>
        <v>0.76026560853390135</v>
      </c>
    </row>
    <row r="120" spans="1:12" ht="45" customHeight="1">
      <c r="A120" s="1691"/>
      <c r="B120" s="1694"/>
      <c r="C120" s="1752"/>
      <c r="D120" s="1489" t="s">
        <v>771</v>
      </c>
      <c r="E120" s="1453">
        <v>849257000</v>
      </c>
      <c r="F120" s="1675"/>
      <c r="G120" s="1399">
        <v>1079257000</v>
      </c>
      <c r="H120" s="1724"/>
      <c r="I120" s="1408">
        <v>802985466.37999988</v>
      </c>
      <c r="J120" s="1730"/>
      <c r="K120" s="1342">
        <f t="shared" si="9"/>
        <v>0.94551527556440496</v>
      </c>
      <c r="L120" s="1321">
        <f t="shared" si="7"/>
        <v>0.74401691754605237</v>
      </c>
    </row>
    <row r="121" spans="1:12" ht="45" customHeight="1">
      <c r="A121" s="1691"/>
      <c r="B121" s="1694"/>
      <c r="C121" s="1752"/>
      <c r="D121" s="1489" t="s">
        <v>772</v>
      </c>
      <c r="E121" s="1453">
        <v>1598590000</v>
      </c>
      <c r="F121" s="1675"/>
      <c r="G121" s="1399">
        <v>1598590000</v>
      </c>
      <c r="H121" s="1724"/>
      <c r="I121" s="1408">
        <v>1044161839.3</v>
      </c>
      <c r="J121" s="1730"/>
      <c r="K121" s="1342">
        <f t="shared" si="9"/>
        <v>0.65317676158364557</v>
      </c>
      <c r="L121" s="1321">
        <f t="shared" si="7"/>
        <v>0.65317676158364557</v>
      </c>
    </row>
    <row r="122" spans="1:12" ht="45" customHeight="1">
      <c r="A122" s="1691"/>
      <c r="B122" s="1694"/>
      <c r="C122" s="1752"/>
      <c r="D122" s="1489" t="s">
        <v>773</v>
      </c>
      <c r="E122" s="1453">
        <v>491001000</v>
      </c>
      <c r="F122" s="1675"/>
      <c r="G122" s="1399">
        <v>752001000</v>
      </c>
      <c r="H122" s="1724"/>
      <c r="I122" s="1408">
        <v>504982672.98999995</v>
      </c>
      <c r="J122" s="1730"/>
      <c r="K122" s="1342">
        <f t="shared" si="9"/>
        <v>1.0284758544076285</v>
      </c>
      <c r="L122" s="1321">
        <f t="shared" si="7"/>
        <v>0.67151861897790022</v>
      </c>
    </row>
    <row r="123" spans="1:12" ht="45" customHeight="1">
      <c r="A123" s="1691"/>
      <c r="B123" s="1694"/>
      <c r="C123" s="1752"/>
      <c r="D123" s="1489" t="s">
        <v>799</v>
      </c>
      <c r="E123" s="1453">
        <v>811181000</v>
      </c>
      <c r="F123" s="1675"/>
      <c r="G123" s="1399">
        <v>962166000</v>
      </c>
      <c r="H123" s="1724"/>
      <c r="I123" s="1408">
        <v>718133630.15999997</v>
      </c>
      <c r="J123" s="1730"/>
      <c r="K123" s="1342">
        <f t="shared" si="9"/>
        <v>0.88529394815706974</v>
      </c>
      <c r="L123" s="1321">
        <f t="shared" si="7"/>
        <v>0.74637186323357918</v>
      </c>
    </row>
    <row r="124" spans="1:12" ht="45" customHeight="1">
      <c r="A124" s="1691"/>
      <c r="B124" s="1694"/>
      <c r="C124" s="1752"/>
      <c r="D124" s="1489" t="s">
        <v>775</v>
      </c>
      <c r="E124" s="1453">
        <v>1186660000</v>
      </c>
      <c r="F124" s="1675"/>
      <c r="G124" s="1399">
        <v>1186660000</v>
      </c>
      <c r="H124" s="1724"/>
      <c r="I124" s="1408">
        <v>821164049.22000015</v>
      </c>
      <c r="J124" s="1730"/>
      <c r="K124" s="1342">
        <f t="shared" si="9"/>
        <v>0.6919960639273256</v>
      </c>
      <c r="L124" s="1321">
        <f t="shared" si="7"/>
        <v>0.6919960639273256</v>
      </c>
    </row>
    <row r="125" spans="1:12" ht="45" customHeight="1">
      <c r="A125" s="1691"/>
      <c r="B125" s="1694"/>
      <c r="C125" s="1752"/>
      <c r="D125" s="1489" t="s">
        <v>776</v>
      </c>
      <c r="E125" s="1453">
        <v>611758000</v>
      </c>
      <c r="F125" s="1675"/>
      <c r="G125" s="1399">
        <v>611758000</v>
      </c>
      <c r="H125" s="1724"/>
      <c r="I125" s="1408">
        <v>524585201.04000002</v>
      </c>
      <c r="J125" s="1730"/>
      <c r="K125" s="1342">
        <f t="shared" si="9"/>
        <v>0.85750443972943557</v>
      </c>
      <c r="L125" s="1321">
        <f t="shared" si="7"/>
        <v>0.85750443972943557</v>
      </c>
    </row>
    <row r="126" spans="1:12" ht="45" customHeight="1">
      <c r="A126" s="1691"/>
      <c r="B126" s="1516">
        <v>801</v>
      </c>
      <c r="C126" s="1524" t="s">
        <v>115</v>
      </c>
      <c r="D126" s="1489" t="s">
        <v>759</v>
      </c>
      <c r="E126" s="1453">
        <v>220790000</v>
      </c>
      <c r="F126" s="1675"/>
      <c r="G126" s="1399">
        <v>246592177</v>
      </c>
      <c r="H126" s="1724"/>
      <c r="I126" s="1408">
        <v>209710538.16999999</v>
      </c>
      <c r="J126" s="1730"/>
      <c r="K126" s="1342">
        <f t="shared" si="9"/>
        <v>0.94981900525386109</v>
      </c>
      <c r="L126" s="1321">
        <f t="shared" si="7"/>
        <v>0.85043467607652445</v>
      </c>
    </row>
    <row r="127" spans="1:12" ht="45" customHeight="1">
      <c r="A127" s="1691"/>
      <c r="B127" s="1516">
        <v>851</v>
      </c>
      <c r="C127" s="1524" t="s">
        <v>416</v>
      </c>
      <c r="D127" s="1489" t="s">
        <v>759</v>
      </c>
      <c r="E127" s="1453">
        <v>69138000</v>
      </c>
      <c r="F127" s="1675"/>
      <c r="G127" s="1399">
        <v>77673317</v>
      </c>
      <c r="H127" s="1724"/>
      <c r="I127" s="1402">
        <v>31429524.279999997</v>
      </c>
      <c r="J127" s="1730"/>
      <c r="K127" s="1342">
        <f t="shared" si="9"/>
        <v>0.45459116954496798</v>
      </c>
      <c r="L127" s="1321">
        <f t="shared" si="7"/>
        <v>0.40463733871440044</v>
      </c>
    </row>
    <row r="128" spans="1:12" ht="45" customHeight="1">
      <c r="A128" s="1691"/>
      <c r="B128" s="1516">
        <v>852</v>
      </c>
      <c r="C128" s="1524" t="s">
        <v>418</v>
      </c>
      <c r="D128" s="1489" t="s">
        <v>759</v>
      </c>
      <c r="E128" s="1453">
        <v>16527000</v>
      </c>
      <c r="F128" s="1675"/>
      <c r="G128" s="1399">
        <v>10486288</v>
      </c>
      <c r="H128" s="1724"/>
      <c r="I128" s="1402">
        <v>4679048.6599999992</v>
      </c>
      <c r="J128" s="1730"/>
      <c r="K128" s="1342">
        <f t="shared" si="9"/>
        <v>0.28311542687723112</v>
      </c>
      <c r="L128" s="1321">
        <f t="shared" si="7"/>
        <v>0.4462063849476573</v>
      </c>
    </row>
    <row r="129" spans="1:12" ht="45" customHeight="1" thickBot="1">
      <c r="A129" s="1692"/>
      <c r="B129" s="1478">
        <v>853</v>
      </c>
      <c r="C129" s="1477" t="s">
        <v>606</v>
      </c>
      <c r="D129" s="1488" t="s">
        <v>759</v>
      </c>
      <c r="E129" s="1449">
        <v>184653000</v>
      </c>
      <c r="F129" s="1689"/>
      <c r="G129" s="1400">
        <v>210608846</v>
      </c>
      <c r="H129" s="1705"/>
      <c r="I129" s="1409">
        <v>115928058.38</v>
      </c>
      <c r="J129" s="1701"/>
      <c r="K129" s="1339">
        <f t="shared" si="9"/>
        <v>0.6278157321029173</v>
      </c>
      <c r="L129" s="1330">
        <f t="shared" si="7"/>
        <v>0.55044249366429743</v>
      </c>
    </row>
    <row r="130" spans="1:12" ht="45" customHeight="1">
      <c r="A130" s="1690">
        <v>37</v>
      </c>
      <c r="B130" s="1693">
        <v>750</v>
      </c>
      <c r="C130" s="1751" t="s">
        <v>83</v>
      </c>
      <c r="D130" s="1458" t="s">
        <v>783</v>
      </c>
      <c r="E130" s="1457">
        <v>434000</v>
      </c>
      <c r="F130" s="1673">
        <f>SUM(E130:E135)</f>
        <v>86044000</v>
      </c>
      <c r="G130" s="1398">
        <v>434000</v>
      </c>
      <c r="H130" s="1704">
        <f>SUM(G130:G135)</f>
        <v>84610852</v>
      </c>
      <c r="I130" s="1379">
        <v>0</v>
      </c>
      <c r="J130" s="1700">
        <f>I130+I131+I132+I134+I135+I133</f>
        <v>32492335.469999999</v>
      </c>
      <c r="K130" s="1324">
        <v>0</v>
      </c>
      <c r="L130" s="1323">
        <v>0</v>
      </c>
    </row>
    <row r="131" spans="1:12" ht="45" customHeight="1">
      <c r="A131" s="1691"/>
      <c r="B131" s="1694"/>
      <c r="C131" s="1752"/>
      <c r="D131" s="1489" t="s">
        <v>759</v>
      </c>
      <c r="E131" s="1453">
        <v>2525000</v>
      </c>
      <c r="F131" s="1675"/>
      <c r="G131" s="1399">
        <v>2525000</v>
      </c>
      <c r="H131" s="1724"/>
      <c r="I131" s="1402">
        <v>788143.72</v>
      </c>
      <c r="J131" s="1730"/>
      <c r="K131" s="1342">
        <f>I131/E131</f>
        <v>0.31213612673267327</v>
      </c>
      <c r="L131" s="1321">
        <f>I131/G131</f>
        <v>0.31213612673267327</v>
      </c>
    </row>
    <row r="132" spans="1:12" ht="45" customHeight="1">
      <c r="A132" s="1691"/>
      <c r="B132" s="1694">
        <v>755</v>
      </c>
      <c r="C132" s="1752" t="s">
        <v>402</v>
      </c>
      <c r="D132" s="1489" t="s">
        <v>783</v>
      </c>
      <c r="E132" s="1453">
        <v>3288000</v>
      </c>
      <c r="F132" s="1675"/>
      <c r="G132" s="1399">
        <v>3191199</v>
      </c>
      <c r="H132" s="1724"/>
      <c r="I132" s="1338">
        <v>0</v>
      </c>
      <c r="J132" s="1730"/>
      <c r="K132" s="1322">
        <v>0</v>
      </c>
      <c r="L132" s="1337">
        <v>0</v>
      </c>
    </row>
    <row r="133" spans="1:12" ht="45" customHeight="1">
      <c r="A133" s="1691"/>
      <c r="B133" s="1694"/>
      <c r="C133" s="1752"/>
      <c r="D133" s="1489" t="s">
        <v>756</v>
      </c>
      <c r="E133" s="1453">
        <v>20405000</v>
      </c>
      <c r="F133" s="1675"/>
      <c r="G133" s="1399">
        <v>20405000</v>
      </c>
      <c r="H133" s="1724"/>
      <c r="I133" s="1402">
        <v>8803694.8499999996</v>
      </c>
      <c r="J133" s="1730"/>
      <c r="K133" s="1342">
        <f>I133/E133</f>
        <v>0.43144792207792204</v>
      </c>
      <c r="L133" s="1321">
        <f t="shared" ref="L133:L140" si="10">I133/G133</f>
        <v>0.43144792207792204</v>
      </c>
    </row>
    <row r="134" spans="1:12" ht="45" customHeight="1">
      <c r="A134" s="1691"/>
      <c r="B134" s="1694"/>
      <c r="C134" s="1752"/>
      <c r="D134" s="1489" t="s">
        <v>760</v>
      </c>
      <c r="E134" s="1453">
        <v>693000</v>
      </c>
      <c r="F134" s="1675"/>
      <c r="G134" s="1399">
        <v>693000</v>
      </c>
      <c r="H134" s="1724"/>
      <c r="I134" s="1408">
        <v>98527.12</v>
      </c>
      <c r="J134" s="1730"/>
      <c r="K134" s="1342">
        <f>I134/E134</f>
        <v>0.14217477633477632</v>
      </c>
      <c r="L134" s="1321">
        <f t="shared" si="10"/>
        <v>0.14217477633477632</v>
      </c>
    </row>
    <row r="135" spans="1:12" ht="45" customHeight="1" thickBot="1">
      <c r="A135" s="1692"/>
      <c r="B135" s="1697"/>
      <c r="C135" s="1754"/>
      <c r="D135" s="1488" t="s">
        <v>759</v>
      </c>
      <c r="E135" s="1449">
        <v>58699000</v>
      </c>
      <c r="F135" s="1689"/>
      <c r="G135" s="1400">
        <v>57362653</v>
      </c>
      <c r="H135" s="1705"/>
      <c r="I135" s="1409">
        <v>22801969.780000001</v>
      </c>
      <c r="J135" s="1701"/>
      <c r="K135" s="1339">
        <f>I135/E135</f>
        <v>0.38845584728871024</v>
      </c>
      <c r="L135" s="1330">
        <f t="shared" si="10"/>
        <v>0.39750549508231431</v>
      </c>
    </row>
    <row r="136" spans="1:12" ht="45" customHeight="1">
      <c r="A136" s="1690">
        <v>39</v>
      </c>
      <c r="B136" s="1693">
        <v>600</v>
      </c>
      <c r="C136" s="1751" t="s">
        <v>379</v>
      </c>
      <c r="D136" s="1458" t="s">
        <v>780</v>
      </c>
      <c r="E136" s="1457">
        <v>2403804000</v>
      </c>
      <c r="F136" s="1673">
        <f>SUM(E136:E140)</f>
        <v>10822645000</v>
      </c>
      <c r="G136" s="1398">
        <v>2403793257</v>
      </c>
      <c r="H136" s="1704">
        <f>SUM(G136:G140)</f>
        <v>10822645000</v>
      </c>
      <c r="I136" s="1407">
        <v>171692942.44</v>
      </c>
      <c r="J136" s="1700">
        <f>SUM(I136:I140)</f>
        <v>4044797951.3500004</v>
      </c>
      <c r="K136" s="1332">
        <f>I136/E136</f>
        <v>7.1425516572898626E-2</v>
      </c>
      <c r="L136" s="1331">
        <f t="shared" si="10"/>
        <v>7.142583578684196E-2</v>
      </c>
    </row>
    <row r="137" spans="1:12" ht="45" customHeight="1">
      <c r="A137" s="1691"/>
      <c r="B137" s="1694"/>
      <c r="C137" s="1752"/>
      <c r="D137" s="1489" t="s">
        <v>756</v>
      </c>
      <c r="E137" s="1453">
        <v>8155209000</v>
      </c>
      <c r="F137" s="1675"/>
      <c r="G137" s="1399">
        <v>7997857843</v>
      </c>
      <c r="H137" s="1724"/>
      <c r="I137" s="1408">
        <v>3496878562.5300002</v>
      </c>
      <c r="J137" s="1730"/>
      <c r="K137" s="1342">
        <f>I137/E137</f>
        <v>0.42879079647498919</v>
      </c>
      <c r="L137" s="1321">
        <f t="shared" si="10"/>
        <v>0.4372268963983385</v>
      </c>
    </row>
    <row r="138" spans="1:12" ht="45" customHeight="1">
      <c r="A138" s="1691"/>
      <c r="B138" s="1694"/>
      <c r="C138" s="1752"/>
      <c r="D138" s="1489" t="s">
        <v>850</v>
      </c>
      <c r="E138" s="1453"/>
      <c r="F138" s="1675"/>
      <c r="G138" s="1399">
        <v>119697324</v>
      </c>
      <c r="H138" s="1724"/>
      <c r="I138" s="1399">
        <v>119693308.44</v>
      </c>
      <c r="J138" s="1730"/>
      <c r="K138" s="1322">
        <v>0</v>
      </c>
      <c r="L138" s="1321">
        <f t="shared" si="10"/>
        <v>0.99996645238284521</v>
      </c>
    </row>
    <row r="139" spans="1:12" ht="45" customHeight="1">
      <c r="A139" s="1691"/>
      <c r="B139" s="1694"/>
      <c r="C139" s="1752"/>
      <c r="D139" s="1489" t="s">
        <v>760</v>
      </c>
      <c r="E139" s="1453">
        <v>6031000</v>
      </c>
      <c r="F139" s="1675"/>
      <c r="G139" s="1399">
        <v>6031000</v>
      </c>
      <c r="H139" s="1724"/>
      <c r="I139" s="1408">
        <v>1374771.3800000001</v>
      </c>
      <c r="J139" s="1730"/>
      <c r="K139" s="1342">
        <f>I139/E139</f>
        <v>0.22795081744321011</v>
      </c>
      <c r="L139" s="1321">
        <f t="shared" si="10"/>
        <v>0.22795081744321011</v>
      </c>
    </row>
    <row r="140" spans="1:12" ht="45" customHeight="1" thickBot="1">
      <c r="A140" s="1692"/>
      <c r="B140" s="1697"/>
      <c r="C140" s="1754"/>
      <c r="D140" s="1488" t="s">
        <v>758</v>
      </c>
      <c r="E140" s="1449">
        <v>257601000</v>
      </c>
      <c r="F140" s="1689"/>
      <c r="G140" s="1400">
        <v>295265576</v>
      </c>
      <c r="H140" s="1705"/>
      <c r="I140" s="1409">
        <v>255158366.56</v>
      </c>
      <c r="J140" s="1701"/>
      <c r="K140" s="1339">
        <f>I140/E140</f>
        <v>0.99051776413911441</v>
      </c>
      <c r="L140" s="1330">
        <f t="shared" si="10"/>
        <v>0.86416564374575111</v>
      </c>
    </row>
    <row r="141" spans="1:12" ht="45" customHeight="1" thickBot="1">
      <c r="A141" s="1501">
        <v>40</v>
      </c>
      <c r="B141" s="1478">
        <v>750</v>
      </c>
      <c r="C141" s="1519" t="s">
        <v>83</v>
      </c>
      <c r="D141" s="1489" t="s">
        <v>760</v>
      </c>
      <c r="E141" s="1470"/>
      <c r="F141" s="1470"/>
      <c r="G141" s="1410">
        <v>142612</v>
      </c>
      <c r="H141" s="1410">
        <f>G141</f>
        <v>142612</v>
      </c>
      <c r="I141" s="1351">
        <v>0</v>
      </c>
      <c r="J141" s="1335">
        <f>I141</f>
        <v>0</v>
      </c>
      <c r="K141" s="1322">
        <v>0</v>
      </c>
      <c r="L141" s="1337">
        <v>0</v>
      </c>
    </row>
    <row r="142" spans="1:12" ht="45" customHeight="1">
      <c r="A142" s="1690">
        <v>41</v>
      </c>
      <c r="B142" s="1498" t="s">
        <v>363</v>
      </c>
      <c r="C142" s="1523" t="s">
        <v>364</v>
      </c>
      <c r="D142" s="1458" t="s">
        <v>756</v>
      </c>
      <c r="E142" s="1457">
        <v>60691000</v>
      </c>
      <c r="F142" s="1673">
        <f>SUM(E142:E158)</f>
        <v>2293745000</v>
      </c>
      <c r="G142" s="1398">
        <v>60691000</v>
      </c>
      <c r="H142" s="1704">
        <f>SUM(G142:G158)</f>
        <v>2296068475</v>
      </c>
      <c r="I142" s="1356">
        <v>17878204.73</v>
      </c>
      <c r="J142" s="1700">
        <f>SUM(I142:I158)</f>
        <v>1475182652.3299999</v>
      </c>
      <c r="K142" s="1355">
        <f t="shared" ref="K142:K149" si="11">I142/E142</f>
        <v>0.29457752764001255</v>
      </c>
      <c r="L142" s="1331">
        <f t="shared" ref="L142:L149" si="12">I142/G142</f>
        <v>0.29457752764001255</v>
      </c>
    </row>
    <row r="143" spans="1:12" ht="45" customHeight="1">
      <c r="A143" s="1691"/>
      <c r="B143" s="1694">
        <v>750</v>
      </c>
      <c r="C143" s="1752" t="s">
        <v>83</v>
      </c>
      <c r="D143" s="1489" t="s">
        <v>782</v>
      </c>
      <c r="E143" s="1453">
        <v>328000</v>
      </c>
      <c r="F143" s="1675"/>
      <c r="G143" s="1399">
        <v>328000</v>
      </c>
      <c r="H143" s="1724"/>
      <c r="I143" s="1408">
        <v>10891.07</v>
      </c>
      <c r="J143" s="1730"/>
      <c r="K143" s="1342">
        <f t="shared" si="11"/>
        <v>3.3204481707317074E-2</v>
      </c>
      <c r="L143" s="1321">
        <f t="shared" si="12"/>
        <v>3.3204481707317074E-2</v>
      </c>
    </row>
    <row r="144" spans="1:12" ht="45" customHeight="1">
      <c r="A144" s="1691"/>
      <c r="B144" s="1694"/>
      <c r="C144" s="1752"/>
      <c r="D144" s="1489" t="s">
        <v>783</v>
      </c>
      <c r="E144" s="1453">
        <v>340000</v>
      </c>
      <c r="F144" s="1675"/>
      <c r="G144" s="1399">
        <v>340000</v>
      </c>
      <c r="H144" s="1724"/>
      <c r="I144" s="1318">
        <v>11267.75</v>
      </c>
      <c r="J144" s="1730"/>
      <c r="K144" s="1341">
        <f t="shared" si="11"/>
        <v>3.3140441176470588E-2</v>
      </c>
      <c r="L144" s="1315">
        <f t="shared" si="12"/>
        <v>3.3140441176470588E-2</v>
      </c>
    </row>
    <row r="145" spans="1:12" ht="45" customHeight="1">
      <c r="A145" s="1691"/>
      <c r="B145" s="1694"/>
      <c r="C145" s="1752"/>
      <c r="D145" s="1489" t="s">
        <v>756</v>
      </c>
      <c r="E145" s="1453">
        <v>11044000</v>
      </c>
      <c r="F145" s="1675"/>
      <c r="G145" s="1399">
        <v>12269000</v>
      </c>
      <c r="H145" s="1724"/>
      <c r="I145" s="1408">
        <v>10932813.360000001</v>
      </c>
      <c r="J145" s="1730"/>
      <c r="K145" s="1342">
        <f t="shared" si="11"/>
        <v>0.98993239406012323</v>
      </c>
      <c r="L145" s="1321">
        <f t="shared" si="12"/>
        <v>0.89109245741299214</v>
      </c>
    </row>
    <row r="146" spans="1:12" ht="45" customHeight="1">
      <c r="A146" s="1691"/>
      <c r="B146" s="1694">
        <v>801</v>
      </c>
      <c r="C146" s="1752" t="s">
        <v>115</v>
      </c>
      <c r="D146" s="1489" t="s">
        <v>756</v>
      </c>
      <c r="E146" s="1453">
        <v>895000</v>
      </c>
      <c r="F146" s="1675"/>
      <c r="G146" s="1399">
        <v>895000</v>
      </c>
      <c r="H146" s="1724"/>
      <c r="I146" s="1402">
        <v>652023.63</v>
      </c>
      <c r="J146" s="1730"/>
      <c r="K146" s="1342">
        <f t="shared" si="11"/>
        <v>0.72851802234636875</v>
      </c>
      <c r="L146" s="1321">
        <f t="shared" si="12"/>
        <v>0.72851802234636875</v>
      </c>
    </row>
    <row r="147" spans="1:12" ht="45" customHeight="1">
      <c r="A147" s="1691"/>
      <c r="B147" s="1694"/>
      <c r="C147" s="1752"/>
      <c r="D147" s="1489" t="s">
        <v>759</v>
      </c>
      <c r="E147" s="1453">
        <v>925000</v>
      </c>
      <c r="F147" s="1675"/>
      <c r="G147" s="1399">
        <v>1060944</v>
      </c>
      <c r="H147" s="1724"/>
      <c r="I147" s="1408">
        <v>697610.16999999993</v>
      </c>
      <c r="J147" s="1730"/>
      <c r="K147" s="1342">
        <f t="shared" si="11"/>
        <v>0.75417315675675667</v>
      </c>
      <c r="L147" s="1321">
        <f t="shared" si="12"/>
        <v>0.65753722156871608</v>
      </c>
    </row>
    <row r="148" spans="1:12" ht="45" customHeight="1">
      <c r="A148" s="1691"/>
      <c r="B148" s="1694"/>
      <c r="C148" s="1752"/>
      <c r="D148" s="1489" t="s">
        <v>798</v>
      </c>
      <c r="E148" s="1453">
        <v>705000</v>
      </c>
      <c r="F148" s="1675"/>
      <c r="G148" s="1399">
        <v>705000</v>
      </c>
      <c r="H148" s="1724"/>
      <c r="I148" s="1408">
        <v>380378.76</v>
      </c>
      <c r="J148" s="1730"/>
      <c r="K148" s="1521">
        <f t="shared" si="11"/>
        <v>0.5395443404255319</v>
      </c>
      <c r="L148" s="1321">
        <f t="shared" si="12"/>
        <v>0.5395443404255319</v>
      </c>
    </row>
    <row r="149" spans="1:12" ht="45" customHeight="1">
      <c r="A149" s="1691"/>
      <c r="B149" s="1694"/>
      <c r="C149" s="1752"/>
      <c r="D149" s="1489" t="s">
        <v>770</v>
      </c>
      <c r="E149" s="1453">
        <v>2401000</v>
      </c>
      <c r="F149" s="1675"/>
      <c r="G149" s="1399">
        <v>2401000</v>
      </c>
      <c r="H149" s="1724"/>
      <c r="I149" s="1408">
        <v>673946.31</v>
      </c>
      <c r="J149" s="1730"/>
      <c r="K149" s="1342">
        <f t="shared" si="11"/>
        <v>0.28069400666389005</v>
      </c>
      <c r="L149" s="1321">
        <f t="shared" si="12"/>
        <v>0.28069400666389005</v>
      </c>
    </row>
    <row r="150" spans="1:12" ht="45" customHeight="1">
      <c r="A150" s="1691"/>
      <c r="B150" s="1694"/>
      <c r="C150" s="1752"/>
      <c r="D150" s="1489" t="s">
        <v>771</v>
      </c>
      <c r="E150" s="1453">
        <v>943000</v>
      </c>
      <c r="F150" s="1675"/>
      <c r="G150" s="1351">
        <v>0</v>
      </c>
      <c r="H150" s="1724"/>
      <c r="I150" s="1351">
        <v>0</v>
      </c>
      <c r="J150" s="1730"/>
      <c r="K150" s="1322">
        <v>0</v>
      </c>
      <c r="L150" s="1337">
        <v>0</v>
      </c>
    </row>
    <row r="151" spans="1:12" ht="45" customHeight="1">
      <c r="A151" s="1691"/>
      <c r="B151" s="1694">
        <v>900</v>
      </c>
      <c r="C151" s="1752" t="s">
        <v>608</v>
      </c>
      <c r="D151" s="1489" t="s">
        <v>782</v>
      </c>
      <c r="E151" s="1453">
        <v>13718000</v>
      </c>
      <c r="F151" s="1675"/>
      <c r="G151" s="1399">
        <v>13718000</v>
      </c>
      <c r="H151" s="1724"/>
      <c r="I151" s="1351">
        <v>0</v>
      </c>
      <c r="J151" s="1730"/>
      <c r="K151" s="1322">
        <v>0</v>
      </c>
      <c r="L151" s="1337">
        <v>0</v>
      </c>
    </row>
    <row r="152" spans="1:12" ht="45" customHeight="1">
      <c r="A152" s="1691"/>
      <c r="B152" s="1694"/>
      <c r="C152" s="1752"/>
      <c r="D152" s="1489" t="s">
        <v>783</v>
      </c>
      <c r="E152" s="1453">
        <v>391000</v>
      </c>
      <c r="F152" s="1675"/>
      <c r="G152" s="1399">
        <v>391000</v>
      </c>
      <c r="H152" s="1724"/>
      <c r="I152" s="1351">
        <v>0</v>
      </c>
      <c r="J152" s="1730"/>
      <c r="K152" s="1322">
        <v>0</v>
      </c>
      <c r="L152" s="1337">
        <v>0</v>
      </c>
    </row>
    <row r="153" spans="1:12" ht="45" customHeight="1">
      <c r="A153" s="1691"/>
      <c r="B153" s="1694"/>
      <c r="C153" s="1752"/>
      <c r="D153" s="1489" t="s">
        <v>756</v>
      </c>
      <c r="E153" s="1453">
        <v>2199180000</v>
      </c>
      <c r="F153" s="1675"/>
      <c r="G153" s="1399">
        <v>2175187725</v>
      </c>
      <c r="H153" s="1724"/>
      <c r="I153" s="1408">
        <v>1417846529.1300001</v>
      </c>
      <c r="J153" s="1730"/>
      <c r="K153" s="1342">
        <f>I153/E153</f>
        <v>0.64471599829481907</v>
      </c>
      <c r="L153" s="1321">
        <f t="shared" ref="L153:L159" si="13">I153/G153</f>
        <v>0.65182720223837243</v>
      </c>
    </row>
    <row r="154" spans="1:12" ht="45" customHeight="1">
      <c r="A154" s="1691"/>
      <c r="B154" s="1694"/>
      <c r="C154" s="1752"/>
      <c r="D154" s="1489" t="s">
        <v>850</v>
      </c>
      <c r="E154" s="1453"/>
      <c r="F154" s="1675"/>
      <c r="G154" s="1399">
        <v>25897806</v>
      </c>
      <c r="H154" s="1724"/>
      <c r="I154" s="1408">
        <v>25897805.030000001</v>
      </c>
      <c r="J154" s="1730"/>
      <c r="K154" s="1322">
        <v>0</v>
      </c>
      <c r="L154" s="1321">
        <f t="shared" si="13"/>
        <v>0.99999996254508983</v>
      </c>
    </row>
    <row r="155" spans="1:12" ht="45" customHeight="1">
      <c r="A155" s="1691"/>
      <c r="B155" s="1694"/>
      <c r="C155" s="1752"/>
      <c r="D155" s="1489" t="s">
        <v>763</v>
      </c>
      <c r="E155" s="1453">
        <v>814000</v>
      </c>
      <c r="F155" s="1675"/>
      <c r="G155" s="1399">
        <v>814000</v>
      </c>
      <c r="H155" s="1724"/>
      <c r="I155" s="1402">
        <v>53860.329999999994</v>
      </c>
      <c r="J155" s="1730"/>
      <c r="K155" s="1342">
        <f>I155/E155</f>
        <v>6.6167481572481562E-2</v>
      </c>
      <c r="L155" s="1321">
        <f t="shared" si="13"/>
        <v>6.6167481572481562E-2</v>
      </c>
    </row>
    <row r="156" spans="1:12" ht="45" customHeight="1">
      <c r="A156" s="1691"/>
      <c r="B156" s="1694"/>
      <c r="C156" s="1752"/>
      <c r="D156" s="1489" t="s">
        <v>768</v>
      </c>
      <c r="E156" s="1453">
        <v>735000</v>
      </c>
      <c r="F156" s="1675"/>
      <c r="G156" s="1399">
        <v>735000</v>
      </c>
      <c r="H156" s="1724"/>
      <c r="I156" s="1408">
        <v>103118.52</v>
      </c>
      <c r="J156" s="1730"/>
      <c r="K156" s="1342">
        <f>I156/E156</f>
        <v>0.14029730612244898</v>
      </c>
      <c r="L156" s="1321">
        <f t="shared" si="13"/>
        <v>0.14029730612244898</v>
      </c>
    </row>
    <row r="157" spans="1:12" ht="45" customHeight="1">
      <c r="A157" s="1691"/>
      <c r="B157" s="1694"/>
      <c r="C157" s="1752"/>
      <c r="D157" s="1489" t="s">
        <v>771</v>
      </c>
      <c r="E157" s="1453">
        <v>83000</v>
      </c>
      <c r="F157" s="1675"/>
      <c r="G157" s="1399">
        <v>83000</v>
      </c>
      <c r="H157" s="1724"/>
      <c r="I157" s="1408">
        <v>10336.56</v>
      </c>
      <c r="J157" s="1730"/>
      <c r="K157" s="1342">
        <f>I157/E157</f>
        <v>0.12453686746987951</v>
      </c>
      <c r="L157" s="1321">
        <f t="shared" si="13"/>
        <v>0.12453686746987951</v>
      </c>
    </row>
    <row r="158" spans="1:12" ht="45" customHeight="1" thickBot="1">
      <c r="A158" s="1692"/>
      <c r="B158" s="1697"/>
      <c r="C158" s="1754"/>
      <c r="D158" s="1488" t="s">
        <v>773</v>
      </c>
      <c r="E158" s="1449">
        <v>552000</v>
      </c>
      <c r="F158" s="1689"/>
      <c r="G158" s="1400">
        <v>552000</v>
      </c>
      <c r="H158" s="1705"/>
      <c r="I158" s="1409">
        <v>33866.980000000003</v>
      </c>
      <c r="J158" s="1701"/>
      <c r="K158" s="1339">
        <f>I158/E158</f>
        <v>6.1353224637681163E-2</v>
      </c>
      <c r="L158" s="1330">
        <f t="shared" si="13"/>
        <v>6.1353224637681163E-2</v>
      </c>
    </row>
    <row r="159" spans="1:12" ht="45" customHeight="1">
      <c r="A159" s="1690">
        <v>42</v>
      </c>
      <c r="B159" s="1498">
        <v>750</v>
      </c>
      <c r="C159" s="1522" t="s">
        <v>83</v>
      </c>
      <c r="D159" s="1458" t="s">
        <v>760</v>
      </c>
      <c r="E159" s="1457">
        <v>816000</v>
      </c>
      <c r="F159" s="1673">
        <f>SUM(E159:E169)</f>
        <v>129788000</v>
      </c>
      <c r="G159" s="1398">
        <v>816000</v>
      </c>
      <c r="H159" s="1704">
        <f>SUM(G159:G169)</f>
        <v>138025848</v>
      </c>
      <c r="I159" s="1401">
        <v>439914.92000000004</v>
      </c>
      <c r="J159" s="1700">
        <f>SUM(I159:I169)</f>
        <v>58404837.200000003</v>
      </c>
      <c r="K159" s="1332">
        <f>I159/E159</f>
        <v>0.53911142156862746</v>
      </c>
      <c r="L159" s="1331">
        <f t="shared" si="13"/>
        <v>0.53911142156862746</v>
      </c>
    </row>
    <row r="160" spans="1:12" ht="45" customHeight="1">
      <c r="A160" s="1691"/>
      <c r="B160" s="1694">
        <v>754</v>
      </c>
      <c r="C160" s="1752" t="s">
        <v>603</v>
      </c>
      <c r="D160" s="1489" t="s">
        <v>783</v>
      </c>
      <c r="E160" s="1453">
        <v>2578000</v>
      </c>
      <c r="F160" s="1675"/>
      <c r="G160" s="1399">
        <v>2578000</v>
      </c>
      <c r="H160" s="1724"/>
      <c r="I160" s="1351">
        <v>0</v>
      </c>
      <c r="J160" s="1730"/>
      <c r="K160" s="1322">
        <v>0</v>
      </c>
      <c r="L160" s="1337">
        <v>0</v>
      </c>
    </row>
    <row r="161" spans="1:12" ht="45" customHeight="1">
      <c r="A161" s="1691"/>
      <c r="B161" s="1694"/>
      <c r="C161" s="1793"/>
      <c r="D161" s="1489" t="s">
        <v>756</v>
      </c>
      <c r="E161" s="1453">
        <v>50871000</v>
      </c>
      <c r="F161" s="1675"/>
      <c r="G161" s="1399">
        <v>67292709</v>
      </c>
      <c r="H161" s="1724"/>
      <c r="I161" s="1402">
        <v>35075113.460000008</v>
      </c>
      <c r="J161" s="1730"/>
      <c r="K161" s="1342">
        <f>I161/E161</f>
        <v>0.68949133022743825</v>
      </c>
      <c r="L161" s="1321">
        <f>I161/G161</f>
        <v>0.52123200241500167</v>
      </c>
    </row>
    <row r="162" spans="1:12" ht="45" customHeight="1">
      <c r="A162" s="1691"/>
      <c r="B162" s="1694"/>
      <c r="C162" s="1793"/>
      <c r="D162" s="1489" t="s">
        <v>760</v>
      </c>
      <c r="E162" s="1453">
        <v>41970000</v>
      </c>
      <c r="F162" s="1675"/>
      <c r="G162" s="1399">
        <v>33345224</v>
      </c>
      <c r="H162" s="1724"/>
      <c r="I162" s="1402">
        <v>22423724.66</v>
      </c>
      <c r="J162" s="1730"/>
      <c r="K162" s="1521">
        <f>I162/E162</f>
        <v>0.53427983464379314</v>
      </c>
      <c r="L162" s="1321">
        <f>I162/G162</f>
        <v>0.67247185563965628</v>
      </c>
    </row>
    <row r="163" spans="1:12" ht="45" customHeight="1">
      <c r="A163" s="1691"/>
      <c r="B163" s="1694"/>
      <c r="C163" s="1793"/>
      <c r="D163" s="1489" t="s">
        <v>763</v>
      </c>
      <c r="E163" s="1453">
        <v>511000</v>
      </c>
      <c r="F163" s="1675"/>
      <c r="G163" s="1399">
        <v>511000</v>
      </c>
      <c r="H163" s="1724"/>
      <c r="I163" s="1351">
        <v>0</v>
      </c>
      <c r="J163" s="1730"/>
      <c r="K163" s="1322">
        <v>0</v>
      </c>
      <c r="L163" s="1337">
        <v>0</v>
      </c>
    </row>
    <row r="164" spans="1:12" ht="45" customHeight="1">
      <c r="A164" s="1691"/>
      <c r="B164" s="1694"/>
      <c r="C164" s="1793"/>
      <c r="D164" s="1489" t="s">
        <v>765</v>
      </c>
      <c r="E164" s="1453">
        <v>20785000</v>
      </c>
      <c r="F164" s="1675"/>
      <c r="G164" s="1399">
        <v>16760378</v>
      </c>
      <c r="H164" s="1724"/>
      <c r="I164" s="1351">
        <v>0</v>
      </c>
      <c r="J164" s="1730"/>
      <c r="K164" s="1322">
        <v>0</v>
      </c>
      <c r="L164" s="1337">
        <v>0</v>
      </c>
    </row>
    <row r="165" spans="1:12" ht="45" customHeight="1">
      <c r="A165" s="1691"/>
      <c r="B165" s="1694"/>
      <c r="C165" s="1793"/>
      <c r="D165" s="1489" t="s">
        <v>766</v>
      </c>
      <c r="E165" s="1453">
        <v>1029000</v>
      </c>
      <c r="F165" s="1675"/>
      <c r="G165" s="1399">
        <v>1029000</v>
      </c>
      <c r="H165" s="1724"/>
      <c r="I165" s="1402">
        <v>194041.19</v>
      </c>
      <c r="J165" s="1730"/>
      <c r="K165" s="1521">
        <f>I165/E165</f>
        <v>0.18857258503401361</v>
      </c>
      <c r="L165" s="1321">
        <f>I165/G165</f>
        <v>0.18857258503401361</v>
      </c>
    </row>
    <row r="166" spans="1:12" ht="45" customHeight="1">
      <c r="A166" s="1691"/>
      <c r="B166" s="1694"/>
      <c r="C166" s="1793"/>
      <c r="D166" s="1489" t="s">
        <v>772</v>
      </c>
      <c r="E166" s="1453">
        <v>3558000</v>
      </c>
      <c r="F166" s="1675"/>
      <c r="G166" s="1399">
        <v>8023537</v>
      </c>
      <c r="H166" s="1724"/>
      <c r="I166" s="1402">
        <v>75650</v>
      </c>
      <c r="J166" s="1730"/>
      <c r="K166" s="1521">
        <f>I166/E166</f>
        <v>2.1261944912872401E-2</v>
      </c>
      <c r="L166" s="1321">
        <f>I166/G166</f>
        <v>9.4285101445908456E-3</v>
      </c>
    </row>
    <row r="167" spans="1:12" ht="45" customHeight="1">
      <c r="A167" s="1691"/>
      <c r="B167" s="1694"/>
      <c r="C167" s="1793"/>
      <c r="D167" s="1489" t="s">
        <v>773</v>
      </c>
      <c r="E167" s="1453">
        <v>997000</v>
      </c>
      <c r="F167" s="1675"/>
      <c r="G167" s="1399">
        <v>997000</v>
      </c>
      <c r="H167" s="1724"/>
      <c r="I167" s="1402">
        <v>196392.97</v>
      </c>
      <c r="J167" s="1730"/>
      <c r="K167" s="1521">
        <f>I167/E167</f>
        <v>0.19698392176529589</v>
      </c>
      <c r="L167" s="1321">
        <f>I167/G167</f>
        <v>0.19698392176529589</v>
      </c>
    </row>
    <row r="168" spans="1:12" ht="45" customHeight="1">
      <c r="A168" s="1691"/>
      <c r="B168" s="1694"/>
      <c r="C168" s="1793"/>
      <c r="D168" s="1489" t="s">
        <v>776</v>
      </c>
      <c r="E168" s="1453">
        <v>5950000</v>
      </c>
      <c r="F168" s="1675"/>
      <c r="G168" s="1399">
        <v>5950000</v>
      </c>
      <c r="H168" s="1724"/>
      <c r="I168" s="1351">
        <v>0</v>
      </c>
      <c r="J168" s="1730"/>
      <c r="K168" s="1322">
        <v>0</v>
      </c>
      <c r="L168" s="1337">
        <v>0</v>
      </c>
    </row>
    <row r="169" spans="1:12" ht="45" customHeight="1" thickBot="1">
      <c r="A169" s="1692"/>
      <c r="B169" s="1478">
        <v>852</v>
      </c>
      <c r="C169" s="1519" t="s">
        <v>418</v>
      </c>
      <c r="D169" s="1488" t="s">
        <v>783</v>
      </c>
      <c r="E169" s="1449">
        <v>723000</v>
      </c>
      <c r="F169" s="1689"/>
      <c r="G169" s="1400">
        <v>723000</v>
      </c>
      <c r="H169" s="1705"/>
      <c r="I169" s="1352">
        <v>0</v>
      </c>
      <c r="J169" s="1701"/>
      <c r="K169" s="1320">
        <v>0</v>
      </c>
      <c r="L169" s="1319">
        <v>0</v>
      </c>
    </row>
    <row r="170" spans="1:12" ht="45" customHeight="1">
      <c r="A170" s="1690">
        <v>44</v>
      </c>
      <c r="B170" s="1498" t="s">
        <v>361</v>
      </c>
      <c r="C170" s="1497" t="s">
        <v>362</v>
      </c>
      <c r="D170" s="1458" t="s">
        <v>779</v>
      </c>
      <c r="E170" s="1457">
        <v>148779000</v>
      </c>
      <c r="F170" s="1673">
        <f>SUM(E170:E172)</f>
        <v>188808000</v>
      </c>
      <c r="G170" s="1398">
        <v>235255033.62</v>
      </c>
      <c r="H170" s="1704">
        <f>SUM(G170:G172)</f>
        <v>275506755.62</v>
      </c>
      <c r="I170" s="1407">
        <v>224873566.34</v>
      </c>
      <c r="J170" s="1700">
        <f>SUM(I170:I172)</f>
        <v>229288421.09</v>
      </c>
      <c r="K170" s="1332">
        <f>I170/E170</f>
        <v>1.5114603965613427</v>
      </c>
      <c r="L170" s="1331">
        <f t="shared" ref="L170:L175" si="14">I170/G170</f>
        <v>0.95587143399121122</v>
      </c>
    </row>
    <row r="171" spans="1:12" ht="45" customHeight="1">
      <c r="A171" s="1691"/>
      <c r="B171" s="1516">
        <v>750</v>
      </c>
      <c r="C171" s="1520" t="s">
        <v>83</v>
      </c>
      <c r="D171" s="1489" t="s">
        <v>759</v>
      </c>
      <c r="E171" s="1453">
        <v>36034000</v>
      </c>
      <c r="F171" s="1675"/>
      <c r="G171" s="1399">
        <v>36256722</v>
      </c>
      <c r="H171" s="1724"/>
      <c r="I171" s="1408">
        <v>4224390.8100000005</v>
      </c>
      <c r="J171" s="1730"/>
      <c r="K171" s="1342">
        <f>I171/E171</f>
        <v>0.11723346866847978</v>
      </c>
      <c r="L171" s="1321">
        <f t="shared" si="14"/>
        <v>0.1165133133105635</v>
      </c>
    </row>
    <row r="172" spans="1:12" ht="45" customHeight="1" thickBot="1">
      <c r="A172" s="1692"/>
      <c r="B172" s="1478">
        <v>853</v>
      </c>
      <c r="C172" s="1519" t="s">
        <v>606</v>
      </c>
      <c r="D172" s="1488" t="s">
        <v>759</v>
      </c>
      <c r="E172" s="1449">
        <v>3995000</v>
      </c>
      <c r="F172" s="1689"/>
      <c r="G172" s="1400">
        <v>3995000</v>
      </c>
      <c r="H172" s="1705"/>
      <c r="I172" s="1409">
        <v>190463.94</v>
      </c>
      <c r="J172" s="1701"/>
      <c r="K172" s="1339">
        <f>I172/E172</f>
        <v>4.7675579474342929E-2</v>
      </c>
      <c r="L172" s="1330">
        <f t="shared" si="14"/>
        <v>4.7675579474342929E-2</v>
      </c>
    </row>
    <row r="173" spans="1:12" ht="45" customHeight="1">
      <c r="A173" s="1690">
        <v>46</v>
      </c>
      <c r="B173" s="1693">
        <v>750</v>
      </c>
      <c r="C173" s="1695" t="s">
        <v>83</v>
      </c>
      <c r="D173" s="1458" t="s">
        <v>760</v>
      </c>
      <c r="E173" s="1457">
        <v>2356000</v>
      </c>
      <c r="F173" s="1673">
        <f>SUM(E173:E180)</f>
        <v>845163000</v>
      </c>
      <c r="G173" s="1398">
        <v>2356000</v>
      </c>
      <c r="H173" s="1704">
        <f>SUM(G173:G180)</f>
        <v>859770567</v>
      </c>
      <c r="I173" s="1407">
        <v>884981.22</v>
      </c>
      <c r="J173" s="1700">
        <f>SUM(I173:I180)</f>
        <v>386526389.57999998</v>
      </c>
      <c r="K173" s="1332">
        <f>I173/E173</f>
        <v>0.37562870118845498</v>
      </c>
      <c r="L173" s="1331">
        <f t="shared" si="14"/>
        <v>0.37562870118845498</v>
      </c>
    </row>
    <row r="174" spans="1:12" ht="45" customHeight="1">
      <c r="A174" s="1691"/>
      <c r="B174" s="1694"/>
      <c r="C174" s="1696"/>
      <c r="D174" s="1489" t="s">
        <v>759</v>
      </c>
      <c r="E174" s="1453">
        <v>7981000</v>
      </c>
      <c r="F174" s="1675"/>
      <c r="G174" s="1399">
        <v>10434101</v>
      </c>
      <c r="H174" s="1724"/>
      <c r="I174" s="1408">
        <v>3890969.06</v>
      </c>
      <c r="J174" s="1730"/>
      <c r="K174" s="1342">
        <f>I174/E174</f>
        <v>0.48752901390803161</v>
      </c>
      <c r="L174" s="1321">
        <f t="shared" si="14"/>
        <v>0.37290889363635643</v>
      </c>
    </row>
    <row r="175" spans="1:12" ht="45" customHeight="1">
      <c r="A175" s="1691"/>
      <c r="B175" s="1694">
        <v>851</v>
      </c>
      <c r="C175" s="1696" t="s">
        <v>416</v>
      </c>
      <c r="D175" s="1489" t="s">
        <v>780</v>
      </c>
      <c r="E175" s="1453"/>
      <c r="F175" s="1675"/>
      <c r="G175" s="1399">
        <v>1088707</v>
      </c>
      <c r="H175" s="1724"/>
      <c r="I175" s="1408">
        <v>217190.89</v>
      </c>
      <c r="J175" s="1730"/>
      <c r="K175" s="1322">
        <v>0</v>
      </c>
      <c r="L175" s="1321">
        <f t="shared" si="14"/>
        <v>0.19949434512683395</v>
      </c>
    </row>
    <row r="176" spans="1:12" ht="45" customHeight="1">
      <c r="A176" s="1691"/>
      <c r="B176" s="1694"/>
      <c r="C176" s="1696"/>
      <c r="D176" s="1489" t="s">
        <v>782</v>
      </c>
      <c r="E176" s="1453">
        <v>80000</v>
      </c>
      <c r="F176" s="1675"/>
      <c r="G176" s="1399">
        <v>80000</v>
      </c>
      <c r="H176" s="1724"/>
      <c r="I176" s="1338">
        <v>0</v>
      </c>
      <c r="J176" s="1730"/>
      <c r="K176" s="1322">
        <v>0</v>
      </c>
      <c r="L176" s="1337">
        <v>0</v>
      </c>
    </row>
    <row r="177" spans="1:12" ht="45" customHeight="1">
      <c r="A177" s="1691"/>
      <c r="B177" s="1694"/>
      <c r="C177" s="1696"/>
      <c r="D177" s="1489" t="s">
        <v>783</v>
      </c>
      <c r="E177" s="1453">
        <v>3301000</v>
      </c>
      <c r="F177" s="1675"/>
      <c r="G177" s="1399">
        <v>3301000</v>
      </c>
      <c r="H177" s="1724"/>
      <c r="I177" s="1338">
        <v>0</v>
      </c>
      <c r="J177" s="1730"/>
      <c r="K177" s="1322">
        <v>0</v>
      </c>
      <c r="L177" s="1337">
        <v>0</v>
      </c>
    </row>
    <row r="178" spans="1:12" ht="45" customHeight="1">
      <c r="A178" s="1691"/>
      <c r="B178" s="1694"/>
      <c r="C178" s="1696"/>
      <c r="D178" s="1489" t="s">
        <v>756</v>
      </c>
      <c r="E178" s="1453">
        <v>478569000</v>
      </c>
      <c r="F178" s="1675"/>
      <c r="G178" s="1399">
        <v>478569000</v>
      </c>
      <c r="H178" s="1724"/>
      <c r="I178" s="1408">
        <v>258438413.69999999</v>
      </c>
      <c r="J178" s="1730"/>
      <c r="K178" s="1342">
        <f>I178/E178</f>
        <v>0.54002330635707696</v>
      </c>
      <c r="L178" s="1321">
        <f>I178/G178</f>
        <v>0.54002330635707696</v>
      </c>
    </row>
    <row r="179" spans="1:12" ht="45" customHeight="1">
      <c r="A179" s="1691"/>
      <c r="B179" s="1694"/>
      <c r="C179" s="1696"/>
      <c r="D179" s="1489" t="s">
        <v>760</v>
      </c>
      <c r="E179" s="1453">
        <v>84188000</v>
      </c>
      <c r="F179" s="1675"/>
      <c r="G179" s="1399">
        <v>94357313</v>
      </c>
      <c r="H179" s="1724"/>
      <c r="I179" s="1408">
        <v>28155052.350000001</v>
      </c>
      <c r="J179" s="1730"/>
      <c r="K179" s="1342">
        <f>I179/E179</f>
        <v>0.33443070687033782</v>
      </c>
      <c r="L179" s="1321">
        <f>I179/G179</f>
        <v>0.29838760192334007</v>
      </c>
    </row>
    <row r="180" spans="1:12" ht="45" customHeight="1" thickBot="1">
      <c r="A180" s="1692"/>
      <c r="B180" s="1697"/>
      <c r="C180" s="1698"/>
      <c r="D180" s="1488" t="s">
        <v>759</v>
      </c>
      <c r="E180" s="1449">
        <v>268688000</v>
      </c>
      <c r="F180" s="1689"/>
      <c r="G180" s="1400">
        <v>269584446</v>
      </c>
      <c r="H180" s="1705"/>
      <c r="I180" s="1409">
        <v>94939782.359999999</v>
      </c>
      <c r="J180" s="1701"/>
      <c r="K180" s="1339">
        <f>I180/E180</f>
        <v>0.35334582251533375</v>
      </c>
      <c r="L180" s="1330">
        <f>I180/G180</f>
        <v>0.35217084579130353</v>
      </c>
    </row>
    <row r="181" spans="1:12" ht="45" customHeight="1">
      <c r="A181" s="1801">
        <v>47</v>
      </c>
      <c r="B181" s="1518">
        <v>150</v>
      </c>
      <c r="C181" s="1517" t="s">
        <v>370</v>
      </c>
      <c r="D181" s="1492" t="s">
        <v>756</v>
      </c>
      <c r="E181" s="1487">
        <v>416881000</v>
      </c>
      <c r="F181" s="1674">
        <f>SUM(E181:E183)</f>
        <v>683865000</v>
      </c>
      <c r="G181" s="1404">
        <v>416881000</v>
      </c>
      <c r="H181" s="1779">
        <f>SUM(G181:G183)</f>
        <v>683865000</v>
      </c>
      <c r="I181" s="1318">
        <v>327777232.43000001</v>
      </c>
      <c r="J181" s="1780">
        <f>SUM(I181:I183)</f>
        <v>567307725.81999993</v>
      </c>
      <c r="K181" s="1341">
        <f>I181/E181</f>
        <v>0.78626090522235359</v>
      </c>
      <c r="L181" s="1315">
        <f>I181/G181</f>
        <v>0.78626090522235359</v>
      </c>
    </row>
    <row r="182" spans="1:12" ht="45" customHeight="1">
      <c r="A182" s="1691"/>
      <c r="B182" s="1516">
        <v>750</v>
      </c>
      <c r="C182" s="1515" t="s">
        <v>83</v>
      </c>
      <c r="D182" s="1489" t="s">
        <v>756</v>
      </c>
      <c r="E182" s="1453">
        <v>1212000</v>
      </c>
      <c r="F182" s="1675"/>
      <c r="G182" s="1399">
        <v>1212000</v>
      </c>
      <c r="H182" s="1724"/>
      <c r="I182" s="1351">
        <v>0</v>
      </c>
      <c r="J182" s="1730"/>
      <c r="K182" s="1322">
        <v>0</v>
      </c>
      <c r="L182" s="1337">
        <v>0</v>
      </c>
    </row>
    <row r="183" spans="1:12" ht="45" customHeight="1" thickBot="1">
      <c r="A183" s="1692"/>
      <c r="B183" s="1478">
        <v>900</v>
      </c>
      <c r="C183" s="1466" t="s">
        <v>608</v>
      </c>
      <c r="D183" s="1488" t="s">
        <v>756</v>
      </c>
      <c r="E183" s="1449">
        <v>265772000</v>
      </c>
      <c r="F183" s="1689"/>
      <c r="G183" s="1400">
        <v>265772000</v>
      </c>
      <c r="H183" s="1705"/>
      <c r="I183" s="1409">
        <v>239530493.38999999</v>
      </c>
      <c r="J183" s="1701"/>
      <c r="K183" s="1339">
        <f>I183/E183</f>
        <v>0.90126308787231157</v>
      </c>
      <c r="L183" s="1330">
        <f>I183/G183</f>
        <v>0.90126308787231157</v>
      </c>
    </row>
    <row r="184" spans="1:12" ht="45" customHeight="1">
      <c r="A184" s="1690">
        <v>49</v>
      </c>
      <c r="B184" s="1693">
        <v>750</v>
      </c>
      <c r="C184" s="1695" t="s">
        <v>83</v>
      </c>
      <c r="D184" s="1458" t="s">
        <v>760</v>
      </c>
      <c r="E184" s="1457">
        <v>446000</v>
      </c>
      <c r="F184" s="1673">
        <f>SUM(E184:E185)</f>
        <v>1300000</v>
      </c>
      <c r="G184" s="1398">
        <v>446000</v>
      </c>
      <c r="H184" s="1704">
        <f>SUM(G184:G185)</f>
        <v>1300000</v>
      </c>
      <c r="I184" s="1407">
        <v>124293.70000000001</v>
      </c>
      <c r="J184" s="1706">
        <f>SUM(I184:I185)</f>
        <v>124293.70000000001</v>
      </c>
      <c r="K184" s="1332">
        <f>I184/E184</f>
        <v>0.27868542600896862</v>
      </c>
      <c r="L184" s="1331">
        <f>I184/G184</f>
        <v>0.27868542600896862</v>
      </c>
    </row>
    <row r="185" spans="1:12" ht="45" customHeight="1" thickBot="1">
      <c r="A185" s="1692"/>
      <c r="B185" s="1697"/>
      <c r="C185" s="1698"/>
      <c r="D185" s="1488" t="s">
        <v>759</v>
      </c>
      <c r="E185" s="1449">
        <v>854000</v>
      </c>
      <c r="F185" s="1689"/>
      <c r="G185" s="1400">
        <v>854000</v>
      </c>
      <c r="H185" s="1705"/>
      <c r="I185" s="1352">
        <v>0</v>
      </c>
      <c r="J185" s="1703"/>
      <c r="K185" s="1320">
        <v>0</v>
      </c>
      <c r="L185" s="1319">
        <v>0</v>
      </c>
    </row>
    <row r="186" spans="1:12" ht="45" customHeight="1">
      <c r="A186" s="1690">
        <v>57</v>
      </c>
      <c r="B186" s="1693">
        <v>754</v>
      </c>
      <c r="C186" s="1683" t="s">
        <v>603</v>
      </c>
      <c r="D186" s="1458" t="s">
        <v>783</v>
      </c>
      <c r="E186" s="1457">
        <v>1000000</v>
      </c>
      <c r="F186" s="1673">
        <f>E186+E188+E187</f>
        <v>12778000</v>
      </c>
      <c r="G186" s="1398">
        <v>1000000</v>
      </c>
      <c r="H186" s="1704">
        <f>SUM(G186:G188)</f>
        <v>12778000</v>
      </c>
      <c r="I186" s="1379">
        <v>0</v>
      </c>
      <c r="J186" s="1700">
        <f>I186+I188+I187</f>
        <v>1497839.27</v>
      </c>
      <c r="K186" s="1324">
        <v>0</v>
      </c>
      <c r="L186" s="1323">
        <v>0</v>
      </c>
    </row>
    <row r="187" spans="1:12" ht="45" customHeight="1">
      <c r="A187" s="1691"/>
      <c r="B187" s="1694"/>
      <c r="C187" s="1699"/>
      <c r="D187" s="1489" t="s">
        <v>756</v>
      </c>
      <c r="E187" s="1453">
        <v>9032000</v>
      </c>
      <c r="F187" s="1675"/>
      <c r="G187" s="1399">
        <v>9032000</v>
      </c>
      <c r="H187" s="1724"/>
      <c r="I187" s="1408">
        <v>1163613.08</v>
      </c>
      <c r="J187" s="1730"/>
      <c r="K187" s="1342">
        <f t="shared" ref="K187:K197" si="15">I187/E187</f>
        <v>0.12883227192205493</v>
      </c>
      <c r="L187" s="1321">
        <f t="shared" ref="L187:L201" si="16">I187/G187</f>
        <v>0.12883227192205493</v>
      </c>
    </row>
    <row r="188" spans="1:12" ht="45" customHeight="1" thickBot="1">
      <c r="A188" s="1692"/>
      <c r="B188" s="1697"/>
      <c r="C188" s="1684"/>
      <c r="D188" s="1488" t="s">
        <v>759</v>
      </c>
      <c r="E188" s="1449">
        <v>2746000</v>
      </c>
      <c r="F188" s="1689"/>
      <c r="G188" s="1400">
        <v>2746000</v>
      </c>
      <c r="H188" s="1705"/>
      <c r="I188" s="1409">
        <v>334226.19</v>
      </c>
      <c r="J188" s="1701"/>
      <c r="K188" s="1339">
        <f t="shared" si="15"/>
        <v>0.12171383466860888</v>
      </c>
      <c r="L188" s="1330">
        <f t="shared" si="16"/>
        <v>0.12171383466860888</v>
      </c>
    </row>
    <row r="189" spans="1:12" ht="45" customHeight="1">
      <c r="A189" s="1690">
        <v>58</v>
      </c>
      <c r="B189" s="1693">
        <v>720</v>
      </c>
      <c r="C189" s="1695" t="s">
        <v>386</v>
      </c>
      <c r="D189" s="1458" t="s">
        <v>760</v>
      </c>
      <c r="E189" s="1457">
        <v>3680000</v>
      </c>
      <c r="F189" s="1673">
        <f>SUM(E189:E193)</f>
        <v>25231000</v>
      </c>
      <c r="G189" s="1398">
        <v>3680000</v>
      </c>
      <c r="H189" s="1704">
        <f>SUM(G189:G193)</f>
        <v>25231000</v>
      </c>
      <c r="I189" s="1407">
        <v>103539.41</v>
      </c>
      <c r="J189" s="1700">
        <f>SUM(I189:I193)</f>
        <v>1457279.4</v>
      </c>
      <c r="K189" s="1067">
        <f t="shared" si="15"/>
        <v>2.8135709239130436E-2</v>
      </c>
      <c r="L189" s="1255">
        <f t="shared" si="16"/>
        <v>2.8135709239130436E-2</v>
      </c>
    </row>
    <row r="190" spans="1:12" ht="45" customHeight="1">
      <c r="A190" s="1691"/>
      <c r="B190" s="1694"/>
      <c r="C190" s="1696"/>
      <c r="D190" s="1489" t="s">
        <v>759</v>
      </c>
      <c r="E190" s="1453">
        <v>635000</v>
      </c>
      <c r="F190" s="1675"/>
      <c r="G190" s="1399">
        <v>635000</v>
      </c>
      <c r="H190" s="1724"/>
      <c r="I190" s="1408">
        <v>57213.78</v>
      </c>
      <c r="J190" s="1730"/>
      <c r="K190" s="1342">
        <f t="shared" si="15"/>
        <v>9.0100440944881885E-2</v>
      </c>
      <c r="L190" s="1321">
        <f t="shared" si="16"/>
        <v>9.0100440944881885E-2</v>
      </c>
    </row>
    <row r="191" spans="1:12" ht="45" customHeight="1">
      <c r="A191" s="1691"/>
      <c r="B191" s="1694">
        <v>750</v>
      </c>
      <c r="C191" s="1696" t="s">
        <v>83</v>
      </c>
      <c r="D191" s="1489" t="s">
        <v>756</v>
      </c>
      <c r="E191" s="1453">
        <v>749000</v>
      </c>
      <c r="F191" s="1675"/>
      <c r="G191" s="1399">
        <v>749000</v>
      </c>
      <c r="H191" s="1724"/>
      <c r="I191" s="1408">
        <v>505.75</v>
      </c>
      <c r="J191" s="1730"/>
      <c r="K191" s="1342">
        <f t="shared" si="15"/>
        <v>6.7523364485981314E-4</v>
      </c>
      <c r="L191" s="1321">
        <f t="shared" si="16"/>
        <v>6.7523364485981314E-4</v>
      </c>
    </row>
    <row r="192" spans="1:12" ht="45" customHeight="1">
      <c r="A192" s="1691"/>
      <c r="B192" s="1694"/>
      <c r="C192" s="1696"/>
      <c r="D192" s="1489" t="s">
        <v>760</v>
      </c>
      <c r="E192" s="1453">
        <v>11733000</v>
      </c>
      <c r="F192" s="1675"/>
      <c r="G192" s="1399">
        <v>11733000</v>
      </c>
      <c r="H192" s="1724"/>
      <c r="I192" s="1408">
        <v>557833.80000000005</v>
      </c>
      <c r="J192" s="1730"/>
      <c r="K192" s="1342">
        <f t="shared" si="15"/>
        <v>4.754400409102532E-2</v>
      </c>
      <c r="L192" s="1321">
        <f t="shared" si="16"/>
        <v>4.754400409102532E-2</v>
      </c>
    </row>
    <row r="193" spans="1:12" ht="45" customHeight="1" thickBot="1">
      <c r="A193" s="1692"/>
      <c r="B193" s="1697"/>
      <c r="C193" s="1698"/>
      <c r="D193" s="1488" t="s">
        <v>759</v>
      </c>
      <c r="E193" s="1449">
        <v>8434000</v>
      </c>
      <c r="F193" s="1689"/>
      <c r="G193" s="1400">
        <v>8434000</v>
      </c>
      <c r="H193" s="1705"/>
      <c r="I193" s="1409">
        <v>738186.65999999992</v>
      </c>
      <c r="J193" s="1701"/>
      <c r="K193" s="1339">
        <f t="shared" si="15"/>
        <v>8.752509603983874E-2</v>
      </c>
      <c r="L193" s="1330">
        <f t="shared" si="16"/>
        <v>8.752509603983874E-2</v>
      </c>
    </row>
    <row r="194" spans="1:12" ht="45" customHeight="1" thickBot="1">
      <c r="A194" s="1501">
        <v>61</v>
      </c>
      <c r="B194" s="1514">
        <v>750</v>
      </c>
      <c r="C194" s="1513" t="s">
        <v>83</v>
      </c>
      <c r="D194" s="1499" t="s">
        <v>760</v>
      </c>
      <c r="E194" s="1470">
        <v>1499000</v>
      </c>
      <c r="F194" s="1470">
        <f>E194</f>
        <v>1499000</v>
      </c>
      <c r="G194" s="1410">
        <v>8632088</v>
      </c>
      <c r="H194" s="1410">
        <f>G194</f>
        <v>8632088</v>
      </c>
      <c r="I194" s="1344">
        <v>7669530.5200000005</v>
      </c>
      <c r="J194" s="1412">
        <f>I194</f>
        <v>7669530.5200000005</v>
      </c>
      <c r="K194" s="1353">
        <f t="shared" si="15"/>
        <v>5.1164313008672453</v>
      </c>
      <c r="L194" s="1343">
        <f t="shared" si="16"/>
        <v>0.88849077071503446</v>
      </c>
    </row>
    <row r="195" spans="1:12" ht="45" customHeight="1">
      <c r="A195" s="1740">
        <v>62</v>
      </c>
      <c r="B195" s="1460" t="s">
        <v>365</v>
      </c>
      <c r="C195" s="1459" t="s">
        <v>366</v>
      </c>
      <c r="D195" s="1502" t="s">
        <v>778</v>
      </c>
      <c r="E195" s="1457">
        <v>89697000</v>
      </c>
      <c r="F195" s="1673">
        <f>SUM(E195:E196)</f>
        <v>95587000</v>
      </c>
      <c r="G195" s="1398">
        <v>138089901</v>
      </c>
      <c r="H195" s="1704">
        <f>SUM(G195:G196)</f>
        <v>143979901</v>
      </c>
      <c r="I195" s="1407">
        <v>117776712.33</v>
      </c>
      <c r="J195" s="1700">
        <f>SUM(I195:I196)</f>
        <v>117982887.03</v>
      </c>
      <c r="K195" s="1332">
        <f t="shared" si="15"/>
        <v>1.3130507411619117</v>
      </c>
      <c r="L195" s="1331">
        <f t="shared" si="16"/>
        <v>0.85289881068131113</v>
      </c>
    </row>
    <row r="196" spans="1:12" ht="45" customHeight="1" thickBot="1">
      <c r="A196" s="1741"/>
      <c r="B196" s="1491">
        <v>750</v>
      </c>
      <c r="C196" s="1512" t="s">
        <v>83</v>
      </c>
      <c r="D196" s="1511" t="s">
        <v>778</v>
      </c>
      <c r="E196" s="1483">
        <v>5890000</v>
      </c>
      <c r="F196" s="1676"/>
      <c r="G196" s="1405">
        <v>5890000</v>
      </c>
      <c r="H196" s="1761"/>
      <c r="I196" s="1348">
        <v>206174.7</v>
      </c>
      <c r="J196" s="1729"/>
      <c r="K196" s="1347">
        <f t="shared" si="15"/>
        <v>3.5004193548387096E-2</v>
      </c>
      <c r="L196" s="1346">
        <f t="shared" si="16"/>
        <v>3.5004193548387096E-2</v>
      </c>
    </row>
    <row r="197" spans="1:12" ht="45" customHeight="1">
      <c r="A197" s="1740">
        <v>64</v>
      </c>
      <c r="B197" s="1693">
        <v>750</v>
      </c>
      <c r="C197" s="1695" t="s">
        <v>83</v>
      </c>
      <c r="D197" s="1458" t="s">
        <v>760</v>
      </c>
      <c r="E197" s="1457">
        <v>3463000</v>
      </c>
      <c r="F197" s="1673">
        <f>E197+E198</f>
        <v>3463000</v>
      </c>
      <c r="G197" s="1398">
        <v>3463000</v>
      </c>
      <c r="H197" s="1704">
        <f>G197+G198</f>
        <v>3776498</v>
      </c>
      <c r="I197" s="1401">
        <v>282835.45</v>
      </c>
      <c r="J197" s="1700">
        <f>I197+I198</f>
        <v>596333.05000000005</v>
      </c>
      <c r="K197" s="1332">
        <f t="shared" si="15"/>
        <v>8.1673534507652329E-2</v>
      </c>
      <c r="L197" s="1331">
        <f t="shared" si="16"/>
        <v>8.1673534507652329E-2</v>
      </c>
    </row>
    <row r="198" spans="1:12" ht="45" customHeight="1" thickBot="1">
      <c r="A198" s="1726"/>
      <c r="B198" s="1697"/>
      <c r="C198" s="1698"/>
      <c r="D198" s="1488" t="s">
        <v>773</v>
      </c>
      <c r="E198" s="1449"/>
      <c r="F198" s="1689"/>
      <c r="G198" s="1400">
        <v>313498</v>
      </c>
      <c r="H198" s="1705"/>
      <c r="I198" s="1403">
        <v>313497.59999999998</v>
      </c>
      <c r="J198" s="1701"/>
      <c r="K198" s="1069">
        <v>0</v>
      </c>
      <c r="L198" s="1394">
        <f t="shared" si="16"/>
        <v>0.99999872407479462</v>
      </c>
    </row>
    <row r="199" spans="1:12" ht="45" customHeight="1">
      <c r="A199" s="1725">
        <v>69</v>
      </c>
      <c r="B199" s="1738" t="s">
        <v>378</v>
      </c>
      <c r="C199" s="1742" t="s">
        <v>379</v>
      </c>
      <c r="D199" s="1492" t="s">
        <v>756</v>
      </c>
      <c r="E199" s="1487">
        <v>2020000</v>
      </c>
      <c r="F199" s="1720">
        <f>E199+E200</f>
        <v>2020000</v>
      </c>
      <c r="G199" s="1404">
        <v>2020000</v>
      </c>
      <c r="H199" s="1795">
        <f>G199+G200</f>
        <v>2274998</v>
      </c>
      <c r="I199" s="1318">
        <v>115627.65999999999</v>
      </c>
      <c r="J199" s="1788">
        <f>I199+I200</f>
        <v>370625.11</v>
      </c>
      <c r="K199" s="1341">
        <f>I199/E199</f>
        <v>5.7241415841584153E-2</v>
      </c>
      <c r="L199" s="1315">
        <f t="shared" si="16"/>
        <v>5.7241415841584153E-2</v>
      </c>
    </row>
    <row r="200" spans="1:12" ht="45" customHeight="1" thickBot="1">
      <c r="A200" s="1726"/>
      <c r="B200" s="1739"/>
      <c r="C200" s="1743"/>
      <c r="D200" s="1488" t="s">
        <v>776</v>
      </c>
      <c r="E200" s="1449"/>
      <c r="F200" s="1721"/>
      <c r="G200" s="1400">
        <v>254998</v>
      </c>
      <c r="H200" s="1796"/>
      <c r="I200" s="1409">
        <v>254997.45</v>
      </c>
      <c r="J200" s="1789"/>
      <c r="K200" s="1320">
        <v>0</v>
      </c>
      <c r="L200" s="1330">
        <f t="shared" si="16"/>
        <v>0.99999784312033824</v>
      </c>
    </row>
    <row r="201" spans="1:12" ht="45" customHeight="1" thickBot="1">
      <c r="A201" s="1510">
        <v>71</v>
      </c>
      <c r="B201" s="1509">
        <v>750</v>
      </c>
      <c r="C201" s="1508" t="s">
        <v>83</v>
      </c>
      <c r="D201" s="1507" t="s">
        <v>756</v>
      </c>
      <c r="E201" s="1444">
        <v>3088000</v>
      </c>
      <c r="F201" s="1444">
        <f>E201</f>
        <v>3088000</v>
      </c>
      <c r="G201" s="1411">
        <v>7845763</v>
      </c>
      <c r="H201" s="1411">
        <f>G201</f>
        <v>7845763</v>
      </c>
      <c r="I201" s="1395">
        <v>5334548.68</v>
      </c>
      <c r="J201" s="1413">
        <f>I201</f>
        <v>5334548.68</v>
      </c>
      <c r="K201" s="1396">
        <f>I201/E201</f>
        <v>1.7275092875647668</v>
      </c>
      <c r="L201" s="1394">
        <f t="shared" si="16"/>
        <v>0.67992732892900276</v>
      </c>
    </row>
    <row r="202" spans="1:12" ht="45" customHeight="1">
      <c r="A202" s="1745">
        <v>83</v>
      </c>
      <c r="B202" s="1747">
        <v>758</v>
      </c>
      <c r="C202" s="1749" t="s">
        <v>412</v>
      </c>
      <c r="D202" s="1506" t="s">
        <v>800</v>
      </c>
      <c r="E202" s="1505">
        <v>35979765000</v>
      </c>
      <c r="F202" s="1722">
        <f>SUM(E202:E203)</f>
        <v>35996528000</v>
      </c>
      <c r="G202" s="1404">
        <v>33872644727.379997</v>
      </c>
      <c r="H202" s="1790">
        <f>G202+G203</f>
        <v>33884146672.379997</v>
      </c>
      <c r="I202" s="1351">
        <v>0</v>
      </c>
      <c r="J202" s="1727">
        <v>0</v>
      </c>
      <c r="K202" s="1350">
        <v>0</v>
      </c>
      <c r="L202" s="1349">
        <v>0</v>
      </c>
    </row>
    <row r="203" spans="1:12" ht="45" customHeight="1" thickBot="1">
      <c r="A203" s="1746"/>
      <c r="B203" s="1748"/>
      <c r="C203" s="1750"/>
      <c r="D203" s="1504" t="s">
        <v>801</v>
      </c>
      <c r="E203" s="1503">
        <v>16763000</v>
      </c>
      <c r="F203" s="1723"/>
      <c r="G203" s="1405">
        <v>11501945</v>
      </c>
      <c r="H203" s="1791"/>
      <c r="I203" s="1335">
        <v>0</v>
      </c>
      <c r="J203" s="1728"/>
      <c r="K203" s="1336">
        <v>0</v>
      </c>
      <c r="L203" s="1340">
        <v>0</v>
      </c>
    </row>
    <row r="204" spans="1:12" ht="45" customHeight="1">
      <c r="A204" s="1690">
        <v>88</v>
      </c>
      <c r="B204" s="1693">
        <v>755</v>
      </c>
      <c r="C204" s="1695" t="s">
        <v>402</v>
      </c>
      <c r="D204" s="1458" t="s">
        <v>756</v>
      </c>
      <c r="E204" s="1457">
        <v>1651000</v>
      </c>
      <c r="F204" s="1673">
        <f>SUM(E204:E206)</f>
        <v>7057000</v>
      </c>
      <c r="G204" s="1398">
        <v>3506136</v>
      </c>
      <c r="H204" s="1704">
        <f>SUM(G204:G206)</f>
        <v>8987113</v>
      </c>
      <c r="I204" s="1407">
        <v>1673532.96</v>
      </c>
      <c r="J204" s="1700">
        <f>SUM(I204:I206)</f>
        <v>3065197.56</v>
      </c>
      <c r="K204" s="1332">
        <f>I204/E204</f>
        <v>1.013648067837674</v>
      </c>
      <c r="L204" s="1331">
        <f>I204/G204</f>
        <v>0.47731547207524178</v>
      </c>
    </row>
    <row r="205" spans="1:12" ht="45" customHeight="1">
      <c r="A205" s="1691"/>
      <c r="B205" s="1694"/>
      <c r="C205" s="1696"/>
      <c r="D205" s="1489" t="s">
        <v>760</v>
      </c>
      <c r="E205" s="1453">
        <v>421000</v>
      </c>
      <c r="F205" s="1675"/>
      <c r="G205" s="1399">
        <v>1126000</v>
      </c>
      <c r="H205" s="1724"/>
      <c r="I205" s="1318">
        <v>87183.239999999991</v>
      </c>
      <c r="J205" s="1730"/>
      <c r="K205" s="1341">
        <f>I205/E205</f>
        <v>0.20708608076009499</v>
      </c>
      <c r="L205" s="1315">
        <f>I205/G205</f>
        <v>7.7427388987566598E-2</v>
      </c>
    </row>
    <row r="206" spans="1:12" ht="45" customHeight="1" thickBot="1">
      <c r="A206" s="1735"/>
      <c r="B206" s="1736"/>
      <c r="C206" s="1737"/>
      <c r="D206" s="1490" t="s">
        <v>759</v>
      </c>
      <c r="E206" s="1483">
        <v>4985000</v>
      </c>
      <c r="F206" s="1676"/>
      <c r="G206" s="1405">
        <v>4354977</v>
      </c>
      <c r="H206" s="1761"/>
      <c r="I206" s="1348">
        <v>1304481.3600000001</v>
      </c>
      <c r="J206" s="1701"/>
      <c r="K206" s="1347">
        <f>I206/E206</f>
        <v>0.26168131594784355</v>
      </c>
      <c r="L206" s="1346">
        <f>I206/G206</f>
        <v>0.29953805955806428</v>
      </c>
    </row>
    <row r="207" spans="1:12" ht="45" customHeight="1">
      <c r="A207" s="1690" t="s">
        <v>802</v>
      </c>
      <c r="B207" s="1460" t="s">
        <v>365</v>
      </c>
      <c r="C207" s="1459" t="s">
        <v>366</v>
      </c>
      <c r="D207" s="1502" t="s">
        <v>778</v>
      </c>
      <c r="E207" s="1457">
        <v>89000</v>
      </c>
      <c r="F207" s="1707">
        <f>E207</f>
        <v>89000</v>
      </c>
      <c r="G207" s="1398">
        <v>89000</v>
      </c>
      <c r="H207" s="1704">
        <f>G207+G208</f>
        <v>4480091</v>
      </c>
      <c r="I207" s="1379">
        <v>0</v>
      </c>
      <c r="J207" s="1702">
        <f>I208</f>
        <v>1367503.97</v>
      </c>
      <c r="K207" s="1324">
        <v>0</v>
      </c>
      <c r="L207" s="1323">
        <v>0</v>
      </c>
    </row>
    <row r="208" spans="1:12" ht="45" customHeight="1" thickBot="1">
      <c r="A208" s="1692"/>
      <c r="B208" s="1496" t="s">
        <v>398</v>
      </c>
      <c r="C208" s="1466" t="s">
        <v>603</v>
      </c>
      <c r="D208" s="1488" t="s">
        <v>756</v>
      </c>
      <c r="E208" s="1449"/>
      <c r="F208" s="1708"/>
      <c r="G208" s="1400">
        <v>4391091</v>
      </c>
      <c r="H208" s="1705"/>
      <c r="I208" s="1409">
        <v>1367503.97</v>
      </c>
      <c r="J208" s="1703"/>
      <c r="K208" s="1320">
        <v>0</v>
      </c>
      <c r="L208" s="1330">
        <f>I208/G208</f>
        <v>0.31142692556360141</v>
      </c>
    </row>
    <row r="209" spans="1:12" ht="45" customHeight="1" thickBot="1">
      <c r="A209" s="1501" t="s">
        <v>854</v>
      </c>
      <c r="B209" s="1500" t="s">
        <v>398</v>
      </c>
      <c r="C209" s="1472" t="s">
        <v>603</v>
      </c>
      <c r="D209" s="1499" t="s">
        <v>756</v>
      </c>
      <c r="E209" s="1470"/>
      <c r="F209" s="1470"/>
      <c r="G209" s="1410">
        <v>6517408</v>
      </c>
      <c r="H209" s="1410">
        <f>G209</f>
        <v>6517408</v>
      </c>
      <c r="I209" s="1345">
        <v>6517406.96</v>
      </c>
      <c r="J209" s="1344">
        <f>I209</f>
        <v>6517406.96</v>
      </c>
      <c r="K209" s="1334">
        <v>0</v>
      </c>
      <c r="L209" s="1343">
        <f>I209/G209</f>
        <v>0.99999984042736012</v>
      </c>
    </row>
    <row r="210" spans="1:12" ht="45" customHeight="1">
      <c r="A210" s="1690" t="s">
        <v>803</v>
      </c>
      <c r="B210" s="1498" t="s">
        <v>361</v>
      </c>
      <c r="C210" s="1497" t="s">
        <v>362</v>
      </c>
      <c r="D210" s="1458" t="s">
        <v>756</v>
      </c>
      <c r="E210" s="1457">
        <v>383000</v>
      </c>
      <c r="F210" s="1673">
        <f>SUM(E210:E213)</f>
        <v>18637000</v>
      </c>
      <c r="G210" s="1398">
        <v>383000</v>
      </c>
      <c r="H210" s="1704">
        <f>SUM(G210:G213)</f>
        <v>19550767</v>
      </c>
      <c r="I210" s="1379">
        <v>0</v>
      </c>
      <c r="J210" s="1686">
        <f>SUM(I210:I213)</f>
        <v>4273197.08</v>
      </c>
      <c r="K210" s="1324">
        <v>0</v>
      </c>
      <c r="L210" s="1323">
        <v>0</v>
      </c>
    </row>
    <row r="211" spans="1:12" ht="45" customHeight="1">
      <c r="A211" s="1691"/>
      <c r="B211" s="1685">
        <v>754</v>
      </c>
      <c r="C211" s="1699" t="s">
        <v>603</v>
      </c>
      <c r="D211" s="1489" t="s">
        <v>756</v>
      </c>
      <c r="E211" s="1453">
        <v>13600000</v>
      </c>
      <c r="F211" s="1675"/>
      <c r="G211" s="1399">
        <v>14513767</v>
      </c>
      <c r="H211" s="1724"/>
      <c r="I211" s="1408">
        <v>2260020.9700000002</v>
      </c>
      <c r="J211" s="1687"/>
      <c r="K211" s="1342">
        <f>I211/E211</f>
        <v>0.16617801250000003</v>
      </c>
      <c r="L211" s="1321">
        <f>I211/G211</f>
        <v>0.15571567119687124</v>
      </c>
    </row>
    <row r="212" spans="1:12" ht="45" customHeight="1">
      <c r="A212" s="1691"/>
      <c r="B212" s="1685"/>
      <c r="C212" s="1715"/>
      <c r="D212" s="1489" t="s">
        <v>763</v>
      </c>
      <c r="E212" s="1453">
        <v>3863000</v>
      </c>
      <c r="F212" s="1675"/>
      <c r="G212" s="1399">
        <v>3863000</v>
      </c>
      <c r="H212" s="1724"/>
      <c r="I212" s="1408">
        <v>2013176.11</v>
      </c>
      <c r="J212" s="1687"/>
      <c r="K212" s="1342">
        <f>I212/E212</f>
        <v>0.52114318146518257</v>
      </c>
      <c r="L212" s="1321">
        <f>I212/G212</f>
        <v>0.52114318146518257</v>
      </c>
    </row>
    <row r="213" spans="1:12" ht="45" customHeight="1" thickBot="1">
      <c r="A213" s="1692"/>
      <c r="B213" s="1496" t="s">
        <v>415</v>
      </c>
      <c r="C213" s="1495" t="s">
        <v>416</v>
      </c>
      <c r="D213" s="1488" t="s">
        <v>756</v>
      </c>
      <c r="E213" s="1449">
        <v>791000</v>
      </c>
      <c r="F213" s="1689"/>
      <c r="G213" s="1400">
        <v>791000</v>
      </c>
      <c r="H213" s="1705"/>
      <c r="I213" s="1380">
        <v>0</v>
      </c>
      <c r="J213" s="1688"/>
      <c r="K213" s="1320">
        <v>0</v>
      </c>
      <c r="L213" s="1319">
        <v>0</v>
      </c>
    </row>
    <row r="214" spans="1:12" ht="45" customHeight="1">
      <c r="A214" s="1714" t="s">
        <v>804</v>
      </c>
      <c r="B214" s="1494">
        <v>750</v>
      </c>
      <c r="C214" s="1493" t="s">
        <v>83</v>
      </c>
      <c r="D214" s="1492" t="s">
        <v>756</v>
      </c>
      <c r="E214" s="1487">
        <v>3632000</v>
      </c>
      <c r="F214" s="1674">
        <f>SUM(E214:E215)</f>
        <v>8643000</v>
      </c>
      <c r="G214" s="1404">
        <v>3632000</v>
      </c>
      <c r="H214" s="1779">
        <f>SUM(G214:G215)</f>
        <v>14185994</v>
      </c>
      <c r="I214" s="1318">
        <v>152254.34</v>
      </c>
      <c r="J214" s="1702">
        <f>SUM(I214:I215)</f>
        <v>1286292.72</v>
      </c>
      <c r="K214" s="1341">
        <f>I214/E214</f>
        <v>4.1920247797356827E-2</v>
      </c>
      <c r="L214" s="1315">
        <f>I214/G214</f>
        <v>4.1920247797356827E-2</v>
      </c>
    </row>
    <row r="215" spans="1:12" ht="45" customHeight="1" thickBot="1">
      <c r="A215" s="1679"/>
      <c r="B215" s="1491">
        <v>754</v>
      </c>
      <c r="C215" s="1485" t="s">
        <v>603</v>
      </c>
      <c r="D215" s="1490" t="s">
        <v>756</v>
      </c>
      <c r="E215" s="1483">
        <v>5011000</v>
      </c>
      <c r="F215" s="1676"/>
      <c r="G215" s="1405">
        <v>10553994</v>
      </c>
      <c r="H215" s="1761"/>
      <c r="I215" s="1409">
        <v>1134038.3799999999</v>
      </c>
      <c r="J215" s="1794"/>
      <c r="K215" s="1341">
        <f>I215/E215</f>
        <v>0.22630979445220512</v>
      </c>
      <c r="L215" s="1330">
        <f>I215/G215</f>
        <v>0.10745111092539941</v>
      </c>
    </row>
    <row r="216" spans="1:12" ht="45" customHeight="1">
      <c r="A216" s="1677" t="s">
        <v>805</v>
      </c>
      <c r="B216" s="1681">
        <v>754</v>
      </c>
      <c r="C216" s="1683" t="s">
        <v>603</v>
      </c>
      <c r="D216" s="1458" t="s">
        <v>756</v>
      </c>
      <c r="E216" s="1457"/>
      <c r="F216" s="1673">
        <f>SUM(E216:E217)</f>
        <v>21000</v>
      </c>
      <c r="G216" s="1398">
        <v>17117084</v>
      </c>
      <c r="H216" s="1704">
        <f>SUM(G216:G217)</f>
        <v>23380421</v>
      </c>
      <c r="I216" s="1407">
        <v>353692.65</v>
      </c>
      <c r="J216" s="1706">
        <f>SUM(I216:I217)</f>
        <v>6599822.2599999998</v>
      </c>
      <c r="K216" s="1324">
        <v>0</v>
      </c>
      <c r="L216" s="1315">
        <f>I216/G216</f>
        <v>2.0663136898784865E-2</v>
      </c>
    </row>
    <row r="217" spans="1:12" ht="45" customHeight="1" thickBot="1">
      <c r="A217" s="1680"/>
      <c r="B217" s="1682"/>
      <c r="C217" s="1684"/>
      <c r="D217" s="1488" t="s">
        <v>765</v>
      </c>
      <c r="E217" s="1449">
        <v>21000</v>
      </c>
      <c r="F217" s="1689"/>
      <c r="G217" s="1400">
        <v>6263337</v>
      </c>
      <c r="H217" s="1705"/>
      <c r="I217" s="1395">
        <v>6246129.6099999994</v>
      </c>
      <c r="J217" s="1703"/>
      <c r="K217" s="1339">
        <f>I217/E217</f>
        <v>297.4347433333333</v>
      </c>
      <c r="L217" s="1330">
        <f>I217/G217</f>
        <v>0.9972526801607513</v>
      </c>
    </row>
    <row r="218" spans="1:12" ht="45" customHeight="1">
      <c r="A218" s="1677" t="s">
        <v>806</v>
      </c>
      <c r="B218" s="1460" t="s">
        <v>365</v>
      </c>
      <c r="C218" s="1459" t="s">
        <v>366</v>
      </c>
      <c r="D218" s="1458" t="s">
        <v>778</v>
      </c>
      <c r="E218" s="1457">
        <v>70000</v>
      </c>
      <c r="F218" s="1709">
        <f>SUM(E218:E222)</f>
        <v>1636000</v>
      </c>
      <c r="G218" s="1398">
        <v>645198</v>
      </c>
      <c r="H218" s="1704">
        <f>SUM(G218:G222)</f>
        <v>7557170</v>
      </c>
      <c r="I218" s="1379">
        <v>0</v>
      </c>
      <c r="J218" s="1782">
        <f>SUM(I218:I222)</f>
        <v>5219320.4800000004</v>
      </c>
      <c r="K218" s="1324">
        <v>0</v>
      </c>
      <c r="L218" s="1323">
        <v>0</v>
      </c>
    </row>
    <row r="219" spans="1:12" ht="45" customHeight="1">
      <c r="A219" s="1678"/>
      <c r="B219" s="1685">
        <v>750</v>
      </c>
      <c r="C219" s="1699" t="s">
        <v>83</v>
      </c>
      <c r="D219" s="1454" t="s">
        <v>756</v>
      </c>
      <c r="E219" s="1453">
        <v>1566000</v>
      </c>
      <c r="F219" s="1710"/>
      <c r="G219" s="1399">
        <v>1422000</v>
      </c>
      <c r="H219" s="1724"/>
      <c r="I219" s="1338">
        <v>0</v>
      </c>
      <c r="J219" s="1783"/>
      <c r="K219" s="1322">
        <v>0</v>
      </c>
      <c r="L219" s="1337">
        <v>0</v>
      </c>
    </row>
    <row r="220" spans="1:12" ht="45" customHeight="1">
      <c r="A220" s="1678"/>
      <c r="B220" s="1685"/>
      <c r="C220" s="1699"/>
      <c r="D220" s="1489" t="s">
        <v>766</v>
      </c>
      <c r="E220" s="1453"/>
      <c r="F220" s="1710"/>
      <c r="G220" s="1399">
        <v>353711</v>
      </c>
      <c r="H220" s="1724"/>
      <c r="I220" s="1399">
        <v>225232.65999999997</v>
      </c>
      <c r="J220" s="1783"/>
      <c r="K220" s="1322">
        <v>0</v>
      </c>
      <c r="L220" s="1315">
        <f>I220/G220</f>
        <v>0.63677030117808031</v>
      </c>
    </row>
    <row r="221" spans="1:12" ht="45" customHeight="1">
      <c r="A221" s="1679"/>
      <c r="B221" s="1716">
        <v>754</v>
      </c>
      <c r="C221" s="1718" t="s">
        <v>603</v>
      </c>
      <c r="D221" s="1454" t="s">
        <v>756</v>
      </c>
      <c r="E221" s="1483"/>
      <c r="F221" s="1710"/>
      <c r="G221" s="1399">
        <v>1487732</v>
      </c>
      <c r="H221" s="1761"/>
      <c r="I221" s="1399">
        <v>1466481.03</v>
      </c>
      <c r="J221" s="1792"/>
      <c r="K221" s="1322">
        <v>0</v>
      </c>
      <c r="L221" s="1315">
        <f>I221/G221</f>
        <v>0.98571586145891865</v>
      </c>
    </row>
    <row r="222" spans="1:12" ht="45" customHeight="1" thickBot="1">
      <c r="A222" s="1680"/>
      <c r="B222" s="1717"/>
      <c r="C222" s="1744"/>
      <c r="D222" s="1488" t="s">
        <v>766</v>
      </c>
      <c r="E222" s="1449"/>
      <c r="F222" s="1711"/>
      <c r="G222" s="1400">
        <v>3648529</v>
      </c>
      <c r="H222" s="1705"/>
      <c r="I222" s="1400">
        <v>3527606.79</v>
      </c>
      <c r="J222" s="1784"/>
      <c r="K222" s="1320">
        <v>0</v>
      </c>
      <c r="L222" s="1394">
        <f>I222/G222</f>
        <v>0.96685727042323089</v>
      </c>
    </row>
    <row r="223" spans="1:12" ht="45" customHeight="1">
      <c r="A223" s="1669" t="s">
        <v>807</v>
      </c>
      <c r="B223" s="1460" t="s">
        <v>365</v>
      </c>
      <c r="C223" s="1459" t="s">
        <v>366</v>
      </c>
      <c r="D223" s="1458" t="s">
        <v>778</v>
      </c>
      <c r="E223" s="1457">
        <v>162000</v>
      </c>
      <c r="F223" s="1673">
        <f>SUM(E223:E226)</f>
        <v>3819000</v>
      </c>
      <c r="G223" s="1398">
        <v>162000</v>
      </c>
      <c r="H223" s="1704">
        <f>SUM(G223:G226)</f>
        <v>13830255</v>
      </c>
      <c r="I223" s="1379">
        <v>0</v>
      </c>
      <c r="J223" s="1700">
        <f>SUM(I223:I226)</f>
        <v>9944430.5</v>
      </c>
      <c r="K223" s="1326">
        <v>0</v>
      </c>
      <c r="L223" s="1325">
        <v>0</v>
      </c>
    </row>
    <row r="224" spans="1:12" ht="45" customHeight="1">
      <c r="A224" s="1670"/>
      <c r="B224" s="1716">
        <v>750</v>
      </c>
      <c r="C224" s="1718" t="s">
        <v>83</v>
      </c>
      <c r="D224" s="1484" t="s">
        <v>756</v>
      </c>
      <c r="E224" s="1487"/>
      <c r="F224" s="1674"/>
      <c r="G224" s="1399">
        <v>49054</v>
      </c>
      <c r="H224" s="1779"/>
      <c r="I224" s="1338">
        <v>0</v>
      </c>
      <c r="J224" s="1780"/>
      <c r="K224" s="1322">
        <v>0</v>
      </c>
      <c r="L224" s="1337">
        <v>0</v>
      </c>
    </row>
    <row r="225" spans="1:12" ht="45" customHeight="1">
      <c r="A225" s="1671"/>
      <c r="B225" s="1734"/>
      <c r="C225" s="1719"/>
      <c r="D225" s="1454" t="s">
        <v>760</v>
      </c>
      <c r="E225" s="1453">
        <v>3657000</v>
      </c>
      <c r="F225" s="1675"/>
      <c r="G225" s="1399">
        <v>3657000</v>
      </c>
      <c r="H225" s="1724"/>
      <c r="I225" s="1338">
        <v>0</v>
      </c>
      <c r="J225" s="1730"/>
      <c r="K225" s="1322">
        <v>0</v>
      </c>
      <c r="L225" s="1337">
        <v>0</v>
      </c>
    </row>
    <row r="226" spans="1:12" ht="45" customHeight="1" thickBot="1">
      <c r="A226" s="1672"/>
      <c r="B226" s="1486">
        <v>754</v>
      </c>
      <c r="C226" s="1485" t="s">
        <v>603</v>
      </c>
      <c r="D226" s="1484" t="s">
        <v>756</v>
      </c>
      <c r="E226" s="1483"/>
      <c r="F226" s="1676"/>
      <c r="G226" s="1405">
        <v>9962201</v>
      </c>
      <c r="H226" s="1761"/>
      <c r="I226" s="1405">
        <v>9944430.5</v>
      </c>
      <c r="J226" s="1729"/>
      <c r="K226" s="1336">
        <v>0</v>
      </c>
      <c r="L226" s="1482">
        <f t="shared" ref="L226:L234" si="17">I226/G226</f>
        <v>0.99821620744251194</v>
      </c>
    </row>
    <row r="227" spans="1:12" ht="45" customHeight="1">
      <c r="A227" s="1740" t="s">
        <v>808</v>
      </c>
      <c r="B227" s="1468">
        <v>754</v>
      </c>
      <c r="C227" s="1481" t="s">
        <v>603</v>
      </c>
      <c r="D227" s="1480" t="s">
        <v>756</v>
      </c>
      <c r="E227" s="1457"/>
      <c r="F227" s="1712">
        <f>E228+E227</f>
        <v>119000</v>
      </c>
      <c r="G227" s="1398">
        <v>6100504</v>
      </c>
      <c r="H227" s="1704">
        <f>SUM(G227:G228)</f>
        <v>6219504</v>
      </c>
      <c r="I227" s="1398">
        <v>6100503.3799999999</v>
      </c>
      <c r="J227" s="1700">
        <f>SUM(I227:I228)</f>
        <v>6185205.8799999999</v>
      </c>
      <c r="K227" s="1324">
        <v>0</v>
      </c>
      <c r="L227" s="1479">
        <f t="shared" si="17"/>
        <v>0.99999989836905279</v>
      </c>
    </row>
    <row r="228" spans="1:12" ht="45" customHeight="1" thickBot="1">
      <c r="A228" s="1726"/>
      <c r="B228" s="1478">
        <v>921</v>
      </c>
      <c r="C228" s="1477" t="s">
        <v>609</v>
      </c>
      <c r="D228" s="1476" t="s">
        <v>768</v>
      </c>
      <c r="E228" s="1449">
        <v>119000</v>
      </c>
      <c r="F228" s="1713"/>
      <c r="G228" s="1400">
        <v>119000</v>
      </c>
      <c r="H228" s="1705"/>
      <c r="I228" s="1409">
        <v>84702.5</v>
      </c>
      <c r="J228" s="1701"/>
      <c r="K228" s="1475">
        <f>I228/E228</f>
        <v>0.71178571428571424</v>
      </c>
      <c r="L228" s="1469">
        <f t="shared" si="17"/>
        <v>0.71178571428571424</v>
      </c>
    </row>
    <row r="229" spans="1:12" ht="45" customHeight="1" thickBot="1">
      <c r="A229" s="1474" t="s">
        <v>883</v>
      </c>
      <c r="B229" s="1473">
        <v>754</v>
      </c>
      <c r="C229" s="1472" t="s">
        <v>603</v>
      </c>
      <c r="D229" s="1471" t="s">
        <v>756</v>
      </c>
      <c r="E229" s="1470"/>
      <c r="F229" s="1406"/>
      <c r="G229" s="1410">
        <v>5409068</v>
      </c>
      <c r="H229" s="1410">
        <f>SUM(G229)</f>
        <v>5409068</v>
      </c>
      <c r="I229" s="1409">
        <v>1346253.97</v>
      </c>
      <c r="J229" s="1344">
        <f>I229</f>
        <v>1346253.97</v>
      </c>
      <c r="K229" s="1334">
        <v>0</v>
      </c>
      <c r="L229" s="1469">
        <f t="shared" si="17"/>
        <v>0.2488883426867623</v>
      </c>
    </row>
    <row r="230" spans="1:12" ht="45" customHeight="1">
      <c r="A230" s="1740" t="s">
        <v>809</v>
      </c>
      <c r="B230" s="1468">
        <v>750</v>
      </c>
      <c r="C230" s="1467" t="s">
        <v>83</v>
      </c>
      <c r="D230" s="1458" t="s">
        <v>760</v>
      </c>
      <c r="E230" s="1457">
        <v>183000</v>
      </c>
      <c r="F230" s="1673">
        <f>SUM(E230:E231)</f>
        <v>183000</v>
      </c>
      <c r="G230" s="1398">
        <v>199945</v>
      </c>
      <c r="H230" s="1704">
        <f>SUM(G230:G231)</f>
        <v>5323952</v>
      </c>
      <c r="I230" s="1407">
        <v>101772.23000000001</v>
      </c>
      <c r="J230" s="1704">
        <f>SUM(I230:I231)</f>
        <v>2128327.61</v>
      </c>
      <c r="K230" s="1332">
        <f>I230/E230</f>
        <v>0.55613240437158473</v>
      </c>
      <c r="L230" s="1331">
        <f t="shared" si="17"/>
        <v>0.50900112530946018</v>
      </c>
    </row>
    <row r="231" spans="1:12" ht="45" customHeight="1" thickBot="1">
      <c r="A231" s="1726"/>
      <c r="B231" s="1452">
        <v>754</v>
      </c>
      <c r="C231" s="1466" t="s">
        <v>603</v>
      </c>
      <c r="D231" s="1450" t="s">
        <v>756</v>
      </c>
      <c r="E231" s="1449"/>
      <c r="F231" s="1689"/>
      <c r="G231" s="1400">
        <v>5124007</v>
      </c>
      <c r="H231" s="1705"/>
      <c r="I231" s="1409">
        <v>2026555.38</v>
      </c>
      <c r="J231" s="1705"/>
      <c r="K231" s="1320">
        <v>0</v>
      </c>
      <c r="L231" s="1330">
        <f t="shared" si="17"/>
        <v>0.39550207093784218</v>
      </c>
    </row>
    <row r="232" spans="1:12" ht="45" customHeight="1" thickBot="1">
      <c r="A232" s="1443" t="s">
        <v>882</v>
      </c>
      <c r="B232" s="1442">
        <v>754</v>
      </c>
      <c r="C232" s="1441" t="s">
        <v>603</v>
      </c>
      <c r="D232" s="1440" t="s">
        <v>756</v>
      </c>
      <c r="E232" s="1439"/>
      <c r="F232" s="1439"/>
      <c r="G232" s="1254">
        <v>4580327</v>
      </c>
      <c r="H232" s="1254">
        <f>SUM(G232)</f>
        <v>4580327</v>
      </c>
      <c r="I232" s="1409">
        <v>4537825.47</v>
      </c>
      <c r="J232" s="1313">
        <f>I232</f>
        <v>4537825.47</v>
      </c>
      <c r="K232" s="1312">
        <v>0</v>
      </c>
      <c r="L232" s="1330">
        <f t="shared" si="17"/>
        <v>0.99072085246315378</v>
      </c>
    </row>
    <row r="233" spans="1:12" ht="45" customHeight="1" thickBot="1">
      <c r="A233" s="1443" t="s">
        <v>881</v>
      </c>
      <c r="B233" s="1442">
        <v>754</v>
      </c>
      <c r="C233" s="1441" t="s">
        <v>603</v>
      </c>
      <c r="D233" s="1440" t="s">
        <v>756</v>
      </c>
      <c r="E233" s="1439"/>
      <c r="F233" s="1439"/>
      <c r="G233" s="1254">
        <v>4385758</v>
      </c>
      <c r="H233" s="1254">
        <f>SUM(G233)</f>
        <v>4385758</v>
      </c>
      <c r="I233" s="1409">
        <v>1288306.92</v>
      </c>
      <c r="J233" s="1313">
        <f>I233</f>
        <v>1288306.92</v>
      </c>
      <c r="K233" s="1312">
        <v>0</v>
      </c>
      <c r="L233" s="1330">
        <f t="shared" si="17"/>
        <v>0.29374783560789264</v>
      </c>
    </row>
    <row r="234" spans="1:12" ht="45" customHeight="1" thickBot="1">
      <c r="A234" s="1465" t="s">
        <v>880</v>
      </c>
      <c r="B234" s="1464">
        <v>754</v>
      </c>
      <c r="C234" s="1463" t="s">
        <v>603</v>
      </c>
      <c r="D234" s="1462" t="s">
        <v>756</v>
      </c>
      <c r="E234" s="1461"/>
      <c r="F234" s="1461"/>
      <c r="G234" s="1327">
        <v>5773613</v>
      </c>
      <c r="H234" s="1327">
        <f>SUM(G234)</f>
        <v>5773613</v>
      </c>
      <c r="I234" s="1409">
        <v>1204776.9099999999</v>
      </c>
      <c r="J234" s="1344">
        <f>I234</f>
        <v>1204776.9099999999</v>
      </c>
      <c r="K234" s="1326">
        <v>0</v>
      </c>
      <c r="L234" s="1330">
        <f t="shared" si="17"/>
        <v>0.20866949516706434</v>
      </c>
    </row>
    <row r="235" spans="1:12" ht="45" customHeight="1">
      <c r="A235" s="1731" t="s">
        <v>810</v>
      </c>
      <c r="B235" s="1460" t="s">
        <v>365</v>
      </c>
      <c r="C235" s="1459" t="s">
        <v>366</v>
      </c>
      <c r="D235" s="1458" t="s">
        <v>778</v>
      </c>
      <c r="E235" s="1457">
        <v>63000</v>
      </c>
      <c r="F235" s="1673">
        <f>SUM(E235:E237)</f>
        <v>1324000</v>
      </c>
      <c r="G235" s="1398">
        <v>63000</v>
      </c>
      <c r="H235" s="1704">
        <f>SUM(G235:G237)</f>
        <v>4573489</v>
      </c>
      <c r="I235" s="1379">
        <v>0</v>
      </c>
      <c r="J235" s="1782">
        <f>SUM(I235:I237)</f>
        <v>3206987.61</v>
      </c>
      <c r="K235" s="1324">
        <v>0</v>
      </c>
      <c r="L235" s="1323">
        <v>0</v>
      </c>
    </row>
    <row r="236" spans="1:12" ht="45" customHeight="1">
      <c r="A236" s="1732"/>
      <c r="B236" s="1456">
        <v>754</v>
      </c>
      <c r="C236" s="1455" t="s">
        <v>603</v>
      </c>
      <c r="D236" s="1454" t="s">
        <v>756</v>
      </c>
      <c r="E236" s="1453"/>
      <c r="F236" s="1675"/>
      <c r="G236" s="1399">
        <v>3249489</v>
      </c>
      <c r="H236" s="1724"/>
      <c r="I236" s="1408">
        <v>3206987.61</v>
      </c>
      <c r="J236" s="1783"/>
      <c r="K236" s="1322">
        <v>0</v>
      </c>
      <c r="L236" s="1321">
        <f>I236/G236</f>
        <v>0.98692059274550548</v>
      </c>
    </row>
    <row r="237" spans="1:12" ht="46.5" customHeight="1" thickBot="1">
      <c r="A237" s="1733"/>
      <c r="B237" s="1452">
        <v>900</v>
      </c>
      <c r="C237" s="1451" t="s">
        <v>608</v>
      </c>
      <c r="D237" s="1450" t="s">
        <v>756</v>
      </c>
      <c r="E237" s="1449">
        <v>1261000</v>
      </c>
      <c r="F237" s="1689"/>
      <c r="G237" s="1400">
        <v>1261000</v>
      </c>
      <c r="H237" s="1705"/>
      <c r="I237" s="1380">
        <v>0</v>
      </c>
      <c r="J237" s="1784"/>
      <c r="K237" s="1320">
        <v>0</v>
      </c>
      <c r="L237" s="1319">
        <v>0</v>
      </c>
    </row>
    <row r="238" spans="1:12" ht="46.5" customHeight="1" thickBot="1">
      <c r="A238" s="1448" t="s">
        <v>855</v>
      </c>
      <c r="B238" s="1447">
        <v>754</v>
      </c>
      <c r="C238" s="1446" t="s">
        <v>603</v>
      </c>
      <c r="D238" s="1445" t="s">
        <v>756</v>
      </c>
      <c r="E238" s="1444"/>
      <c r="F238" s="1444"/>
      <c r="G238" s="1411">
        <v>6378126</v>
      </c>
      <c r="H238" s="1411">
        <f>G238</f>
        <v>6378126</v>
      </c>
      <c r="I238" s="1318">
        <v>3323174.45</v>
      </c>
      <c r="J238" s="1317">
        <f>I238</f>
        <v>3323174.45</v>
      </c>
      <c r="K238" s="1316">
        <v>0</v>
      </c>
      <c r="L238" s="1315">
        <f>I238/G238</f>
        <v>0.52102677965283217</v>
      </c>
    </row>
    <row r="239" spans="1:12" ht="46.5" customHeight="1" thickBot="1">
      <c r="A239" s="1443" t="s">
        <v>856</v>
      </c>
      <c r="B239" s="1442">
        <v>754</v>
      </c>
      <c r="C239" s="1441" t="s">
        <v>603</v>
      </c>
      <c r="D239" s="1440" t="s">
        <v>756</v>
      </c>
      <c r="E239" s="1439"/>
      <c r="F239" s="1439"/>
      <c r="G239" s="1254">
        <v>6503366</v>
      </c>
      <c r="H239" s="1254">
        <f>G239</f>
        <v>6503366</v>
      </c>
      <c r="I239" s="1314">
        <v>6503365.4699999997</v>
      </c>
      <c r="J239" s="1313">
        <f>I239</f>
        <v>6503365.4699999997</v>
      </c>
      <c r="K239" s="1312">
        <v>0</v>
      </c>
      <c r="L239" s="1311">
        <f>I239/G239</f>
        <v>0.99999991850374093</v>
      </c>
    </row>
    <row r="240" spans="1:12" ht="45" customHeight="1" thickBot="1">
      <c r="A240" s="1438"/>
      <c r="B240" s="1437"/>
      <c r="C240" s="1436"/>
      <c r="D240" s="1435" t="s">
        <v>811</v>
      </c>
      <c r="E240" s="1434">
        <f>SUM(E18:E238)</f>
        <v>85281687000</v>
      </c>
      <c r="F240" s="1433">
        <f>SUM(F18:F238)</f>
        <v>85281687000</v>
      </c>
      <c r="G240" s="1432">
        <f>SUM(G7:G239)</f>
        <v>85281687000</v>
      </c>
      <c r="H240" s="1432">
        <f>SUM(H7:H239)</f>
        <v>85281687000</v>
      </c>
      <c r="I240" s="1432">
        <f>SUM(I7:I239)</f>
        <v>30833138887.570019</v>
      </c>
      <c r="J240" s="1432">
        <f>SUM(J7:J239)</f>
        <v>30833138887.570015</v>
      </c>
      <c r="K240" s="1310">
        <f>I240/E240</f>
        <v>0.36154466418529008</v>
      </c>
      <c r="L240" s="1309">
        <f>I240/G240</f>
        <v>0.36154466418529008</v>
      </c>
    </row>
    <row r="242" spans="8:13" ht="37.5" customHeight="1">
      <c r="H242" s="1307">
        <f>G240-H240</f>
        <v>0</v>
      </c>
    </row>
    <row r="245" spans="8:13" ht="37.5" customHeight="1">
      <c r="M245" s="1431"/>
    </row>
    <row r="246" spans="8:13" ht="37.5" customHeight="1">
      <c r="M246" s="1431"/>
    </row>
  </sheetData>
  <mergeCells count="221">
    <mergeCell ref="B160:B168"/>
    <mergeCell ref="A170:A172"/>
    <mergeCell ref="A159:A169"/>
    <mergeCell ref="A142:A158"/>
    <mergeCell ref="B151:B158"/>
    <mergeCell ref="A136:A140"/>
    <mergeCell ref="B136:B140"/>
    <mergeCell ref="C46:C48"/>
    <mergeCell ref="C55:C57"/>
    <mergeCell ref="C51:C54"/>
    <mergeCell ref="F136:F140"/>
    <mergeCell ref="H170:H172"/>
    <mergeCell ref="H173:H180"/>
    <mergeCell ref="H199:H200"/>
    <mergeCell ref="F195:F196"/>
    <mergeCell ref="H181:H183"/>
    <mergeCell ref="A49:A50"/>
    <mergeCell ref="F49:F50"/>
    <mergeCell ref="H49:H50"/>
    <mergeCell ref="F51:F57"/>
    <mergeCell ref="F80:F94"/>
    <mergeCell ref="C136:C140"/>
    <mergeCell ref="B62:B79"/>
    <mergeCell ref="A59:A79"/>
    <mergeCell ref="B59:B61"/>
    <mergeCell ref="B55:B57"/>
    <mergeCell ref="A51:A57"/>
    <mergeCell ref="B51:B54"/>
    <mergeCell ref="B132:B135"/>
    <mergeCell ref="A181:A183"/>
    <mergeCell ref="F59:F79"/>
    <mergeCell ref="A173:A180"/>
    <mergeCell ref="B173:B174"/>
    <mergeCell ref="B175:B180"/>
    <mergeCell ref="H80:H94"/>
    <mergeCell ref="J223:J226"/>
    <mergeCell ref="J218:J222"/>
    <mergeCell ref="B40:B41"/>
    <mergeCell ref="C40:C41"/>
    <mergeCell ref="A40:A48"/>
    <mergeCell ref="F40:F48"/>
    <mergeCell ref="H40:H48"/>
    <mergeCell ref="A197:A198"/>
    <mergeCell ref="B197:B198"/>
    <mergeCell ref="H216:H217"/>
    <mergeCell ref="B104:B107"/>
    <mergeCell ref="C104:C107"/>
    <mergeCell ref="B143:B145"/>
    <mergeCell ref="B108:B125"/>
    <mergeCell ref="B211:B212"/>
    <mergeCell ref="C108:C125"/>
    <mergeCell ref="C143:C145"/>
    <mergeCell ref="C160:C168"/>
    <mergeCell ref="B146:B150"/>
    <mergeCell ref="C146:C150"/>
    <mergeCell ref="H184:H185"/>
    <mergeCell ref="J214:J215"/>
    <mergeCell ref="F184:F185"/>
    <mergeCell ref="H59:H79"/>
    <mergeCell ref="B81:B94"/>
    <mergeCell ref="C81:C94"/>
    <mergeCell ref="H235:H237"/>
    <mergeCell ref="H186:H188"/>
    <mergeCell ref="H189:H193"/>
    <mergeCell ref="H195:H196"/>
    <mergeCell ref="H202:H203"/>
    <mergeCell ref="H218:H222"/>
    <mergeCell ref="H223:H226"/>
    <mergeCell ref="H230:H231"/>
    <mergeCell ref="H227:H228"/>
    <mergeCell ref="H207:H208"/>
    <mergeCell ref="H214:H215"/>
    <mergeCell ref="F173:F180"/>
    <mergeCell ref="C62:C79"/>
    <mergeCell ref="C59:C61"/>
    <mergeCell ref="F130:F135"/>
    <mergeCell ref="C132:C135"/>
    <mergeCell ref="F170:F172"/>
    <mergeCell ref="F159:F169"/>
    <mergeCell ref="F142:F158"/>
    <mergeCell ref="C173:C174"/>
    <mergeCell ref="C151:C158"/>
    <mergeCell ref="J235:J237"/>
    <mergeCell ref="H204:H206"/>
    <mergeCell ref="H130:H135"/>
    <mergeCell ref="H136:H140"/>
    <mergeCell ref="H159:H169"/>
    <mergeCell ref="J80:J94"/>
    <mergeCell ref="C191:C193"/>
    <mergeCell ref="J204:J206"/>
    <mergeCell ref="A96:A129"/>
    <mergeCell ref="B96:B101"/>
    <mergeCell ref="C96:C101"/>
    <mergeCell ref="F96:F129"/>
    <mergeCell ref="J96:J129"/>
    <mergeCell ref="F186:F188"/>
    <mergeCell ref="A130:A135"/>
    <mergeCell ref="B130:B131"/>
    <mergeCell ref="C130:C131"/>
    <mergeCell ref="A80:A94"/>
    <mergeCell ref="H142:H158"/>
    <mergeCell ref="C175:C180"/>
    <mergeCell ref="H96:H129"/>
    <mergeCell ref="J199:J200"/>
    <mergeCell ref="J186:J188"/>
    <mergeCell ref="J159:J169"/>
    <mergeCell ref="J136:J140"/>
    <mergeCell ref="J142:J158"/>
    <mergeCell ref="J130:J135"/>
    <mergeCell ref="J181:J183"/>
    <mergeCell ref="J59:J79"/>
    <mergeCell ref="J170:J172"/>
    <mergeCell ref="J40:J48"/>
    <mergeCell ref="J51:J57"/>
    <mergeCell ref="J173:J180"/>
    <mergeCell ref="J49:J50"/>
    <mergeCell ref="H20:H21"/>
    <mergeCell ref="H22:H24"/>
    <mergeCell ref="H25:H30"/>
    <mergeCell ref="J20:J21"/>
    <mergeCell ref="H51:H57"/>
    <mergeCell ref="A4:A5"/>
    <mergeCell ref="A2:L2"/>
    <mergeCell ref="K3:L3"/>
    <mergeCell ref="E4:F4"/>
    <mergeCell ref="G4:H4"/>
    <mergeCell ref="I4:J4"/>
    <mergeCell ref="K4:L4"/>
    <mergeCell ref="D4:D5"/>
    <mergeCell ref="B4:C5"/>
    <mergeCell ref="H31:H39"/>
    <mergeCell ref="J22:J24"/>
    <mergeCell ref="J31:J39"/>
    <mergeCell ref="J25:J30"/>
    <mergeCell ref="B25:B26"/>
    <mergeCell ref="C25:C26"/>
    <mergeCell ref="B42:B45"/>
    <mergeCell ref="C42:C45"/>
    <mergeCell ref="A25:A30"/>
    <mergeCell ref="B46:B48"/>
    <mergeCell ref="A20:A21"/>
    <mergeCell ref="F20:F21"/>
    <mergeCell ref="A22:A24"/>
    <mergeCell ref="B22:B24"/>
    <mergeCell ref="C22:C24"/>
    <mergeCell ref="F22:F24"/>
    <mergeCell ref="B28:B30"/>
    <mergeCell ref="C28:C30"/>
    <mergeCell ref="B31:B35"/>
    <mergeCell ref="C31:C35"/>
    <mergeCell ref="F31:F39"/>
    <mergeCell ref="C36:C38"/>
    <mergeCell ref="F25:F30"/>
    <mergeCell ref="A31:A39"/>
    <mergeCell ref="B36:B38"/>
    <mergeCell ref="A235:A237"/>
    <mergeCell ref="A186:A188"/>
    <mergeCell ref="B186:B188"/>
    <mergeCell ref="B224:B225"/>
    <mergeCell ref="F197:F198"/>
    <mergeCell ref="F235:F237"/>
    <mergeCell ref="A204:A206"/>
    <mergeCell ref="B204:B206"/>
    <mergeCell ref="C204:C206"/>
    <mergeCell ref="F204:F206"/>
    <mergeCell ref="B199:B200"/>
    <mergeCell ref="A195:A196"/>
    <mergeCell ref="C199:C200"/>
    <mergeCell ref="A227:A228"/>
    <mergeCell ref="A230:A231"/>
    <mergeCell ref="C219:C220"/>
    <mergeCell ref="F210:F213"/>
    <mergeCell ref="C221:C222"/>
    <mergeCell ref="A202:A203"/>
    <mergeCell ref="B202:B203"/>
    <mergeCell ref="A210:A213"/>
    <mergeCell ref="A216:A217"/>
    <mergeCell ref="C202:C203"/>
    <mergeCell ref="A207:A208"/>
    <mergeCell ref="J230:J231"/>
    <mergeCell ref="F230:F231"/>
    <mergeCell ref="J216:J217"/>
    <mergeCell ref="F207:F208"/>
    <mergeCell ref="J227:J228"/>
    <mergeCell ref="F218:F222"/>
    <mergeCell ref="F227:F228"/>
    <mergeCell ref="F216:F217"/>
    <mergeCell ref="A184:A185"/>
    <mergeCell ref="B184:B185"/>
    <mergeCell ref="A214:A215"/>
    <mergeCell ref="C211:C212"/>
    <mergeCell ref="B221:B222"/>
    <mergeCell ref="C224:C225"/>
    <mergeCell ref="F199:F200"/>
    <mergeCell ref="F202:F203"/>
    <mergeCell ref="H210:H213"/>
    <mergeCell ref="A199:A200"/>
    <mergeCell ref="J202:J203"/>
    <mergeCell ref="J195:J196"/>
    <mergeCell ref="C197:C198"/>
    <mergeCell ref="J189:J193"/>
    <mergeCell ref="J184:J185"/>
    <mergeCell ref="H197:H198"/>
    <mergeCell ref="A223:A226"/>
    <mergeCell ref="F223:F226"/>
    <mergeCell ref="A218:A222"/>
    <mergeCell ref="F214:F215"/>
    <mergeCell ref="B216:B217"/>
    <mergeCell ref="C216:C217"/>
    <mergeCell ref="B219:B220"/>
    <mergeCell ref="J210:J213"/>
    <mergeCell ref="F181:F183"/>
    <mergeCell ref="A189:A193"/>
    <mergeCell ref="B189:B190"/>
    <mergeCell ref="C189:C190"/>
    <mergeCell ref="F189:F193"/>
    <mergeCell ref="B191:B193"/>
    <mergeCell ref="C184:C185"/>
    <mergeCell ref="C186:C188"/>
    <mergeCell ref="J197:J198"/>
    <mergeCell ref="J207:J208"/>
  </mergeCells>
  <printOptions horizontalCentered="1"/>
  <pageMargins left="0.9055118110236221" right="0.9055118110236221" top="1.1023622047244095" bottom="0.59055118110236227" header="0.59055118110236227" footer="0.31496062992125984"/>
  <pageSetup paperSize="9" scale="35" firstPageNumber="66" orientation="landscape" useFirstPageNumber="1" r:id="rId1"/>
  <headerFooter alignWithMargins="0">
    <oddHeader>&amp;C&amp;"Arial CE,Pogrubiony"&amp;19- &amp;P -</oddHeader>
  </headerFooter>
  <rowBreaks count="11" manualBreakCount="11">
    <brk id="19" max="11" man="1"/>
    <brk id="39" max="11" man="1"/>
    <brk id="58" max="11" man="1"/>
    <brk id="75" max="11" man="1"/>
    <brk id="94" max="11" man="1"/>
    <brk id="118" max="11" man="1"/>
    <brk id="140" max="11" man="1"/>
    <brk id="158" max="11" man="1"/>
    <brk id="180" max="11" man="1"/>
    <brk id="200" max="11" man="1"/>
    <brk id="222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pageSetUpPr fitToPage="1"/>
  </sheetPr>
  <dimension ref="A1:N115"/>
  <sheetViews>
    <sheetView showGridLines="0" zoomScale="80" zoomScaleNormal="80" zoomScaleSheetLayoutView="55" workbookViewId="0">
      <selection activeCell="G17" sqref="G17"/>
    </sheetView>
  </sheetViews>
  <sheetFormatPr defaultRowHeight="14.25"/>
  <cols>
    <col min="1" max="2" width="14" style="1111" customWidth="1"/>
    <col min="3" max="3" width="76" style="1111" customWidth="1"/>
    <col min="4" max="4" width="14.85546875" style="1112" bestFit="1" customWidth="1"/>
    <col min="5" max="5" width="16.140625" style="1112" customWidth="1"/>
    <col min="6" max="12" width="14.42578125" style="1113" customWidth="1"/>
    <col min="13" max="13" width="15.85546875" style="1113" customWidth="1"/>
    <col min="14" max="16384" width="9.140625" style="1112"/>
  </cols>
  <sheetData>
    <row r="1" spans="1:13" s="1262" customFormat="1" ht="16.5">
      <c r="A1" s="1075" t="s">
        <v>815</v>
      </c>
      <c r="B1" s="1256"/>
      <c r="C1" s="1257"/>
      <c r="D1" s="1258"/>
      <c r="E1" s="1259"/>
      <c r="F1" s="1259"/>
      <c r="G1" s="1260"/>
      <c r="H1" s="1260"/>
      <c r="I1" s="1260"/>
      <c r="J1" s="1260"/>
      <c r="K1" s="1260"/>
      <c r="L1" s="1261"/>
      <c r="M1" s="1261"/>
    </row>
    <row r="2" spans="1:13" s="1076" customFormat="1" ht="16.5">
      <c r="A2" s="1813" t="s">
        <v>844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373"/>
    </row>
    <row r="3" spans="1:13" s="1076" customFormat="1" ht="16.5">
      <c r="A3" s="1415"/>
      <c r="B3" s="1415"/>
      <c r="C3" s="1415"/>
      <c r="D3" s="1077"/>
      <c r="E3" s="1077"/>
      <c r="F3" s="1077"/>
      <c r="G3" s="1077"/>
      <c r="H3" s="1077"/>
      <c r="I3" s="1077"/>
      <c r="J3" s="1077"/>
      <c r="K3" s="1077"/>
      <c r="L3" s="1077"/>
      <c r="M3" s="1077"/>
    </row>
    <row r="4" spans="1:13" s="1082" customFormat="1" ht="12.75" customHeight="1">
      <c r="A4" s="1078"/>
      <c r="B4" s="1078"/>
      <c r="C4" s="1078"/>
      <c r="D4" s="1079"/>
      <c r="E4" s="1079"/>
      <c r="F4" s="1080"/>
      <c r="G4" s="1081"/>
      <c r="H4" s="1080"/>
      <c r="I4" s="1080"/>
      <c r="J4" s="1080"/>
      <c r="K4" s="1080"/>
      <c r="L4" s="1080"/>
      <c r="M4" s="1081" t="s">
        <v>2</v>
      </c>
    </row>
    <row r="5" spans="1:13" s="1082" customFormat="1" ht="21.75" customHeight="1">
      <c r="A5" s="1810" t="s">
        <v>816</v>
      </c>
      <c r="B5" s="1810"/>
      <c r="C5" s="1802" t="s">
        <v>817</v>
      </c>
      <c r="D5" s="1814" t="s">
        <v>915</v>
      </c>
      <c r="E5" s="1814"/>
      <c r="F5" s="1814"/>
      <c r="G5" s="1814"/>
      <c r="H5" s="1814"/>
      <c r="I5" s="1814"/>
      <c r="J5" s="1814"/>
      <c r="K5" s="1814"/>
      <c r="L5" s="1814"/>
      <c r="M5" s="1824" t="s">
        <v>818</v>
      </c>
    </row>
    <row r="6" spans="1:13" s="1082" customFormat="1" ht="11.25" customHeight="1">
      <c r="A6" s="1802" t="s">
        <v>819</v>
      </c>
      <c r="B6" s="1818" t="s">
        <v>820</v>
      </c>
      <c r="C6" s="1809"/>
      <c r="D6" s="1815">
        <v>2018</v>
      </c>
      <c r="E6" s="1815">
        <v>2017</v>
      </c>
      <c r="F6" s="1815">
        <v>2016</v>
      </c>
      <c r="G6" s="1815">
        <v>2015</v>
      </c>
      <c r="H6" s="1821">
        <v>2014</v>
      </c>
      <c r="I6" s="1821">
        <v>2013</v>
      </c>
      <c r="J6" s="1821">
        <v>2012</v>
      </c>
      <c r="K6" s="1821">
        <v>2011</v>
      </c>
      <c r="L6" s="1821">
        <v>2010</v>
      </c>
      <c r="M6" s="1825"/>
    </row>
    <row r="7" spans="1:13" s="1082" customFormat="1" ht="12" customHeight="1">
      <c r="A7" s="1809"/>
      <c r="B7" s="1819"/>
      <c r="C7" s="1809"/>
      <c r="D7" s="1816"/>
      <c r="E7" s="1816"/>
      <c r="F7" s="1816"/>
      <c r="G7" s="1816"/>
      <c r="H7" s="1822"/>
      <c r="I7" s="1822"/>
      <c r="J7" s="1822"/>
      <c r="K7" s="1822"/>
      <c r="L7" s="1822"/>
      <c r="M7" s="1825"/>
    </row>
    <row r="8" spans="1:13" s="1082" customFormat="1" ht="12" customHeight="1">
      <c r="A8" s="1809"/>
      <c r="B8" s="1819"/>
      <c r="C8" s="1809"/>
      <c r="D8" s="1816"/>
      <c r="E8" s="1816"/>
      <c r="F8" s="1816"/>
      <c r="G8" s="1816"/>
      <c r="H8" s="1822"/>
      <c r="I8" s="1822"/>
      <c r="J8" s="1822"/>
      <c r="K8" s="1822"/>
      <c r="L8" s="1822"/>
      <c r="M8" s="1825"/>
    </row>
    <row r="9" spans="1:13" s="1082" customFormat="1" ht="12" customHeight="1">
      <c r="A9" s="1809"/>
      <c r="B9" s="1819"/>
      <c r="C9" s="1809"/>
      <c r="D9" s="1816"/>
      <c r="E9" s="1816"/>
      <c r="F9" s="1816"/>
      <c r="G9" s="1816"/>
      <c r="H9" s="1822"/>
      <c r="I9" s="1822"/>
      <c r="J9" s="1822"/>
      <c r="K9" s="1822"/>
      <c r="L9" s="1822"/>
      <c r="M9" s="1825"/>
    </row>
    <row r="10" spans="1:13" s="1082" customFormat="1" ht="29.1" customHeight="1">
      <c r="A10" s="1803"/>
      <c r="B10" s="1820"/>
      <c r="C10" s="1803"/>
      <c r="D10" s="1817"/>
      <c r="E10" s="1817"/>
      <c r="F10" s="1817"/>
      <c r="G10" s="1817"/>
      <c r="H10" s="1823"/>
      <c r="I10" s="1823"/>
      <c r="J10" s="1823"/>
      <c r="K10" s="1823"/>
      <c r="L10" s="1823"/>
      <c r="M10" s="1826"/>
    </row>
    <row r="11" spans="1:13" s="1084" customFormat="1" ht="12.75">
      <c r="A11" s="1416">
        <v>1</v>
      </c>
      <c r="B11" s="1083">
        <v>2</v>
      </c>
      <c r="C11" s="1083">
        <v>3</v>
      </c>
      <c r="D11" s="1417">
        <v>4</v>
      </c>
      <c r="E11" s="1417">
        <v>5</v>
      </c>
      <c r="F11" s="1372">
        <v>6</v>
      </c>
      <c r="G11" s="1417">
        <v>7</v>
      </c>
      <c r="H11" s="1417">
        <v>8</v>
      </c>
      <c r="I11" s="1372">
        <v>9</v>
      </c>
      <c r="J11" s="1417">
        <v>10</v>
      </c>
      <c r="K11" s="1417">
        <v>11</v>
      </c>
      <c r="L11" s="1372">
        <v>12</v>
      </c>
      <c r="M11" s="1417">
        <v>13</v>
      </c>
    </row>
    <row r="12" spans="1:13" s="1084" customFormat="1" ht="25.15" customHeight="1">
      <c r="A12" s="1416">
        <v>16</v>
      </c>
      <c r="B12" s="1416">
        <v>750</v>
      </c>
      <c r="C12" s="1085" t="s">
        <v>759</v>
      </c>
      <c r="D12" s="1371">
        <v>200550.18</v>
      </c>
      <c r="E12" s="1371">
        <v>1383.87</v>
      </c>
      <c r="F12" s="1086">
        <v>0</v>
      </c>
      <c r="G12" s="1086">
        <v>0</v>
      </c>
      <c r="H12" s="1086">
        <v>0</v>
      </c>
      <c r="I12" s="1086">
        <v>0</v>
      </c>
      <c r="J12" s="1086">
        <v>0</v>
      </c>
      <c r="K12" s="1086">
        <v>0</v>
      </c>
      <c r="L12" s="1086">
        <v>0</v>
      </c>
      <c r="M12" s="1086">
        <v>0</v>
      </c>
    </row>
    <row r="13" spans="1:13" s="1088" customFormat="1" ht="25.15" customHeight="1">
      <c r="A13" s="1087">
        <v>17</v>
      </c>
      <c r="B13" s="1416">
        <v>750</v>
      </c>
      <c r="C13" s="1085" t="s">
        <v>759</v>
      </c>
      <c r="D13" s="1371">
        <v>3144108.49</v>
      </c>
      <c r="E13" s="1371">
        <v>195058.42</v>
      </c>
      <c r="F13" s="1086">
        <v>0</v>
      </c>
      <c r="G13" s="1086">
        <v>0</v>
      </c>
      <c r="H13" s="1086">
        <v>0</v>
      </c>
      <c r="I13" s="1086">
        <v>0</v>
      </c>
      <c r="J13" s="1086">
        <v>0</v>
      </c>
      <c r="K13" s="1086">
        <v>0</v>
      </c>
      <c r="L13" s="1086">
        <v>0</v>
      </c>
      <c r="M13" s="1371">
        <v>2212.7199999999998</v>
      </c>
    </row>
    <row r="14" spans="1:13" s="1088" customFormat="1" ht="25.15" customHeight="1">
      <c r="A14" s="1806">
        <v>20</v>
      </c>
      <c r="B14" s="1802">
        <v>150</v>
      </c>
      <c r="C14" s="1085" t="s">
        <v>821</v>
      </c>
      <c r="D14" s="1086">
        <v>0</v>
      </c>
      <c r="E14" s="1086">
        <v>0</v>
      </c>
      <c r="F14" s="1086">
        <v>0</v>
      </c>
      <c r="G14" s="1371">
        <v>67411.22</v>
      </c>
      <c r="H14" s="1371">
        <v>238228.44</v>
      </c>
      <c r="I14" s="1086">
        <v>0</v>
      </c>
      <c r="J14" s="1086">
        <v>0</v>
      </c>
      <c r="K14" s="1086">
        <v>0</v>
      </c>
      <c r="L14" s="1086">
        <v>0</v>
      </c>
      <c r="M14" s="1086">
        <v>0</v>
      </c>
    </row>
    <row r="15" spans="1:13" s="1088" customFormat="1" ht="25.15" customHeight="1">
      <c r="A15" s="1807"/>
      <c r="B15" s="1803"/>
      <c r="C15" s="1085" t="s">
        <v>757</v>
      </c>
      <c r="D15" s="1371">
        <v>55725.82</v>
      </c>
      <c r="E15" s="1371">
        <v>3155757.13</v>
      </c>
      <c r="F15" s="1086">
        <v>0</v>
      </c>
      <c r="G15" s="1086">
        <v>0</v>
      </c>
      <c r="H15" s="1086">
        <v>0</v>
      </c>
      <c r="I15" s="1086">
        <v>0</v>
      </c>
      <c r="J15" s="1086">
        <v>0</v>
      </c>
      <c r="K15" s="1086">
        <v>0</v>
      </c>
      <c r="L15" s="1086">
        <v>0</v>
      </c>
      <c r="M15" s="1086">
        <v>0</v>
      </c>
    </row>
    <row r="16" spans="1:13" s="1088" customFormat="1" ht="25.15" customHeight="1">
      <c r="A16" s="1806">
        <v>24</v>
      </c>
      <c r="B16" s="1416">
        <v>730</v>
      </c>
      <c r="C16" s="1085" t="s">
        <v>756</v>
      </c>
      <c r="D16" s="1371">
        <v>8048395.0099999998</v>
      </c>
      <c r="E16" s="1086">
        <v>0</v>
      </c>
      <c r="F16" s="1086">
        <v>0</v>
      </c>
      <c r="G16" s="1086">
        <v>0</v>
      </c>
      <c r="H16" s="1086">
        <v>0</v>
      </c>
      <c r="I16" s="1086">
        <v>0</v>
      </c>
      <c r="J16" s="1086">
        <v>0</v>
      </c>
      <c r="K16" s="1086">
        <v>0</v>
      </c>
      <c r="L16" s="1086">
        <v>0</v>
      </c>
      <c r="M16" s="1086">
        <v>0</v>
      </c>
    </row>
    <row r="17" spans="1:13" s="1088" customFormat="1" ht="25.15" customHeight="1">
      <c r="A17" s="1807"/>
      <c r="B17" s="1802">
        <v>921</v>
      </c>
      <c r="C17" s="1085" t="s">
        <v>857</v>
      </c>
      <c r="D17" s="1086">
        <v>0</v>
      </c>
      <c r="E17" s="1089">
        <v>64.56</v>
      </c>
      <c r="F17" s="1371">
        <v>4286.1099999999997</v>
      </c>
      <c r="G17" s="1371">
        <v>5367.31</v>
      </c>
      <c r="H17" s="1371">
        <v>3060.81</v>
      </c>
      <c r="I17" s="1086">
        <v>0</v>
      </c>
      <c r="J17" s="1086">
        <v>0</v>
      </c>
      <c r="K17" s="1086">
        <v>0</v>
      </c>
      <c r="L17" s="1086">
        <v>0</v>
      </c>
      <c r="M17" s="1086">
        <v>0</v>
      </c>
    </row>
    <row r="18" spans="1:13" s="1088" customFormat="1" ht="25.15" customHeight="1">
      <c r="A18" s="1807"/>
      <c r="B18" s="1809"/>
      <c r="C18" s="1085" t="s">
        <v>756</v>
      </c>
      <c r="D18" s="1371">
        <v>76331265.830000013</v>
      </c>
      <c r="E18" s="1086">
        <v>0</v>
      </c>
      <c r="F18" s="1086">
        <v>0</v>
      </c>
      <c r="G18" s="1086">
        <v>0</v>
      </c>
      <c r="H18" s="1086">
        <v>0</v>
      </c>
      <c r="I18" s="1086">
        <v>0</v>
      </c>
      <c r="J18" s="1086">
        <v>0</v>
      </c>
      <c r="K18" s="1086">
        <v>0</v>
      </c>
      <c r="L18" s="1086">
        <v>0</v>
      </c>
      <c r="M18" s="1086">
        <v>0</v>
      </c>
    </row>
    <row r="19" spans="1:13" s="1088" customFormat="1" ht="25.15" customHeight="1">
      <c r="A19" s="1808"/>
      <c r="B19" s="1803"/>
      <c r="C19" s="1085" t="s">
        <v>841</v>
      </c>
      <c r="D19" s="1086">
        <v>0</v>
      </c>
      <c r="E19" s="1086">
        <v>0</v>
      </c>
      <c r="F19" s="1086">
        <v>0</v>
      </c>
      <c r="G19" s="1371">
        <v>16280.07</v>
      </c>
      <c r="H19" s="1371">
        <v>257878.12</v>
      </c>
      <c r="I19" s="1086">
        <v>0</v>
      </c>
      <c r="J19" s="1086">
        <v>0</v>
      </c>
      <c r="K19" s="1086">
        <v>0</v>
      </c>
      <c r="L19" s="1086">
        <v>0</v>
      </c>
      <c r="M19" s="1086">
        <v>0</v>
      </c>
    </row>
    <row r="20" spans="1:13" s="1088" customFormat="1" ht="25.15" customHeight="1">
      <c r="A20" s="1806">
        <v>27</v>
      </c>
      <c r="B20" s="1416">
        <v>150</v>
      </c>
      <c r="C20" s="1085" t="s">
        <v>821</v>
      </c>
      <c r="D20" s="1086">
        <v>0</v>
      </c>
      <c r="E20" s="1086">
        <v>0</v>
      </c>
      <c r="F20" s="1371">
        <v>159019.73000000001</v>
      </c>
      <c r="G20" s="1371">
        <v>266400.44</v>
      </c>
      <c r="H20" s="1371">
        <v>251394.14</v>
      </c>
      <c r="I20" s="1371">
        <v>461232.34</v>
      </c>
      <c r="J20" s="1371">
        <v>193833.1</v>
      </c>
      <c r="K20" s="1371">
        <v>19716.38</v>
      </c>
      <c r="L20" s="1371">
        <v>43677.48</v>
      </c>
      <c r="M20" s="1086">
        <v>0</v>
      </c>
    </row>
    <row r="21" spans="1:13" s="1088" customFormat="1" ht="25.15" customHeight="1">
      <c r="A21" s="1807"/>
      <c r="B21" s="1802">
        <v>750</v>
      </c>
      <c r="C21" s="1085" t="s">
        <v>821</v>
      </c>
      <c r="D21" s="1086">
        <v>0</v>
      </c>
      <c r="E21" s="1086">
        <v>0</v>
      </c>
      <c r="F21" s="1371">
        <v>2210</v>
      </c>
      <c r="G21" s="1371">
        <v>200837.38</v>
      </c>
      <c r="H21" s="1371">
        <v>33057.33</v>
      </c>
      <c r="I21" s="1371">
        <v>117286.13</v>
      </c>
      <c r="J21" s="1086">
        <v>0</v>
      </c>
      <c r="K21" s="1086">
        <v>0</v>
      </c>
      <c r="L21" s="1086">
        <v>0</v>
      </c>
      <c r="M21" s="1086">
        <v>0</v>
      </c>
    </row>
    <row r="22" spans="1:13" s="1088" customFormat="1" ht="25.15" customHeight="1">
      <c r="A22" s="1808"/>
      <c r="B22" s="1803"/>
      <c r="C22" s="1085" t="s">
        <v>760</v>
      </c>
      <c r="D22" s="1371">
        <v>139836660.30000001</v>
      </c>
      <c r="E22" s="1371">
        <v>2430355.37</v>
      </c>
      <c r="F22" s="1371">
        <v>80610.73</v>
      </c>
      <c r="G22" s="1086">
        <v>0</v>
      </c>
      <c r="H22" s="1086">
        <v>0</v>
      </c>
      <c r="I22" s="1086">
        <v>0</v>
      </c>
      <c r="J22" s="1086">
        <v>0</v>
      </c>
      <c r="K22" s="1086">
        <v>0</v>
      </c>
      <c r="L22" s="1086">
        <v>0</v>
      </c>
      <c r="M22" s="1089">
        <v>10.97</v>
      </c>
    </row>
    <row r="23" spans="1:13" s="1088" customFormat="1" ht="25.15" customHeight="1">
      <c r="A23" s="1806">
        <v>28</v>
      </c>
      <c r="B23" s="1802">
        <v>730</v>
      </c>
      <c r="C23" s="1085" t="s">
        <v>821</v>
      </c>
      <c r="D23" s="1086">
        <v>0</v>
      </c>
      <c r="E23" s="1086">
        <v>0</v>
      </c>
      <c r="F23" s="1371">
        <v>2850001.48</v>
      </c>
      <c r="G23" s="1371">
        <v>1125196.81</v>
      </c>
      <c r="H23" s="1371">
        <v>103324.95</v>
      </c>
      <c r="I23" s="1371">
        <v>569395.52</v>
      </c>
      <c r="J23" s="1371">
        <v>106180.44</v>
      </c>
      <c r="K23" s="1089">
        <v>201.2</v>
      </c>
      <c r="L23" s="1089">
        <v>310.8</v>
      </c>
      <c r="M23" s="1086">
        <v>0</v>
      </c>
    </row>
    <row r="24" spans="1:13" s="1088" customFormat="1" ht="25.15" customHeight="1">
      <c r="A24" s="1807"/>
      <c r="B24" s="1809"/>
      <c r="C24" s="1085" t="s">
        <v>757</v>
      </c>
      <c r="D24" s="1371">
        <v>199994061.88</v>
      </c>
      <c r="E24" s="1371">
        <v>5922245.2599999998</v>
      </c>
      <c r="F24" s="1371">
        <v>730864.68</v>
      </c>
      <c r="G24" s="1086">
        <v>0</v>
      </c>
      <c r="H24" s="1086">
        <v>0</v>
      </c>
      <c r="I24" s="1086">
        <v>0</v>
      </c>
      <c r="J24" s="1086">
        <v>0</v>
      </c>
      <c r="K24" s="1086">
        <v>0</v>
      </c>
      <c r="L24" s="1086">
        <v>0</v>
      </c>
      <c r="M24" s="1371">
        <v>107707.98</v>
      </c>
    </row>
    <row r="25" spans="1:13" s="1088" customFormat="1" ht="25.15" customHeight="1">
      <c r="A25" s="1807"/>
      <c r="B25" s="1809"/>
      <c r="C25" s="1085" t="s">
        <v>822</v>
      </c>
      <c r="D25" s="1086">
        <v>0</v>
      </c>
      <c r="E25" s="1086">
        <v>0</v>
      </c>
      <c r="F25" s="1086">
        <v>0</v>
      </c>
      <c r="G25" s="1086">
        <v>0</v>
      </c>
      <c r="H25" s="1086">
        <v>0</v>
      </c>
      <c r="I25" s="1086">
        <v>0</v>
      </c>
      <c r="J25" s="1371">
        <v>47996.69</v>
      </c>
      <c r="K25" s="1086">
        <v>0</v>
      </c>
      <c r="L25" s="1086">
        <v>0</v>
      </c>
      <c r="M25" s="1086">
        <v>0</v>
      </c>
    </row>
    <row r="26" spans="1:13" s="1088" customFormat="1" ht="25.15" customHeight="1">
      <c r="A26" s="1808"/>
      <c r="B26" s="1803"/>
      <c r="C26" s="1085" t="s">
        <v>759</v>
      </c>
      <c r="D26" s="1371">
        <v>5859764.2000000002</v>
      </c>
      <c r="E26" s="1371">
        <v>257296.03999999998</v>
      </c>
      <c r="F26" s="1086">
        <v>0</v>
      </c>
      <c r="G26" s="1086">
        <v>0</v>
      </c>
      <c r="H26" s="1086">
        <v>0</v>
      </c>
      <c r="I26" s="1086">
        <v>0</v>
      </c>
      <c r="J26" s="1086">
        <v>0</v>
      </c>
      <c r="K26" s="1086">
        <v>0</v>
      </c>
      <c r="L26" s="1086">
        <v>0</v>
      </c>
      <c r="M26" s="1371">
        <v>13970.7</v>
      </c>
    </row>
    <row r="27" spans="1:13" s="1088" customFormat="1" ht="25.15" customHeight="1">
      <c r="A27" s="1087">
        <v>30</v>
      </c>
      <c r="B27" s="1416">
        <v>801</v>
      </c>
      <c r="C27" s="1085" t="s">
        <v>759</v>
      </c>
      <c r="D27" s="1371">
        <v>7215814.4699999997</v>
      </c>
      <c r="E27" s="1371">
        <v>19965.579999999998</v>
      </c>
      <c r="F27" s="1086">
        <v>0</v>
      </c>
      <c r="G27" s="1086">
        <v>0</v>
      </c>
      <c r="H27" s="1086">
        <v>0</v>
      </c>
      <c r="I27" s="1086">
        <v>0</v>
      </c>
      <c r="J27" s="1086">
        <v>0</v>
      </c>
      <c r="K27" s="1086">
        <v>0</v>
      </c>
      <c r="L27" s="1086">
        <v>0</v>
      </c>
      <c r="M27" s="1086">
        <v>0</v>
      </c>
    </row>
    <row r="28" spans="1:13" s="1088" customFormat="1" ht="25.15" customHeight="1">
      <c r="A28" s="1806">
        <v>31</v>
      </c>
      <c r="B28" s="1416">
        <v>150</v>
      </c>
      <c r="C28" s="1085" t="s">
        <v>822</v>
      </c>
      <c r="D28" s="1086">
        <v>0</v>
      </c>
      <c r="E28" s="1086">
        <v>0</v>
      </c>
      <c r="F28" s="1086">
        <v>0</v>
      </c>
      <c r="G28" s="1089">
        <v>0.45</v>
      </c>
      <c r="H28" s="1371">
        <v>28043.49</v>
      </c>
      <c r="I28" s="1371">
        <v>35679.910000000003</v>
      </c>
      <c r="J28" s="1371">
        <v>79209.63</v>
      </c>
      <c r="K28" s="1371">
        <v>18315.38</v>
      </c>
      <c r="L28" s="1371">
        <v>5827.09</v>
      </c>
      <c r="M28" s="1086">
        <v>0</v>
      </c>
    </row>
    <row r="29" spans="1:13" s="1088" customFormat="1" ht="25.15" customHeight="1">
      <c r="A29" s="1808"/>
      <c r="B29" s="1416">
        <v>853</v>
      </c>
      <c r="C29" s="1085" t="s">
        <v>759</v>
      </c>
      <c r="D29" s="1371">
        <v>1015756.72</v>
      </c>
      <c r="E29" s="1371">
        <v>96513.74</v>
      </c>
      <c r="F29" s="1086">
        <v>0</v>
      </c>
      <c r="G29" s="1086">
        <v>0</v>
      </c>
      <c r="H29" s="1086">
        <v>0</v>
      </c>
      <c r="I29" s="1086">
        <v>0</v>
      </c>
      <c r="J29" s="1086">
        <v>0</v>
      </c>
      <c r="K29" s="1086">
        <v>0</v>
      </c>
      <c r="L29" s="1086">
        <v>0</v>
      </c>
      <c r="M29" s="1371">
        <v>38859.93</v>
      </c>
    </row>
    <row r="30" spans="1:13" s="1088" customFormat="1" ht="25.15" customHeight="1">
      <c r="A30" s="1806">
        <v>32</v>
      </c>
      <c r="B30" s="1802">
        <v>801</v>
      </c>
      <c r="C30" s="1085" t="s">
        <v>759</v>
      </c>
      <c r="D30" s="1371">
        <v>6260</v>
      </c>
      <c r="E30" s="1086">
        <v>0</v>
      </c>
      <c r="F30" s="1086">
        <v>0</v>
      </c>
      <c r="G30" s="1086">
        <v>0</v>
      </c>
      <c r="H30" s="1086">
        <v>0</v>
      </c>
      <c r="I30" s="1086">
        <v>0</v>
      </c>
      <c r="J30" s="1086">
        <v>0</v>
      </c>
      <c r="K30" s="1086">
        <v>0</v>
      </c>
      <c r="L30" s="1086">
        <v>0</v>
      </c>
      <c r="M30" s="1086">
        <v>0</v>
      </c>
    </row>
    <row r="31" spans="1:13" s="1088" customFormat="1" ht="25.15" customHeight="1">
      <c r="A31" s="1808"/>
      <c r="B31" s="1803"/>
      <c r="C31" s="1085" t="s">
        <v>823</v>
      </c>
      <c r="D31" s="1371">
        <v>3832</v>
      </c>
      <c r="E31" s="1086">
        <v>0</v>
      </c>
      <c r="F31" s="1086">
        <v>0</v>
      </c>
      <c r="G31" s="1086">
        <v>0</v>
      </c>
      <c r="H31" s="1086">
        <v>0</v>
      </c>
      <c r="I31" s="1086">
        <v>0</v>
      </c>
      <c r="J31" s="1086">
        <v>0</v>
      </c>
      <c r="K31" s="1086">
        <v>0</v>
      </c>
      <c r="L31" s="1086">
        <v>0</v>
      </c>
      <c r="M31" s="1086">
        <v>0</v>
      </c>
    </row>
    <row r="32" spans="1:13" s="1088" customFormat="1" ht="25.15" customHeight="1">
      <c r="A32" s="1806">
        <v>34</v>
      </c>
      <c r="B32" s="1802">
        <v>150</v>
      </c>
      <c r="C32" s="1085" t="s">
        <v>821</v>
      </c>
      <c r="D32" s="1086">
        <v>0</v>
      </c>
      <c r="E32" s="1086">
        <v>0</v>
      </c>
      <c r="F32" s="1371">
        <v>1902672.01</v>
      </c>
      <c r="G32" s="1371">
        <v>159202.78</v>
      </c>
      <c r="H32" s="1371">
        <v>5023562.5599999996</v>
      </c>
      <c r="I32" s="1371">
        <v>508090.34</v>
      </c>
      <c r="J32" s="1371">
        <v>1800.08</v>
      </c>
      <c r="K32" s="1371">
        <v>205499.78</v>
      </c>
      <c r="L32" s="1371">
        <v>7667.42</v>
      </c>
      <c r="M32" s="1086">
        <v>0</v>
      </c>
    </row>
    <row r="33" spans="1:13" s="1088" customFormat="1" ht="25.15" customHeight="1">
      <c r="A33" s="1807"/>
      <c r="B33" s="1809"/>
      <c r="C33" s="1085" t="s">
        <v>757</v>
      </c>
      <c r="D33" s="1371">
        <v>54781404.719999999</v>
      </c>
      <c r="E33" s="1371">
        <v>9595310.3000000007</v>
      </c>
      <c r="F33" s="1089">
        <v>6.94</v>
      </c>
      <c r="G33" s="1086">
        <v>0</v>
      </c>
      <c r="H33" s="1086">
        <v>0</v>
      </c>
      <c r="I33" s="1086">
        <v>0</v>
      </c>
      <c r="J33" s="1086">
        <v>0</v>
      </c>
      <c r="K33" s="1086">
        <v>0</v>
      </c>
      <c r="L33" s="1086">
        <v>0</v>
      </c>
      <c r="M33" s="1371">
        <v>29894.33</v>
      </c>
    </row>
    <row r="34" spans="1:13" s="1088" customFormat="1" ht="25.15" customHeight="1">
      <c r="A34" s="1807"/>
      <c r="B34" s="1809"/>
      <c r="C34" s="1085" t="s">
        <v>758</v>
      </c>
      <c r="D34" s="1371">
        <v>1115498.75</v>
      </c>
      <c r="E34" s="1089">
        <v>43.08</v>
      </c>
      <c r="F34" s="1086">
        <v>0</v>
      </c>
      <c r="G34" s="1086">
        <v>0</v>
      </c>
      <c r="H34" s="1086">
        <v>0</v>
      </c>
      <c r="I34" s="1086">
        <v>0</v>
      </c>
      <c r="J34" s="1086">
        <v>0</v>
      </c>
      <c r="K34" s="1086">
        <v>0</v>
      </c>
      <c r="L34" s="1086">
        <v>0</v>
      </c>
      <c r="M34" s="1086">
        <v>0</v>
      </c>
    </row>
    <row r="35" spans="1:13" s="1088" customFormat="1" ht="25.15" customHeight="1">
      <c r="A35" s="1807"/>
      <c r="B35" s="1803"/>
      <c r="C35" s="1085" t="s">
        <v>759</v>
      </c>
      <c r="D35" s="1371">
        <v>2135182.65</v>
      </c>
      <c r="E35" s="1371">
        <v>266659.39</v>
      </c>
      <c r="F35" s="1371">
        <v>180038.34</v>
      </c>
      <c r="G35" s="1086">
        <v>0</v>
      </c>
      <c r="H35" s="1086">
        <v>0</v>
      </c>
      <c r="I35" s="1086">
        <v>0</v>
      </c>
      <c r="J35" s="1086">
        <v>0</v>
      </c>
      <c r="K35" s="1086">
        <v>0</v>
      </c>
      <c r="L35" s="1086">
        <v>0</v>
      </c>
      <c r="M35" s="1086">
        <v>0</v>
      </c>
    </row>
    <row r="36" spans="1:13" s="1088" customFormat="1" ht="25.15" customHeight="1">
      <c r="A36" s="1807"/>
      <c r="B36" s="1414">
        <v>500</v>
      </c>
      <c r="C36" s="1085" t="s">
        <v>757</v>
      </c>
      <c r="D36" s="1371">
        <v>1513988.54</v>
      </c>
      <c r="E36" s="1086">
        <v>0</v>
      </c>
      <c r="F36" s="1086">
        <v>0</v>
      </c>
      <c r="G36" s="1086">
        <v>0</v>
      </c>
      <c r="H36" s="1086">
        <v>0</v>
      </c>
      <c r="I36" s="1086">
        <v>0</v>
      </c>
      <c r="J36" s="1086">
        <v>0</v>
      </c>
      <c r="K36" s="1086">
        <v>0</v>
      </c>
      <c r="L36" s="1086">
        <v>0</v>
      </c>
      <c r="M36" s="1086">
        <v>0</v>
      </c>
    </row>
    <row r="37" spans="1:13" s="1088" customFormat="1" ht="25.15" customHeight="1">
      <c r="A37" s="1807"/>
      <c r="B37" s="1802">
        <v>750</v>
      </c>
      <c r="C37" s="1090" t="s">
        <v>782</v>
      </c>
      <c r="D37" s="1371">
        <v>5941.04</v>
      </c>
      <c r="E37" s="1086">
        <v>0</v>
      </c>
      <c r="F37" s="1086">
        <v>0</v>
      </c>
      <c r="G37" s="1086">
        <v>0</v>
      </c>
      <c r="H37" s="1086">
        <v>0</v>
      </c>
      <c r="I37" s="1086">
        <v>0</v>
      </c>
      <c r="J37" s="1086">
        <v>0</v>
      </c>
      <c r="K37" s="1086">
        <v>0</v>
      </c>
      <c r="L37" s="1086">
        <v>0</v>
      </c>
      <c r="M37" s="1086">
        <v>0</v>
      </c>
    </row>
    <row r="38" spans="1:13" s="1088" customFormat="1" ht="25.15" customHeight="1">
      <c r="A38" s="1807"/>
      <c r="B38" s="1809"/>
      <c r="C38" s="1085" t="s">
        <v>858</v>
      </c>
      <c r="D38" s="1086">
        <v>0</v>
      </c>
      <c r="E38" s="1086">
        <v>0</v>
      </c>
      <c r="F38" s="1371">
        <v>2251.1</v>
      </c>
      <c r="G38" s="1371">
        <v>5949.31</v>
      </c>
      <c r="H38" s="1371">
        <v>1224</v>
      </c>
      <c r="I38" s="1371">
        <v>65023.63</v>
      </c>
      <c r="J38" s="1086">
        <v>0</v>
      </c>
      <c r="K38" s="1086">
        <v>0</v>
      </c>
      <c r="L38" s="1086">
        <v>0</v>
      </c>
      <c r="M38" s="1086">
        <v>0</v>
      </c>
    </row>
    <row r="39" spans="1:13" s="1088" customFormat="1" ht="25.15" customHeight="1">
      <c r="A39" s="1807"/>
      <c r="B39" s="1809"/>
      <c r="C39" s="1090" t="s">
        <v>783</v>
      </c>
      <c r="D39" s="1371">
        <v>6146.31</v>
      </c>
      <c r="E39" s="1086">
        <v>0</v>
      </c>
      <c r="F39" s="1086">
        <v>0</v>
      </c>
      <c r="G39" s="1086">
        <v>0</v>
      </c>
      <c r="H39" s="1086">
        <v>0</v>
      </c>
      <c r="I39" s="1086">
        <v>0</v>
      </c>
      <c r="J39" s="1086">
        <v>0</v>
      </c>
      <c r="K39" s="1086">
        <v>0</v>
      </c>
      <c r="L39" s="1086">
        <v>0</v>
      </c>
      <c r="M39" s="1086">
        <v>0</v>
      </c>
    </row>
    <row r="40" spans="1:13" s="1088" customFormat="1" ht="25.15" customHeight="1">
      <c r="A40" s="1807"/>
      <c r="B40" s="1803"/>
      <c r="C40" s="1085" t="s">
        <v>759</v>
      </c>
      <c r="D40" s="1371">
        <v>1362800.5</v>
      </c>
      <c r="E40" s="1086">
        <v>0</v>
      </c>
      <c r="F40" s="1086">
        <v>0</v>
      </c>
      <c r="G40" s="1086">
        <v>0</v>
      </c>
      <c r="H40" s="1086">
        <v>0</v>
      </c>
      <c r="I40" s="1086">
        <v>0</v>
      </c>
      <c r="J40" s="1086">
        <v>0</v>
      </c>
      <c r="K40" s="1086">
        <v>0</v>
      </c>
      <c r="L40" s="1086">
        <v>0</v>
      </c>
      <c r="M40" s="1371">
        <v>26232.880000000001</v>
      </c>
    </row>
    <row r="41" spans="1:13" s="1088" customFormat="1" ht="25.15" customHeight="1">
      <c r="A41" s="1807"/>
      <c r="B41" s="1802">
        <v>758</v>
      </c>
      <c r="C41" s="1085" t="s">
        <v>822</v>
      </c>
      <c r="D41" s="1086">
        <v>0</v>
      </c>
      <c r="E41" s="1086">
        <v>0</v>
      </c>
      <c r="F41" s="1086">
        <v>0</v>
      </c>
      <c r="G41" s="1371">
        <v>26816.49</v>
      </c>
      <c r="H41" s="1371">
        <v>104940.1</v>
      </c>
      <c r="I41" s="1371">
        <v>240691.91</v>
      </c>
      <c r="J41" s="1371">
        <v>140545.13</v>
      </c>
      <c r="K41" s="1371">
        <v>111978.59</v>
      </c>
      <c r="L41" s="1371">
        <v>45068.93</v>
      </c>
      <c r="M41" s="1371">
        <v>5950</v>
      </c>
    </row>
    <row r="42" spans="1:13" s="1088" customFormat="1" ht="25.15" customHeight="1">
      <c r="A42" s="1807"/>
      <c r="B42" s="1809"/>
      <c r="C42" s="1085" t="s">
        <v>824</v>
      </c>
      <c r="D42" s="1086">
        <v>0</v>
      </c>
      <c r="E42" s="1086">
        <v>0</v>
      </c>
      <c r="F42" s="1086">
        <v>0</v>
      </c>
      <c r="G42" s="1086">
        <v>0</v>
      </c>
      <c r="H42" s="1371">
        <v>24758.99</v>
      </c>
      <c r="I42" s="1371">
        <v>282648.11</v>
      </c>
      <c r="J42" s="1371">
        <v>43055.69</v>
      </c>
      <c r="K42" s="1371">
        <v>7717.27</v>
      </c>
      <c r="L42" s="1371">
        <v>23498.84</v>
      </c>
      <c r="M42" s="1086">
        <v>0</v>
      </c>
    </row>
    <row r="43" spans="1:13" s="1088" customFormat="1" ht="25.15" customHeight="1">
      <c r="A43" s="1807"/>
      <c r="B43" s="1809"/>
      <c r="C43" s="1085" t="s">
        <v>825</v>
      </c>
      <c r="D43" s="1371">
        <v>21736540.41</v>
      </c>
      <c r="E43" s="1371">
        <v>1229871.8899999999</v>
      </c>
      <c r="F43" s="1371">
        <v>25714.9</v>
      </c>
      <c r="G43" s="1086">
        <v>0</v>
      </c>
      <c r="H43" s="1086">
        <v>0</v>
      </c>
      <c r="I43" s="1086">
        <v>0</v>
      </c>
      <c r="J43" s="1086">
        <v>0</v>
      </c>
      <c r="K43" s="1086">
        <v>0</v>
      </c>
      <c r="L43" s="1086">
        <v>0</v>
      </c>
      <c r="M43" s="1371">
        <v>983.28</v>
      </c>
    </row>
    <row r="44" spans="1:13" s="1088" customFormat="1" ht="25.15" customHeight="1">
      <c r="A44" s="1807"/>
      <c r="B44" s="1809"/>
      <c r="C44" s="1085" t="s">
        <v>859</v>
      </c>
      <c r="D44" s="1086">
        <v>0</v>
      </c>
      <c r="E44" s="1086">
        <v>0</v>
      </c>
      <c r="F44" s="1086">
        <v>0</v>
      </c>
      <c r="G44" s="1371">
        <v>123753.53</v>
      </c>
      <c r="H44" s="1086">
        <v>0</v>
      </c>
      <c r="I44" s="1086">
        <v>0</v>
      </c>
      <c r="J44" s="1086">
        <v>0</v>
      </c>
      <c r="K44" s="1086">
        <v>0</v>
      </c>
      <c r="L44" s="1086">
        <v>0</v>
      </c>
      <c r="M44" s="1086">
        <v>0</v>
      </c>
    </row>
    <row r="45" spans="1:13" s="1088" customFormat="1" ht="25.15" customHeight="1">
      <c r="A45" s="1807"/>
      <c r="B45" s="1809"/>
      <c r="C45" s="1085" t="s">
        <v>826</v>
      </c>
      <c r="D45" s="1371">
        <v>4713085.12</v>
      </c>
      <c r="E45" s="1371">
        <v>132436.22</v>
      </c>
      <c r="F45" s="1089">
        <v>16.739999999999998</v>
      </c>
      <c r="G45" s="1086">
        <v>0</v>
      </c>
      <c r="H45" s="1086">
        <v>0</v>
      </c>
      <c r="I45" s="1086">
        <v>0</v>
      </c>
      <c r="J45" s="1086">
        <v>0</v>
      </c>
      <c r="K45" s="1086">
        <v>0</v>
      </c>
      <c r="L45" s="1086">
        <v>0</v>
      </c>
      <c r="M45" s="1371">
        <v>3357.7</v>
      </c>
    </row>
    <row r="46" spans="1:13" s="1088" customFormat="1" ht="25.15" customHeight="1">
      <c r="A46" s="1807"/>
      <c r="B46" s="1809"/>
      <c r="C46" s="1085" t="s">
        <v>827</v>
      </c>
      <c r="D46" s="1086">
        <v>0</v>
      </c>
      <c r="E46" s="1086">
        <v>0</v>
      </c>
      <c r="F46" s="1086">
        <v>0</v>
      </c>
      <c r="G46" s="1371">
        <v>826.71</v>
      </c>
      <c r="H46" s="1371">
        <v>51369.79</v>
      </c>
      <c r="I46" s="1371">
        <v>170728.86</v>
      </c>
      <c r="J46" s="1086">
        <v>0</v>
      </c>
      <c r="K46" s="1371">
        <v>42116.21</v>
      </c>
      <c r="L46" s="1371">
        <v>29852.77</v>
      </c>
      <c r="M46" s="1086">
        <v>0</v>
      </c>
    </row>
    <row r="47" spans="1:13" s="1088" customFormat="1" ht="25.15" customHeight="1">
      <c r="A47" s="1807"/>
      <c r="B47" s="1809"/>
      <c r="C47" s="1085" t="s">
        <v>828</v>
      </c>
      <c r="D47" s="1371">
        <v>34591381.140000001</v>
      </c>
      <c r="E47" s="1371">
        <v>1110419.3799999999</v>
      </c>
      <c r="F47" s="1371">
        <v>54300.33</v>
      </c>
      <c r="G47" s="1086">
        <v>0</v>
      </c>
      <c r="H47" s="1086">
        <v>0</v>
      </c>
      <c r="I47" s="1086">
        <v>0</v>
      </c>
      <c r="J47" s="1086">
        <v>0</v>
      </c>
      <c r="K47" s="1086">
        <v>0</v>
      </c>
      <c r="L47" s="1086">
        <v>0</v>
      </c>
      <c r="M47" s="1086">
        <v>0</v>
      </c>
    </row>
    <row r="48" spans="1:13" s="1088" customFormat="1" ht="25.15" customHeight="1">
      <c r="A48" s="1807"/>
      <c r="B48" s="1809"/>
      <c r="C48" s="1085" t="s">
        <v>829</v>
      </c>
      <c r="D48" s="1086">
        <v>0</v>
      </c>
      <c r="E48" s="1086">
        <v>0</v>
      </c>
      <c r="F48" s="1371">
        <v>1108.1199999999999</v>
      </c>
      <c r="G48" s="1371">
        <v>60819.71</v>
      </c>
      <c r="H48" s="1371">
        <v>2264.41</v>
      </c>
      <c r="I48" s="1371">
        <v>746.71</v>
      </c>
      <c r="J48" s="1371">
        <v>10425.5</v>
      </c>
      <c r="K48" s="1371">
        <v>3367.29</v>
      </c>
      <c r="L48" s="1371">
        <v>253519.78</v>
      </c>
      <c r="M48" s="1086">
        <v>0</v>
      </c>
    </row>
    <row r="49" spans="1:13" s="1088" customFormat="1" ht="25.15" customHeight="1">
      <c r="A49" s="1807"/>
      <c r="B49" s="1809"/>
      <c r="C49" s="1085" t="s">
        <v>798</v>
      </c>
      <c r="D49" s="1371">
        <v>13600678.68</v>
      </c>
      <c r="E49" s="1371">
        <v>1152983.71</v>
      </c>
      <c r="F49" s="1371">
        <v>1702.29</v>
      </c>
      <c r="G49" s="1086">
        <v>0</v>
      </c>
      <c r="H49" s="1086">
        <v>0</v>
      </c>
      <c r="I49" s="1086">
        <v>0</v>
      </c>
      <c r="J49" s="1086">
        <v>0</v>
      </c>
      <c r="K49" s="1086">
        <v>0</v>
      </c>
      <c r="L49" s="1086">
        <v>0</v>
      </c>
      <c r="M49" s="1086">
        <v>0</v>
      </c>
    </row>
    <row r="50" spans="1:13" s="1088" customFormat="1" ht="25.15" customHeight="1">
      <c r="A50" s="1807"/>
      <c r="B50" s="1809"/>
      <c r="C50" s="1085" t="s">
        <v>860</v>
      </c>
      <c r="D50" s="1086">
        <v>0</v>
      </c>
      <c r="E50" s="1086">
        <v>0</v>
      </c>
      <c r="F50" s="1086">
        <v>0</v>
      </c>
      <c r="G50" s="1371">
        <v>1482.46</v>
      </c>
      <c r="H50" s="1371">
        <v>110155.37</v>
      </c>
      <c r="I50" s="1371">
        <v>257522.23</v>
      </c>
      <c r="J50" s="1371">
        <v>228215.15</v>
      </c>
      <c r="K50" s="1371">
        <v>2436.94</v>
      </c>
      <c r="L50" s="1371">
        <v>273031.36</v>
      </c>
      <c r="M50" s="1086">
        <v>0</v>
      </c>
    </row>
    <row r="51" spans="1:13" s="1088" customFormat="1" ht="25.15" customHeight="1">
      <c r="A51" s="1807"/>
      <c r="B51" s="1809"/>
      <c r="C51" s="1085" t="s">
        <v>765</v>
      </c>
      <c r="D51" s="1371">
        <v>21136164.91</v>
      </c>
      <c r="E51" s="1371">
        <v>1615086.5699999998</v>
      </c>
      <c r="F51" s="1371">
        <v>15733.05</v>
      </c>
      <c r="G51" s="1086">
        <v>0</v>
      </c>
      <c r="H51" s="1086">
        <v>0</v>
      </c>
      <c r="I51" s="1086">
        <v>0</v>
      </c>
      <c r="J51" s="1086">
        <v>0</v>
      </c>
      <c r="K51" s="1086">
        <v>0</v>
      </c>
      <c r="L51" s="1086">
        <v>0</v>
      </c>
      <c r="M51" s="1089">
        <v>415.86</v>
      </c>
    </row>
    <row r="52" spans="1:13" s="1088" customFormat="1" ht="25.15" customHeight="1">
      <c r="A52" s="1807"/>
      <c r="B52" s="1809"/>
      <c r="C52" s="1085" t="s">
        <v>861</v>
      </c>
      <c r="D52" s="1086">
        <v>0</v>
      </c>
      <c r="E52" s="1086">
        <v>0</v>
      </c>
      <c r="F52" s="1086">
        <v>0</v>
      </c>
      <c r="G52" s="1089">
        <v>142.57</v>
      </c>
      <c r="H52" s="1371">
        <v>1741.27</v>
      </c>
      <c r="I52" s="1371">
        <v>69770.850000000006</v>
      </c>
      <c r="J52" s="1371">
        <v>268656.38</v>
      </c>
      <c r="K52" s="1371">
        <v>470157.82</v>
      </c>
      <c r="L52" s="1371">
        <v>982116.33</v>
      </c>
      <c r="M52" s="1086">
        <v>0</v>
      </c>
    </row>
    <row r="53" spans="1:13" s="1088" customFormat="1" ht="25.15" customHeight="1">
      <c r="A53" s="1807"/>
      <c r="B53" s="1809"/>
      <c r="C53" s="1085" t="s">
        <v>766</v>
      </c>
      <c r="D53" s="1371">
        <v>29895188.530000001</v>
      </c>
      <c r="E53" s="1371">
        <v>480001.28000000003</v>
      </c>
      <c r="F53" s="1371">
        <v>32442.38</v>
      </c>
      <c r="G53" s="1086">
        <v>0</v>
      </c>
      <c r="H53" s="1086">
        <v>0</v>
      </c>
      <c r="I53" s="1086">
        <v>0</v>
      </c>
      <c r="J53" s="1086">
        <v>0</v>
      </c>
      <c r="K53" s="1086">
        <v>0</v>
      </c>
      <c r="L53" s="1086">
        <v>0</v>
      </c>
      <c r="M53" s="1086">
        <v>0</v>
      </c>
    </row>
    <row r="54" spans="1:13" s="1088" customFormat="1" ht="25.15" customHeight="1">
      <c r="A54" s="1807"/>
      <c r="B54" s="1809"/>
      <c r="C54" s="1085" t="s">
        <v>830</v>
      </c>
      <c r="D54" s="1086">
        <v>0</v>
      </c>
      <c r="E54" s="1086">
        <v>0</v>
      </c>
      <c r="F54" s="1371">
        <v>18474.29</v>
      </c>
      <c r="G54" s="1371">
        <v>142305.49</v>
      </c>
      <c r="H54" s="1371">
        <v>670.79</v>
      </c>
      <c r="I54" s="1371">
        <v>423638.43</v>
      </c>
      <c r="J54" s="1371">
        <v>82244.62</v>
      </c>
      <c r="K54" s="1371">
        <v>144909.57999999999</v>
      </c>
      <c r="L54" s="1371">
        <v>34471.22</v>
      </c>
      <c r="M54" s="1086">
        <v>0</v>
      </c>
    </row>
    <row r="55" spans="1:13" s="1088" customFormat="1" ht="25.15" customHeight="1">
      <c r="A55" s="1807"/>
      <c r="B55" s="1809"/>
      <c r="C55" s="1085" t="s">
        <v>823</v>
      </c>
      <c r="D55" s="1371">
        <v>12588774.879999999</v>
      </c>
      <c r="E55" s="1371">
        <v>758171.29</v>
      </c>
      <c r="F55" s="1371">
        <v>84229.510000000009</v>
      </c>
      <c r="G55" s="1086">
        <v>0</v>
      </c>
      <c r="H55" s="1086">
        <v>0</v>
      </c>
      <c r="I55" s="1086">
        <v>0</v>
      </c>
      <c r="J55" s="1086">
        <v>0</v>
      </c>
      <c r="K55" s="1086">
        <v>0</v>
      </c>
      <c r="L55" s="1086">
        <v>0</v>
      </c>
      <c r="M55" s="1371">
        <v>49537.85</v>
      </c>
    </row>
    <row r="56" spans="1:13" s="1088" customFormat="1" ht="25.15" customHeight="1">
      <c r="A56" s="1807"/>
      <c r="B56" s="1809"/>
      <c r="C56" s="1085" t="s">
        <v>831</v>
      </c>
      <c r="D56" s="1086">
        <v>0</v>
      </c>
      <c r="E56" s="1086">
        <v>0</v>
      </c>
      <c r="F56" s="1086">
        <v>0</v>
      </c>
      <c r="G56" s="1086">
        <v>0</v>
      </c>
      <c r="H56" s="1371">
        <v>80262.600000000006</v>
      </c>
      <c r="I56" s="1086">
        <v>0</v>
      </c>
      <c r="J56" s="1086">
        <v>0</v>
      </c>
      <c r="K56" s="1371">
        <v>16882.41</v>
      </c>
      <c r="L56" s="1089">
        <v>450.11</v>
      </c>
      <c r="M56" s="1086">
        <v>0</v>
      </c>
    </row>
    <row r="57" spans="1:13" s="1088" customFormat="1" ht="25.15" customHeight="1">
      <c r="A57" s="1807"/>
      <c r="B57" s="1809"/>
      <c r="C57" s="1085" t="s">
        <v>768</v>
      </c>
      <c r="D57" s="1371">
        <v>7107839.21</v>
      </c>
      <c r="E57" s="1371">
        <v>348440.13</v>
      </c>
      <c r="F57" s="1371">
        <v>11595617.02</v>
      </c>
      <c r="G57" s="1086">
        <v>0</v>
      </c>
      <c r="H57" s="1086">
        <v>0</v>
      </c>
      <c r="I57" s="1086">
        <v>0</v>
      </c>
      <c r="J57" s="1086">
        <v>0</v>
      </c>
      <c r="K57" s="1086">
        <v>0</v>
      </c>
      <c r="L57" s="1086">
        <v>0</v>
      </c>
      <c r="M57" s="1086">
        <v>0</v>
      </c>
    </row>
    <row r="58" spans="1:13" s="1088" customFormat="1" ht="25.15" customHeight="1">
      <c r="A58" s="1807"/>
      <c r="B58" s="1809"/>
      <c r="C58" s="1085" t="s">
        <v>901</v>
      </c>
      <c r="D58" s="1086">
        <v>0</v>
      </c>
      <c r="E58" s="1086">
        <v>0</v>
      </c>
      <c r="F58" s="1086">
        <v>0</v>
      </c>
      <c r="G58" s="1086">
        <v>0</v>
      </c>
      <c r="H58" s="1086">
        <v>0</v>
      </c>
      <c r="I58" s="1371">
        <v>62432.47</v>
      </c>
      <c r="J58" s="1371">
        <v>445899.23</v>
      </c>
      <c r="K58" s="1371">
        <v>22452.66</v>
      </c>
      <c r="L58" s="1086">
        <v>0</v>
      </c>
      <c r="M58" s="1086">
        <v>0</v>
      </c>
    </row>
    <row r="59" spans="1:13" s="1088" customFormat="1" ht="25.15" customHeight="1">
      <c r="A59" s="1807"/>
      <c r="B59" s="1809"/>
      <c r="C59" s="1085" t="s">
        <v>769</v>
      </c>
      <c r="D59" s="1371">
        <v>13009757.48</v>
      </c>
      <c r="E59" s="1371">
        <v>1254093.3599999999</v>
      </c>
      <c r="F59" s="1371">
        <v>23422.959999999999</v>
      </c>
      <c r="G59" s="1086">
        <v>0</v>
      </c>
      <c r="H59" s="1086">
        <v>0</v>
      </c>
      <c r="I59" s="1086">
        <v>0</v>
      </c>
      <c r="J59" s="1086">
        <v>0</v>
      </c>
      <c r="K59" s="1086">
        <v>0</v>
      </c>
      <c r="L59" s="1086">
        <v>0</v>
      </c>
      <c r="M59" s="1086">
        <v>0</v>
      </c>
    </row>
    <row r="60" spans="1:13" s="1088" customFormat="1" ht="25.15" customHeight="1">
      <c r="A60" s="1807"/>
      <c r="B60" s="1809"/>
      <c r="C60" s="1085" t="s">
        <v>832</v>
      </c>
      <c r="D60" s="1086">
        <v>0</v>
      </c>
      <c r="E60" s="1086">
        <v>0</v>
      </c>
      <c r="F60" s="1086">
        <v>0</v>
      </c>
      <c r="G60" s="1086">
        <v>0</v>
      </c>
      <c r="H60" s="1371">
        <v>311749.52</v>
      </c>
      <c r="I60" s="1371">
        <v>70974.05</v>
      </c>
      <c r="J60" s="1086">
        <v>0</v>
      </c>
      <c r="K60" s="1371">
        <v>3301.77</v>
      </c>
      <c r="L60" s="1371">
        <v>728553.67</v>
      </c>
      <c r="M60" s="1086">
        <v>0</v>
      </c>
    </row>
    <row r="61" spans="1:13" s="1088" customFormat="1" ht="25.15" customHeight="1">
      <c r="A61" s="1807"/>
      <c r="B61" s="1809"/>
      <c r="C61" s="1085" t="s">
        <v>770</v>
      </c>
      <c r="D61" s="1371">
        <v>7634849.7300000004</v>
      </c>
      <c r="E61" s="1371">
        <v>465319.45</v>
      </c>
      <c r="F61" s="1371">
        <v>10498.01</v>
      </c>
      <c r="G61" s="1086">
        <v>0</v>
      </c>
      <c r="H61" s="1086">
        <v>0</v>
      </c>
      <c r="I61" s="1086">
        <v>0</v>
      </c>
      <c r="J61" s="1086">
        <v>0</v>
      </c>
      <c r="K61" s="1086">
        <v>0</v>
      </c>
      <c r="L61" s="1086">
        <v>0</v>
      </c>
      <c r="M61" s="1086">
        <v>0</v>
      </c>
    </row>
    <row r="62" spans="1:13" s="1088" customFormat="1" ht="25.15" customHeight="1">
      <c r="A62" s="1807"/>
      <c r="B62" s="1809"/>
      <c r="C62" s="1085" t="s">
        <v>862</v>
      </c>
      <c r="D62" s="1086">
        <v>0</v>
      </c>
      <c r="E62" s="1086">
        <v>0</v>
      </c>
      <c r="F62" s="1086">
        <v>0</v>
      </c>
      <c r="G62" s="1086">
        <v>0</v>
      </c>
      <c r="H62" s="1086">
        <v>0</v>
      </c>
      <c r="I62" s="1086">
        <v>0</v>
      </c>
      <c r="J62" s="1371">
        <v>5659.01</v>
      </c>
      <c r="K62" s="1086">
        <v>0</v>
      </c>
      <c r="L62" s="1086">
        <v>0</v>
      </c>
      <c r="M62" s="1086">
        <v>0</v>
      </c>
    </row>
    <row r="63" spans="1:13" s="1088" customFormat="1" ht="25.15" customHeight="1">
      <c r="A63" s="1807"/>
      <c r="B63" s="1809"/>
      <c r="C63" s="1085" t="s">
        <v>833</v>
      </c>
      <c r="D63" s="1371">
        <v>32827964.18</v>
      </c>
      <c r="E63" s="1371">
        <v>1442453.36</v>
      </c>
      <c r="F63" s="1371">
        <v>248206.94</v>
      </c>
      <c r="G63" s="1086">
        <v>0</v>
      </c>
      <c r="H63" s="1086">
        <v>0</v>
      </c>
      <c r="I63" s="1086">
        <v>0</v>
      </c>
      <c r="J63" s="1086">
        <v>0</v>
      </c>
      <c r="K63" s="1086">
        <v>0</v>
      </c>
      <c r="L63" s="1086">
        <v>0</v>
      </c>
      <c r="M63" s="1086">
        <v>0</v>
      </c>
    </row>
    <row r="64" spans="1:13" s="1088" customFormat="1" ht="25.15" customHeight="1">
      <c r="A64" s="1807"/>
      <c r="B64" s="1809"/>
      <c r="C64" s="1085" t="s">
        <v>834</v>
      </c>
      <c r="D64" s="1086">
        <v>0</v>
      </c>
      <c r="E64" s="1086">
        <v>0</v>
      </c>
      <c r="F64" s="1371">
        <v>65471.29</v>
      </c>
      <c r="G64" s="1371">
        <v>52962.07</v>
      </c>
      <c r="H64" s="1086">
        <v>0</v>
      </c>
      <c r="I64" s="1371">
        <v>213909.82</v>
      </c>
      <c r="J64" s="1371">
        <v>112564.09</v>
      </c>
      <c r="K64" s="1371">
        <v>1479318.5</v>
      </c>
      <c r="L64" s="1371">
        <v>3499.58</v>
      </c>
      <c r="M64" s="1086">
        <v>0</v>
      </c>
    </row>
    <row r="65" spans="1:13" s="1088" customFormat="1" ht="25.15" customHeight="1">
      <c r="A65" s="1807"/>
      <c r="B65" s="1809"/>
      <c r="C65" s="1085" t="s">
        <v>835</v>
      </c>
      <c r="D65" s="1371">
        <v>29597189.52</v>
      </c>
      <c r="E65" s="1371">
        <v>515576.48</v>
      </c>
      <c r="F65" s="1371">
        <v>62475.81</v>
      </c>
      <c r="G65" s="1086">
        <v>0</v>
      </c>
      <c r="H65" s="1086">
        <v>0</v>
      </c>
      <c r="I65" s="1086">
        <v>0</v>
      </c>
      <c r="J65" s="1086">
        <v>0</v>
      </c>
      <c r="K65" s="1086">
        <v>0</v>
      </c>
      <c r="L65" s="1086">
        <v>0</v>
      </c>
      <c r="M65" s="1086">
        <v>0</v>
      </c>
    </row>
    <row r="66" spans="1:13" s="1088" customFormat="1" ht="25.15" customHeight="1">
      <c r="A66" s="1807"/>
      <c r="B66" s="1809"/>
      <c r="C66" s="1085" t="s">
        <v>836</v>
      </c>
      <c r="D66" s="1086">
        <v>0</v>
      </c>
      <c r="E66" s="1086">
        <v>0</v>
      </c>
      <c r="F66" s="1086">
        <v>0</v>
      </c>
      <c r="G66" s="1371">
        <v>293336.84000000003</v>
      </c>
      <c r="H66" s="1089">
        <v>483.17</v>
      </c>
      <c r="I66" s="1086">
        <v>0</v>
      </c>
      <c r="J66" s="1371">
        <v>259189.4</v>
      </c>
      <c r="K66" s="1371">
        <v>403528.29</v>
      </c>
      <c r="L66" s="1371">
        <v>10179</v>
      </c>
      <c r="M66" s="1086">
        <v>0</v>
      </c>
    </row>
    <row r="67" spans="1:13" s="1088" customFormat="1" ht="25.15" customHeight="1">
      <c r="A67" s="1807"/>
      <c r="B67" s="1809"/>
      <c r="C67" s="1085" t="s">
        <v>837</v>
      </c>
      <c r="D67" s="1371">
        <v>7187874.2699999996</v>
      </c>
      <c r="E67" s="1371">
        <v>589396.89</v>
      </c>
      <c r="F67" s="1371">
        <v>658.51</v>
      </c>
      <c r="G67" s="1086">
        <v>0</v>
      </c>
      <c r="H67" s="1086">
        <v>0</v>
      </c>
      <c r="I67" s="1086">
        <v>0</v>
      </c>
      <c r="J67" s="1086">
        <v>0</v>
      </c>
      <c r="K67" s="1086">
        <v>0</v>
      </c>
      <c r="L67" s="1086">
        <v>0</v>
      </c>
      <c r="M67" s="1371">
        <v>23278.35</v>
      </c>
    </row>
    <row r="68" spans="1:13" s="1088" customFormat="1" ht="25.15" customHeight="1">
      <c r="A68" s="1807"/>
      <c r="B68" s="1809"/>
      <c r="C68" s="1085" t="s">
        <v>838</v>
      </c>
      <c r="D68" s="1086">
        <v>0</v>
      </c>
      <c r="E68" s="1086">
        <v>0</v>
      </c>
      <c r="F68" s="1086">
        <v>0</v>
      </c>
      <c r="G68" s="1086">
        <v>0</v>
      </c>
      <c r="H68" s="1371">
        <v>17430.77</v>
      </c>
      <c r="I68" s="1371">
        <v>149083.07999999999</v>
      </c>
      <c r="J68" s="1086">
        <v>0</v>
      </c>
      <c r="K68" s="1371">
        <v>1624.51</v>
      </c>
      <c r="L68" s="1371">
        <v>130140.58</v>
      </c>
      <c r="M68" s="1371">
        <v>8695.99</v>
      </c>
    </row>
    <row r="69" spans="1:13" s="1088" customFormat="1" ht="25.15" customHeight="1">
      <c r="A69" s="1807"/>
      <c r="B69" s="1809"/>
      <c r="C69" s="1085" t="s">
        <v>799</v>
      </c>
      <c r="D69" s="1371">
        <v>4487956.2699999996</v>
      </c>
      <c r="E69" s="1371">
        <v>1173039.69</v>
      </c>
      <c r="F69" s="1371">
        <v>5863.01</v>
      </c>
      <c r="G69" s="1086">
        <v>0</v>
      </c>
      <c r="H69" s="1086">
        <v>0</v>
      </c>
      <c r="I69" s="1086">
        <v>0</v>
      </c>
      <c r="J69" s="1086">
        <v>0</v>
      </c>
      <c r="K69" s="1086">
        <v>0</v>
      </c>
      <c r="L69" s="1086">
        <v>0</v>
      </c>
      <c r="M69" s="1371">
        <v>169863.53</v>
      </c>
    </row>
    <row r="70" spans="1:13" s="1088" customFormat="1" ht="25.15" customHeight="1">
      <c r="A70" s="1807"/>
      <c r="B70" s="1809"/>
      <c r="C70" s="1085" t="s">
        <v>839</v>
      </c>
      <c r="D70" s="1086">
        <v>0</v>
      </c>
      <c r="E70" s="1086">
        <v>0</v>
      </c>
      <c r="F70" s="1086">
        <v>0</v>
      </c>
      <c r="G70" s="1086">
        <v>0</v>
      </c>
      <c r="H70" s="1371">
        <v>330494.61</v>
      </c>
      <c r="I70" s="1086">
        <v>0</v>
      </c>
      <c r="J70" s="1371">
        <v>27163.95</v>
      </c>
      <c r="K70" s="1371">
        <v>128606.95</v>
      </c>
      <c r="L70" s="1371">
        <v>24489.82</v>
      </c>
      <c r="M70" s="1086">
        <v>0</v>
      </c>
    </row>
    <row r="71" spans="1:13" s="1088" customFormat="1" ht="25.15" customHeight="1">
      <c r="A71" s="1807"/>
      <c r="B71" s="1809"/>
      <c r="C71" s="1085" t="s">
        <v>775</v>
      </c>
      <c r="D71" s="1371">
        <v>10356443.859999999</v>
      </c>
      <c r="E71" s="1371">
        <v>1751608.15</v>
      </c>
      <c r="F71" s="1371">
        <v>26723.75</v>
      </c>
      <c r="G71" s="1086">
        <v>0</v>
      </c>
      <c r="H71" s="1086">
        <v>0</v>
      </c>
      <c r="I71" s="1086">
        <v>0</v>
      </c>
      <c r="J71" s="1086">
        <v>0</v>
      </c>
      <c r="K71" s="1086">
        <v>0</v>
      </c>
      <c r="L71" s="1086">
        <v>0</v>
      </c>
      <c r="M71" s="1086">
        <v>0</v>
      </c>
    </row>
    <row r="72" spans="1:13" s="1088" customFormat="1" ht="25.15" customHeight="1">
      <c r="A72" s="1807"/>
      <c r="B72" s="1809"/>
      <c r="C72" s="1085" t="s">
        <v>896</v>
      </c>
      <c r="D72" s="1086">
        <v>0</v>
      </c>
      <c r="E72" s="1086">
        <v>0</v>
      </c>
      <c r="F72" s="1086">
        <v>0</v>
      </c>
      <c r="G72" s="1371">
        <v>9460.64</v>
      </c>
      <c r="H72" s="1371">
        <v>721.36</v>
      </c>
      <c r="I72" s="1371">
        <v>1206.72</v>
      </c>
      <c r="J72" s="1086">
        <v>0</v>
      </c>
      <c r="K72" s="1371">
        <v>21606</v>
      </c>
      <c r="L72" s="1371">
        <v>30090.63</v>
      </c>
      <c r="M72" s="1086">
        <v>0</v>
      </c>
    </row>
    <row r="73" spans="1:13" s="1088" customFormat="1" ht="25.15" customHeight="1">
      <c r="A73" s="1807"/>
      <c r="B73" s="1803"/>
      <c r="C73" s="1085" t="s">
        <v>840</v>
      </c>
      <c r="D73" s="1371">
        <v>26645633.16</v>
      </c>
      <c r="E73" s="1371">
        <v>196232.9</v>
      </c>
      <c r="F73" s="1089">
        <v>4764.7700000000004</v>
      </c>
      <c r="G73" s="1086">
        <v>0</v>
      </c>
      <c r="H73" s="1086">
        <v>0</v>
      </c>
      <c r="I73" s="1086">
        <v>0</v>
      </c>
      <c r="J73" s="1086">
        <v>0</v>
      </c>
      <c r="K73" s="1086">
        <v>0</v>
      </c>
      <c r="L73" s="1086">
        <v>0</v>
      </c>
      <c r="M73" s="1371">
        <v>456737.32999999996</v>
      </c>
    </row>
    <row r="74" spans="1:13" s="1088" customFormat="1" ht="25.15" customHeight="1">
      <c r="A74" s="1807"/>
      <c r="B74" s="1416">
        <v>801</v>
      </c>
      <c r="C74" s="1085" t="s">
        <v>759</v>
      </c>
      <c r="D74" s="1371">
        <v>8962337.6199999992</v>
      </c>
      <c r="E74" s="1371">
        <v>627684.49</v>
      </c>
      <c r="F74" s="1371">
        <v>3572731.61</v>
      </c>
      <c r="G74" s="1086">
        <v>0</v>
      </c>
      <c r="H74" s="1086">
        <v>0</v>
      </c>
      <c r="I74" s="1086">
        <v>0</v>
      </c>
      <c r="J74" s="1086">
        <v>0</v>
      </c>
      <c r="K74" s="1086">
        <v>0</v>
      </c>
      <c r="L74" s="1086">
        <v>0</v>
      </c>
      <c r="M74" s="1086">
        <v>0</v>
      </c>
    </row>
    <row r="75" spans="1:13" s="1088" customFormat="1" ht="25.15" customHeight="1">
      <c r="A75" s="1807"/>
      <c r="B75" s="1416">
        <v>851</v>
      </c>
      <c r="C75" s="1085" t="s">
        <v>759</v>
      </c>
      <c r="D75" s="1371">
        <v>5500</v>
      </c>
      <c r="E75" s="1371">
        <v>51044.98</v>
      </c>
      <c r="F75" s="1086">
        <v>0</v>
      </c>
      <c r="G75" s="1086">
        <v>0</v>
      </c>
      <c r="H75" s="1086">
        <v>0</v>
      </c>
      <c r="I75" s="1086">
        <v>0</v>
      </c>
      <c r="J75" s="1086">
        <v>0</v>
      </c>
      <c r="K75" s="1086">
        <v>0</v>
      </c>
      <c r="L75" s="1086">
        <v>0</v>
      </c>
      <c r="M75" s="1086">
        <v>0</v>
      </c>
    </row>
    <row r="76" spans="1:13" s="1088" customFormat="1" ht="25.15" customHeight="1">
      <c r="A76" s="1807"/>
      <c r="B76" s="1416">
        <v>852</v>
      </c>
      <c r="C76" s="1085" t="s">
        <v>759</v>
      </c>
      <c r="D76" s="1371">
        <v>2990.51</v>
      </c>
      <c r="E76" s="1086">
        <v>0</v>
      </c>
      <c r="F76" s="1086">
        <v>0</v>
      </c>
      <c r="G76" s="1086">
        <v>0</v>
      </c>
      <c r="H76" s="1086">
        <v>0</v>
      </c>
      <c r="I76" s="1086">
        <v>0</v>
      </c>
      <c r="J76" s="1086">
        <v>0</v>
      </c>
      <c r="K76" s="1086">
        <v>0</v>
      </c>
      <c r="L76" s="1086">
        <v>0</v>
      </c>
      <c r="M76" s="1086">
        <v>0</v>
      </c>
    </row>
    <row r="77" spans="1:13" s="1088" customFormat="1" ht="25.15" customHeight="1">
      <c r="A77" s="1808"/>
      <c r="B77" s="1416">
        <v>853</v>
      </c>
      <c r="C77" s="1085" t="s">
        <v>759</v>
      </c>
      <c r="D77" s="1371">
        <v>5327180.4200000009</v>
      </c>
      <c r="E77" s="1371">
        <v>632168.19000000006</v>
      </c>
      <c r="F77" s="1371">
        <v>9294.49</v>
      </c>
      <c r="G77" s="1086">
        <v>0</v>
      </c>
      <c r="H77" s="1086">
        <v>0</v>
      </c>
      <c r="I77" s="1086">
        <v>0</v>
      </c>
      <c r="J77" s="1086">
        <v>0</v>
      </c>
      <c r="K77" s="1086">
        <v>0</v>
      </c>
      <c r="L77" s="1086">
        <v>0</v>
      </c>
      <c r="M77" s="1371">
        <v>8685.24</v>
      </c>
    </row>
    <row r="78" spans="1:13" s="1088" customFormat="1" ht="25.15" customHeight="1">
      <c r="A78" s="1087">
        <v>37</v>
      </c>
      <c r="B78" s="1416">
        <v>755</v>
      </c>
      <c r="C78" s="1085" t="s">
        <v>759</v>
      </c>
      <c r="D78" s="1371">
        <v>161943.5</v>
      </c>
      <c r="E78" s="1089">
        <v>109.99</v>
      </c>
      <c r="F78" s="1086">
        <v>0</v>
      </c>
      <c r="G78" s="1086">
        <v>0</v>
      </c>
      <c r="H78" s="1086">
        <v>0</v>
      </c>
      <c r="I78" s="1086">
        <v>0</v>
      </c>
      <c r="J78" s="1086">
        <v>0</v>
      </c>
      <c r="K78" s="1086">
        <v>0</v>
      </c>
      <c r="L78" s="1086">
        <v>0</v>
      </c>
      <c r="M78" s="1086">
        <v>0</v>
      </c>
    </row>
    <row r="79" spans="1:13" s="1088" customFormat="1" ht="25.15" customHeight="1">
      <c r="A79" s="1806">
        <v>39</v>
      </c>
      <c r="B79" s="1802">
        <v>600</v>
      </c>
      <c r="C79" s="1085" t="s">
        <v>780</v>
      </c>
      <c r="D79" s="1089">
        <v>0.9</v>
      </c>
      <c r="E79" s="1086">
        <v>0</v>
      </c>
      <c r="F79" s="1086">
        <v>0</v>
      </c>
      <c r="G79" s="1086">
        <v>0</v>
      </c>
      <c r="H79" s="1086">
        <v>0</v>
      </c>
      <c r="I79" s="1086">
        <v>0</v>
      </c>
      <c r="J79" s="1086">
        <v>0</v>
      </c>
      <c r="K79" s="1086">
        <v>0</v>
      </c>
      <c r="L79" s="1086">
        <v>0</v>
      </c>
      <c r="M79" s="1086">
        <v>0</v>
      </c>
    </row>
    <row r="80" spans="1:13" s="1088" customFormat="1" ht="25.15" customHeight="1">
      <c r="A80" s="1807"/>
      <c r="B80" s="1809"/>
      <c r="C80" s="1085" t="s">
        <v>756</v>
      </c>
      <c r="D80" s="1371">
        <v>22260802.43</v>
      </c>
      <c r="E80" s="1371">
        <v>1096351.46</v>
      </c>
      <c r="F80" s="1086">
        <v>0</v>
      </c>
      <c r="G80" s="1086">
        <v>0</v>
      </c>
      <c r="H80" s="1086">
        <v>0</v>
      </c>
      <c r="I80" s="1086">
        <v>0</v>
      </c>
      <c r="J80" s="1086">
        <v>0</v>
      </c>
      <c r="K80" s="1086">
        <v>0</v>
      </c>
      <c r="L80" s="1086">
        <v>0</v>
      </c>
      <c r="M80" s="1086">
        <v>0</v>
      </c>
    </row>
    <row r="81" spans="1:13" s="1088" customFormat="1" ht="25.15" customHeight="1">
      <c r="A81" s="1807"/>
      <c r="B81" s="1809"/>
      <c r="C81" s="1085" t="s">
        <v>841</v>
      </c>
      <c r="D81" s="1086">
        <v>0</v>
      </c>
      <c r="E81" s="1086">
        <v>0</v>
      </c>
      <c r="F81" s="1089">
        <v>1.89</v>
      </c>
      <c r="G81" s="1086">
        <v>0</v>
      </c>
      <c r="H81" s="1086">
        <v>0</v>
      </c>
      <c r="I81" s="1371">
        <v>501507.99</v>
      </c>
      <c r="J81" s="1371">
        <v>122384.75</v>
      </c>
      <c r="K81" s="1086">
        <v>0</v>
      </c>
      <c r="L81" s="1086">
        <v>0</v>
      </c>
      <c r="M81" s="1086">
        <v>0</v>
      </c>
    </row>
    <row r="82" spans="1:13" s="1088" customFormat="1" ht="25.15" customHeight="1">
      <c r="A82" s="1808"/>
      <c r="B82" s="1803"/>
      <c r="C82" s="1085" t="s">
        <v>758</v>
      </c>
      <c r="D82" s="1371">
        <v>4795012.01</v>
      </c>
      <c r="E82" s="1086">
        <v>0</v>
      </c>
      <c r="F82" s="1086">
        <v>0</v>
      </c>
      <c r="G82" s="1086">
        <v>0</v>
      </c>
      <c r="H82" s="1086">
        <v>0</v>
      </c>
      <c r="I82" s="1086">
        <v>0</v>
      </c>
      <c r="J82" s="1086">
        <v>0</v>
      </c>
      <c r="K82" s="1086">
        <v>0</v>
      </c>
      <c r="L82" s="1086">
        <v>0</v>
      </c>
      <c r="M82" s="1086">
        <v>0</v>
      </c>
    </row>
    <row r="83" spans="1:13" s="1088" customFormat="1" ht="25.15" customHeight="1">
      <c r="A83" s="1806">
        <v>41</v>
      </c>
      <c r="B83" s="1804" t="s">
        <v>363</v>
      </c>
      <c r="C83" s="1085" t="s">
        <v>756</v>
      </c>
      <c r="D83" s="1371">
        <v>1434474.53</v>
      </c>
      <c r="E83" s="1371">
        <v>147169</v>
      </c>
      <c r="F83" s="1086">
        <v>0</v>
      </c>
      <c r="G83" s="1086">
        <v>0</v>
      </c>
      <c r="H83" s="1086">
        <v>0</v>
      </c>
      <c r="I83" s="1086">
        <v>0</v>
      </c>
      <c r="J83" s="1086">
        <v>0</v>
      </c>
      <c r="K83" s="1086">
        <v>0</v>
      </c>
      <c r="L83" s="1086">
        <v>0</v>
      </c>
      <c r="M83" s="1089">
        <v>0.32</v>
      </c>
    </row>
    <row r="84" spans="1:13" s="1088" customFormat="1" ht="25.15" customHeight="1">
      <c r="A84" s="1807"/>
      <c r="B84" s="1805"/>
      <c r="C84" s="1085" t="s">
        <v>841</v>
      </c>
      <c r="D84" s="1086">
        <v>0</v>
      </c>
      <c r="E84" s="1086">
        <v>0</v>
      </c>
      <c r="F84" s="1086">
        <v>0</v>
      </c>
      <c r="G84" s="1371">
        <v>24480</v>
      </c>
      <c r="H84" s="1086">
        <v>0</v>
      </c>
      <c r="I84" s="1086">
        <v>0</v>
      </c>
      <c r="J84" s="1086">
        <v>0</v>
      </c>
      <c r="K84" s="1086">
        <v>0</v>
      </c>
      <c r="L84" s="1086">
        <v>0</v>
      </c>
      <c r="M84" s="1086">
        <v>0</v>
      </c>
    </row>
    <row r="85" spans="1:13" s="1088" customFormat="1" ht="25.15" customHeight="1">
      <c r="A85" s="1807"/>
      <c r="B85" s="1091" t="s">
        <v>422</v>
      </c>
      <c r="C85" s="1085" t="s">
        <v>756</v>
      </c>
      <c r="D85" s="1089">
        <v>3.34</v>
      </c>
      <c r="E85" s="1086">
        <v>0</v>
      </c>
      <c r="F85" s="1086">
        <v>0</v>
      </c>
      <c r="G85" s="1086">
        <v>0</v>
      </c>
      <c r="H85" s="1086">
        <v>0</v>
      </c>
      <c r="I85" s="1086">
        <v>0</v>
      </c>
      <c r="J85" s="1086">
        <v>0</v>
      </c>
      <c r="K85" s="1086">
        <v>0</v>
      </c>
      <c r="L85" s="1086">
        <v>0</v>
      </c>
      <c r="M85" s="1086">
        <v>0</v>
      </c>
    </row>
    <row r="86" spans="1:13" s="1088" customFormat="1" ht="25.15" customHeight="1">
      <c r="A86" s="1807"/>
      <c r="B86" s="1802">
        <v>900</v>
      </c>
      <c r="C86" s="1085" t="s">
        <v>857</v>
      </c>
      <c r="D86" s="1086">
        <v>0</v>
      </c>
      <c r="E86" s="1371">
        <v>14612.24</v>
      </c>
      <c r="F86" s="1086">
        <v>0</v>
      </c>
      <c r="G86" s="1089">
        <v>192.8</v>
      </c>
      <c r="H86" s="1086">
        <v>0</v>
      </c>
      <c r="I86" s="1086">
        <v>0</v>
      </c>
      <c r="J86" s="1086">
        <v>0</v>
      </c>
      <c r="K86" s="1086">
        <v>0</v>
      </c>
      <c r="L86" s="1086">
        <v>0</v>
      </c>
      <c r="M86" s="1086">
        <v>0</v>
      </c>
    </row>
    <row r="87" spans="1:13" s="1088" customFormat="1" ht="25.15" customHeight="1">
      <c r="A87" s="1807"/>
      <c r="B87" s="1809"/>
      <c r="C87" s="1085" t="s">
        <v>858</v>
      </c>
      <c r="D87" s="1086">
        <v>0</v>
      </c>
      <c r="E87" s="1371">
        <v>29923.88</v>
      </c>
      <c r="F87" s="1086">
        <v>0</v>
      </c>
      <c r="G87" s="1086">
        <v>0</v>
      </c>
      <c r="H87" s="1086">
        <v>0</v>
      </c>
      <c r="I87" s="1086">
        <v>0</v>
      </c>
      <c r="J87" s="1086">
        <v>0</v>
      </c>
      <c r="K87" s="1086">
        <v>0</v>
      </c>
      <c r="L87" s="1086">
        <v>0</v>
      </c>
      <c r="M87" s="1086">
        <v>0</v>
      </c>
    </row>
    <row r="88" spans="1:13" s="1088" customFormat="1" ht="25.15" customHeight="1">
      <c r="A88" s="1808"/>
      <c r="B88" s="1803"/>
      <c r="C88" s="1085" t="s">
        <v>756</v>
      </c>
      <c r="D88" s="1371">
        <v>74019776.810000002</v>
      </c>
      <c r="E88" s="1371">
        <v>151214.20000000001</v>
      </c>
      <c r="F88" s="1086">
        <v>0</v>
      </c>
      <c r="G88" s="1086">
        <v>0</v>
      </c>
      <c r="H88" s="1086">
        <v>0</v>
      </c>
      <c r="I88" s="1086">
        <v>0</v>
      </c>
      <c r="J88" s="1086">
        <v>0</v>
      </c>
      <c r="K88" s="1086">
        <v>0</v>
      </c>
      <c r="L88" s="1086">
        <v>0</v>
      </c>
      <c r="M88" s="1089">
        <v>48.74</v>
      </c>
    </row>
    <row r="89" spans="1:13" s="1088" customFormat="1" ht="25.15" customHeight="1">
      <c r="A89" s="1806">
        <v>46</v>
      </c>
      <c r="B89" s="1416">
        <v>750</v>
      </c>
      <c r="C89" s="1085" t="s">
        <v>759</v>
      </c>
      <c r="D89" s="1371">
        <v>2694.45</v>
      </c>
      <c r="E89" s="1086">
        <v>0</v>
      </c>
      <c r="F89" s="1086">
        <v>0</v>
      </c>
      <c r="G89" s="1086">
        <v>0</v>
      </c>
      <c r="H89" s="1086">
        <v>0</v>
      </c>
      <c r="I89" s="1086">
        <v>0</v>
      </c>
      <c r="J89" s="1086">
        <v>0</v>
      </c>
      <c r="K89" s="1086">
        <v>0</v>
      </c>
      <c r="L89" s="1086">
        <v>0</v>
      </c>
      <c r="M89" s="1086">
        <v>0</v>
      </c>
    </row>
    <row r="90" spans="1:13" s="1088" customFormat="1" ht="25.15" customHeight="1">
      <c r="A90" s="1807"/>
      <c r="B90" s="1802">
        <v>851</v>
      </c>
      <c r="C90" s="1085" t="s">
        <v>756</v>
      </c>
      <c r="D90" s="1371">
        <v>15658923.32</v>
      </c>
      <c r="E90" s="1089">
        <v>174.42</v>
      </c>
      <c r="F90" s="1086">
        <v>0</v>
      </c>
      <c r="G90" s="1086">
        <v>0</v>
      </c>
      <c r="H90" s="1086">
        <v>0</v>
      </c>
      <c r="I90" s="1086">
        <v>0</v>
      </c>
      <c r="J90" s="1086">
        <v>0</v>
      </c>
      <c r="K90" s="1086">
        <v>0</v>
      </c>
      <c r="L90" s="1086">
        <v>0</v>
      </c>
      <c r="M90" s="1086">
        <v>0</v>
      </c>
    </row>
    <row r="91" spans="1:13" s="1088" customFormat="1" ht="25.15" customHeight="1">
      <c r="A91" s="1807"/>
      <c r="B91" s="1809"/>
      <c r="C91" s="1085" t="s">
        <v>841</v>
      </c>
      <c r="D91" s="1086">
        <v>0</v>
      </c>
      <c r="E91" s="1086">
        <v>0</v>
      </c>
      <c r="F91" s="1086">
        <v>0</v>
      </c>
      <c r="G91" s="1086">
        <v>0</v>
      </c>
      <c r="H91" s="1371">
        <v>14607.38</v>
      </c>
      <c r="I91" s="1371">
        <v>111340.96</v>
      </c>
      <c r="J91" s="1086">
        <v>0</v>
      </c>
      <c r="K91" s="1086">
        <v>0</v>
      </c>
      <c r="L91" s="1086">
        <v>0</v>
      </c>
      <c r="M91" s="1086">
        <v>0</v>
      </c>
    </row>
    <row r="92" spans="1:13" s="1088" customFormat="1" ht="25.15" customHeight="1">
      <c r="A92" s="1808"/>
      <c r="B92" s="1803"/>
      <c r="C92" s="1085" t="s">
        <v>759</v>
      </c>
      <c r="D92" s="1371">
        <v>3775667.27</v>
      </c>
      <c r="E92" s="1371">
        <v>7179.75</v>
      </c>
      <c r="F92" s="1371">
        <v>1742.18</v>
      </c>
      <c r="G92" s="1086">
        <v>0</v>
      </c>
      <c r="H92" s="1086">
        <v>0</v>
      </c>
      <c r="I92" s="1086">
        <v>0</v>
      </c>
      <c r="J92" s="1086">
        <v>0</v>
      </c>
      <c r="K92" s="1086">
        <v>0</v>
      </c>
      <c r="L92" s="1086">
        <v>0</v>
      </c>
      <c r="M92" s="1089">
        <v>0.02</v>
      </c>
    </row>
    <row r="93" spans="1:13" s="1088" customFormat="1" ht="25.15" customHeight="1">
      <c r="A93" s="1806">
        <v>47</v>
      </c>
      <c r="B93" s="1802">
        <v>150</v>
      </c>
      <c r="C93" s="1085" t="s">
        <v>756</v>
      </c>
      <c r="D93" s="1371">
        <v>2782057.09</v>
      </c>
      <c r="E93" s="1371">
        <v>5612</v>
      </c>
      <c r="F93" s="1086">
        <v>0</v>
      </c>
      <c r="G93" s="1086">
        <v>0</v>
      </c>
      <c r="H93" s="1086">
        <v>0</v>
      </c>
      <c r="I93" s="1086">
        <v>0</v>
      </c>
      <c r="J93" s="1086">
        <v>0</v>
      </c>
      <c r="K93" s="1086">
        <v>0</v>
      </c>
      <c r="L93" s="1086">
        <v>0</v>
      </c>
      <c r="M93" s="1086">
        <v>0</v>
      </c>
    </row>
    <row r="94" spans="1:13" s="1088" customFormat="1" ht="25.15" customHeight="1">
      <c r="A94" s="1807"/>
      <c r="B94" s="1803"/>
      <c r="C94" s="1085" t="s">
        <v>841</v>
      </c>
      <c r="D94" s="1086">
        <v>0</v>
      </c>
      <c r="E94" s="1086">
        <v>0</v>
      </c>
      <c r="F94" s="1371">
        <v>139784.51999999999</v>
      </c>
      <c r="G94" s="1371">
        <v>74419.95</v>
      </c>
      <c r="H94" s="1086">
        <v>0</v>
      </c>
      <c r="I94" s="1371">
        <v>25686.1</v>
      </c>
      <c r="J94" s="1371">
        <v>66329.02</v>
      </c>
      <c r="K94" s="1371">
        <v>2169977.85</v>
      </c>
      <c r="L94" s="1086">
        <v>0</v>
      </c>
      <c r="M94" s="1086">
        <v>0</v>
      </c>
    </row>
    <row r="95" spans="1:13" s="1088" customFormat="1" ht="25.15" customHeight="1">
      <c r="A95" s="1808"/>
      <c r="B95" s="1416">
        <v>900</v>
      </c>
      <c r="C95" s="1085" t="s">
        <v>756</v>
      </c>
      <c r="D95" s="1371">
        <v>20582918.350000001</v>
      </c>
      <c r="E95" s="1371">
        <v>1687748.48</v>
      </c>
      <c r="F95" s="1086">
        <v>0</v>
      </c>
      <c r="G95" s="1086">
        <v>0</v>
      </c>
      <c r="H95" s="1086">
        <v>0</v>
      </c>
      <c r="I95" s="1086">
        <v>0</v>
      </c>
      <c r="J95" s="1086">
        <v>0</v>
      </c>
      <c r="K95" s="1086">
        <v>0</v>
      </c>
      <c r="L95" s="1086">
        <v>0</v>
      </c>
      <c r="M95" s="1086">
        <v>0</v>
      </c>
    </row>
    <row r="96" spans="1:13" s="1088" customFormat="1" ht="25.15" customHeight="1">
      <c r="A96" s="1087">
        <v>49</v>
      </c>
      <c r="B96" s="1416">
        <v>750</v>
      </c>
      <c r="C96" s="1085" t="s">
        <v>760</v>
      </c>
      <c r="D96" s="1371">
        <v>574.54</v>
      </c>
      <c r="E96" s="1086">
        <v>0</v>
      </c>
      <c r="F96" s="1086">
        <v>0</v>
      </c>
      <c r="G96" s="1086">
        <v>0</v>
      </c>
      <c r="H96" s="1086">
        <v>0</v>
      </c>
      <c r="I96" s="1086">
        <v>0</v>
      </c>
      <c r="J96" s="1086">
        <v>0</v>
      </c>
      <c r="K96" s="1086">
        <v>0</v>
      </c>
      <c r="L96" s="1086">
        <v>0</v>
      </c>
      <c r="M96" s="1086">
        <v>0</v>
      </c>
    </row>
    <row r="97" spans="1:14" s="1093" customFormat="1" ht="25.15" customHeight="1">
      <c r="A97" s="1806">
        <v>62</v>
      </c>
      <c r="B97" s="1811">
        <v>50</v>
      </c>
      <c r="C97" s="1085" t="s">
        <v>842</v>
      </c>
      <c r="D97" s="1371">
        <v>2241062.4500000002</v>
      </c>
      <c r="E97" s="1371">
        <v>413292.78</v>
      </c>
      <c r="F97" s="1086">
        <v>0</v>
      </c>
      <c r="G97" s="1086">
        <v>0</v>
      </c>
      <c r="H97" s="1086">
        <v>0</v>
      </c>
      <c r="I97" s="1086">
        <v>0</v>
      </c>
      <c r="J97" s="1086">
        <v>0</v>
      </c>
      <c r="K97" s="1086">
        <v>0</v>
      </c>
      <c r="L97" s="1086">
        <v>0</v>
      </c>
      <c r="M97" s="1371">
        <v>135090.04</v>
      </c>
    </row>
    <row r="98" spans="1:14" s="1088" customFormat="1" ht="25.15" customHeight="1">
      <c r="A98" s="1808"/>
      <c r="B98" s="1812"/>
      <c r="C98" s="1094" t="s">
        <v>843</v>
      </c>
      <c r="D98" s="1086">
        <v>0</v>
      </c>
      <c r="E98" s="1086">
        <v>0</v>
      </c>
      <c r="F98" s="1086">
        <v>0</v>
      </c>
      <c r="G98" s="1371">
        <v>109445.44</v>
      </c>
      <c r="H98" s="1371">
        <v>471015.08</v>
      </c>
      <c r="I98" s="1371">
        <v>211602.35</v>
      </c>
      <c r="J98" s="1371">
        <v>101421.63</v>
      </c>
      <c r="K98" s="1371">
        <v>292813.14</v>
      </c>
      <c r="L98" s="1086">
        <v>0</v>
      </c>
      <c r="M98" s="1371">
        <v>1532396.25</v>
      </c>
    </row>
    <row r="99" spans="1:14" s="1088" customFormat="1" ht="25.15" customHeight="1">
      <c r="A99" s="1087">
        <v>64</v>
      </c>
      <c r="B99" s="1092">
        <v>750</v>
      </c>
      <c r="C99" s="1085" t="s">
        <v>760</v>
      </c>
      <c r="D99" s="1371">
        <v>2449.7399999999998</v>
      </c>
      <c r="E99" s="1086">
        <v>0</v>
      </c>
      <c r="F99" s="1086">
        <v>0</v>
      </c>
      <c r="G99" s="1086">
        <v>0</v>
      </c>
      <c r="H99" s="1086">
        <v>0</v>
      </c>
      <c r="I99" s="1086">
        <v>0</v>
      </c>
      <c r="J99" s="1086">
        <v>0</v>
      </c>
      <c r="K99" s="1086">
        <v>0</v>
      </c>
      <c r="L99" s="1086">
        <v>0</v>
      </c>
      <c r="M99" s="1086">
        <v>0</v>
      </c>
    </row>
    <row r="100" spans="1:14" s="1098" customFormat="1" ht="21" customHeight="1">
      <c r="A100" s="1095"/>
      <c r="B100" s="1096"/>
      <c r="C100" s="1096"/>
      <c r="D100" s="1097">
        <f t="shared" ref="D100:M100" si="0">SUM(D12:D99)</f>
        <v>941766848.03999984</v>
      </c>
      <c r="E100" s="1097">
        <f t="shared" si="0"/>
        <v>41020069.350000001</v>
      </c>
      <c r="F100" s="1097">
        <f t="shared" si="0"/>
        <v>21912939.490000002</v>
      </c>
      <c r="G100" s="1097">
        <f t="shared" si="0"/>
        <v>2767090.4699999997</v>
      </c>
      <c r="H100" s="1097">
        <f t="shared" si="0"/>
        <v>7462439.0499999998</v>
      </c>
      <c r="I100" s="1097">
        <f t="shared" si="0"/>
        <v>4550198.5099999988</v>
      </c>
      <c r="J100" s="1097">
        <f t="shared" si="0"/>
        <v>2342773.4899999998</v>
      </c>
      <c r="K100" s="1097">
        <f t="shared" si="0"/>
        <v>5566528.5200000005</v>
      </c>
      <c r="L100" s="1097">
        <f t="shared" si="0"/>
        <v>2626445.4099999997</v>
      </c>
      <c r="M100" s="1097">
        <f t="shared" si="0"/>
        <v>2613930.0099999998</v>
      </c>
    </row>
    <row r="101" spans="1:14" s="1103" customFormat="1" ht="18.600000000000001" customHeight="1">
      <c r="A101" s="1099"/>
      <c r="B101" s="1099"/>
      <c r="C101" s="1099"/>
      <c r="D101" s="1100"/>
      <c r="E101" s="1100"/>
      <c r="F101" s="1101"/>
      <c r="G101" s="1101"/>
      <c r="H101" s="1101"/>
      <c r="I101" s="1101"/>
      <c r="J101" s="1101"/>
      <c r="K101" s="1102"/>
      <c r="L101" s="1102"/>
      <c r="M101" s="1102"/>
    </row>
    <row r="102" spans="1:14" s="1082" customFormat="1" ht="15">
      <c r="A102" s="1104"/>
      <c r="B102" s="1105"/>
      <c r="C102" s="1105"/>
      <c r="D102" s="1370"/>
      <c r="E102" s="1370"/>
      <c r="F102" s="1370"/>
      <c r="G102" s="1370"/>
      <c r="H102" s="1370"/>
      <c r="I102" s="1370"/>
      <c r="J102" s="1370"/>
      <c r="K102" s="1370"/>
      <c r="L102" s="1370"/>
      <c r="M102" s="1370"/>
    </row>
    <row r="103" spans="1:14" s="1082" customFormat="1">
      <c r="A103" s="1106"/>
      <c r="B103" s="1105"/>
      <c r="C103" s="1368"/>
      <c r="D103" s="1369"/>
      <c r="E103" s="1369"/>
      <c r="F103" s="1369"/>
      <c r="G103" s="1369"/>
      <c r="H103" s="1369"/>
      <c r="I103" s="1369"/>
      <c r="J103" s="1369"/>
      <c r="K103" s="1369"/>
      <c r="L103" s="1369"/>
      <c r="M103" s="1369"/>
      <c r="N103" s="1079"/>
    </row>
    <row r="104" spans="1:14" s="1082" customFormat="1" ht="15">
      <c r="A104" s="1078"/>
      <c r="B104" s="1105"/>
      <c r="C104" s="1368"/>
      <c r="D104" s="1551"/>
      <c r="E104" s="1551"/>
      <c r="F104" s="1551"/>
      <c r="G104" s="1551"/>
      <c r="H104" s="1551"/>
      <c r="I104" s="1551"/>
      <c r="J104" s="1551"/>
      <c r="K104" s="1551"/>
      <c r="L104" s="1551"/>
      <c r="M104" s="1551"/>
      <c r="N104" s="1079"/>
    </row>
    <row r="105" spans="1:14" s="1082" customFormat="1">
      <c r="A105" s="1107"/>
      <c r="B105" s="1105"/>
      <c r="C105" s="1368"/>
      <c r="D105" s="1369"/>
      <c r="E105" s="1369"/>
      <c r="F105" s="1369"/>
      <c r="G105" s="1369"/>
      <c r="H105" s="1369"/>
      <c r="I105" s="1369"/>
      <c r="J105" s="1369"/>
      <c r="K105" s="1369"/>
      <c r="L105" s="1369"/>
      <c r="M105" s="1369"/>
      <c r="N105" s="1079"/>
    </row>
    <row r="106" spans="1:14" s="1082" customFormat="1">
      <c r="A106" s="1108"/>
      <c r="B106" s="1105"/>
      <c r="C106" s="1368"/>
      <c r="D106" s="1368"/>
      <c r="E106" s="1368"/>
      <c r="F106" s="1368"/>
      <c r="G106" s="1368"/>
      <c r="H106" s="1368"/>
      <c r="I106" s="1368"/>
      <c r="J106" s="1368"/>
      <c r="K106" s="1368"/>
      <c r="L106" s="1368"/>
      <c r="M106" s="1368"/>
      <c r="N106" s="1079"/>
    </row>
    <row r="107" spans="1:14" s="1082" customFormat="1">
      <c r="A107" s="1108"/>
      <c r="B107" s="1105"/>
      <c r="C107" s="1105"/>
      <c r="D107" s="1368"/>
      <c r="E107" s="1368"/>
      <c r="F107" s="1368"/>
      <c r="G107" s="1368"/>
      <c r="H107" s="1368"/>
      <c r="I107" s="1368"/>
      <c r="J107" s="1368"/>
      <c r="K107" s="1368"/>
      <c r="L107" s="1368"/>
      <c r="M107" s="1368"/>
    </row>
    <row r="108" spans="1:14" s="1082" customFormat="1">
      <c r="A108" s="1109"/>
      <c r="B108" s="1105"/>
      <c r="C108" s="1105"/>
      <c r="D108" s="1368"/>
      <c r="E108" s="1368"/>
      <c r="F108" s="1368"/>
      <c r="G108" s="1368"/>
      <c r="H108" s="1368"/>
      <c r="I108" s="1368"/>
      <c r="J108" s="1368"/>
      <c r="K108" s="1368"/>
      <c r="L108" s="1368"/>
      <c r="M108" s="1368"/>
    </row>
    <row r="109" spans="1:14" s="1082" customFormat="1">
      <c r="A109" s="1108"/>
      <c r="B109" s="1110"/>
      <c r="C109" s="1105"/>
      <c r="D109" s="1020"/>
      <c r="E109" s="1020"/>
      <c r="F109" s="1020"/>
      <c r="G109" s="1020"/>
      <c r="H109" s="1020"/>
      <c r="I109" s="1020"/>
      <c r="J109" s="1020"/>
      <c r="K109" s="1020"/>
      <c r="L109" s="1020"/>
      <c r="M109" s="1020"/>
    </row>
    <row r="110" spans="1:14" s="1082" customFormat="1">
      <c r="A110" s="1108"/>
      <c r="B110" s="1110"/>
      <c r="C110" s="1110"/>
      <c r="D110" s="1020"/>
      <c r="E110" s="1020"/>
      <c r="F110" s="1020"/>
      <c r="G110" s="1020"/>
      <c r="H110" s="1020"/>
      <c r="I110" s="1020"/>
      <c r="J110" s="1020"/>
      <c r="K110" s="1020"/>
      <c r="L110" s="1020"/>
      <c r="M110" s="1020"/>
    </row>
    <row r="111" spans="1:14">
      <c r="B111" s="1110"/>
      <c r="C111" s="1110"/>
      <c r="D111" s="1020"/>
      <c r="E111" s="1020"/>
      <c r="F111" s="1020"/>
      <c r="G111" s="1020"/>
      <c r="H111" s="1020"/>
      <c r="I111" s="1020"/>
      <c r="J111" s="1020"/>
      <c r="K111" s="1020"/>
      <c r="L111" s="1020"/>
      <c r="M111" s="1020"/>
    </row>
    <row r="112" spans="1:14">
      <c r="B112" s="1110"/>
      <c r="C112" s="1110"/>
      <c r="D112" s="1020"/>
      <c r="E112" s="1020"/>
      <c r="F112" s="1020"/>
      <c r="G112" s="1020"/>
      <c r="H112" s="1020"/>
      <c r="I112" s="1020"/>
      <c r="J112" s="1020"/>
      <c r="K112" s="1020"/>
      <c r="L112" s="1020"/>
      <c r="M112" s="1020"/>
    </row>
    <row r="113" spans="2:13">
      <c r="B113" s="1110"/>
      <c r="C113" s="1110"/>
      <c r="D113" s="1020"/>
      <c r="E113" s="1020"/>
      <c r="F113" s="1020"/>
      <c r="G113" s="1020"/>
      <c r="H113" s="1020"/>
      <c r="I113" s="1020"/>
      <c r="J113" s="1020"/>
      <c r="K113" s="1020"/>
      <c r="L113" s="1020"/>
      <c r="M113" s="1020"/>
    </row>
    <row r="114" spans="2:13">
      <c r="B114" s="1110"/>
      <c r="C114" s="1110"/>
      <c r="D114" s="1020"/>
      <c r="E114" s="1020"/>
      <c r="F114" s="1020"/>
      <c r="G114" s="1020"/>
      <c r="H114" s="1020"/>
      <c r="I114" s="1020"/>
      <c r="J114" s="1020"/>
      <c r="K114" s="1020"/>
      <c r="L114" s="1020"/>
      <c r="M114" s="1020"/>
    </row>
    <row r="115" spans="2:13">
      <c r="C115" s="1110"/>
    </row>
  </sheetData>
  <mergeCells count="42">
    <mergeCell ref="M5:M10"/>
    <mergeCell ref="H6:H10"/>
    <mergeCell ref="I6:I10"/>
    <mergeCell ref="G6:G10"/>
    <mergeCell ref="A6:A10"/>
    <mergeCell ref="A2:L2"/>
    <mergeCell ref="D5:L5"/>
    <mergeCell ref="D6:D10"/>
    <mergeCell ref="B6:B10"/>
    <mergeCell ref="F6:F10"/>
    <mergeCell ref="J6:J10"/>
    <mergeCell ref="K6:K10"/>
    <mergeCell ref="L6:L10"/>
    <mergeCell ref="C5:C10"/>
    <mergeCell ref="E6:E10"/>
    <mergeCell ref="A97:A98"/>
    <mergeCell ref="B79:B82"/>
    <mergeCell ref="A5:B5"/>
    <mergeCell ref="B37:B40"/>
    <mergeCell ref="A32:A77"/>
    <mergeCell ref="B32:B35"/>
    <mergeCell ref="B21:B22"/>
    <mergeCell ref="B23:B26"/>
    <mergeCell ref="B97:B98"/>
    <mergeCell ref="B86:B88"/>
    <mergeCell ref="B90:B92"/>
    <mergeCell ref="A14:A15"/>
    <mergeCell ref="A16:A19"/>
    <mergeCell ref="B17:B19"/>
    <mergeCell ref="B41:B73"/>
    <mergeCell ref="A20:A22"/>
    <mergeCell ref="B14:B15"/>
    <mergeCell ref="A23:A26"/>
    <mergeCell ref="A28:A29"/>
    <mergeCell ref="A30:A31"/>
    <mergeCell ref="B30:B31"/>
    <mergeCell ref="B93:B94"/>
    <mergeCell ref="B83:B84"/>
    <mergeCell ref="A83:A88"/>
    <mergeCell ref="A79:A82"/>
    <mergeCell ref="A93:A95"/>
    <mergeCell ref="A89:A92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3" firstPageNumber="78" fitToHeight="0" orientation="landscape" useFirstPageNumber="1" r:id="rId1"/>
  <headerFooter>
    <oddHeader>&amp;C&amp;"Arial CE,Pogrubiony"&amp;14- &amp;P -</oddHeader>
  </headerFooter>
  <rowBreaks count="3" manualBreakCount="3">
    <brk id="31" max="12" man="1"/>
    <brk id="59" max="12" man="1"/>
    <brk id="88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pageSetUpPr fitToPage="1"/>
  </sheetPr>
  <dimension ref="A1"/>
  <sheetViews>
    <sheetView showGridLines="0" zoomScale="90" zoomScaleNormal="90" workbookViewId="0">
      <selection activeCell="T44" sqref="T44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"/>
  <sheetViews>
    <sheetView showGridLines="0" zoomScale="145" zoomScaleNormal="145" workbookViewId="0">
      <selection activeCell="M11" sqref="M1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>
    <pageSetUpPr fitToPage="1"/>
  </sheetPr>
  <dimension ref="A1"/>
  <sheetViews>
    <sheetView showGridLines="0" zoomScale="130" zoomScaleNormal="130" workbookViewId="0">
      <selection activeCell="V25" sqref="V25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>
    <pageSetUpPr fitToPage="1"/>
  </sheetPr>
  <dimension ref="A1"/>
  <sheetViews>
    <sheetView showGridLines="0" zoomScale="75" zoomScaleNormal="75" workbookViewId="0">
      <selection activeCell="X39" sqref="X39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pageSetUpPr fitToPage="1"/>
  </sheetPr>
  <dimension ref="A1"/>
  <sheetViews>
    <sheetView showGridLines="0" zoomScale="75" workbookViewId="0">
      <selection activeCell="V25" sqref="V25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>
    <pageSetUpPr fitToPage="1"/>
  </sheetPr>
  <dimension ref="B27:B28"/>
  <sheetViews>
    <sheetView showGridLines="0" zoomScale="145" zoomScaleNormal="145" workbookViewId="0">
      <selection activeCell="M22" sqref="M22"/>
    </sheetView>
  </sheetViews>
  <sheetFormatPr defaultRowHeight="12.75"/>
  <sheetData>
    <row r="27" spans="2:2">
      <c r="B27" s="1556" t="s">
        <v>917</v>
      </c>
    </row>
    <row r="28" spans="2:2">
      <c r="B28" s="1557" t="s">
        <v>918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"/>
  <sheetViews>
    <sheetView showGridLines="0" zoomScaleNormal="100" workbookViewId="0">
      <selection activeCell="L41" sqref="L41"/>
    </sheetView>
  </sheetViews>
  <sheetFormatPr defaultRowHeight="12.75"/>
  <sheetData>
    <row r="1" spans="1:1">
      <c r="A1" t="s">
        <v>919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lipiec 2019 roku</dc:title>
  <cp:lastPrinted>2019-09-02T10:50:55Z</cp:lastPrinted>
  <dcterms:created xsi:type="dcterms:W3CDTF">2019-07-31T09:18:36Z</dcterms:created>
  <dcterms:modified xsi:type="dcterms:W3CDTF">2019-09-04T10:31:55Z</dcterms:modified>
</cp:coreProperties>
</file>