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hidePivotFieldList="1" defaultThemeVersion="124226"/>
  <mc:AlternateContent xmlns:mc="http://schemas.openxmlformats.org/markup-compatibility/2006">
    <mc:Choice Requires="x15">
      <x15ac:absPath xmlns:x15ac="http://schemas.microsoft.com/office/spreadsheetml/2010/11/ac" url="C:\Users\Iwona.Chromiak\Desktop\www\"/>
    </mc:Choice>
  </mc:AlternateContent>
  <xr:revisionPtr revIDLastSave="0" documentId="8_{EF3F1410-C64A-4755-BFEC-2F0F4A290948}" xr6:coauthVersionLast="47" xr6:coauthVersionMax="47" xr10:uidLastSave="{00000000-0000-0000-0000-000000000000}"/>
  <bookViews>
    <workbookView xWindow="28680" yWindow="-120" windowWidth="29040" windowHeight="15840" tabRatio="925" xr2:uid="{00000000-000D-0000-FFFF-FFFF00000000}"/>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state="hidden" r:id="rId10"/>
    <sheet name="Koszty nieponiesione z 2022r." sheetId="13" state="hidden" r:id="rId11"/>
    <sheet name="Kalendarz" sheetId="15" state="hidden" r:id="rId12"/>
    <sheet name="Koszty nieponiesione " sheetId="11" state="hidden" r:id="rId13"/>
  </sheets>
  <definedNames>
    <definedName name="_xlnm._FilterDatabase" localSheetId="9" hidden="1">'Dane średnie prod rośl.i zwierz'!$A$2:$G$788</definedName>
    <definedName name="_xlnm._FilterDatabase" localSheetId="3" hidden="1">'Dane średnie prod rośl.i zwierz'!$K$193:$K$201</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zwierz'!$K$3:$K$149</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zwierz'!$K$150:$K$178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D627" i="13" l="1"/>
  <c r="E627" i="13"/>
  <c r="D628" i="13"/>
  <c r="E628" i="13"/>
  <c r="D629" i="13"/>
  <c r="E629" i="13"/>
  <c r="D630" i="13"/>
  <c r="E630"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D623" i="13" l="1"/>
  <c r="D624" i="13"/>
  <c r="D625" i="13"/>
  <c r="D626" i="13"/>
  <c r="B8" i="4" l="1"/>
  <c r="B9" i="4"/>
  <c r="B10" i="4"/>
  <c r="B11" i="4"/>
  <c r="B12" i="4"/>
  <c r="B13" i="4"/>
  <c r="B14" i="4"/>
  <c r="B15" i="4"/>
  <c r="B16" i="4"/>
  <c r="B17" i="4"/>
  <c r="B18" i="4"/>
  <c r="B19" i="4"/>
  <c r="B20" i="4"/>
  <c r="B21" i="4"/>
  <c r="B22" i="4"/>
  <c r="B23" i="4"/>
  <c r="B24" i="4"/>
  <c r="B25" i="4"/>
  <c r="B26" i="4"/>
  <c r="B27" i="4"/>
  <c r="B28" i="4"/>
  <c r="B29" i="4"/>
  <c r="B30" i="4"/>
  <c r="B7" i="4"/>
  <c r="D591" i="13" l="1"/>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O9" i="14" l="1"/>
  <c r="P9" i="14"/>
  <c r="Q9" i="14"/>
  <c r="O10" i="14"/>
  <c r="P10" i="14"/>
  <c r="Q10" i="14"/>
  <c r="O11" i="14"/>
  <c r="P11" i="14"/>
  <c r="Q11" i="14"/>
  <c r="O12" i="14"/>
  <c r="P12" i="14"/>
  <c r="Q12" i="14"/>
  <c r="O13" i="14"/>
  <c r="P13" i="14"/>
  <c r="Q13" i="14"/>
  <c r="O14" i="14"/>
  <c r="P14" i="14"/>
  <c r="Q14" i="14"/>
  <c r="O15" i="14"/>
  <c r="P15" i="14"/>
  <c r="Q15" i="14"/>
  <c r="O16" i="14"/>
  <c r="P16" i="14"/>
  <c r="Q16" i="14"/>
  <c r="O17" i="14"/>
  <c r="P17" i="14"/>
  <c r="Q17" i="14"/>
  <c r="O18" i="14"/>
  <c r="P18" i="14"/>
  <c r="Q18" i="14"/>
  <c r="O19" i="14"/>
  <c r="P19" i="14"/>
  <c r="Q19" i="14"/>
  <c r="O20" i="14"/>
  <c r="P20" i="14"/>
  <c r="Q20" i="14"/>
  <c r="O21" i="14"/>
  <c r="P21" i="14"/>
  <c r="Q21" i="14"/>
  <c r="O22" i="14"/>
  <c r="P22" i="14"/>
  <c r="Q22" i="14"/>
  <c r="O23" i="14"/>
  <c r="P23" i="14"/>
  <c r="Q23" i="14"/>
  <c r="O24" i="14"/>
  <c r="P24" i="14"/>
  <c r="Q24" i="14"/>
  <c r="O25" i="14"/>
  <c r="P25" i="14"/>
  <c r="Q25" i="14"/>
  <c r="O26" i="14"/>
  <c r="P26" i="14"/>
  <c r="Q26" i="14"/>
  <c r="O27" i="14"/>
  <c r="P27" i="14"/>
  <c r="Q27" i="14"/>
  <c r="O28" i="14"/>
  <c r="P28" i="14"/>
  <c r="Q28" i="14"/>
  <c r="O29" i="14"/>
  <c r="P29" i="14"/>
  <c r="Q29" i="14"/>
  <c r="O30" i="14"/>
  <c r="P30" i="14"/>
  <c r="Q30" i="14"/>
  <c r="O31" i="14"/>
  <c r="P31" i="14"/>
  <c r="Q31" i="14"/>
  <c r="O32" i="14"/>
  <c r="P32" i="14"/>
  <c r="Q32" i="14"/>
  <c r="O33" i="14"/>
  <c r="P33" i="14"/>
  <c r="Q33" i="14"/>
  <c r="O34" i="14"/>
  <c r="P34" i="14"/>
  <c r="Q34" i="14"/>
  <c r="O35" i="14"/>
  <c r="P35" i="14"/>
  <c r="Q35" i="14"/>
  <c r="O36" i="14"/>
  <c r="P36" i="14"/>
  <c r="Q36" i="14"/>
  <c r="O37" i="14"/>
  <c r="P37" i="14"/>
  <c r="Q37" i="14"/>
  <c r="O38" i="14"/>
  <c r="P38" i="14"/>
  <c r="Q38" i="14"/>
  <c r="O39" i="14"/>
  <c r="P39" i="14"/>
  <c r="Q39" i="14"/>
  <c r="O40" i="14"/>
  <c r="P40" i="14"/>
  <c r="Q40" i="14"/>
  <c r="O41" i="14"/>
  <c r="P41" i="14"/>
  <c r="Q41" i="14"/>
  <c r="O42" i="14"/>
  <c r="P42" i="14"/>
  <c r="Q42" i="14"/>
  <c r="O43" i="14"/>
  <c r="P43" i="14"/>
  <c r="Q43" i="14"/>
  <c r="O44" i="14"/>
  <c r="P44" i="14"/>
  <c r="Q44" i="14"/>
  <c r="O45" i="14"/>
  <c r="P45" i="14"/>
  <c r="Q45" i="14"/>
  <c r="O46" i="14"/>
  <c r="P46" i="14"/>
  <c r="Q46" i="14"/>
  <c r="O47" i="14"/>
  <c r="P47" i="14"/>
  <c r="Q47" i="14"/>
  <c r="O48" i="14"/>
  <c r="P48" i="14"/>
  <c r="Q48" i="14"/>
  <c r="O49" i="14"/>
  <c r="P49" i="14"/>
  <c r="Q49" i="14"/>
  <c r="O50" i="14"/>
  <c r="P50" i="14"/>
  <c r="Q50" i="14"/>
  <c r="O51" i="14"/>
  <c r="P51" i="14"/>
  <c r="Q51" i="14"/>
  <c r="O52" i="14"/>
  <c r="P52" i="14"/>
  <c r="Q52" i="14"/>
  <c r="O53" i="14"/>
  <c r="P53" i="14"/>
  <c r="Q53" i="14"/>
  <c r="O54" i="14"/>
  <c r="P54" i="14"/>
  <c r="Q54" i="14"/>
  <c r="O55" i="14"/>
  <c r="P55" i="14"/>
  <c r="Q55" i="14"/>
  <c r="O56" i="14"/>
  <c r="P56" i="14"/>
  <c r="Q56" i="14"/>
  <c r="Q8" i="14"/>
  <c r="P8" i="14"/>
  <c r="O9" i="1"/>
  <c r="P9" i="1"/>
  <c r="Q9" i="1"/>
  <c r="O10" i="1"/>
  <c r="P10" i="1"/>
  <c r="Q10" i="1"/>
  <c r="O11" i="1"/>
  <c r="P11" i="1"/>
  <c r="Q11" i="1"/>
  <c r="O12" i="1"/>
  <c r="P12" i="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Q23" i="1"/>
  <c r="O24" i="1"/>
  <c r="P24" i="1"/>
  <c r="Q24" i="1"/>
  <c r="O25" i="1"/>
  <c r="P25" i="1"/>
  <c r="Q25" i="1"/>
  <c r="O26" i="1"/>
  <c r="P26" i="1"/>
  <c r="Q26" i="1"/>
  <c r="O27" i="1"/>
  <c r="P27" i="1"/>
  <c r="Q27" i="1"/>
  <c r="O28" i="1"/>
  <c r="P28" i="1"/>
  <c r="Q28" i="1"/>
  <c r="O29" i="1"/>
  <c r="P29" i="1"/>
  <c r="Q29" i="1"/>
  <c r="O30" i="1"/>
  <c r="P30" i="1"/>
  <c r="Q30" i="1"/>
  <c r="O31" i="1"/>
  <c r="P31" i="1"/>
  <c r="Q31" i="1"/>
  <c r="O32" i="1"/>
  <c r="P32" i="1"/>
  <c r="Q32" i="1"/>
  <c r="O33" i="1"/>
  <c r="P33" i="1"/>
  <c r="Q33" i="1"/>
  <c r="O34" i="1"/>
  <c r="P34" i="1"/>
  <c r="Q34" i="1"/>
  <c r="O35" i="1"/>
  <c r="P35" i="1"/>
  <c r="Q35" i="1"/>
  <c r="O36" i="1"/>
  <c r="P36" i="1"/>
  <c r="Q36" i="1"/>
  <c r="O37" i="1"/>
  <c r="P37" i="1"/>
  <c r="Q37" i="1"/>
  <c r="O38" i="1"/>
  <c r="P38" i="1"/>
  <c r="Q38" i="1"/>
  <c r="O39" i="1"/>
  <c r="P39" i="1"/>
  <c r="Q39" i="1"/>
  <c r="O40" i="1"/>
  <c r="P40" i="1"/>
  <c r="Q40" i="1"/>
  <c r="O41" i="1"/>
  <c r="P41" i="1"/>
  <c r="Q41" i="1"/>
  <c r="O42" i="1"/>
  <c r="P42" i="1"/>
  <c r="Q42" i="1"/>
  <c r="O43" i="1"/>
  <c r="P43" i="1"/>
  <c r="Q43" i="1"/>
  <c r="O44" i="1"/>
  <c r="P44" i="1"/>
  <c r="Q44" i="1"/>
  <c r="O45" i="1"/>
  <c r="P45" i="1"/>
  <c r="Q45" i="1"/>
  <c r="O46" i="1"/>
  <c r="P46" i="1"/>
  <c r="Q46" i="1"/>
  <c r="Q8" i="1"/>
  <c r="O8" i="1"/>
  <c r="P8" i="1"/>
  <c r="W10" i="9" l="1"/>
  <c r="W9" i="9"/>
  <c r="W8" i="9"/>
  <c r="G8" i="1" l="1"/>
  <c r="O8" i="12" l="1"/>
  <c r="N8" i="12"/>
  <c r="R64" i="1"/>
  <c r="N64" i="1"/>
  <c r="O64" i="1"/>
  <c r="P64" i="1"/>
  <c r="Q64" i="1"/>
  <c r="A45" i="14" l="1"/>
  <c r="A46" i="14"/>
  <c r="A47" i="14"/>
  <c r="A48" i="14"/>
  <c r="A49" i="14"/>
  <c r="A50" i="14"/>
  <c r="A51" i="14"/>
  <c r="A52" i="14"/>
  <c r="A53" i="14"/>
  <c r="A54" i="14"/>
  <c r="P57" i="14" l="1"/>
  <c r="P47" i="1" s="1"/>
  <c r="N74" i="5" s="1"/>
  <c r="Q57" i="14"/>
  <c r="Q47" i="1" s="1"/>
  <c r="D446" i="13"/>
  <c r="D445" i="13"/>
  <c r="D444" i="13"/>
  <c r="D443" i="13"/>
  <c r="D586" i="13"/>
  <c r="D585" i="13"/>
  <c r="D584" i="13"/>
  <c r="D583" i="13"/>
  <c r="D8" i="4" l="1"/>
  <c r="D9" i="4"/>
  <c r="D10" i="4"/>
  <c r="D11" i="4"/>
  <c r="D12" i="4"/>
  <c r="D13" i="4"/>
  <c r="D14" i="4"/>
  <c r="D15" i="4"/>
  <c r="D16" i="4"/>
  <c r="D17" i="4"/>
  <c r="D18" i="4"/>
  <c r="D19" i="4"/>
  <c r="D20" i="4"/>
  <c r="D21" i="4"/>
  <c r="D22" i="4"/>
  <c r="D23" i="4"/>
  <c r="D24" i="4"/>
  <c r="D25" i="4"/>
  <c r="D26" i="4"/>
  <c r="D27" i="4"/>
  <c r="D28" i="4"/>
  <c r="D29" i="4"/>
  <c r="D7" i="4"/>
  <c r="D30" i="4" l="1"/>
  <c r="D587" i="13" l="1"/>
  <c r="D588" i="13"/>
  <c r="D589" i="13"/>
  <c r="D590" i="13"/>
  <c r="D582" i="13"/>
  <c r="D159" i="13"/>
  <c r="D160" i="13"/>
  <c r="D161" i="13"/>
  <c r="D162" i="13"/>
  <c r="D158"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O8" i="14" s="1"/>
  <c r="F2" i="14"/>
  <c r="R1" i="14"/>
  <c r="C70" i="5" l="1"/>
  <c r="N72" i="5"/>
  <c r="S57" i="14"/>
  <c r="B6" i="4"/>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8" i="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3" i="13"/>
  <c r="N57" i="14" s="1"/>
  <c r="J12" i="14" l="1"/>
  <c r="J16" i="14"/>
  <c r="J20" i="14"/>
  <c r="J24" i="14"/>
  <c r="J28" i="14"/>
  <c r="J32" i="14"/>
  <c r="J36" i="14"/>
  <c r="J40" i="14"/>
  <c r="J44" i="14"/>
  <c r="J48" i="14"/>
  <c r="J52" i="14"/>
  <c r="J56" i="14"/>
  <c r="J11" i="1"/>
  <c r="J15" i="1"/>
  <c r="J19" i="1"/>
  <c r="J23" i="1"/>
  <c r="J27" i="1"/>
  <c r="J31" i="1"/>
  <c r="J35" i="1"/>
  <c r="J39" i="1"/>
  <c r="J43" i="1"/>
  <c r="J8" i="1"/>
  <c r="J9" i="14"/>
  <c r="J13" i="14"/>
  <c r="J17" i="14"/>
  <c r="J21" i="14"/>
  <c r="J25" i="14"/>
  <c r="J29" i="14"/>
  <c r="J33" i="14"/>
  <c r="J37" i="14"/>
  <c r="J41" i="14"/>
  <c r="J45" i="14"/>
  <c r="J49" i="14"/>
  <c r="J53" i="14"/>
  <c r="J8" i="14"/>
  <c r="J12" i="1"/>
  <c r="J16" i="1"/>
  <c r="J20" i="1"/>
  <c r="J24" i="1"/>
  <c r="J28" i="1"/>
  <c r="J32" i="1"/>
  <c r="J36" i="1"/>
  <c r="J40" i="1"/>
  <c r="J44" i="1"/>
  <c r="J10" i="14"/>
  <c r="J14" i="14"/>
  <c r="J18" i="14"/>
  <c r="J22" i="14"/>
  <c r="J26" i="14"/>
  <c r="J30" i="14"/>
  <c r="J34" i="14"/>
  <c r="J38" i="14"/>
  <c r="J42" i="14"/>
  <c r="J46" i="14"/>
  <c r="J50" i="14"/>
  <c r="J54" i="14"/>
  <c r="J9" i="1"/>
  <c r="J13" i="1"/>
  <c r="J17" i="1"/>
  <c r="J21" i="1"/>
  <c r="J25" i="1"/>
  <c r="J29" i="1"/>
  <c r="J33" i="1"/>
  <c r="J37" i="1"/>
  <c r="J41" i="1"/>
  <c r="J45" i="1"/>
  <c r="J11" i="14"/>
  <c r="J15" i="14"/>
  <c r="J19" i="14"/>
  <c r="J23" i="14"/>
  <c r="J27" i="14"/>
  <c r="J31" i="14"/>
  <c r="J35" i="14"/>
  <c r="J39" i="14"/>
  <c r="J43" i="14"/>
  <c r="J47" i="14"/>
  <c r="J51" i="14"/>
  <c r="J55" i="14"/>
  <c r="J10" i="1"/>
  <c r="J14" i="1"/>
  <c r="J18" i="1"/>
  <c r="J22" i="1"/>
  <c r="J26" i="1"/>
  <c r="J30" i="1"/>
  <c r="J34" i="1"/>
  <c r="J38" i="1"/>
  <c r="J42" i="1"/>
  <c r="J46" i="1"/>
  <c r="N47" i="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E25" i="2" l="1"/>
  <c r="J82" i="5" s="1"/>
  <c r="E34" i="2"/>
  <c r="J81" i="5" s="1"/>
  <c r="D23" i="3" l="1"/>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N56" i="5"/>
  <c r="K9" i="7" l="1"/>
  <c r="L9" i="7" s="1"/>
  <c r="K11" i="7"/>
  <c r="L11" i="7" s="1"/>
  <c r="K13" i="7"/>
  <c r="L13" i="7" s="1"/>
  <c r="K19" i="7"/>
  <c r="L19" i="7" s="1"/>
  <c r="K12" i="7"/>
  <c r="L12" i="7" s="1"/>
  <c r="K18" i="7"/>
  <c r="L18" i="7" s="1"/>
  <c r="G28" i="14"/>
  <c r="H28" i="14" s="1"/>
  <c r="G10" i="14"/>
  <c r="H10" i="14" s="1"/>
  <c r="G38" i="14"/>
  <c r="H38" i="14" s="1"/>
  <c r="G40" i="14"/>
  <c r="H40" i="14"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H13" i="4"/>
  <c r="J28" i="4"/>
  <c r="K7" i="7"/>
  <c r="L7" i="7" s="1"/>
  <c r="G29" i="14" l="1"/>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L10" i="14"/>
  <c r="M10" i="14" s="1"/>
  <c r="L28" i="14"/>
  <c r="M28" i="14" s="1"/>
  <c r="L40" i="14"/>
  <c r="M40" i="14" s="1"/>
  <c r="L38" i="14"/>
  <c r="M38"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G22" i="1"/>
  <c r="K23" i="3"/>
  <c r="J79" i="5" s="1"/>
  <c r="J78" i="5" s="1"/>
  <c r="J19" i="4"/>
  <c r="H9" i="4"/>
  <c r="K9" i="4" s="1"/>
  <c r="G36" i="1"/>
  <c r="H36" i="1" s="1"/>
  <c r="J25" i="4"/>
  <c r="J10" i="4"/>
  <c r="H26" i="4"/>
  <c r="H21" i="4"/>
  <c r="H10" i="4"/>
  <c r="G40" i="1"/>
  <c r="H40" i="1" s="1"/>
  <c r="H8" i="1"/>
  <c r="H11" i="4"/>
  <c r="H22" i="4"/>
  <c r="H27" i="4"/>
  <c r="G38" i="1"/>
  <c r="H38" i="1" s="1"/>
  <c r="J23" i="4"/>
  <c r="H15" i="4"/>
  <c r="J7" i="4"/>
  <c r="J14" i="4"/>
  <c r="H17" i="4"/>
  <c r="H24" i="4"/>
  <c r="H16" i="4"/>
  <c r="H8" i="4"/>
  <c r="J11" i="4"/>
  <c r="H14" i="4"/>
  <c r="J17" i="4"/>
  <c r="J27" i="4"/>
  <c r="H19" i="4"/>
  <c r="J20" i="4"/>
  <c r="H12" i="4"/>
  <c r="H18" i="4"/>
  <c r="J13" i="4"/>
  <c r="K13" i="4" s="1"/>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H46" i="1"/>
  <c r="H22" i="1"/>
  <c r="K20" i="7"/>
  <c r="K22" i="4" l="1"/>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M8" i="1" s="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N61" i="5"/>
  <c r="N59" i="5" s="1"/>
  <c r="K31" i="4"/>
  <c r="M18" i="1"/>
  <c r="N46" i="5"/>
  <c r="M47" i="1" l="1"/>
  <c r="N48" i="5"/>
  <c r="R48" i="5" s="1"/>
  <c r="N43" i="5" l="1"/>
  <c r="N66" i="5" s="1"/>
  <c r="R66" i="5" s="1"/>
  <c r="R43" i="5" l="1"/>
</calcChain>
</file>

<file path=xl/sharedStrings.xml><?xml version="1.0" encoding="utf-8"?>
<sst xmlns="http://schemas.openxmlformats.org/spreadsheetml/2006/main" count="5619" uniqueCount="713">
  <si>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</si>
  <si>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</si>
  <si>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</si>
  <si>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</si>
  <si>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</si>
  <si>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</si>
  <si>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</si>
  <si>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</si>
  <si>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</si>
  <si>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</si>
  <si>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</si>
  <si>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</si>
  <si>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</si>
  <si>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</si>
  <si>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</si>
  <si>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</si>
  <si>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</si>
  <si>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</si>
  <si>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</si>
  <si>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</si>
  <si>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</si>
  <si>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</si>
  <si>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</si>
  <si>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</si>
  <si>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</si>
  <si>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</si>
  <si>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</si>
  <si>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</si>
  <si>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</si>
  <si>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</si>
  <si>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</si>
  <si>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</si>
  <si>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</si>
  <si>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</si>
  <si>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</si>
  <si>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</si>
  <si>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</si>
  <si>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</si>
  <si>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</si>
  <si>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</si>
  <si>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</si>
  <si>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</si>
  <si>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</si>
  <si>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</si>
  <si>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</si>
  <si>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</si>
  <si>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</si>
  <si>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</si>
  <si>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</si>
  <si>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</si>
  <si>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</si>
  <si>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</si>
  <si>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</si>
  <si>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</si>
  <si>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</si>
  <si>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</si>
  <si>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</si>
  <si>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</si>
  <si>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</si>
  <si>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</si>
  <si>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</si>
  <si>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</si>
  <si>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</si>
  <si>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</si>
  <si>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</si>
  <si>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</si>
  <si>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</si>
  <si>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</si>
  <si>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</si>
  <si>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</si>
  <si>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</si>
  <si>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</si>
  <si>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</si>
  <si>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</si>
  <si>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</si>
  <si>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</si>
  <si>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</si>
  <si>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</si>
  <si>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</si>
  <si>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</si>
  <si>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</si>
  <si>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</si>
  <si>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</si>
  <si>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</si>
  <si>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</si>
  <si>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</si>
  <si>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</si>
  <si>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</si>
  <si>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</si>
  <si>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</si>
  <si>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</si>
  <si>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</si>
  <si>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</si>
  <si>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</si>
  <si>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</si>
  <si>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</si>
  <si>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</si>
  <si>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</si>
  <si>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</si>
  <si>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</si>
  <si>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</si>
  <si>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</si>
  <si>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</si>
  <si>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</si>
  <si>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</si>
  <si>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</si>
  <si>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</si>
  <si>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</si>
  <si>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</si>
  <si>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</si>
  <si>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</si>
  <si>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</si>
  <si>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</si>
  <si>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</si>
  <si>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</si>
  <si>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</si>
  <si>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</si>
  <si>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</si>
  <si>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</si>
  <si>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</si>
  <si>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</si>
  <si>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</si>
  <si>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</si>
  <si>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</si>
  <si>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</si>
  <si>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</si>
  <si>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</si>
  <si>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</si>
  <si>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</si>
  <si>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</si>
  <si>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</si>
  <si>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</si>
  <si>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</si>
  <si>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</si>
  <si>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</si>
  <si>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</si>
  <si>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</si>
  <si>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</si>
  <si>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</si>
  <si>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</si>
  <si>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</si>
  <si>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</si>
  <si>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</si>
  <si>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</si>
  <si>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</si>
  <si>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</si>
  <si>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</si>
  <si>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</si>
  <si>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</si>
  <si>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</si>
  <si>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</si>
  <si>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</si>
  <si>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</si>
  <si>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</si>
  <si>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</si>
  <si>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</si>
  <si>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</si>
  <si>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</si>
  <si>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</si>
  <si>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</si>
  <si>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</si>
  <si>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</si>
  <si>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</si>
  <si>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</si>
  <si>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</si>
  <si>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</si>
  <si>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</si>
  <si>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</si>
  <si>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</si>
  <si>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</si>
  <si>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</si>
  <si>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</si>
  <si>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</si>
  <si>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</si>
  <si>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</si>
  <si>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</si>
  <si>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</si>
  <si>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</si>
  <si>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</si>
  <si>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</si>
  <si>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</si>
  <si>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</si>
  <si>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</si>
  <si>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</si>
  <si>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</si>
  <si>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</si>
  <si>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</si>
  <si>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</si>
  <si>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</si>
  <si>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</si>
  <si>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</si>
  <si>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</si>
  <si>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</si>
  <si>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</si>
  <si>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</si>
  <si>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</si>
  <si>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</si>
  <si>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</si>
  <si>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</si>
  <si>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</si>
  <si>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</si>
  <si>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</si>
  <si>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</si>
  <si>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</si>
  <si>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</si>
  <si>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</si>
  <si>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</si>
  <si>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</si>
  <si>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</si>
  <si>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</si>
  <si>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</si>
  <si>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</si>
  <si>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</si>
  <si>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</si>
  <si>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</si>
  <si>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</si>
  <si>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</si>
  <si>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</si>
  <si>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</si>
  <si>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</si>
  <si>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</si>
  <si>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</si>
  <si>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</si>
  <si>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</si>
  <si>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</si>
  <si>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</si>
  <si>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</si>
  <si>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</si>
  <si>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</si>
  <si>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</si>
  <si>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</si>
  <si>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</si>
  <si>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</si>
  <si>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</si>
  <si>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</si>
  <si>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</si>
  <si>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</si>
  <si>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</si>
  <si>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</si>
  <si>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</si>
  <si>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</si>
  <si>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</si>
  <si>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</si>
  <si>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</si>
  <si>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</si>
  <si>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</si>
  <si>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</si>
  <si>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</si>
  <si>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</si>
  <si>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</si>
  <si>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</si>
  <si>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</si>
  <si>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</si>
  <si>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</si>
  <si>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</si>
  <si>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</si>
  <si>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</si>
  <si>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61-41-00</t>
  </si>
  <si>
    <t>Ziemniaki sadzeniaki (kwalifikowane)</t>
  </si>
  <si>
    <t>61-42-00</t>
  </si>
  <si>
    <t>Ziemniaki jadalne</t>
  </si>
  <si>
    <t>61-43-00</t>
  </si>
  <si>
    <t>Ziemniaki skrobiowe</t>
  </si>
  <si>
    <t>61-44-00</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</si>
  <si>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</si>
  <si>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</si>
  <si>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</si>
  <si>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</si>
  <si>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</si>
  <si>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</si>
  <si>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</si>
  <si>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</si>
  <si>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</si>
  <si>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</si>
  <si>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</si>
  <si>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</si>
  <si>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</si>
  <si>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</si>
  <si>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</si>
  <si>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</si>
  <si>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</si>
  <si>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</si>
  <si>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</si>
  <si>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</si>
  <si>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</si>
  <si>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</si>
  <si>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</si>
  <si>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</si>
  <si>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</si>
  <si>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</si>
  <si>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</si>
  <si>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</si>
  <si>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</si>
  <si>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</si>
  <si>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</si>
  <si>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</si>
  <si>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</si>
  <si>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</si>
  <si>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</si>
  <si>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</si>
  <si>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</si>
  <si>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</si>
  <si>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</si>
  <si>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</si>
  <si>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</si>
  <si>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</si>
  <si>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</si>
  <si>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</si>
  <si>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</si>
  <si>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</si>
  <si>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</si>
  <si>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</si>
  <si>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</si>
  <si>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</si>
  <si>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</si>
  <si>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</si>
  <si>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</si>
  <si>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</si>
  <si>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</si>
  <si>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</si>
  <si>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</si>
  <si>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</si>
  <si>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</si>
  <si>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</si>
  <si>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</si>
  <si>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</si>
  <si>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</si>
  <si>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</si>
  <si>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</si>
  <si>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</si>
  <si>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</si>
  <si>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</si>
  <si>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</si>
  <si>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</si>
  <si>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</si>
  <si>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</si>
  <si>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</si>
  <si>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</si>
  <si>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</si>
  <si>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</si>
  <si>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</si>
  <si>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</si>
  <si>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</si>
  <si>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</si>
  <si>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</si>
  <si>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</si>
  <si>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</si>
  <si>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</si>
  <si>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</si>
  <si>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</si>
  <si>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</si>
  <si>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</si>
  <si>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</si>
  <si>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</si>
  <si>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</si>
  <si>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</si>
  <si>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</si>
  <si>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</si>
  <si>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</si>
  <si>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</si>
  <si>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</si>
  <si>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</si>
  <si>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</si>
  <si>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</si>
  <si>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</si>
  <si>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</si>
  <si>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</si>
  <si>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</si>
  <si>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</si>
  <si>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</si>
  <si>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</si>
  <si>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</si>
  <si>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</si>
  <si>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</si>
  <si>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</si>
  <si>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</si>
  <si>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</si>
  <si>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</si>
  <si>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</si>
  <si>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</si>
  <si>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</si>
  <si>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</si>
  <si>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</si>
  <si>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</si>
  <si>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</si>
  <si>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</si>
  <si>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</si>
  <si>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</si>
  <si>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</si>
  <si>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</si>
  <si>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</si>
  <si>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</si>
  <si>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</si>
  <si>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</si>
  <si>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</si>
  <si>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</si>
  <si>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</si>
  <si>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</si>
  <si>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</si>
  <si>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</si>
  <si>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</si>
  <si>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</si>
  <si>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</si>
  <si>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</si>
  <si>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</si>
  <si>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</si>
  <si>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</si>
  <si>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</si>
  <si>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</si>
  <si>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</si>
  <si>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</si>
  <si>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</si>
  <si>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04210</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</si>
  <si>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</si>
  <si>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</si>
  <si>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</si>
  <si>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</si>
  <si>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</si>
  <si>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</si>
  <si>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</si>
  <si>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</si>
  <si>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</si>
  <si>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</si>
  <si>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</si>
  <si>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</si>
  <si>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</si>
  <si>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</si>
  <si>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</si>
  <si>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</si>
  <si>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</si>
  <si>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</si>
  <si>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</si>
  <si>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</si>
  <si>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</si>
  <si>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</si>
  <si>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</si>
  <si>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</si>
  <si>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</si>
  <si>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</si>
  <si>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</si>
  <si>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</si>
  <si>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</si>
  <si>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</si>
  <si>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</si>
  <si>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</si>
  <si>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</si>
  <si>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</si>
  <si>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</si>
  <si>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</si>
  <si>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</si>
  <si>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</si>
  <si>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</si>
  <si>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</si>
  <si>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</si>
  <si>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</si>
  <si>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</si>
  <si>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</si>
  <si>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</si>
  <si>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</si>
  <si>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</si>
  <si>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</si>
  <si>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</si>
  <si>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</si>
  <si>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</si>
  <si>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</si>
  <si>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</si>
  <si>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</si>
  <si>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</si>
  <si>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</si>
  <si>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</si>
  <si>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</si>
  <si>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</si>
  <si>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</si>
  <si>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</si>
  <si>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</si>
  <si>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</si>
  <si>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</si>
  <si>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</si>
  <si>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</si>
  <si>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</si>
  <si>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</si>
  <si>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</si>
  <si>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</si>
  <si>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</si>
  <si>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</si>
  <si>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</si>
  <si>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</si>
  <si>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</si>
  <si>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</si>
  <si>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</si>
  <si>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</si>
  <si>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</si>
  <si>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</si>
  <si>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</si>
  <si>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</si>
  <si>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</si>
  <si>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</si>
  <si>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</si>
  <si>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</si>
  <si>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</si>
  <si>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</si>
  <si>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</si>
  <si>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</si>
  <si>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</si>
  <si>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</si>
  <si>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</si>
  <si>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</si>
  <si>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</si>
  <si>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</si>
  <si>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</si>
  <si>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</si>
  <si>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</si>
  <si>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</si>
  <si>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</si>
  <si>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</si>
  <si>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</si>
  <si>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</si>
  <si>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</si>
  <si>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</si>
  <si>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</si>
  <si>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</si>
  <si>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</si>
  <si>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</si>
  <si>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</si>
  <si>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</si>
  <si>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</si>
  <si>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</si>
  <si>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</si>
  <si>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</si>
  <si>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</si>
  <si>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</si>
  <si>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</si>
  <si>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</si>
  <si>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</si>
  <si>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</si>
  <si>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</si>
  <si>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</si>
  <si>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</si>
  <si>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</si>
  <si>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</si>
  <si>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</si>
  <si>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</si>
  <si>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</si>
  <si>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</si>
  <si>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</si>
  <si>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</si>
  <si>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</si>
  <si>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</si>
  <si>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Koszty nieponiesione na 1 ha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</si>
  <si>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</si>
  <si>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</si>
  <si>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</si>
  <si>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</si>
  <si>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</si>
  <si>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</si>
  <si>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</si>
  <si>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</si>
  <si>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</si>
  <si>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</si>
  <si>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</si>
  <si>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</si>
  <si>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</si>
  <si>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</si>
  <si>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</si>
  <si>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</si>
  <si>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</si>
  <si>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</si>
  <si>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</si>
  <si>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</si>
  <si>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</si>
  <si>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</si>
  <si>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</si>
  <si>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</si>
  <si>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</si>
  <si>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</si>
  <si>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</si>
  <si>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</si>
  <si>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</si>
  <si>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</si>
  <si>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</si>
  <si>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</si>
  <si>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</si>
  <si>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</si>
  <si>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</si>
  <si>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</si>
  <si>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</si>
  <si>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</si>
  <si>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</si>
  <si>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</si>
  <si>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</si>
  <si>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</si>
  <si>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</si>
  <si>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</si>
  <si>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</si>
  <si>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</si>
  <si>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</si>
  <si>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</si>
  <si>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</si>
  <si>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</si>
  <si>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</si>
  <si>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</si>
  <si>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</si>
  <si>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</si>
  <si>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</si>
  <si>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</si>
  <si>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</si>
  <si>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</si>
  <si>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</si>
  <si>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</si>
  <si>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</si>
  <si>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</si>
  <si>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</si>
  <si>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</si>
  <si>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</si>
  <si>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</si>
  <si>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</si>
  <si>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</si>
  <si>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</si>
  <si>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</si>
  <si>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</si>
  <si>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</si>
  <si>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</si>
  <si>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</si>
  <si>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</si>
  <si>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</si>
  <si>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</si>
  <si>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</si>
  <si>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</si>
  <si>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</si>
  <si>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</si>
  <si>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</si>
  <si>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</si>
  <si>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</si>
  <si>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</si>
  <si>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</si>
  <si>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</si>
  <si>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</si>
  <si>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</si>
  <si>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</si>
  <si>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</si>
  <si>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</si>
  <si>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</si>
  <si>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61-23-20</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</si>
  <si>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</si>
  <si>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</si>
  <si>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</si>
  <si>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</si>
  <si>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</si>
  <si>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</si>
  <si>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</si>
  <si>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</si>
  <si>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</si>
  <si>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</si>
  <si>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</si>
  <si>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</si>
  <si>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</si>
  <si>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</si>
  <si>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Rośliny pastewne objętościowe z użytków zielonych (uprawa lub zielonka) (UZ)</t>
  </si>
  <si>
    <t>Rośliny pastewne objętościowe z łąk - zielonka (UZ)</t>
  </si>
  <si>
    <t>Trawy w uprawie polowej na zielonkę (UZ)</t>
  </si>
  <si>
    <t>Motylkowe drobnonasienne na zielonkę (UZ)</t>
  </si>
  <si>
    <t>Mieszanki motylkowych z trawami (UZ)</t>
  </si>
  <si>
    <t>Rośliny pastewne objętościowe z pastwisk (UZ)</t>
  </si>
  <si>
    <t>Rośliny pastewne objętościowe z pastwisk pielęgnowanych (UZ)</t>
  </si>
  <si>
    <t>Rośliny pastewne objętościowe z pastwisk niepielęgnowanych (UZ)</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</si>
  <si>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</si>
  <si>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</si>
  <si>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</si>
  <si>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</si>
  <si>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</si>
  <si>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</si>
  <si>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61-19-90</t>
  </si>
  <si>
    <t>61-7</t>
  </si>
  <si>
    <t>Warzywa</t>
  </si>
  <si>
    <t>61-71</t>
  </si>
  <si>
    <t>Warzywa w uprawie polowej</t>
  </si>
  <si>
    <t>61-71-1</t>
  </si>
  <si>
    <t>Warzywa uprawiane dla owoców i kwiatów w uprawie polowej</t>
  </si>
  <si>
    <t>61-71-2</t>
  </si>
  <si>
    <t>Warzywa liściaste i łodygowe w uprawie polowej</t>
  </si>
  <si>
    <t>61-71-3</t>
  </si>
  <si>
    <t>Warzywa korzeniowe i bulwiaste w uprawie polowej</t>
  </si>
  <si>
    <t>61-71-4</t>
  </si>
  <si>
    <t>61-72</t>
  </si>
  <si>
    <t>Warzywa pod osłonami wysokimi</t>
  </si>
  <si>
    <t>61-72-1</t>
  </si>
  <si>
    <t>Warzywa uprawiane dla owoców i kwiatów w uprawie pod osłonami wysokimi</t>
  </si>
  <si>
    <t>61-72-2</t>
  </si>
  <si>
    <t>Warzywa liściaste i łodygowe w uprawie pod osłonami wysokimi</t>
  </si>
  <si>
    <t>61-72-3</t>
  </si>
  <si>
    <t>Warzywa korzeniowe i bulwiaste w uprawie pod osłonami wysokimi</t>
  </si>
  <si>
    <t>61-72-4</t>
  </si>
  <si>
    <t>61-9</t>
  </si>
  <si>
    <t>Owoce</t>
  </si>
  <si>
    <t>61-93-47</t>
  </si>
  <si>
    <t>Jeżyny</t>
  </si>
  <si>
    <t>susza</t>
  </si>
  <si>
    <t>suszy w środku trwałym</t>
  </si>
  <si>
    <t>Pozostałe owoce z sadów</t>
  </si>
  <si>
    <t>61-51-90</t>
  </si>
  <si>
    <t>61-93-90</t>
  </si>
  <si>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</si>
  <si>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r>
      <rPr>
        <sz val="14"/>
        <rFont val="Arial"/>
        <family val="2"/>
        <charset val="238"/>
      </rPr>
      <t>*</t>
    </r>
    <r>
      <rPr>
        <sz val="8"/>
        <rFont val="Arial"/>
        <family val="2"/>
        <charset val="238"/>
      </rPr>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</si>
  <si>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Konopie włókniste</t>
  </si>
  <si>
    <t>Warzywa w ogrodach towarowych (w płodozmianie z warzywami)</t>
  </si>
  <si>
    <t>Winogrona</t>
  </si>
  <si>
    <t>Szkółki  (włączając choinki ozdobne) w uprawie polowej</t>
  </si>
  <si>
    <t>Szkółki  (włączając choinki ozdobne) pod osłonami</t>
  </si>
  <si>
    <t>61-34-20</t>
  </si>
  <si>
    <t>61-73</t>
  </si>
  <si>
    <t>61-93-50</t>
  </si>
  <si>
    <t>Oświadczam, że wszystkie dane podane w protokole oraz w załącznikach do niego są prawdziwe i zgodne ze stanem faktycznym, a także, że znane mi są skutki składania fałszywych oświadczeń wynikające z art. 297 Kodeksu karnego (Dz.U. z 2024 r. poz. 17 t.j.).</t>
  </si>
  <si>
    <t>Szkółki drzew i krzewów owocowych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</si>
</sst>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 _z_ł_-;\-* #,##0\ _z_ł_-;_-* &quot;-&quot;\ _z_ł_-;_-@_-"/>
    <numFmt numFmtId="165" formatCode="_-* #,##0.00\ _z_ł_-;\-* #,##0.00\ _z_ł_-;_-* &quot;-&quot;??\ _z_ł_-;_-@_-"/>
    <numFmt numFmtId="166" formatCode="0.00;[Red]0.00"/>
    <numFmt numFmtId="167" formatCode="#,##0;[Red]#,##0"/>
    <numFmt numFmtId="168" formatCode="#,##0.00;[Red]#,##0.00"/>
    <numFmt numFmtId="169" formatCode="#,##0.0000"/>
    <numFmt numFmtId="170" formatCode="#,##0\ _z_ł;[Red]#,##0\ _z_ł"/>
    <numFmt numFmtId="171" formatCode="0_ ;\-0\ "/>
    <numFmt numFmtId="172" formatCode="#\ ##,000"/>
    <numFmt numFmtId="173" formatCode="0;[Red]0"/>
    <numFmt numFmtId="174" formatCode="#,##0_ ;\-#,##0\ "/>
    <numFmt numFmtId="175" formatCode="yyyy/mm/dd;@"/>
    <numFmt numFmtId="176" formatCode="d"/>
  </numFmts>
  <fonts count="69"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b/>
      <sz val="14"/>
      <name val="Arial"/>
      <family val="2"/>
      <charset val="238"/>
    </font>
    <font>
      <i/>
      <sz val="9"/>
      <color theme="1"/>
      <name val="Arial"/>
      <family val="2"/>
      <charset val="238"/>
    </font>
    <font>
      <sz val="14"/>
      <name val="Arial"/>
      <family val="2"/>
      <charset val="238"/>
    </font>
    <font>
      <sz val="8"/>
      <name val="Wingdings"/>
      <charset val="2"/>
    </font>
    <font>
      <b/>
      <sz val="8.6"/>
      <color theme="1"/>
      <name val="Arial"/>
      <family val="2"/>
      <charset val="238"/>
    </font>
    <font>
      <u/>
      <sz val="9"/>
      <color theme="1"/>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
      <sz val="8"/>
      <color rgb="FFFF0000"/>
      <name val="Arial"/>
      <family val="2"/>
      <charset val="238"/>
    </font>
    <font>
      <sz val="8"/>
      <name val="Calibri"/>
      <family val="2"/>
      <charset val="238"/>
      <scheme val="minor"/>
    </font>
    <font>
      <b/>
      <u/>
      <sz val="8"/>
      <name val="Arial"/>
      <family val="2"/>
      <charset val="238"/>
    </font>
    <font>
      <u/>
      <sz val="8"/>
      <color theme="1"/>
      <name val="Arial"/>
      <family val="2"/>
      <charset val="238"/>
    </font>
    <font>
      <b/>
      <sz val="8"/>
      <color rgb="FF000000"/>
      <name val="Arial"/>
      <family val="2"/>
      <charset val="238"/>
    </font>
    <font>
      <b/>
      <u/>
      <sz val="8"/>
      <color theme="1"/>
      <name val="Arial"/>
      <family val="2"/>
      <charset val="238"/>
    </font>
    <font>
      <u/>
      <sz val="7"/>
      <color theme="1"/>
      <name val="Arial"/>
      <family val="2"/>
      <charset val="238"/>
    </font>
    <font>
      <b/>
      <u/>
      <sz val="7"/>
      <color theme="1"/>
      <name val="Arial"/>
      <family val="2"/>
      <charset val="238"/>
    </font>
  </fonts>
  <fills count="10">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76" fontId="48" fillId="0" borderId="0" applyFont="0" applyFill="0" applyBorder="0" applyProtection="0">
      <alignment horizontal="right"/>
    </xf>
  </cellStyleXfs>
  <cellXfs count="534">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164" fontId="8" fillId="0" borderId="0" xfId="3" applyNumberFormat="1" applyFont="1" applyBorder="1" applyAlignment="1" applyProtection="1">
      <alignment vertical="center" wrapText="1"/>
    </xf>
    <xf numFmtId="0" fontId="1" fillId="0" borderId="0" xfId="0" applyFont="1" applyAlignment="1">
      <alignment vertical="center" wrapText="1"/>
    </xf>
    <xf numFmtId="168"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2" fontId="32" fillId="0" borderId="0" xfId="1" applyNumberFormat="1" applyFont="1"/>
    <xf numFmtId="4" fontId="32" fillId="0" borderId="0" xfId="1" applyNumberFormat="1" applyFont="1"/>
    <xf numFmtId="4" fontId="34"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70"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6" fontId="7" fillId="3" borderId="19" xfId="0" applyNumberFormat="1" applyFont="1" applyFill="1" applyBorder="1" applyAlignment="1">
      <alignment horizontal="center" vertical="center" wrapText="1"/>
    </xf>
    <xf numFmtId="0" fontId="36" fillId="3" borderId="19" xfId="0" applyFont="1" applyFill="1" applyBorder="1" applyAlignment="1">
      <alignment horizontal="center" vertical="center" wrapText="1"/>
    </xf>
    <xf numFmtId="4" fontId="37"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71"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7" fontId="4" fillId="0" borderId="16" xfId="0" applyNumberFormat="1" applyFont="1" applyBorder="1" applyAlignment="1" applyProtection="1">
      <alignment horizontal="right" vertical="center"/>
      <protection locked="0"/>
    </xf>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39"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0" fontId="35" fillId="0" borderId="0" xfId="1" applyFont="1"/>
    <xf numFmtId="0" fontId="33" fillId="0" borderId="0" xfId="1" applyFont="1"/>
    <xf numFmtId="0" fontId="3" fillId="0" borderId="16" xfId="0" applyFont="1" applyBorder="1" applyAlignment="1" applyProtection="1">
      <alignment horizontal="right" vertical="center" wrapText="1"/>
      <protection locked="0"/>
    </xf>
    <xf numFmtId="0" fontId="47"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9" fontId="14" fillId="0" borderId="16" xfId="0" applyNumberFormat="1" applyFont="1" applyBorder="1" applyProtection="1">
      <protection locked="0"/>
    </xf>
    <xf numFmtId="173"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8"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16" fillId="0" borderId="5" xfId="0" applyFont="1" applyBorder="1" applyAlignment="1" applyProtection="1">
      <alignment horizontal="center" vertical="center" wrapText="1"/>
      <protection locked="0"/>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0" fontId="4" fillId="0" borderId="0" xfId="0" applyFont="1" applyAlignment="1">
      <alignment horizontal="left" wrapText="1"/>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1" fillId="0" borderId="0" xfId="0" applyFont="1" applyAlignment="1" applyProtection="1">
      <alignment horizontal="center"/>
      <protection locked="0"/>
    </xf>
    <xf numFmtId="0" fontId="0" fillId="0" borderId="0" xfId="0" applyAlignment="1">
      <alignment horizontal="center" vertical="center"/>
    </xf>
    <xf numFmtId="0" fontId="49" fillId="7" borderId="0" xfId="0" applyFont="1" applyFill="1" applyAlignment="1" applyProtection="1">
      <alignment horizontal="center" vertical="center" wrapText="1"/>
      <protection locked="0"/>
    </xf>
    <xf numFmtId="0" fontId="50" fillId="0" borderId="0" xfId="0" applyFont="1" applyAlignment="1">
      <alignment horizontal="right" vertical="center" wrapText="1"/>
    </xf>
    <xf numFmtId="0" fontId="25" fillId="0" borderId="0" xfId="0" applyFont="1" applyAlignment="1">
      <alignment horizontal="left" vertical="center"/>
    </xf>
    <xf numFmtId="0" fontId="51" fillId="0" borderId="0" xfId="0" applyFont="1" applyProtection="1">
      <protection locked="0"/>
    </xf>
    <xf numFmtId="0" fontId="50"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4"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1" fillId="0" borderId="0" xfId="0" applyFont="1" applyAlignment="1" applyProtection="1">
      <alignment horizontal="center"/>
      <protection locked="0"/>
    </xf>
    <xf numFmtId="0" fontId="50"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3"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57"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4" fillId="8" borderId="16" xfId="1" applyNumberFormat="1" applyFont="1" applyFill="1" applyBorder="1"/>
    <xf numFmtId="4" fontId="34" fillId="8" borderId="16" xfId="1" applyNumberFormat="1" applyFont="1" applyFill="1" applyBorder="1" applyAlignment="1">
      <alignment horizontal="center" vertical="center"/>
    </xf>
    <xf numFmtId="4" fontId="34" fillId="8" borderId="16" xfId="1" applyNumberFormat="1" applyFont="1" applyFill="1" applyBorder="1" applyAlignment="1">
      <alignment horizontal="center" vertical="center" wrapText="1"/>
    </xf>
    <xf numFmtId="0" fontId="0" fillId="8" borderId="0" xfId="0" applyFill="1"/>
    <xf numFmtId="172" fontId="32" fillId="8" borderId="16" xfId="1" applyNumberFormat="1" applyFont="1" applyFill="1" applyBorder="1"/>
    <xf numFmtId="172" fontId="32" fillId="8" borderId="16" xfId="1" applyNumberFormat="1" applyFont="1" applyFill="1" applyBorder="1" applyAlignment="1">
      <alignment horizontal="center" vertical="center"/>
    </xf>
    <xf numFmtId="172" fontId="0" fillId="8" borderId="0" xfId="0" applyNumberFormat="1" applyFill="1"/>
    <xf numFmtId="4" fontId="0" fillId="8" borderId="0" xfId="0" applyNumberFormat="1" applyFill="1"/>
    <xf numFmtId="172"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49"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49" fillId="0" borderId="16" xfId="0" applyNumberFormat="1" applyFont="1" applyBorder="1" applyAlignment="1" applyProtection="1">
      <alignment horizontal="right" vertical="center" wrapText="1"/>
      <protection locked="0"/>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4"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49"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49"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49"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5"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5"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172" fontId="59" fillId="0" borderId="0" xfId="1" applyNumberFormat="1" applyFont="1"/>
    <xf numFmtId="4" fontId="55"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4"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5" fillId="0" borderId="16" xfId="0" applyNumberFormat="1" applyFont="1" applyBorder="1" applyAlignment="1" applyProtection="1">
      <alignment horizontal="center" vertical="center" wrapText="1"/>
      <protection locked="0"/>
    </xf>
    <xf numFmtId="0" fontId="4" fillId="0" borderId="0" xfId="0" applyFont="1" applyAlignment="1">
      <alignment wrapText="1"/>
    </xf>
    <xf numFmtId="4" fontId="55" fillId="2" borderId="42" xfId="0" applyNumberFormat="1" applyFont="1" applyFill="1" applyBorder="1" applyAlignment="1">
      <alignment vertical="center"/>
    </xf>
    <xf numFmtId="49" fontId="55" fillId="0" borderId="16"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left" vertical="top"/>
      <protection locked="0"/>
    </xf>
    <xf numFmtId="172" fontId="60" fillId="0" borderId="0" xfId="1" applyNumberFormat="1" applyFont="1"/>
    <xf numFmtId="0" fontId="32" fillId="9" borderId="0" xfId="1" applyFont="1" applyFill="1"/>
    <xf numFmtId="0" fontId="32" fillId="0" borderId="0" xfId="1" applyFont="1"/>
    <xf numFmtId="4" fontId="14" fillId="3" borderId="16" xfId="0" applyNumberFormat="1" applyFont="1" applyFill="1" applyBorder="1" applyAlignment="1">
      <alignment horizontal="right" wrapText="1"/>
    </xf>
    <xf numFmtId="4" fontId="14" fillId="2" borderId="16" xfId="0" applyNumberFormat="1" applyFont="1" applyFill="1" applyBorder="1" applyAlignment="1">
      <alignment horizontal="right" wrapText="1"/>
    </xf>
    <xf numFmtId="4" fontId="26" fillId="3" borderId="24" xfId="0" applyNumberFormat="1" applyFont="1" applyFill="1" applyBorder="1" applyAlignment="1">
      <alignment horizontal="right" vertical="center" wrapText="1"/>
    </xf>
    <xf numFmtId="4" fontId="14" fillId="3" borderId="16" xfId="0" applyNumberFormat="1" applyFont="1" applyFill="1" applyBorder="1" applyAlignment="1">
      <alignment horizontal="right" vertical="center" wrapText="1"/>
    </xf>
    <xf numFmtId="4" fontId="14" fillId="2" borderId="16" xfId="0" applyNumberFormat="1" applyFont="1" applyFill="1" applyBorder="1" applyAlignment="1">
      <alignment horizontal="right" vertical="center" wrapText="1"/>
    </xf>
    <xf numFmtId="0" fontId="61" fillId="0" borderId="0" xfId="0" applyFont="1" applyAlignment="1">
      <alignment vertical="center"/>
    </xf>
    <xf numFmtId="0" fontId="30" fillId="0" borderId="0" xfId="0" applyFont="1" applyAlignment="1">
      <alignment horizontal="center"/>
    </xf>
    <xf numFmtId="0" fontId="62"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14" fillId="0" borderId="0" xfId="0" applyFont="1" applyAlignment="1">
      <alignment vertical="center"/>
    </xf>
    <xf numFmtId="0" fontId="26" fillId="0" borderId="0" xfId="0" applyFont="1" applyAlignment="1">
      <alignment wrapText="1"/>
    </xf>
    <xf numFmtId="4" fontId="63" fillId="0" borderId="0" xfId="0" applyNumberFormat="1" applyFont="1"/>
    <xf numFmtId="4" fontId="64" fillId="0" borderId="0" xfId="0" applyNumberFormat="1" applyFont="1"/>
    <xf numFmtId="0" fontId="65" fillId="0" borderId="0" xfId="0" applyFont="1" applyAlignment="1">
      <alignment vertical="center" wrapText="1"/>
    </xf>
    <xf numFmtId="4" fontId="66" fillId="0" borderId="0" xfId="0" applyNumberFormat="1" applyFont="1"/>
    <xf numFmtId="4" fontId="14" fillId="0" borderId="0" xfId="0" applyNumberFormat="1" applyFont="1" applyProtection="1">
      <protection locked="0"/>
    </xf>
    <xf numFmtId="0" fontId="26" fillId="0" borderId="0" xfId="0" applyFont="1" applyAlignment="1">
      <alignment vertical="center" wrapText="1"/>
    </xf>
    <xf numFmtId="4" fontId="67" fillId="0" borderId="0" xfId="0" applyNumberFormat="1" applyFont="1"/>
    <xf numFmtId="4" fontId="68" fillId="0" borderId="0" xfId="0" applyNumberFormat="1" applyFont="1"/>
    <xf numFmtId="0" fontId="14" fillId="0" borderId="0" xfId="0" applyFont="1" applyAlignment="1">
      <alignment horizontal="center" wrapText="1"/>
    </xf>
    <xf numFmtId="0" fontId="10" fillId="0" borderId="0" xfId="0" applyFont="1" applyAlignment="1">
      <alignment horizontal="center"/>
    </xf>
    <xf numFmtId="49" fontId="10" fillId="0" borderId="0" xfId="0" applyNumberFormat="1" applyFont="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58" xfId="0" applyFont="1" applyBorder="1" applyAlignment="1">
      <alignment horizontal="left"/>
    </xf>
    <xf numFmtId="0" fontId="14" fillId="0" borderId="58" xfId="0" applyFont="1" applyBorder="1" applyAlignment="1" applyProtection="1">
      <alignment horizontal="center" wrapText="1"/>
      <protection locked="0"/>
    </xf>
    <xf numFmtId="0" fontId="10" fillId="0" borderId="0" xfId="0" applyFont="1" applyAlignment="1">
      <alignment horizontal="left" vertical="center" wrapText="1"/>
    </xf>
    <xf numFmtId="0" fontId="10" fillId="0" borderId="0" xfId="0" applyFont="1" applyAlignment="1">
      <alignment horizontal="left"/>
    </xf>
    <xf numFmtId="0" fontId="57" fillId="0" borderId="0" xfId="0" applyFont="1" applyAlignment="1">
      <alignment horizontal="center"/>
    </xf>
    <xf numFmtId="0" fontId="10" fillId="0" borderId="16" xfId="0" applyFont="1" applyBorder="1" applyAlignment="1" applyProtection="1">
      <alignment horizontal="center"/>
      <protection locked="0"/>
    </xf>
    <xf numFmtId="0" fontId="14" fillId="0" borderId="0" xfId="0" applyFont="1" applyAlignment="1">
      <alignment horizontal="center" vertical="center" wrapText="1"/>
    </xf>
    <xf numFmtId="0" fontId="14" fillId="0" borderId="0" xfId="0" applyFont="1" applyAlignment="1">
      <alignment horizontal="left"/>
    </xf>
    <xf numFmtId="0" fontId="10" fillId="0" borderId="16" xfId="0" applyFont="1" applyBorder="1" applyAlignment="1">
      <alignment horizontal="center" vertical="center" wrapText="1"/>
    </xf>
    <xf numFmtId="0" fontId="56" fillId="0" borderId="0" xfId="0" applyFont="1" applyAlignment="1">
      <alignment horizontal="center"/>
    </xf>
    <xf numFmtId="0" fontId="15" fillId="0" borderId="0" xfId="0" applyFont="1" applyAlignment="1">
      <alignment horizontal="left" wrapText="1"/>
    </xf>
    <xf numFmtId="0" fontId="10" fillId="0" borderId="43" xfId="0" applyFont="1" applyBorder="1" applyAlignment="1" applyProtection="1">
      <alignment horizontal="center" vertical="center"/>
      <protection locked="0"/>
    </xf>
    <xf numFmtId="0" fontId="25" fillId="0" borderId="60" xfId="0" applyFont="1" applyBorder="1" applyAlignment="1">
      <alignment horizontal="center"/>
    </xf>
    <xf numFmtId="0" fontId="55"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10" fillId="0" borderId="16" xfId="0" applyFont="1" applyBorder="1" applyAlignment="1" applyProtection="1">
      <alignment horizontal="center" vertical="center"/>
      <protection locked="0"/>
    </xf>
    <xf numFmtId="0" fontId="5" fillId="0" borderId="0" xfId="0" applyFont="1" applyAlignment="1">
      <alignment horizontal="left" vertical="center" wrapText="1"/>
    </xf>
    <xf numFmtId="0" fontId="4"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pplyProtection="1">
      <alignment horizontal="center"/>
      <protection locked="0"/>
    </xf>
    <xf numFmtId="0" fontId="15" fillId="0" borderId="0" xfId="0" applyFont="1" applyAlignment="1">
      <alignment horizontal="left" vertical="center" wrapText="1"/>
    </xf>
    <xf numFmtId="0" fontId="10" fillId="0" borderId="0" xfId="0" applyFont="1" applyAlignment="1">
      <alignment horizontal="center" vertical="center"/>
    </xf>
    <xf numFmtId="0" fontId="16" fillId="0" borderId="0" xfId="0" applyFont="1" applyAlignment="1">
      <alignment horizontal="center"/>
    </xf>
    <xf numFmtId="0" fontId="16" fillId="0" borderId="0" xfId="0" applyFont="1" applyAlignment="1" applyProtection="1">
      <alignment horizontal="center"/>
      <protection locked="0"/>
    </xf>
    <xf numFmtId="0" fontId="10" fillId="0" borderId="0" xfId="0" applyFont="1" applyAlignment="1" applyProtection="1">
      <alignment horizontal="left" wrapText="1"/>
      <protection locked="0"/>
    </xf>
    <xf numFmtId="0" fontId="17" fillId="0" borderId="0" xfId="0" applyFont="1" applyAlignment="1">
      <alignment horizontal="left"/>
    </xf>
    <xf numFmtId="0" fontId="17" fillId="0" borderId="0" xfId="0" applyFont="1" applyAlignment="1">
      <alignment horizontal="left" wrapText="1"/>
    </xf>
    <xf numFmtId="0" fontId="10" fillId="0" borderId="0" xfId="0" applyFont="1" applyAlignment="1" applyProtection="1">
      <alignment horizontal="left"/>
      <protection locked="0"/>
    </xf>
    <xf numFmtId="0" fontId="16" fillId="0" borderId="0" xfId="0" applyFont="1" applyAlignment="1">
      <alignment horizontal="left" wrapText="1"/>
    </xf>
    <xf numFmtId="0" fontId="53" fillId="0" borderId="0" xfId="0" applyFont="1" applyAlignment="1">
      <alignment horizontal="left" vertical="center" wrapText="1"/>
    </xf>
    <xf numFmtId="0" fontId="16" fillId="0" borderId="0" xfId="0" applyFont="1" applyAlignment="1">
      <alignment horizontal="left"/>
    </xf>
    <xf numFmtId="4" fontId="43" fillId="0" borderId="0" xfId="0" applyNumberFormat="1" applyFont="1" applyAlignment="1">
      <alignment horizontal="right"/>
    </xf>
    <xf numFmtId="0" fontId="15" fillId="0" borderId="0" xfId="0" applyFont="1" applyAlignment="1">
      <alignment horizontal="center" vertical="center" wrapText="1"/>
    </xf>
    <xf numFmtId="4" fontId="44" fillId="0" borderId="0" xfId="0" applyNumberFormat="1" applyFont="1" applyAlignment="1">
      <alignment horizontal="center" vertical="center" wrapText="1"/>
    </xf>
    <xf numFmtId="0" fontId="16" fillId="0" borderId="0" xfId="0" applyFont="1" applyAlignment="1">
      <alignment horizontal="left"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26" fillId="0" borderId="21" xfId="0" applyNumberFormat="1" applyFont="1" applyBorder="1" applyAlignment="1">
      <alignment horizontal="right" vertical="center"/>
    </xf>
    <xf numFmtId="4" fontId="26" fillId="0" borderId="45" xfId="0" applyNumberFormat="1" applyFont="1" applyBorder="1" applyAlignment="1">
      <alignment horizontal="right" vertical="center"/>
    </xf>
    <xf numFmtId="0" fontId="42" fillId="0" borderId="0" xfId="0" applyFont="1" applyAlignment="1">
      <alignment horizontal="center"/>
    </xf>
    <xf numFmtId="0" fontId="15" fillId="0" borderId="0" xfId="0" applyFont="1" applyAlignment="1">
      <alignment horizontal="left"/>
    </xf>
    <xf numFmtId="4" fontId="44" fillId="0" borderId="0" xfId="0" applyNumberFormat="1" applyFont="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75" fontId="16" fillId="0" borderId="0" xfId="0" applyNumberFormat="1" applyFont="1" applyAlignment="1" applyProtection="1">
      <alignment horizontal="center"/>
      <protection locked="0"/>
    </xf>
    <xf numFmtId="0" fontId="11" fillId="0" borderId="0" xfId="0" applyFont="1" applyAlignment="1">
      <alignment horizontal="left"/>
    </xf>
    <xf numFmtId="0" fontId="4" fillId="0" borderId="0" xfId="0" applyFont="1" applyAlignment="1">
      <alignment horizontal="center"/>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25" fillId="0" borderId="0" xfId="0" applyFont="1" applyAlignment="1">
      <alignment horizontal="center" vertical="center"/>
    </xf>
    <xf numFmtId="0" fontId="50" fillId="0" borderId="0" xfId="0" applyFont="1" applyAlignment="1">
      <alignment horizontal="center"/>
    </xf>
    <xf numFmtId="0" fontId="10" fillId="0" borderId="0" xfId="0" applyFont="1" applyAlignment="1">
      <alignment horizontal="left" vertical="center"/>
    </xf>
    <xf numFmtId="0" fontId="45" fillId="0" borderId="0" xfId="0" applyFont="1" applyAlignment="1">
      <alignment horizontal="left"/>
    </xf>
    <xf numFmtId="0" fontId="2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wrapText="1"/>
    </xf>
    <xf numFmtId="0" fontId="25" fillId="0" borderId="0" xfId="0" applyFont="1" applyAlignment="1">
      <alignment horizontal="center" vertical="center" wrapText="1"/>
    </xf>
    <xf numFmtId="0" fontId="15" fillId="0" borderId="0" xfId="0" applyFont="1" applyAlignment="1">
      <alignment horizontal="center"/>
    </xf>
    <xf numFmtId="0" fontId="46"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3" fillId="0" borderId="0" xfId="0" applyFont="1" applyAlignment="1">
      <alignment horizontal="right"/>
    </xf>
    <xf numFmtId="0" fontId="52" fillId="0" borderId="16" xfId="0" applyFont="1" applyBorder="1" applyAlignment="1">
      <alignment horizontal="center" vertical="center" wrapText="1"/>
    </xf>
    <xf numFmtId="0" fontId="14" fillId="0" borderId="0" xfId="0" applyFont="1" applyAlignment="1">
      <alignment horizontal="center"/>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10" fontId="26" fillId="0" borderId="21" xfId="2" applyNumberFormat="1" applyFont="1" applyFill="1" applyBorder="1" applyAlignment="1" applyProtection="1">
      <alignment horizontal="center" vertical="center" wrapText="1"/>
    </xf>
    <xf numFmtId="10" fontId="26" fillId="0" borderId="45" xfId="2" applyNumberFormat="1" applyFont="1" applyFill="1" applyBorder="1" applyAlignment="1" applyProtection="1">
      <alignment horizontal="center" vertical="center" wrapText="1"/>
    </xf>
    <xf numFmtId="0" fontId="15" fillId="0" borderId="0" xfId="0" applyFont="1" applyAlignment="1">
      <alignment horizontal="center" wrapText="1"/>
    </xf>
    <xf numFmtId="10" fontId="66"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3" fillId="0" borderId="0" xfId="0" applyFont="1" applyAlignment="1">
      <alignment horizontal="left" wrapText="1"/>
    </xf>
    <xf numFmtId="0" fontId="3" fillId="0" borderId="0" xfId="0" applyFont="1" applyAlignment="1">
      <alignment horizontal="center"/>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4" fillId="0" borderId="0" xfId="0" applyFont="1" applyAlignment="1">
      <alignment horizontal="left" wrapText="1"/>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0" borderId="0" xfId="0" applyFont="1" applyAlignment="1">
      <alignment horizontal="left"/>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30" fillId="0" borderId="0" xfId="0" applyFont="1" applyAlignment="1">
      <alignment horizontal="right"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12"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16" xfId="0" applyFont="1" applyFill="1" applyBorder="1" applyAlignment="1">
      <alignment horizontal="center" vertical="center" wrapText="1"/>
    </xf>
    <xf numFmtId="0" fontId="7" fillId="6" borderId="16" xfId="0" applyFont="1" applyFill="1" applyBorder="1" applyAlignment="1">
      <alignment horizontal="center" vertical="center"/>
    </xf>
    <xf numFmtId="0" fontId="4" fillId="0" borderId="16" xfId="0" applyFont="1" applyBorder="1" applyAlignment="1" applyProtection="1">
      <alignment horizontal="center" vertical="center" wrapText="1"/>
      <protection locked="0"/>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2" fillId="0" borderId="16" xfId="0" applyFont="1" applyBorder="1" applyAlignment="1">
      <alignment horizontal="center"/>
    </xf>
  </cellXfs>
  <cellStyles count="6">
    <cellStyle name="Day" xfId="5" xr:uid="{00000000-0005-0000-0000-000000000000}"/>
    <cellStyle name="Dziesiętny" xfId="4" builtinId="3"/>
    <cellStyle name="Normalny" xfId="0" builtinId="0"/>
    <cellStyle name="Normalny 2" xfId="1" xr:uid="{00000000-0005-0000-0000-000003000000}"/>
    <cellStyle name="Procentowy" xfId="2" builtinId="5"/>
    <cellStyle name="Walutowy" xfId="3" builtinId="4"/>
  </cellStyles>
  <dxfs count="12">
    <dxf>
      <fill>
        <patternFill>
          <bgColor rgb="FFFF0000"/>
        </patternFill>
      </fill>
    </dxf>
    <dxf>
      <fill>
        <patternFill>
          <bgColor rgb="FFFF0000"/>
        </patternFill>
      </fill>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NS_S_OUT" displayName="Tabela_NS_S_OUT" ref="A2:H730" totalsRowShown="0" headerRowDxfId="11" dataDxfId="10" headerRowCellStyle="Normalny 2" dataCellStyle="Normalny 2">
  <tableColumns count="8">
    <tableColumn id="107" xr3:uid="{00000000-0010-0000-0000-00006B000000}" name="SYM" dataDxfId="9" dataCellStyle="Normalny 2"/>
    <tableColumn id="2" xr3:uid="{00000000-0010-0000-0000-000002000000}" name="info" dataDxfId="8" dataCellStyle="Normalny 2">
      <calculatedColumnFormula>Tabela_NS_S_OUT[[#This Row],[FADN_REG]]&amp;Tabela_NS_S_OUT[[#This Row],[NAZWA]]</calculatedColumnFormula>
    </tableColumn>
    <tableColumn id="108" xr3:uid="{00000000-0010-0000-0000-00006C000000}" name="NAZWA" dataDxfId="7" dataCellStyle="Normalny 2"/>
    <tableColumn id="109" xr3:uid="{00000000-0010-0000-0000-00006D000000}" name="JM" dataDxfId="6" dataCellStyle="Normalny 2"/>
    <tableColumn id="110" xr3:uid="{00000000-0010-0000-0000-00006E000000}" name="FADN_REG" dataDxfId="5" dataCellStyle="Normalny 2"/>
    <tableColumn id="113" xr3:uid="{00000000-0010-0000-0000-000071000000}" name="LM_P" dataDxfId="4" dataCellStyle="Normalny 2"/>
    <tableColumn id="116" xr3:uid="{00000000-0010-0000-0000-000074000000}" name="LM_S" dataDxfId="3" dataCellStyle="Normalny 2"/>
    <tableColumn id="1" xr3:uid="{00000000-0010-0000-0000-000001000000}" name="Kolumna1" dataDxfId="2" dataCellStyle="Normalny 2"/>
  </tableColumns>
  <tableStyleInfo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0"/>
  <sheetViews>
    <sheetView tabSelected="1" view="pageLayout" topLeftCell="A59" zoomScale="90" zoomScaleNormal="100" zoomScaleSheetLayoutView="120" zoomScalePageLayoutView="90" workbookViewId="0">
      <selection activeCell="N59" sqref="N59"/>
    </sheetView>
  </sheetViews>
  <sheetFormatPr defaultColWidth="9.1796875" defaultRowHeight="12.5" x14ac:dyDescent="0.25"/>
  <cols>
    <col min="1" max="1" width="3.7265625" style="34" customWidth="1"/>
    <col min="2" max="2" width="5.1796875" style="34" customWidth="1"/>
    <col min="3" max="3" width="4.26953125" style="34" customWidth="1"/>
    <col min="4" max="4" width="4.81640625" style="34" customWidth="1"/>
    <col min="5" max="6" width="3" style="34" customWidth="1"/>
    <col min="7" max="7" width="4.81640625" style="34" customWidth="1"/>
    <col min="8" max="8" width="4.453125" style="34" customWidth="1"/>
    <col min="9" max="9" width="7.7265625" style="34" customWidth="1"/>
    <col min="10" max="10" width="6.7265625" style="34" customWidth="1"/>
    <col min="11" max="11" width="5.26953125" style="34" customWidth="1"/>
    <col min="12" max="12" width="7.7265625" style="34" customWidth="1"/>
    <col min="13" max="13" width="7.54296875" style="34" customWidth="1"/>
    <col min="14" max="14" width="12.26953125" style="43" customWidth="1"/>
    <col min="15" max="15" width="9" style="34" customWidth="1"/>
    <col min="16" max="16" width="4.453125" style="34" customWidth="1"/>
    <col min="17" max="17" width="3.81640625" style="34" customWidth="1"/>
    <col min="18" max="23" width="4.81640625" style="34" customWidth="1"/>
    <col min="24" max="24" width="5.1796875" style="34" customWidth="1"/>
    <col min="25" max="16384" width="9.1796875" style="34"/>
  </cols>
  <sheetData>
    <row r="1" spans="1:24" ht="28.5" customHeight="1" x14ac:dyDescent="0.35">
      <c r="A1" s="422" t="s">
        <v>533</v>
      </c>
      <c r="B1" s="422"/>
      <c r="C1" s="422"/>
      <c r="D1" s="422"/>
      <c r="E1" s="422"/>
      <c r="F1" s="422"/>
      <c r="G1" s="422"/>
      <c r="I1" s="254"/>
      <c r="J1" s="254"/>
      <c r="K1" s="420" t="s">
        <v>104</v>
      </c>
      <c r="L1" s="420"/>
      <c r="M1" s="420"/>
      <c r="N1" s="421" t="s">
        <v>577</v>
      </c>
      <c r="O1" s="421"/>
      <c r="P1" s="421"/>
      <c r="Q1" s="2"/>
      <c r="R1" s="2"/>
      <c r="S1" s="425" t="s">
        <v>51</v>
      </c>
      <c r="T1" s="425"/>
      <c r="U1" s="425"/>
      <c r="V1" s="220" t="s">
        <v>126</v>
      </c>
    </row>
    <row r="2" spans="1:24" ht="11.25" customHeight="1" x14ac:dyDescent="0.35">
      <c r="A2" s="419" t="s">
        <v>532</v>
      </c>
      <c r="B2" s="419"/>
      <c r="C2" s="419"/>
      <c r="D2" s="419"/>
      <c r="E2" s="419"/>
      <c r="F2" s="419"/>
      <c r="G2" s="419"/>
      <c r="H2" s="248"/>
      <c r="I2" s="129"/>
      <c r="J2" s="129"/>
      <c r="K2" s="129"/>
      <c r="L2" s="2"/>
      <c r="M2" s="2"/>
      <c r="N2" s="338"/>
      <c r="O2" s="2"/>
      <c r="P2" s="2"/>
      <c r="Q2" s="2"/>
      <c r="R2" s="2"/>
    </row>
    <row r="3" spans="1:24" ht="30.75" customHeight="1" x14ac:dyDescent="0.25">
      <c r="A3" s="372" t="s">
        <v>654</v>
      </c>
      <c r="B3" s="372"/>
      <c r="C3" s="372"/>
      <c r="D3" s="372"/>
      <c r="E3" s="372"/>
      <c r="F3" s="372"/>
      <c r="G3" s="372"/>
      <c r="H3" s="372"/>
      <c r="I3" s="372"/>
      <c r="J3" s="372"/>
      <c r="K3" s="372"/>
      <c r="L3" s="372"/>
      <c r="M3" s="372"/>
      <c r="N3" s="372"/>
      <c r="O3" s="372"/>
      <c r="P3" s="372"/>
      <c r="Q3" s="372"/>
      <c r="R3" s="372"/>
      <c r="S3" s="372"/>
      <c r="T3" s="372"/>
      <c r="U3" s="372"/>
      <c r="V3" s="372"/>
      <c r="W3" s="372"/>
    </row>
    <row r="4" spans="1:24" ht="12.75" customHeight="1" x14ac:dyDescent="0.25">
      <c r="A4" s="318"/>
      <c r="B4" s="72"/>
      <c r="C4" s="426" t="s">
        <v>501</v>
      </c>
      <c r="D4" s="426"/>
      <c r="E4" s="426"/>
      <c r="F4" s="426"/>
      <c r="G4" s="426"/>
      <c r="H4" s="426"/>
      <c r="I4" s="319" t="s">
        <v>22</v>
      </c>
      <c r="J4" s="12" t="s">
        <v>502</v>
      </c>
      <c r="K4" s="318"/>
      <c r="L4" s="318"/>
      <c r="M4" s="72"/>
      <c r="N4" s="357"/>
      <c r="O4" s="357"/>
      <c r="P4" s="357"/>
      <c r="S4" s="318"/>
      <c r="T4" s="318"/>
      <c r="U4" s="318"/>
      <c r="V4" s="318"/>
      <c r="W4" s="318"/>
    </row>
    <row r="5" spans="1:24" ht="18" customHeight="1" x14ac:dyDescent="0.25">
      <c r="A5" s="195"/>
      <c r="B5" s="229" t="s">
        <v>100</v>
      </c>
      <c r="C5" s="357" t="s">
        <v>652</v>
      </c>
      <c r="D5" s="357"/>
      <c r="E5" s="357"/>
      <c r="F5" s="357"/>
      <c r="G5" s="357"/>
      <c r="H5" s="357"/>
      <c r="I5" s="195"/>
      <c r="J5" s="195"/>
      <c r="K5" s="195"/>
      <c r="L5" s="195"/>
      <c r="M5" s="229" t="s">
        <v>100</v>
      </c>
      <c r="N5" s="357" t="s">
        <v>653</v>
      </c>
      <c r="O5" s="357"/>
      <c r="P5" s="357"/>
      <c r="Q5" s="195"/>
      <c r="R5" s="195"/>
    </row>
    <row r="6" spans="1:24" ht="18" customHeight="1" x14ac:dyDescent="0.3">
      <c r="A6" s="424" t="s">
        <v>616</v>
      </c>
      <c r="B6" s="424"/>
      <c r="C6" s="424"/>
      <c r="D6" s="424"/>
      <c r="E6" s="424"/>
      <c r="F6" s="424"/>
      <c r="G6" s="424"/>
      <c r="H6" s="424"/>
      <c r="I6" s="424"/>
      <c r="J6" s="424"/>
      <c r="K6" s="424"/>
      <c r="L6" s="424"/>
      <c r="M6" s="424"/>
      <c r="N6" s="424"/>
      <c r="O6" s="424"/>
      <c r="P6" s="424"/>
      <c r="Q6" s="424"/>
      <c r="R6" s="424"/>
      <c r="S6" s="424"/>
      <c r="T6" s="424"/>
      <c r="U6" s="424"/>
      <c r="V6" s="424"/>
      <c r="W6" s="424"/>
    </row>
    <row r="7" spans="1:24" ht="6" hidden="1" customHeight="1" x14ac:dyDescent="0.25">
      <c r="A7" s="195"/>
      <c r="B7" s="195"/>
      <c r="C7" s="195"/>
      <c r="D7" s="195"/>
      <c r="E7" s="195"/>
      <c r="F7" s="195"/>
      <c r="G7" s="195"/>
      <c r="H7" s="195"/>
      <c r="I7" s="195"/>
      <c r="J7" s="195"/>
      <c r="K7" s="195"/>
      <c r="L7" s="195"/>
      <c r="M7" s="195"/>
      <c r="N7" s="339"/>
      <c r="O7" s="195"/>
      <c r="P7" s="195"/>
      <c r="Q7" s="195"/>
      <c r="R7" s="195"/>
    </row>
    <row r="8" spans="1:24" ht="47.25" customHeight="1" x14ac:dyDescent="0.25">
      <c r="A8" s="356" t="s">
        <v>556</v>
      </c>
      <c r="B8" s="356"/>
      <c r="C8" s="356"/>
      <c r="D8" s="356"/>
      <c r="E8" s="356"/>
      <c r="F8" s="356"/>
      <c r="G8" s="423" t="s">
        <v>580</v>
      </c>
      <c r="H8" s="423"/>
      <c r="I8" s="423"/>
      <c r="J8" s="423"/>
      <c r="K8" s="423"/>
      <c r="L8" s="391" t="s">
        <v>563</v>
      </c>
      <c r="M8" s="391"/>
      <c r="N8" s="391"/>
      <c r="O8" s="391"/>
      <c r="P8" s="391"/>
      <c r="Q8" s="391"/>
      <c r="R8" s="427" t="s">
        <v>589</v>
      </c>
      <c r="S8" s="427"/>
      <c r="T8" s="427"/>
      <c r="U8" s="427"/>
      <c r="V8" s="427"/>
      <c r="W8" s="427"/>
      <c r="X8" s="427"/>
    </row>
    <row r="9" spans="1:24" ht="30" customHeight="1" x14ac:dyDescent="0.25">
      <c r="A9" s="378" t="s">
        <v>581</v>
      </c>
      <c r="B9" s="378"/>
      <c r="C9" s="378"/>
      <c r="D9" s="378"/>
      <c r="E9" s="378"/>
      <c r="F9" s="378"/>
      <c r="G9" s="423" t="s">
        <v>595</v>
      </c>
      <c r="H9" s="423"/>
      <c r="I9" s="423"/>
      <c r="J9" s="423"/>
      <c r="K9" s="423"/>
      <c r="L9" s="35"/>
      <c r="M9" s="35"/>
      <c r="N9" s="340"/>
      <c r="O9" s="35"/>
      <c r="P9" s="35"/>
      <c r="Q9" s="236"/>
      <c r="R9" s="236"/>
    </row>
    <row r="10" spans="1:24" ht="8.25" customHeight="1" x14ac:dyDescent="0.25">
      <c r="A10" s="412"/>
      <c r="B10" s="412"/>
      <c r="C10" s="412"/>
      <c r="D10" s="412"/>
      <c r="E10" s="35"/>
      <c r="F10" s="378"/>
      <c r="G10" s="378"/>
      <c r="H10" s="378"/>
      <c r="I10" s="240"/>
      <c r="J10" s="378"/>
      <c r="K10" s="378"/>
      <c r="L10" s="35"/>
      <c r="M10" s="35"/>
      <c r="N10" s="340"/>
      <c r="O10" s="35"/>
      <c r="P10" s="35"/>
      <c r="Q10" s="3"/>
      <c r="R10" s="237"/>
    </row>
    <row r="11" spans="1:24" ht="21.75" customHeight="1" x14ac:dyDescent="0.25">
      <c r="A11" s="391" t="s">
        <v>576</v>
      </c>
      <c r="B11" s="391"/>
      <c r="C11" s="391"/>
      <c r="D11" s="391"/>
      <c r="E11" s="391"/>
      <c r="F11" s="391"/>
      <c r="G11" s="391"/>
      <c r="H11" s="391"/>
      <c r="I11" s="391"/>
      <c r="J11" s="391"/>
      <c r="K11" s="391"/>
      <c r="L11" s="391"/>
      <c r="M11" s="391"/>
      <c r="N11" s="391"/>
      <c r="O11" s="443"/>
      <c r="P11" s="322"/>
      <c r="Q11" s="322"/>
      <c r="R11" s="322"/>
      <c r="S11" s="322"/>
      <c r="T11" s="322"/>
      <c r="U11" s="322"/>
      <c r="V11" s="325"/>
      <c r="W11" s="325"/>
      <c r="X11" s="325"/>
    </row>
    <row r="12" spans="1:24" ht="9" customHeight="1" x14ac:dyDescent="0.3">
      <c r="A12" s="351"/>
      <c r="B12" s="351"/>
      <c r="C12" s="351"/>
      <c r="D12" s="351"/>
      <c r="E12" s="351"/>
      <c r="F12" s="351"/>
      <c r="G12" s="351"/>
      <c r="H12" s="237"/>
      <c r="I12" s="237"/>
      <c r="J12" s="237"/>
      <c r="K12" s="237"/>
      <c r="L12" s="37"/>
      <c r="M12" s="37"/>
      <c r="N12" s="341"/>
      <c r="O12" s="37"/>
      <c r="P12" s="37"/>
      <c r="Q12" s="37"/>
      <c r="R12" s="37"/>
    </row>
    <row r="13" spans="1:24" ht="21" customHeight="1" x14ac:dyDescent="0.25">
      <c r="A13" s="400" t="s">
        <v>557</v>
      </c>
      <c r="B13" s="400"/>
      <c r="C13" s="400"/>
      <c r="D13" s="400"/>
      <c r="E13" s="400"/>
      <c r="F13" s="400"/>
      <c r="G13" s="400"/>
      <c r="H13" s="400"/>
      <c r="I13" s="400"/>
      <c r="J13" s="400"/>
      <c r="K13" s="400"/>
      <c r="L13" s="400"/>
      <c r="M13" s="403" t="s">
        <v>582</v>
      </c>
      <c r="N13" s="403"/>
      <c r="O13" s="403"/>
      <c r="P13" s="403"/>
      <c r="Q13" s="401" t="s">
        <v>129</v>
      </c>
      <c r="R13" s="401"/>
      <c r="S13" s="402" t="s">
        <v>583</v>
      </c>
      <c r="T13" s="402"/>
      <c r="U13" s="402"/>
      <c r="V13" s="402"/>
    </row>
    <row r="14" spans="1:24" ht="9.75" customHeight="1" x14ac:dyDescent="0.25">
      <c r="A14" s="243"/>
      <c r="B14" s="243"/>
      <c r="C14" s="243"/>
      <c r="D14" s="243"/>
      <c r="E14" s="243"/>
      <c r="F14" s="243"/>
      <c r="G14" s="243"/>
      <c r="H14" s="243"/>
      <c r="I14" s="243"/>
      <c r="J14" s="243"/>
      <c r="K14" s="243"/>
      <c r="L14" s="243"/>
      <c r="M14" s="240"/>
      <c r="N14" s="24"/>
      <c r="O14" s="240"/>
      <c r="P14" s="240"/>
      <c r="Q14" s="6"/>
      <c r="R14" s="6"/>
      <c r="S14" s="255"/>
      <c r="T14" s="255"/>
      <c r="U14" s="255"/>
      <c r="V14" s="255"/>
    </row>
    <row r="15" spans="1:24" ht="15.75" customHeight="1" x14ac:dyDescent="0.25">
      <c r="A15" s="372" t="s">
        <v>617</v>
      </c>
      <c r="B15" s="372"/>
      <c r="C15" s="372"/>
      <c r="D15" s="372"/>
      <c r="E15" s="372"/>
      <c r="F15" s="372"/>
      <c r="G15" s="372"/>
      <c r="H15" s="372"/>
      <c r="I15" s="372"/>
      <c r="J15" s="372"/>
      <c r="K15" s="372"/>
      <c r="L15" s="372"/>
      <c r="M15" s="372"/>
      <c r="N15" s="372"/>
      <c r="O15" s="372"/>
      <c r="P15" s="372"/>
      <c r="Q15" s="372"/>
      <c r="R15" s="372"/>
      <c r="S15" s="372"/>
      <c r="T15" s="372"/>
      <c r="U15" s="372"/>
      <c r="V15" s="372"/>
      <c r="W15" s="372"/>
    </row>
    <row r="16" spans="1:24" ht="25.5" customHeight="1" x14ac:dyDescent="0.3">
      <c r="A16" s="364" t="s">
        <v>584</v>
      </c>
      <c r="B16" s="364"/>
      <c r="C16" s="364"/>
      <c r="D16" s="364"/>
      <c r="E16" s="364"/>
      <c r="F16" s="364"/>
      <c r="G16" s="364"/>
      <c r="H16" s="364"/>
      <c r="I16" s="364"/>
      <c r="J16" s="364"/>
      <c r="K16" s="364"/>
      <c r="L16" s="380" t="s">
        <v>596</v>
      </c>
      <c r="M16" s="380"/>
      <c r="N16" s="380"/>
      <c r="O16" s="380"/>
      <c r="P16" s="380"/>
      <c r="R16" s="405" t="s">
        <v>499</v>
      </c>
      <c r="S16" s="405"/>
      <c r="T16" s="405"/>
      <c r="U16" s="405"/>
    </row>
    <row r="17" spans="1:23" ht="9" customHeight="1" x14ac:dyDescent="0.25">
      <c r="A17" s="398"/>
      <c r="B17" s="398"/>
      <c r="C17" s="398"/>
      <c r="D17" s="398"/>
    </row>
    <row r="18" spans="1:23" ht="22.5" customHeight="1" x14ac:dyDescent="0.25">
      <c r="A18" s="398" t="s">
        <v>500</v>
      </c>
      <c r="B18" s="398"/>
      <c r="C18" s="398"/>
      <c r="D18" s="380" t="s">
        <v>585</v>
      </c>
      <c r="E18" s="380"/>
      <c r="F18" s="380"/>
      <c r="G18" s="380"/>
      <c r="I18" s="245" t="s">
        <v>54</v>
      </c>
      <c r="J18" s="404" t="s">
        <v>645</v>
      </c>
      <c r="K18" s="404"/>
      <c r="L18" s="404"/>
      <c r="M18" s="404"/>
      <c r="O18" s="351" t="s">
        <v>55</v>
      </c>
      <c r="P18" s="351"/>
    </row>
    <row r="19" spans="1:23" ht="6.75" customHeight="1" x14ac:dyDescent="0.25">
      <c r="B19" s="418"/>
      <c r="C19" s="418"/>
      <c r="D19" s="239"/>
      <c r="E19" s="239"/>
      <c r="F19" s="239"/>
      <c r="G19" s="239"/>
      <c r="H19" s="127"/>
      <c r="I19" s="127"/>
      <c r="J19" s="127"/>
    </row>
    <row r="20" spans="1:23" ht="18" customHeight="1" x14ac:dyDescent="0.25">
      <c r="B20" s="34" t="s">
        <v>35</v>
      </c>
      <c r="I20" s="34" t="s">
        <v>56</v>
      </c>
      <c r="N20" s="43" t="s">
        <v>35</v>
      </c>
      <c r="R20" s="34" t="s">
        <v>56</v>
      </c>
    </row>
    <row r="21" spans="1:23" ht="20.25" customHeight="1" x14ac:dyDescent="0.25">
      <c r="A21" s="72" t="s">
        <v>76</v>
      </c>
      <c r="B21" s="376" t="s">
        <v>591</v>
      </c>
      <c r="C21" s="376"/>
      <c r="D21" s="376"/>
      <c r="E21" s="376"/>
      <c r="F21" s="376"/>
      <c r="G21" s="376"/>
      <c r="I21" s="384" t="s">
        <v>639</v>
      </c>
      <c r="J21" s="384"/>
      <c r="K21" s="384"/>
      <c r="M21" s="72" t="s">
        <v>542</v>
      </c>
      <c r="N21" s="376" t="s">
        <v>640</v>
      </c>
      <c r="O21" s="376"/>
      <c r="P21" s="376"/>
      <c r="R21" s="376" t="s">
        <v>578</v>
      </c>
      <c r="S21" s="376"/>
      <c r="T21" s="376"/>
      <c r="U21" s="376"/>
    </row>
    <row r="22" spans="1:23" ht="20.25" customHeight="1" x14ac:dyDescent="0.25">
      <c r="A22" s="72" t="s">
        <v>75</v>
      </c>
      <c r="B22" s="376" t="s">
        <v>591</v>
      </c>
      <c r="C22" s="376"/>
      <c r="D22" s="376"/>
      <c r="E22" s="376"/>
      <c r="F22" s="376"/>
      <c r="G22" s="376"/>
      <c r="I22" s="384" t="s">
        <v>639</v>
      </c>
      <c r="J22" s="384"/>
      <c r="K22" s="384"/>
      <c r="M22" s="72" t="s">
        <v>543</v>
      </c>
      <c r="N22" s="376" t="s">
        <v>640</v>
      </c>
      <c r="O22" s="376"/>
      <c r="P22" s="376"/>
      <c r="R22" s="376" t="s">
        <v>578</v>
      </c>
      <c r="S22" s="376"/>
      <c r="T22" s="376"/>
      <c r="U22" s="376"/>
    </row>
    <row r="23" spans="1:23" ht="20.25" customHeight="1" x14ac:dyDescent="0.25">
      <c r="A23" s="72" t="s">
        <v>74</v>
      </c>
      <c r="B23" s="376" t="s">
        <v>591</v>
      </c>
      <c r="C23" s="376"/>
      <c r="D23" s="376"/>
      <c r="E23" s="376"/>
      <c r="F23" s="376"/>
      <c r="G23" s="376"/>
      <c r="I23" s="384" t="s">
        <v>639</v>
      </c>
      <c r="J23" s="384"/>
      <c r="K23" s="384"/>
      <c r="M23" s="72" t="s">
        <v>544</v>
      </c>
      <c r="N23" s="376" t="s">
        <v>640</v>
      </c>
      <c r="O23" s="376"/>
      <c r="P23" s="376"/>
      <c r="R23" s="376" t="s">
        <v>578</v>
      </c>
      <c r="S23" s="376"/>
      <c r="T23" s="376"/>
      <c r="U23" s="376"/>
    </row>
    <row r="24" spans="1:23" ht="20.25" customHeight="1" x14ac:dyDescent="0.25">
      <c r="A24" s="72" t="s">
        <v>73</v>
      </c>
      <c r="B24" s="376" t="s">
        <v>591</v>
      </c>
      <c r="C24" s="376"/>
      <c r="D24" s="376"/>
      <c r="E24" s="376"/>
      <c r="F24" s="376"/>
      <c r="G24" s="376"/>
      <c r="I24" s="384" t="s">
        <v>639</v>
      </c>
      <c r="J24" s="384"/>
      <c r="K24" s="384"/>
      <c r="M24" s="72" t="s">
        <v>545</v>
      </c>
      <c r="N24" s="376" t="s">
        <v>640</v>
      </c>
      <c r="O24" s="376"/>
      <c r="P24" s="376"/>
      <c r="R24" s="376" t="s">
        <v>578</v>
      </c>
      <c r="S24" s="376"/>
      <c r="T24" s="376"/>
      <c r="U24" s="376"/>
    </row>
    <row r="25" spans="1:23" ht="20.25" customHeight="1" x14ac:dyDescent="0.25">
      <c r="A25" s="72" t="s">
        <v>69</v>
      </c>
      <c r="B25" s="376" t="s">
        <v>591</v>
      </c>
      <c r="C25" s="376"/>
      <c r="D25" s="376"/>
      <c r="E25" s="376"/>
      <c r="F25" s="376"/>
      <c r="G25" s="376"/>
      <c r="I25" s="384" t="s">
        <v>639</v>
      </c>
      <c r="J25" s="384"/>
      <c r="K25" s="384"/>
      <c r="M25" s="72" t="s">
        <v>546</v>
      </c>
      <c r="N25" s="376" t="s">
        <v>640</v>
      </c>
      <c r="O25" s="376"/>
      <c r="P25" s="376"/>
      <c r="R25" s="376" t="s">
        <v>578</v>
      </c>
      <c r="S25" s="376"/>
      <c r="T25" s="376"/>
      <c r="U25" s="376"/>
    </row>
    <row r="26" spans="1:23" ht="21" customHeight="1" x14ac:dyDescent="0.25"/>
    <row r="27" spans="1:23" ht="16.899999999999999" customHeight="1" x14ac:dyDescent="0.25">
      <c r="A27" s="372" t="s">
        <v>618</v>
      </c>
      <c r="B27" s="372"/>
      <c r="C27" s="372"/>
      <c r="D27" s="372"/>
      <c r="E27" s="372"/>
      <c r="F27" s="372"/>
      <c r="G27" s="372"/>
      <c r="H27" s="372"/>
      <c r="I27" s="372"/>
      <c r="J27" s="372"/>
      <c r="K27" s="372"/>
      <c r="L27" s="372"/>
      <c r="M27" s="372"/>
      <c r="N27" s="372"/>
      <c r="O27" s="372"/>
      <c r="P27" s="372"/>
      <c r="Q27" s="372"/>
      <c r="R27" s="372"/>
      <c r="S27" s="372"/>
      <c r="T27" s="372"/>
      <c r="U27" s="372"/>
      <c r="V27" s="372"/>
      <c r="W27" s="372"/>
    </row>
    <row r="28" spans="1:23" s="12" customFormat="1" ht="20.25" customHeight="1" x14ac:dyDescent="0.25">
      <c r="A28" s="379" t="s">
        <v>619</v>
      </c>
      <c r="B28" s="379"/>
      <c r="C28" s="379"/>
      <c r="D28" s="379"/>
      <c r="E28" s="379"/>
      <c r="F28" s="379"/>
      <c r="G28" s="380" t="s">
        <v>585</v>
      </c>
      <c r="H28" s="380"/>
      <c r="I28" s="380"/>
      <c r="J28" s="12" t="s">
        <v>621</v>
      </c>
      <c r="N28" s="43"/>
    </row>
    <row r="29" spans="1:23" s="12" customFormat="1" ht="28.5" customHeight="1" thickBot="1" x14ac:dyDescent="0.3">
      <c r="A29" s="416" t="s">
        <v>620</v>
      </c>
      <c r="B29" s="416"/>
      <c r="C29" s="416"/>
      <c r="D29" s="416"/>
      <c r="E29" s="416"/>
      <c r="F29" s="416"/>
      <c r="G29" s="416"/>
      <c r="H29" s="416"/>
      <c r="I29" s="416"/>
      <c r="J29" s="416"/>
      <c r="K29" s="416"/>
      <c r="L29" s="416"/>
      <c r="M29" s="416"/>
      <c r="N29" s="43"/>
      <c r="O29" s="221" t="s">
        <v>610</v>
      </c>
      <c r="P29" s="410" t="s">
        <v>609</v>
      </c>
      <c r="Q29" s="410"/>
      <c r="R29" s="222" t="s">
        <v>611</v>
      </c>
    </row>
    <row r="30" spans="1:23" s="12" customFormat="1" ht="18" customHeight="1" thickBot="1" x14ac:dyDescent="0.3">
      <c r="A30" s="194"/>
      <c r="B30" s="411" t="s">
        <v>501</v>
      </c>
      <c r="C30" s="411"/>
      <c r="D30" s="411"/>
      <c r="E30" s="223" t="s">
        <v>22</v>
      </c>
      <c r="F30" s="224" t="s">
        <v>502</v>
      </c>
      <c r="G30" s="224"/>
      <c r="H30" s="224"/>
      <c r="I30" s="417" t="s">
        <v>612</v>
      </c>
      <c r="J30" s="417"/>
      <c r="K30" s="417"/>
      <c r="L30" s="417"/>
      <c r="M30" s="417"/>
      <c r="N30" s="417"/>
      <c r="O30" s="257">
        <v>1</v>
      </c>
      <c r="P30" s="365" t="s">
        <v>597</v>
      </c>
      <c r="Q30" s="365"/>
      <c r="R30" s="444">
        <v>2024</v>
      </c>
      <c r="S30" s="445"/>
    </row>
    <row r="31" spans="1:23" s="12" customFormat="1" ht="9" customHeight="1" x14ac:dyDescent="0.25">
      <c r="B31" s="379"/>
      <c r="C31" s="379"/>
      <c r="D31" s="379"/>
      <c r="E31" s="379"/>
      <c r="F31" s="379"/>
      <c r="N31" s="43"/>
    </row>
    <row r="32" spans="1:23" ht="14.5" customHeight="1" x14ac:dyDescent="0.25">
      <c r="A32" s="225" t="s">
        <v>100</v>
      </c>
      <c r="B32" s="357" t="s">
        <v>697</v>
      </c>
      <c r="C32" s="357"/>
      <c r="D32" s="357"/>
      <c r="E32" s="357"/>
      <c r="F32" s="357"/>
      <c r="H32" s="235"/>
      <c r="I32" s="225" t="s">
        <v>100</v>
      </c>
      <c r="J32" s="357" t="s">
        <v>95</v>
      </c>
      <c r="K32" s="357"/>
      <c r="L32" s="357"/>
      <c r="M32" s="357"/>
      <c r="N32" s="357"/>
    </row>
    <row r="33" spans="1:24" ht="15.75" customHeight="1" x14ac:dyDescent="0.25">
      <c r="A33" s="225" t="s">
        <v>100</v>
      </c>
      <c r="B33" s="357" t="s">
        <v>91</v>
      </c>
      <c r="C33" s="357"/>
      <c r="D33" s="357"/>
      <c r="E33" s="357"/>
      <c r="F33" s="357"/>
      <c r="H33" s="235"/>
      <c r="I33" s="225" t="s">
        <v>100</v>
      </c>
      <c r="J33" s="357" t="s">
        <v>96</v>
      </c>
      <c r="K33" s="357"/>
      <c r="L33" s="357"/>
      <c r="M33" s="357"/>
      <c r="N33" s="357"/>
    </row>
    <row r="34" spans="1:24" ht="15.75" customHeight="1" x14ac:dyDescent="0.25">
      <c r="A34" s="225" t="s">
        <v>100</v>
      </c>
      <c r="B34" s="357" t="s">
        <v>92</v>
      </c>
      <c r="C34" s="357"/>
      <c r="D34" s="357"/>
      <c r="E34" s="357"/>
      <c r="F34" s="357"/>
      <c r="H34" s="235"/>
      <c r="I34" s="225" t="s">
        <v>100</v>
      </c>
      <c r="J34" s="357" t="s">
        <v>97</v>
      </c>
      <c r="K34" s="357"/>
      <c r="L34" s="357"/>
      <c r="M34" s="357"/>
      <c r="N34" s="357"/>
    </row>
    <row r="35" spans="1:24" ht="15.75" customHeight="1" x14ac:dyDescent="0.25">
      <c r="A35" s="225" t="s">
        <v>100</v>
      </c>
      <c r="B35" s="357" t="s">
        <v>93</v>
      </c>
      <c r="C35" s="357"/>
      <c r="D35" s="357"/>
      <c r="E35" s="357"/>
      <c r="F35" s="357"/>
      <c r="G35" s="357"/>
      <c r="H35" s="357"/>
      <c r="I35" s="225" t="s">
        <v>100</v>
      </c>
      <c r="J35" s="357" t="s">
        <v>98</v>
      </c>
      <c r="K35" s="357"/>
      <c r="L35" s="357"/>
      <c r="M35" s="357"/>
      <c r="N35" s="357"/>
    </row>
    <row r="36" spans="1:24" ht="15.75" customHeight="1" x14ac:dyDescent="0.25">
      <c r="A36" s="225" t="s">
        <v>100</v>
      </c>
      <c r="B36" s="357" t="s">
        <v>94</v>
      </c>
      <c r="C36" s="357"/>
      <c r="D36" s="357"/>
      <c r="E36" s="357"/>
      <c r="F36" s="357"/>
      <c r="H36" s="235"/>
      <c r="I36" s="225" t="s">
        <v>100</v>
      </c>
      <c r="J36" s="357" t="s">
        <v>99</v>
      </c>
      <c r="K36" s="357"/>
      <c r="L36" s="357"/>
      <c r="M36" s="357"/>
      <c r="N36" s="357"/>
    </row>
    <row r="37" spans="1:24" s="12" customFormat="1" ht="3.65" customHeight="1" x14ac:dyDescent="0.25">
      <c r="H37" s="96"/>
      <c r="J37" s="96"/>
      <c r="K37" s="96"/>
      <c r="N37" s="43"/>
    </row>
    <row r="38" spans="1:24" ht="20.25" customHeight="1" x14ac:dyDescent="0.3">
      <c r="A38" s="405" t="s">
        <v>503</v>
      </c>
      <c r="B38" s="405"/>
      <c r="C38" s="405"/>
      <c r="D38" s="405"/>
      <c r="E38" s="405"/>
      <c r="F38" s="405"/>
      <c r="G38" s="405"/>
      <c r="H38" s="405"/>
      <c r="I38" s="405"/>
      <c r="J38" s="405"/>
      <c r="K38" s="405"/>
      <c r="L38" s="405"/>
      <c r="M38" s="405"/>
    </row>
    <row r="39" spans="1:24" ht="15.75" customHeight="1" x14ac:dyDescent="0.3">
      <c r="A39" s="216" t="s">
        <v>586</v>
      </c>
      <c r="B39" s="406" t="s">
        <v>613</v>
      </c>
      <c r="C39" s="406"/>
      <c r="D39" s="406"/>
      <c r="E39" s="223" t="s">
        <v>22</v>
      </c>
      <c r="F39" s="188" t="s">
        <v>502</v>
      </c>
      <c r="G39" s="247"/>
      <c r="H39" s="247"/>
      <c r="I39" s="247"/>
      <c r="J39" s="247"/>
      <c r="K39" s="247"/>
      <c r="L39" s="237"/>
      <c r="M39" s="237"/>
    </row>
    <row r="40" spans="1:24" ht="27" customHeight="1" x14ac:dyDescent="0.25">
      <c r="A40" s="244" t="s">
        <v>614</v>
      </c>
      <c r="B40" s="378" t="s">
        <v>509</v>
      </c>
      <c r="C40" s="378"/>
      <c r="D40" s="378"/>
      <c r="E40" s="378"/>
      <c r="G40" s="226" t="s">
        <v>614</v>
      </c>
      <c r="H40" s="374" t="s">
        <v>138</v>
      </c>
      <c r="I40" s="374"/>
      <c r="J40" s="374"/>
      <c r="K40" s="374"/>
      <c r="L40" s="374"/>
      <c r="M40" s="374"/>
      <c r="N40" s="374"/>
      <c r="O40" s="374"/>
      <c r="P40" s="374"/>
      <c r="Q40" s="374"/>
      <c r="S40" s="244" t="s">
        <v>614</v>
      </c>
      <c r="T40" s="378" t="s">
        <v>131</v>
      </c>
      <c r="U40" s="378"/>
      <c r="V40" s="378"/>
    </row>
    <row r="41" spans="1:24" ht="13.9" customHeight="1" x14ac:dyDescent="0.25">
      <c r="H41" s="381" t="s">
        <v>579</v>
      </c>
      <c r="I41" s="381"/>
      <c r="J41" s="381"/>
      <c r="K41" s="381"/>
      <c r="L41" s="381"/>
      <c r="M41" s="381"/>
      <c r="N41" s="381"/>
      <c r="O41" s="381"/>
      <c r="P41" s="381"/>
      <c r="Q41" s="381"/>
      <c r="R41" s="381"/>
    </row>
    <row r="42" spans="1:24" ht="9.75" customHeight="1" x14ac:dyDescent="0.25">
      <c r="B42" s="237"/>
      <c r="C42" s="237"/>
      <c r="D42" s="237"/>
      <c r="E42" s="237"/>
      <c r="F42" s="237"/>
      <c r="G42" s="237"/>
      <c r="H42" s="237"/>
      <c r="I42" s="237"/>
      <c r="J42" s="237"/>
      <c r="K42" s="237"/>
      <c r="L42" s="237"/>
      <c r="M42" s="237"/>
    </row>
    <row r="43" spans="1:24" ht="12.75" customHeight="1" x14ac:dyDescent="0.25">
      <c r="A43" s="364" t="s">
        <v>558</v>
      </c>
      <c r="B43" s="364"/>
      <c r="C43" s="364"/>
      <c r="D43" s="364"/>
      <c r="E43" s="364"/>
      <c r="F43" s="364"/>
      <c r="G43" s="364"/>
      <c r="H43" s="364"/>
      <c r="I43" s="364"/>
      <c r="J43" s="364"/>
      <c r="K43" s="364"/>
      <c r="L43" s="364"/>
      <c r="M43" s="364"/>
      <c r="N43" s="342">
        <f>'Prod. roślinna'!M47-N45+N46+'Prod. roślinna'!I64</f>
        <v>0</v>
      </c>
      <c r="O43" s="418" t="s">
        <v>42</v>
      </c>
      <c r="P43" s="418"/>
      <c r="Q43" s="39"/>
      <c r="R43" s="450">
        <f>IFERROR((N43/N60),0)</f>
        <v>0</v>
      </c>
      <c r="S43" s="450"/>
      <c r="T43" s="449" t="s">
        <v>52</v>
      </c>
      <c r="U43" s="449"/>
      <c r="V43" s="449"/>
      <c r="W43" s="449"/>
      <c r="X43" s="449"/>
    </row>
    <row r="44" spans="1:24" ht="8.25" customHeight="1" x14ac:dyDescent="0.25">
      <c r="L44" s="40"/>
      <c r="M44" s="40"/>
      <c r="N44" s="216"/>
      <c r="O44" s="72"/>
    </row>
    <row r="45" spans="1:24" ht="15.75" customHeight="1" x14ac:dyDescent="0.25">
      <c r="A45" s="415" t="s">
        <v>46</v>
      </c>
      <c r="B45" s="415"/>
      <c r="C45" s="415"/>
      <c r="D45" s="415"/>
      <c r="E45" s="415"/>
      <c r="F45" s="415"/>
      <c r="G45" s="415"/>
      <c r="H45" s="415"/>
      <c r="I45" s="415"/>
      <c r="J45" s="415"/>
      <c r="K45" s="415"/>
      <c r="L45" s="415"/>
      <c r="M45" s="415"/>
      <c r="N45" s="343">
        <f>'Prod. roślinna'!N47+'Prod. roślinna'!K64</f>
        <v>0</v>
      </c>
      <c r="O45" s="452" t="s">
        <v>43</v>
      </c>
      <c r="P45" s="452"/>
    </row>
    <row r="46" spans="1:24" ht="15.75" customHeight="1" x14ac:dyDescent="0.25">
      <c r="A46" s="40" t="s">
        <v>47</v>
      </c>
      <c r="B46" s="40"/>
      <c r="C46" s="40"/>
      <c r="D46" s="40"/>
      <c r="E46" s="40"/>
      <c r="F46" s="40"/>
      <c r="G46" s="40"/>
      <c r="H46" s="40"/>
      <c r="I46" s="40"/>
      <c r="L46" s="249"/>
      <c r="M46" s="40"/>
      <c r="N46" s="343">
        <f>'Prod. roślinna'!R47+'Prod. roślinna'!L64</f>
        <v>0</v>
      </c>
      <c r="O46" s="452" t="s">
        <v>14</v>
      </c>
      <c r="P46" s="452"/>
    </row>
    <row r="47" spans="1:24" ht="8.25" customHeight="1" x14ac:dyDescent="0.25">
      <c r="A47" s="128"/>
      <c r="B47" s="128"/>
      <c r="C47" s="128"/>
      <c r="D47" s="128"/>
      <c r="E47" s="128"/>
      <c r="F47" s="128"/>
      <c r="G47" s="128"/>
      <c r="H47" s="128"/>
      <c r="I47" s="128"/>
      <c r="J47" s="128"/>
      <c r="K47" s="128"/>
      <c r="O47" s="237"/>
      <c r="P47" s="237"/>
    </row>
    <row r="48" spans="1:24" ht="24.75" customHeight="1" x14ac:dyDescent="0.25">
      <c r="A48" s="407" t="s">
        <v>569</v>
      </c>
      <c r="B48" s="407"/>
      <c r="C48" s="407"/>
      <c r="D48" s="407"/>
      <c r="E48" s="407"/>
      <c r="F48" s="407"/>
      <c r="G48" s="407"/>
      <c r="H48" s="407"/>
      <c r="I48" s="407"/>
      <c r="J48" s="407"/>
      <c r="K48" s="407"/>
      <c r="L48" s="407"/>
      <c r="M48" s="407"/>
      <c r="N48" s="348">
        <f>'Prod. roślinna'!K47+'Prod. roślinna'!H64+'Prod. zwierzęca towar.'!K31-N50+N51</f>
        <v>0</v>
      </c>
      <c r="O48" s="398" t="s">
        <v>42</v>
      </c>
      <c r="P48" s="398"/>
      <c r="R48" s="450">
        <f>IFERROR((N48/N61),0)</f>
        <v>0</v>
      </c>
      <c r="S48" s="450"/>
      <c r="T48" s="449" t="s">
        <v>52</v>
      </c>
      <c r="U48" s="449"/>
      <c r="V48" s="449"/>
      <c r="W48" s="449"/>
      <c r="X48" s="449"/>
    </row>
    <row r="49" spans="1:24" ht="8.25" customHeight="1" x14ac:dyDescent="0.25">
      <c r="M49" s="40"/>
      <c r="O49" s="237"/>
      <c r="P49" s="237"/>
    </row>
    <row r="50" spans="1:24" ht="15.75" customHeight="1" x14ac:dyDescent="0.25">
      <c r="A50" s="408" t="s">
        <v>44</v>
      </c>
      <c r="B50" s="408"/>
      <c r="C50" s="408"/>
      <c r="D50" s="408"/>
      <c r="E50" s="408"/>
      <c r="F50" s="408"/>
      <c r="G50" s="408"/>
      <c r="H50" s="408"/>
      <c r="I50" s="408"/>
      <c r="J50" s="408"/>
      <c r="K50" s="408"/>
      <c r="L50" s="408"/>
      <c r="M50" s="408"/>
      <c r="N50" s="343">
        <f>'Prod. zwierzęca towar.'!L31</f>
        <v>0</v>
      </c>
      <c r="O50" s="357" t="s">
        <v>43</v>
      </c>
      <c r="P50" s="357"/>
    </row>
    <row r="51" spans="1:24" ht="15.75" customHeight="1" x14ac:dyDescent="0.25">
      <c r="A51" s="409" t="s">
        <v>45</v>
      </c>
      <c r="B51" s="409"/>
      <c r="C51" s="409"/>
      <c r="D51" s="409"/>
      <c r="E51" s="409"/>
      <c r="F51" s="409"/>
      <c r="G51" s="409"/>
      <c r="H51" s="409"/>
      <c r="I51" s="409"/>
      <c r="J51" s="409"/>
      <c r="K51" s="409"/>
      <c r="L51" s="409"/>
      <c r="M51" s="409"/>
      <c r="N51" s="343">
        <f>'Prod. zwierzęca towar.'!M31</f>
        <v>0</v>
      </c>
      <c r="O51" s="453" t="s">
        <v>14</v>
      </c>
      <c r="P51" s="453"/>
    </row>
    <row r="52" spans="1:24" ht="7.5" customHeight="1" x14ac:dyDescent="0.25">
      <c r="A52" s="251"/>
      <c r="B52" s="251"/>
      <c r="C52" s="251"/>
      <c r="D52" s="251"/>
      <c r="E52" s="251"/>
      <c r="F52" s="251"/>
      <c r="G52" s="251"/>
      <c r="H52" s="251"/>
      <c r="I52" s="251"/>
      <c r="J52" s="251"/>
      <c r="K52" s="126"/>
      <c r="L52" s="41"/>
      <c r="M52" s="41"/>
      <c r="N52" s="344"/>
      <c r="O52" s="237"/>
      <c r="P52" s="237"/>
    </row>
    <row r="53" spans="1:24" ht="22.5" customHeight="1" x14ac:dyDescent="0.25">
      <c r="A53" s="414" t="s">
        <v>559</v>
      </c>
      <c r="B53" s="414"/>
      <c r="C53" s="414"/>
      <c r="D53" s="414"/>
      <c r="E53" s="414"/>
      <c r="F53" s="414"/>
      <c r="G53" s="414"/>
      <c r="H53" s="414"/>
      <c r="I53" s="414"/>
      <c r="J53" s="414"/>
      <c r="K53" s="414"/>
      <c r="L53" s="414"/>
      <c r="M53" s="414"/>
      <c r="N53" s="343">
        <f xml:space="preserve"> 'Prod. ryb'!K20-N55+N56</f>
        <v>0</v>
      </c>
      <c r="O53" s="398" t="s">
        <v>42</v>
      </c>
      <c r="P53" s="398"/>
      <c r="R53" s="450">
        <f>IFERROR((N53/N62),0)</f>
        <v>0</v>
      </c>
      <c r="S53" s="450"/>
      <c r="T53" s="418" t="s">
        <v>52</v>
      </c>
      <c r="U53" s="418"/>
      <c r="V53" s="418"/>
      <c r="W53" s="418"/>
      <c r="X53" s="418"/>
    </row>
    <row r="54" spans="1:24" ht="10.5" customHeight="1" x14ac:dyDescent="0.25">
      <c r="L54" s="41"/>
      <c r="M54" s="41"/>
      <c r="N54" s="344"/>
      <c r="O54" s="237"/>
      <c r="P54" s="237"/>
    </row>
    <row r="55" spans="1:24" ht="15.75" customHeight="1" x14ac:dyDescent="0.25">
      <c r="A55" s="382" t="s">
        <v>44</v>
      </c>
      <c r="B55" s="382"/>
      <c r="C55" s="382"/>
      <c r="D55" s="382"/>
      <c r="E55" s="382"/>
      <c r="F55" s="382"/>
      <c r="G55" s="382"/>
      <c r="H55" s="382"/>
      <c r="I55" s="382"/>
      <c r="J55" s="382"/>
      <c r="K55" s="382"/>
      <c r="L55" s="382"/>
      <c r="M55" s="41"/>
      <c r="N55" s="343">
        <f>'Prod. ryb'!M20</f>
        <v>0</v>
      </c>
      <c r="O55" s="357" t="s">
        <v>43</v>
      </c>
      <c r="P55" s="357"/>
    </row>
    <row r="56" spans="1:24" ht="15.75" customHeight="1" x14ac:dyDescent="0.25">
      <c r="A56" s="383" t="s">
        <v>45</v>
      </c>
      <c r="B56" s="383"/>
      <c r="C56" s="383"/>
      <c r="D56" s="383"/>
      <c r="E56" s="383"/>
      <c r="F56" s="383"/>
      <c r="G56" s="383"/>
      <c r="H56" s="383"/>
      <c r="I56" s="383"/>
      <c r="J56" s="383"/>
      <c r="K56" s="383"/>
      <c r="L56" s="383"/>
      <c r="M56" s="383"/>
      <c r="N56" s="343">
        <f>'Prod. ryb'!N20</f>
        <v>0</v>
      </c>
      <c r="O56" s="453" t="s">
        <v>14</v>
      </c>
      <c r="P56" s="453"/>
    </row>
    <row r="57" spans="1:24" ht="9.75" customHeight="1" x14ac:dyDescent="0.25">
      <c r="A57" s="251"/>
      <c r="B57" s="251"/>
      <c r="C57" s="251"/>
      <c r="D57" s="251"/>
      <c r="E57" s="251"/>
      <c r="F57" s="251"/>
      <c r="G57" s="251"/>
      <c r="H57" s="251"/>
      <c r="I57" s="251"/>
      <c r="J57" s="251"/>
      <c r="K57" s="126"/>
      <c r="L57" s="41"/>
      <c r="M57" s="41"/>
      <c r="N57" s="344"/>
      <c r="O57" s="237"/>
      <c r="P57" s="237"/>
    </row>
    <row r="58" spans="1:24" ht="22.5" customHeight="1" x14ac:dyDescent="0.25">
      <c r="A58" s="451" t="s">
        <v>570</v>
      </c>
      <c r="B58" s="451"/>
      <c r="C58" s="451"/>
      <c r="D58" s="451"/>
      <c r="E58" s="451"/>
      <c r="F58" s="451"/>
      <c r="G58" s="451"/>
      <c r="H58" s="451"/>
      <c r="I58" s="451"/>
      <c r="J58" s="451"/>
      <c r="K58" s="451"/>
      <c r="L58" s="451"/>
      <c r="M58" s="451"/>
      <c r="N58" s="344"/>
      <c r="O58" s="321"/>
      <c r="P58" s="237"/>
    </row>
    <row r="59" spans="1:24" ht="18.75" customHeight="1" x14ac:dyDescent="0.25">
      <c r="A59" s="377" t="s">
        <v>504</v>
      </c>
      <c r="B59" s="377"/>
      <c r="C59" s="377"/>
      <c r="D59" s="377"/>
      <c r="E59" s="377"/>
      <c r="F59" s="377"/>
      <c r="G59" s="377"/>
      <c r="H59" s="377"/>
      <c r="I59" s="377"/>
      <c r="J59" s="377"/>
      <c r="K59" s="377"/>
      <c r="L59" s="377"/>
      <c r="M59" s="377"/>
      <c r="N59" s="349">
        <f>N60+N61+N62</f>
        <v>0</v>
      </c>
      <c r="O59" s="364" t="s">
        <v>60</v>
      </c>
      <c r="P59" s="364"/>
    </row>
    <row r="60" spans="1:24" ht="18.75" customHeight="1" x14ac:dyDescent="0.25">
      <c r="A60" s="412" t="s">
        <v>41</v>
      </c>
      <c r="B60" s="412"/>
      <c r="C60" s="412"/>
      <c r="D60" s="412"/>
      <c r="E60" s="412"/>
      <c r="F60" s="412"/>
      <c r="G60" s="412"/>
      <c r="H60" s="412"/>
      <c r="I60" s="412"/>
      <c r="J60" s="412"/>
      <c r="K60" s="412"/>
      <c r="L60" s="412"/>
      <c r="M60" s="412"/>
      <c r="N60" s="343">
        <f>'Prod. roślinna'!H47+'Prod. roślinna'!G64</f>
        <v>0</v>
      </c>
      <c r="O60" s="357" t="s">
        <v>14</v>
      </c>
      <c r="P60" s="357"/>
    </row>
    <row r="61" spans="1:24" ht="18.75" customHeight="1" x14ac:dyDescent="0.25">
      <c r="A61" s="412" t="s">
        <v>568</v>
      </c>
      <c r="B61" s="412"/>
      <c r="C61" s="412"/>
      <c r="D61" s="412"/>
      <c r="E61" s="412"/>
      <c r="F61" s="412"/>
      <c r="G61" s="412"/>
      <c r="H61" s="412"/>
      <c r="I61" s="412"/>
      <c r="J61" s="412"/>
      <c r="K61" s="412"/>
      <c r="L61" s="412"/>
      <c r="M61" s="412"/>
      <c r="N61" s="348">
        <f>'Prod. zwierzęca towar.'!H31</f>
        <v>0</v>
      </c>
      <c r="O61" s="357" t="s">
        <v>14</v>
      </c>
      <c r="P61" s="357"/>
      <c r="U61" s="358" t="s">
        <v>104</v>
      </c>
      <c r="V61" s="363"/>
      <c r="W61" s="363"/>
    </row>
    <row r="62" spans="1:24" ht="18.75" customHeight="1" x14ac:dyDescent="0.25">
      <c r="A62" s="412" t="s">
        <v>90</v>
      </c>
      <c r="B62" s="412"/>
      <c r="C62" s="412"/>
      <c r="D62" s="412"/>
      <c r="E62" s="412"/>
      <c r="F62" s="412"/>
      <c r="G62" s="412"/>
      <c r="H62" s="412"/>
      <c r="I62" s="412"/>
      <c r="J62" s="412"/>
      <c r="K62" s="412"/>
      <c r="L62" s="412"/>
      <c r="M62" s="412"/>
      <c r="N62" s="343">
        <f>'Prod. ryb'!H20</f>
        <v>0</v>
      </c>
      <c r="O62" s="357" t="s">
        <v>14</v>
      </c>
      <c r="P62" s="357"/>
      <c r="U62" s="363" t="str">
        <f>N1</f>
        <v>……………………..</v>
      </c>
      <c r="V62" s="363"/>
      <c r="W62" s="363"/>
    </row>
    <row r="63" spans="1:24" x14ac:dyDescent="0.25">
      <c r="A63" s="42"/>
      <c r="B63" s="42"/>
      <c r="C63" s="42"/>
      <c r="D63" s="42"/>
      <c r="E63" s="42"/>
      <c r="F63" s="42"/>
      <c r="G63" s="42"/>
      <c r="H63" s="42"/>
      <c r="I63" s="42"/>
      <c r="J63" s="42"/>
      <c r="K63" s="42"/>
      <c r="L63" s="41"/>
      <c r="M63" s="41"/>
      <c r="N63" s="344"/>
      <c r="U63" s="363"/>
      <c r="V63" s="363"/>
      <c r="W63" s="363"/>
    </row>
    <row r="64" spans="1:24" ht="15.75" customHeight="1" x14ac:dyDescent="0.25">
      <c r="A64" s="386" t="s">
        <v>48</v>
      </c>
      <c r="B64" s="386"/>
      <c r="C64" s="386"/>
      <c r="D64" s="386"/>
      <c r="E64" s="386"/>
      <c r="F64" s="386"/>
      <c r="G64" s="386"/>
      <c r="H64" s="386"/>
      <c r="I64" s="386"/>
      <c r="J64" s="386"/>
      <c r="K64" s="386"/>
      <c r="L64" s="386"/>
      <c r="M64" s="386"/>
      <c r="N64" s="386"/>
      <c r="O64" s="386"/>
      <c r="P64" s="386"/>
    </row>
    <row r="65" spans="1:24" ht="11.25" customHeight="1" thickBot="1" x14ac:dyDescent="0.3"/>
    <row r="66" spans="1:24" ht="28.5" customHeight="1" thickBot="1" x14ac:dyDescent="0.3">
      <c r="A66" s="394" t="s">
        <v>571</v>
      </c>
      <c r="B66" s="394"/>
      <c r="C66" s="394"/>
      <c r="D66" s="394"/>
      <c r="E66" s="394"/>
      <c r="F66" s="394"/>
      <c r="G66" s="394"/>
      <c r="H66" s="394"/>
      <c r="I66" s="394"/>
      <c r="J66" s="394"/>
      <c r="K66" s="394"/>
      <c r="L66" s="394"/>
      <c r="M66" s="394"/>
      <c r="N66" s="395">
        <f>N43+N48+N53</f>
        <v>0</v>
      </c>
      <c r="O66" s="396"/>
      <c r="P66" s="392" t="s">
        <v>42</v>
      </c>
      <c r="Q66" s="393"/>
      <c r="R66" s="447">
        <f>IFERROR((N66/N59),0)</f>
        <v>0</v>
      </c>
      <c r="S66" s="448"/>
      <c r="T66" s="446" t="s">
        <v>510</v>
      </c>
      <c r="U66" s="389"/>
      <c r="V66" s="389"/>
      <c r="W66" s="389"/>
      <c r="X66" s="389"/>
    </row>
    <row r="67" spans="1:24" ht="12" customHeight="1" x14ac:dyDescent="0.25">
      <c r="A67" s="413"/>
      <c r="B67" s="413"/>
      <c r="C67" s="413"/>
      <c r="D67" s="413"/>
      <c r="E67" s="413"/>
      <c r="F67" s="413"/>
      <c r="G67" s="413"/>
      <c r="H67" s="413"/>
      <c r="I67" s="413"/>
      <c r="J67" s="413"/>
      <c r="K67" s="413"/>
      <c r="L67" s="36"/>
      <c r="M67" s="36"/>
      <c r="N67" s="44"/>
    </row>
    <row r="68" spans="1:24" ht="18.75" customHeight="1" x14ac:dyDescent="0.25">
      <c r="A68" s="372" t="s">
        <v>622</v>
      </c>
      <c r="B68" s="372"/>
      <c r="C68" s="372"/>
      <c r="D68" s="372"/>
      <c r="E68" s="372"/>
      <c r="F68" s="372"/>
      <c r="G68" s="372"/>
      <c r="H68" s="372"/>
      <c r="I68" s="372"/>
      <c r="J68" s="372"/>
      <c r="K68" s="372"/>
      <c r="L68" s="372"/>
      <c r="M68" s="372"/>
      <c r="N68" s="372"/>
      <c r="O68" s="372"/>
      <c r="P68" s="372"/>
      <c r="Q68" s="372"/>
      <c r="R68" s="372"/>
      <c r="S68" s="372"/>
      <c r="T68" s="372"/>
      <c r="U68" s="372"/>
      <c r="V68" s="372"/>
      <c r="W68" s="372"/>
    </row>
    <row r="69" spans="1:24" ht="36.75" customHeight="1" x14ac:dyDescent="0.25">
      <c r="A69" s="377" t="s">
        <v>649</v>
      </c>
      <c r="B69" s="377"/>
      <c r="C69" s="377"/>
      <c r="D69" s="377"/>
      <c r="E69" s="377"/>
      <c r="F69" s="377"/>
      <c r="G69" s="377"/>
      <c r="H69" s="377"/>
      <c r="I69" s="377"/>
      <c r="J69" s="377"/>
      <c r="K69" s="377"/>
      <c r="L69" s="377"/>
      <c r="M69" s="377"/>
      <c r="N69" s="377"/>
      <c r="O69" s="377"/>
      <c r="P69" s="377"/>
      <c r="Q69" s="377"/>
      <c r="R69" s="377"/>
      <c r="S69" s="377"/>
      <c r="T69" s="377"/>
      <c r="U69" s="377"/>
      <c r="V69" s="377"/>
      <c r="W69" s="377"/>
    </row>
    <row r="70" spans="1:24" ht="22.5" customHeight="1" x14ac:dyDescent="0.25">
      <c r="A70" s="389" t="s">
        <v>560</v>
      </c>
      <c r="B70" s="389"/>
      <c r="C70" s="390">
        <f>'Prod. roślinna'!D47+'Prod. roślinna'!F64</f>
        <v>0</v>
      </c>
      <c r="D70" s="390"/>
      <c r="E70" s="390"/>
      <c r="F70" s="390"/>
      <c r="G70" s="391" t="s">
        <v>588</v>
      </c>
      <c r="H70" s="391"/>
      <c r="I70" s="206"/>
      <c r="L70" s="35"/>
      <c r="M70" s="35"/>
    </row>
    <row r="71" spans="1:24" ht="23.25" customHeight="1" x14ac:dyDescent="0.25">
      <c r="A71" s="385"/>
      <c r="B71" s="385"/>
      <c r="C71" s="385"/>
      <c r="D71" s="385"/>
      <c r="E71" s="385"/>
      <c r="F71" s="385"/>
      <c r="G71" s="385"/>
      <c r="H71" s="385"/>
      <c r="I71" s="385"/>
      <c r="J71" s="385"/>
      <c r="K71" s="385"/>
      <c r="L71" s="385"/>
      <c r="M71" s="385"/>
      <c r="N71" s="346"/>
      <c r="O71" s="12"/>
      <c r="T71" s="235"/>
    </row>
    <row r="72" spans="1:24" ht="30" customHeight="1" x14ac:dyDescent="0.25">
      <c r="A72" s="385" t="s">
        <v>665</v>
      </c>
      <c r="B72" s="385"/>
      <c r="C72" s="385"/>
      <c r="D72" s="385"/>
      <c r="E72" s="385"/>
      <c r="F72" s="385"/>
      <c r="G72" s="385"/>
      <c r="H72" s="385"/>
      <c r="I72" s="385"/>
      <c r="J72" s="385"/>
      <c r="K72" s="385"/>
      <c r="L72" s="385"/>
      <c r="M72" s="385"/>
      <c r="N72" s="345">
        <f>'Prod. roślinna'!D47-'Prod. roślinna'!Q47+'Prod. roślinna'!N64</f>
        <v>0</v>
      </c>
      <c r="O72" s="12" t="s">
        <v>33</v>
      </c>
    </row>
    <row r="73" spans="1:24" ht="22.5" customHeight="1" x14ac:dyDescent="0.25">
      <c r="A73" s="387" t="s">
        <v>564</v>
      </c>
      <c r="B73" s="387"/>
      <c r="C73" s="387"/>
      <c r="D73" s="387"/>
      <c r="E73" s="387"/>
      <c r="F73" s="387"/>
      <c r="G73" s="387"/>
      <c r="H73" s="387"/>
      <c r="I73" s="387"/>
      <c r="J73" s="387"/>
      <c r="K73" s="387"/>
      <c r="L73" s="387"/>
      <c r="M73" s="387"/>
      <c r="N73" s="345">
        <f>'Prod. roślinna'!S47+'Prod. roślinna'!M64</f>
        <v>0</v>
      </c>
      <c r="O73" s="12" t="s">
        <v>33</v>
      </c>
    </row>
    <row r="74" spans="1:24" ht="23.25" customHeight="1" x14ac:dyDescent="0.25">
      <c r="A74" s="357" t="s">
        <v>615</v>
      </c>
      <c r="B74" s="357"/>
      <c r="C74" s="357"/>
      <c r="D74" s="357"/>
      <c r="E74" s="357"/>
      <c r="F74" s="357"/>
      <c r="G74" s="357"/>
      <c r="H74" s="357"/>
      <c r="I74" s="357"/>
      <c r="J74" s="357"/>
      <c r="K74" s="357"/>
      <c r="L74" s="357"/>
      <c r="M74" s="357"/>
      <c r="N74" s="345">
        <f>'Prod. roślinna'!P47+'Prod. roślinna'!R64</f>
        <v>0</v>
      </c>
      <c r="O74" s="34" t="s">
        <v>33</v>
      </c>
    </row>
    <row r="75" spans="1:24" ht="23.25" customHeight="1" x14ac:dyDescent="0.25">
      <c r="A75" s="398" t="s">
        <v>574</v>
      </c>
      <c r="B75" s="398"/>
      <c r="C75" s="398"/>
      <c r="D75" s="398"/>
      <c r="E75" s="398"/>
      <c r="F75" s="398"/>
      <c r="G75" s="398"/>
      <c r="H75" s="398"/>
      <c r="I75" s="398"/>
      <c r="J75" s="398"/>
      <c r="K75" s="398"/>
      <c r="L75" s="398"/>
      <c r="M75" s="398"/>
      <c r="N75" s="346" t="s">
        <v>587</v>
      </c>
      <c r="O75" s="34" t="s">
        <v>33</v>
      </c>
    </row>
    <row r="76" spans="1:24" ht="19.149999999999999" customHeight="1" x14ac:dyDescent="0.25">
      <c r="A76" s="189"/>
      <c r="B76" s="189"/>
      <c r="C76" s="189"/>
      <c r="D76" s="189"/>
      <c r="E76" s="189"/>
      <c r="F76" s="189"/>
      <c r="G76" s="189"/>
      <c r="H76" s="189"/>
      <c r="I76" s="12"/>
      <c r="J76" s="189"/>
      <c r="K76" s="189"/>
      <c r="L76" s="35"/>
      <c r="M76" s="35"/>
      <c r="N76" s="340"/>
    </row>
    <row r="77" spans="1:24" ht="15.75" customHeight="1" x14ac:dyDescent="0.25">
      <c r="A77" s="372" t="s">
        <v>623</v>
      </c>
      <c r="B77" s="372"/>
      <c r="C77" s="372"/>
      <c r="D77" s="372"/>
      <c r="E77" s="372"/>
      <c r="F77" s="372"/>
      <c r="G77" s="372"/>
      <c r="H77" s="372"/>
      <c r="I77" s="372"/>
      <c r="J77" s="372"/>
      <c r="K77" s="372"/>
      <c r="L77" s="372"/>
      <c r="M77" s="372"/>
      <c r="N77" s="372"/>
      <c r="O77" s="372"/>
      <c r="P77" s="372"/>
      <c r="Q77" s="372"/>
      <c r="R77" s="372"/>
      <c r="S77" s="372"/>
      <c r="T77" s="372"/>
      <c r="U77" s="372"/>
      <c r="V77" s="372"/>
      <c r="W77" s="372"/>
    </row>
    <row r="78" spans="1:24" ht="18" customHeight="1" x14ac:dyDescent="0.25">
      <c r="A78" s="397" t="s">
        <v>59</v>
      </c>
      <c r="B78" s="397"/>
      <c r="C78" s="397"/>
      <c r="D78" s="397"/>
      <c r="E78" s="397"/>
      <c r="F78" s="397"/>
      <c r="G78" s="397"/>
      <c r="H78" s="397"/>
      <c r="J78" s="399">
        <f>J79+J80+J81+J82</f>
        <v>0</v>
      </c>
      <c r="K78" s="399"/>
      <c r="L78" s="399"/>
      <c r="M78" s="35" t="s">
        <v>60</v>
      </c>
      <c r="N78" s="340"/>
    </row>
    <row r="79" spans="1:24" ht="18" customHeight="1" x14ac:dyDescent="0.25">
      <c r="A79" s="12" t="s">
        <v>61</v>
      </c>
      <c r="C79" s="12"/>
      <c r="D79" s="12"/>
      <c r="E79" s="12"/>
      <c r="F79" s="12"/>
      <c r="J79" s="388">
        <f>'Uprawy trwałe'!K23</f>
        <v>0</v>
      </c>
      <c r="K79" s="388"/>
      <c r="L79" s="12" t="s">
        <v>14</v>
      </c>
      <c r="M79" s="35"/>
      <c r="N79" s="340"/>
    </row>
    <row r="80" spans="1:24" ht="18" customHeight="1" x14ac:dyDescent="0.25">
      <c r="A80" s="12" t="s">
        <v>62</v>
      </c>
      <c r="C80" s="12"/>
      <c r="D80" s="12"/>
      <c r="E80" s="12"/>
      <c r="F80" s="12"/>
      <c r="G80" s="12"/>
      <c r="J80" s="388">
        <f>'Środki trwałe'!E16</f>
        <v>0</v>
      </c>
      <c r="K80" s="388"/>
      <c r="L80" s="12" t="s">
        <v>14</v>
      </c>
      <c r="M80" s="35"/>
      <c r="N80" s="340"/>
    </row>
    <row r="81" spans="1:25" ht="18" customHeight="1" x14ac:dyDescent="0.25">
      <c r="A81" s="246" t="s">
        <v>63</v>
      </c>
      <c r="C81" s="12"/>
      <c r="D81" s="12"/>
      <c r="E81" s="12"/>
      <c r="F81" s="12"/>
      <c r="G81" s="12"/>
      <c r="J81" s="388">
        <f>'Środki trwałe'!E34</f>
        <v>0</v>
      </c>
      <c r="K81" s="388"/>
      <c r="L81" s="12" t="s">
        <v>14</v>
      </c>
      <c r="M81" s="35"/>
      <c r="N81" s="340"/>
    </row>
    <row r="82" spans="1:25" ht="18" customHeight="1" x14ac:dyDescent="0.25">
      <c r="A82" s="12" t="s">
        <v>64</v>
      </c>
      <c r="C82" s="12"/>
      <c r="D82" s="12"/>
      <c r="E82" s="12"/>
      <c r="F82" s="12"/>
      <c r="G82" s="12"/>
      <c r="J82" s="388">
        <f>'Środki trwałe'!E25</f>
        <v>0</v>
      </c>
      <c r="K82" s="388"/>
      <c r="L82" s="12" t="s">
        <v>14</v>
      </c>
      <c r="M82" s="35"/>
      <c r="N82" s="340"/>
    </row>
    <row r="83" spans="1:25" ht="20.25" customHeight="1" x14ac:dyDescent="0.25">
      <c r="A83" s="12"/>
      <c r="C83" s="12"/>
      <c r="D83" s="12"/>
      <c r="E83" s="12"/>
      <c r="F83" s="12"/>
      <c r="G83" s="12"/>
      <c r="J83" s="250"/>
      <c r="K83" s="250"/>
      <c r="L83" s="12"/>
      <c r="M83" s="35"/>
      <c r="N83" s="340"/>
    </row>
    <row r="84" spans="1:25" ht="18" customHeight="1" x14ac:dyDescent="0.25">
      <c r="A84" s="372" t="s">
        <v>624</v>
      </c>
      <c r="B84" s="372"/>
      <c r="C84" s="372"/>
      <c r="D84" s="372"/>
      <c r="E84" s="372"/>
      <c r="F84" s="372"/>
      <c r="G84" s="372"/>
      <c r="H84" s="372"/>
      <c r="I84" s="372"/>
      <c r="J84" s="372"/>
      <c r="K84" s="372"/>
      <c r="L84" s="372"/>
      <c r="M84" s="372"/>
      <c r="N84" s="372"/>
      <c r="O84" s="372"/>
      <c r="P84" s="372"/>
      <c r="Q84" s="372"/>
      <c r="R84" s="372"/>
      <c r="S84" s="372"/>
      <c r="T84" s="372"/>
      <c r="U84" s="372"/>
      <c r="V84" s="372"/>
      <c r="W84" s="372"/>
    </row>
    <row r="85" spans="1:25" ht="20.25" customHeight="1" x14ac:dyDescent="0.25">
      <c r="A85" s="400" t="s">
        <v>505</v>
      </c>
      <c r="B85" s="400"/>
      <c r="C85" s="400"/>
      <c r="D85" s="400"/>
      <c r="E85" s="400"/>
      <c r="F85" s="400"/>
      <c r="G85" s="400"/>
      <c r="H85" s="400"/>
      <c r="I85" s="400"/>
      <c r="J85" s="400"/>
      <c r="K85" s="400"/>
      <c r="L85" s="400"/>
      <c r="M85" s="400"/>
      <c r="N85" s="379" t="s">
        <v>501</v>
      </c>
      <c r="O85" s="379"/>
      <c r="P85" s="231" t="s">
        <v>625</v>
      </c>
      <c r="Q85" s="34" t="s">
        <v>502</v>
      </c>
    </row>
    <row r="86" spans="1:25" ht="19.5" customHeight="1" x14ac:dyDescent="0.25">
      <c r="A86" s="244" t="s">
        <v>130</v>
      </c>
      <c r="B86" s="243" t="s">
        <v>101</v>
      </c>
      <c r="C86" s="243"/>
      <c r="E86" s="244" t="s">
        <v>614</v>
      </c>
      <c r="F86" s="243" t="s">
        <v>132</v>
      </c>
      <c r="G86" s="243"/>
      <c r="H86" s="243"/>
      <c r="I86" s="243"/>
      <c r="J86" s="243"/>
      <c r="K86" s="189"/>
      <c r="L86" s="35"/>
      <c r="Y86" s="12"/>
    </row>
    <row r="87" spans="1:25" ht="8.25" customHeight="1" x14ac:dyDescent="0.25">
      <c r="B87" s="243"/>
      <c r="C87" s="243"/>
      <c r="D87" s="243"/>
      <c r="E87" s="243"/>
      <c r="F87" s="243"/>
      <c r="G87" s="243"/>
      <c r="H87" s="243"/>
      <c r="I87" s="243"/>
      <c r="J87" s="243"/>
      <c r="K87" s="189"/>
      <c r="L87" s="35"/>
      <c r="M87" s="35"/>
      <c r="N87" s="340"/>
    </row>
    <row r="88" spans="1:25" ht="18" customHeight="1" x14ac:dyDescent="0.25">
      <c r="A88" s="378" t="s">
        <v>626</v>
      </c>
      <c r="B88" s="378"/>
      <c r="C88" s="378"/>
      <c r="D88" s="378"/>
      <c r="E88" s="378"/>
      <c r="F88" s="378"/>
      <c r="H88" s="428" t="s">
        <v>501</v>
      </c>
      <c r="I88" s="428"/>
      <c r="J88" s="428"/>
      <c r="K88" s="228" t="s">
        <v>22</v>
      </c>
      <c r="L88" s="12" t="s">
        <v>502</v>
      </c>
      <c r="M88" s="35"/>
      <c r="N88" s="340"/>
      <c r="U88" s="358" t="s">
        <v>104</v>
      </c>
      <c r="V88" s="358"/>
      <c r="W88" s="358"/>
    </row>
    <row r="89" spans="1:25" ht="7.5" customHeight="1" x14ac:dyDescent="0.25">
      <c r="G89" s="189"/>
      <c r="H89" s="189"/>
      <c r="I89" s="189"/>
      <c r="J89" s="189"/>
      <c r="K89" s="189"/>
      <c r="L89" s="35"/>
      <c r="M89" s="35"/>
      <c r="N89" s="340"/>
      <c r="U89" s="259"/>
      <c r="V89" s="259"/>
      <c r="W89" s="259"/>
    </row>
    <row r="90" spans="1:25" ht="18.75" customHeight="1" x14ac:dyDescent="0.25">
      <c r="A90" s="229" t="s">
        <v>130</v>
      </c>
      <c r="B90" s="379" t="s">
        <v>65</v>
      </c>
      <c r="C90" s="379"/>
      <c r="D90" s="189"/>
      <c r="E90" s="189"/>
      <c r="F90" s="189"/>
      <c r="G90" s="189"/>
      <c r="H90" s="229" t="s">
        <v>130</v>
      </c>
      <c r="I90" s="387" t="s">
        <v>66</v>
      </c>
      <c r="J90" s="387"/>
      <c r="M90" s="229" t="s">
        <v>130</v>
      </c>
      <c r="N90" s="43" t="s">
        <v>67</v>
      </c>
      <c r="O90" s="189"/>
      <c r="P90" s="189"/>
      <c r="Q90" s="229" t="s">
        <v>130</v>
      </c>
      <c r="R90" s="387" t="s">
        <v>68</v>
      </c>
      <c r="S90" s="387"/>
      <c r="U90" s="358" t="str">
        <f>N1</f>
        <v>……………………..</v>
      </c>
      <c r="V90" s="358"/>
      <c r="W90" s="358"/>
    </row>
    <row r="91" spans="1:25" ht="21" customHeight="1" x14ac:dyDescent="0.25">
      <c r="A91" s="235"/>
      <c r="B91" s="12"/>
      <c r="C91" s="189"/>
      <c r="D91" s="189"/>
      <c r="E91" s="189"/>
      <c r="F91" s="189"/>
      <c r="G91" s="189"/>
      <c r="H91" s="189"/>
      <c r="I91" s="189"/>
      <c r="J91" s="189"/>
      <c r="K91" s="235"/>
      <c r="L91" s="246"/>
      <c r="P91" s="189"/>
      <c r="Q91" s="189"/>
      <c r="R91" s="189"/>
    </row>
    <row r="92" spans="1:25" s="38" customFormat="1" ht="22.5" customHeight="1" x14ac:dyDescent="0.25">
      <c r="B92" s="362" t="s">
        <v>627</v>
      </c>
      <c r="C92" s="362"/>
      <c r="D92" s="362"/>
      <c r="E92" s="362"/>
      <c r="F92" s="362"/>
      <c r="G92" s="362"/>
      <c r="H92" s="362"/>
      <c r="I92" s="362"/>
      <c r="J92" s="429" t="s">
        <v>638</v>
      </c>
      <c r="K92" s="429"/>
      <c r="L92" s="429"/>
      <c r="N92" s="362" t="s">
        <v>628</v>
      </c>
      <c r="O92" s="362"/>
      <c r="P92" s="362"/>
      <c r="Q92" s="362"/>
      <c r="R92" s="362" t="s">
        <v>637</v>
      </c>
      <c r="S92" s="362"/>
      <c r="T92" s="362"/>
      <c r="U92" s="36"/>
    </row>
    <row r="93" spans="1:25" ht="17.25" customHeight="1" x14ac:dyDescent="0.25">
      <c r="A93" s="243"/>
      <c r="B93" s="359"/>
      <c r="C93" s="359"/>
      <c r="D93" s="359"/>
      <c r="E93" s="359"/>
      <c r="F93" s="359"/>
      <c r="G93" s="359"/>
      <c r="H93" s="359"/>
      <c r="I93" s="359"/>
      <c r="J93" s="371"/>
      <c r="K93" s="371"/>
      <c r="L93" s="371"/>
      <c r="N93" s="359"/>
      <c r="O93" s="359"/>
      <c r="P93" s="359"/>
      <c r="Q93" s="359"/>
      <c r="R93" s="359"/>
      <c r="S93" s="359"/>
      <c r="T93" s="359"/>
      <c r="U93" s="36"/>
    </row>
    <row r="94" spans="1:25" ht="17.25" customHeight="1" x14ac:dyDescent="0.25">
      <c r="A94" s="243"/>
      <c r="B94" s="359"/>
      <c r="C94" s="359"/>
      <c r="D94" s="359"/>
      <c r="E94" s="359"/>
      <c r="F94" s="359"/>
      <c r="G94" s="359"/>
      <c r="H94" s="359"/>
      <c r="I94" s="359"/>
      <c r="J94" s="371"/>
      <c r="K94" s="371"/>
      <c r="L94" s="371"/>
      <c r="N94" s="359"/>
      <c r="O94" s="359"/>
      <c r="P94" s="359"/>
      <c r="Q94" s="359"/>
      <c r="R94" s="359"/>
      <c r="S94" s="359"/>
      <c r="T94" s="359"/>
      <c r="U94" s="36"/>
    </row>
    <row r="95" spans="1:25" ht="17.25" customHeight="1" x14ac:dyDescent="0.25">
      <c r="A95" s="243"/>
      <c r="B95" s="359"/>
      <c r="C95" s="359"/>
      <c r="D95" s="359"/>
      <c r="E95" s="359"/>
      <c r="F95" s="359"/>
      <c r="G95" s="359"/>
      <c r="H95" s="359"/>
      <c r="I95" s="359"/>
      <c r="J95" s="371"/>
      <c r="K95" s="371"/>
      <c r="L95" s="371"/>
      <c r="N95" s="359"/>
      <c r="O95" s="359"/>
      <c r="P95" s="359"/>
      <c r="Q95" s="359"/>
      <c r="R95" s="359"/>
      <c r="S95" s="359"/>
      <c r="T95" s="359"/>
      <c r="U95" s="36"/>
    </row>
    <row r="96" spans="1:25" ht="17.25" customHeight="1" x14ac:dyDescent="0.25">
      <c r="A96" s="243"/>
      <c r="B96" s="359"/>
      <c r="C96" s="359"/>
      <c r="D96" s="359"/>
      <c r="E96" s="359"/>
      <c r="F96" s="359"/>
      <c r="G96" s="359"/>
      <c r="H96" s="359"/>
      <c r="I96" s="359"/>
      <c r="J96" s="371"/>
      <c r="K96" s="371"/>
      <c r="L96" s="371"/>
      <c r="N96" s="359"/>
      <c r="O96" s="359"/>
      <c r="P96" s="359"/>
      <c r="Q96" s="359"/>
      <c r="R96" s="359"/>
      <c r="S96" s="359"/>
      <c r="T96" s="359"/>
      <c r="U96" s="36"/>
    </row>
    <row r="97" spans="1:25" ht="17.25" customHeight="1" x14ac:dyDescent="0.25">
      <c r="A97" s="243"/>
      <c r="B97" s="359"/>
      <c r="C97" s="359"/>
      <c r="D97" s="359"/>
      <c r="E97" s="359"/>
      <c r="F97" s="359"/>
      <c r="G97" s="359"/>
      <c r="H97" s="359"/>
      <c r="I97" s="359"/>
      <c r="J97" s="371"/>
      <c r="K97" s="371"/>
      <c r="L97" s="371"/>
      <c r="N97" s="359"/>
      <c r="O97" s="359"/>
      <c r="P97" s="359"/>
      <c r="Q97" s="359"/>
      <c r="R97" s="359"/>
      <c r="S97" s="359"/>
      <c r="T97" s="359"/>
      <c r="U97" s="36"/>
    </row>
    <row r="98" spans="1:25" ht="14.25" customHeight="1" x14ac:dyDescent="0.25">
      <c r="B98" s="246"/>
      <c r="C98" s="246"/>
      <c r="D98" s="189"/>
      <c r="E98" s="189"/>
      <c r="F98" s="189"/>
      <c r="G98" s="189"/>
      <c r="H98" s="189"/>
      <c r="I98" s="189"/>
      <c r="J98" s="189"/>
      <c r="K98" s="189"/>
    </row>
    <row r="99" spans="1:25" ht="19.5" customHeight="1" x14ac:dyDescent="0.25">
      <c r="A99" s="356" t="s">
        <v>137</v>
      </c>
      <c r="B99" s="356"/>
      <c r="C99" s="356"/>
      <c r="D99" s="356"/>
      <c r="E99" s="356"/>
      <c r="F99" s="356"/>
      <c r="G99" s="356"/>
      <c r="H99" s="356"/>
      <c r="I99" s="356"/>
      <c r="J99" s="356"/>
      <c r="K99" s="356"/>
      <c r="L99" s="356"/>
      <c r="M99" s="356"/>
      <c r="N99" s="356"/>
      <c r="O99" s="356"/>
      <c r="P99" s="356"/>
      <c r="Q99" s="356"/>
      <c r="R99" s="356"/>
      <c r="S99" s="356"/>
      <c r="T99" s="356"/>
      <c r="U99" s="356"/>
      <c r="V99" s="356"/>
      <c r="W99" s="356"/>
    </row>
    <row r="100" spans="1:25" ht="15.75" customHeight="1" x14ac:dyDescent="0.25">
      <c r="A100" s="360"/>
      <c r="B100" s="360"/>
      <c r="C100" s="360"/>
      <c r="D100" s="360"/>
      <c r="E100" s="360"/>
      <c r="F100" s="360"/>
      <c r="G100" s="191"/>
      <c r="H100" s="191"/>
      <c r="I100" s="191"/>
      <c r="J100" s="191"/>
      <c r="K100" s="191"/>
    </row>
    <row r="101" spans="1:25" ht="19.5" customHeight="1" x14ac:dyDescent="0.25">
      <c r="A101" s="354" t="s">
        <v>136</v>
      </c>
      <c r="B101" s="354"/>
      <c r="C101" s="354"/>
      <c r="D101" s="354"/>
      <c r="E101" s="354"/>
      <c r="F101" s="355" t="s">
        <v>515</v>
      </c>
      <c r="G101" s="355"/>
      <c r="H101" s="355"/>
      <c r="I101" s="355"/>
      <c r="J101" s="238" t="s">
        <v>14</v>
      </c>
    </row>
    <row r="102" spans="1:25" ht="19.5" customHeight="1" x14ac:dyDescent="0.25">
      <c r="A102" s="354" t="s">
        <v>134</v>
      </c>
      <c r="B102" s="354"/>
      <c r="C102" s="354"/>
      <c r="D102" s="354"/>
      <c r="E102" s="354"/>
      <c r="F102" s="355" t="s">
        <v>630</v>
      </c>
      <c r="G102" s="355"/>
      <c r="H102" s="355"/>
      <c r="I102" s="355"/>
      <c r="J102" s="238" t="s">
        <v>14</v>
      </c>
    </row>
    <row r="103" spans="1:25" ht="19.5" customHeight="1" x14ac:dyDescent="0.25">
      <c r="A103" s="354" t="s">
        <v>629</v>
      </c>
      <c r="B103" s="354"/>
      <c r="C103" s="354"/>
      <c r="D103" s="354"/>
      <c r="E103" s="354"/>
      <c r="F103" s="355" t="s">
        <v>630</v>
      </c>
      <c r="G103" s="355"/>
      <c r="H103" s="355"/>
      <c r="I103" s="355"/>
      <c r="J103" s="238" t="s">
        <v>14</v>
      </c>
    </row>
    <row r="104" spans="1:25" ht="19.5" customHeight="1" x14ac:dyDescent="0.25">
      <c r="A104" s="354" t="s">
        <v>135</v>
      </c>
      <c r="B104" s="354"/>
      <c r="C104" s="354"/>
      <c r="D104" s="354"/>
      <c r="E104" s="354"/>
      <c r="F104" s="355" t="s">
        <v>630</v>
      </c>
      <c r="G104" s="355"/>
      <c r="H104" s="355"/>
      <c r="I104" s="355"/>
      <c r="J104" s="230" t="s">
        <v>14</v>
      </c>
    </row>
    <row r="105" spans="1:25" ht="18.75" customHeight="1" x14ac:dyDescent="0.25">
      <c r="A105" s="361"/>
      <c r="B105" s="361"/>
      <c r="C105" s="361"/>
      <c r="D105" s="361"/>
      <c r="E105" s="361"/>
      <c r="F105" s="361"/>
      <c r="G105" s="351"/>
      <c r="H105" s="351"/>
      <c r="I105" s="351"/>
      <c r="J105" s="351"/>
      <c r="K105" s="351"/>
      <c r="L105" s="35"/>
      <c r="M105" s="35"/>
      <c r="N105" s="340"/>
    </row>
    <row r="106" spans="1:25" ht="21.75" customHeight="1" x14ac:dyDescent="0.25">
      <c r="A106" s="372" t="s">
        <v>631</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row>
    <row r="107" spans="1:25" ht="15.75" customHeight="1" x14ac:dyDescent="0.25">
      <c r="A107" s="236"/>
      <c r="B107" s="236"/>
      <c r="C107" s="236"/>
      <c r="D107" s="236"/>
      <c r="E107" s="236"/>
      <c r="F107" s="236"/>
      <c r="G107" s="236"/>
      <c r="J107" s="373" t="s">
        <v>501</v>
      </c>
      <c r="K107" s="373"/>
      <c r="L107" s="373"/>
      <c r="M107" s="218" t="s">
        <v>22</v>
      </c>
      <c r="N107" s="188" t="s">
        <v>502</v>
      </c>
      <c r="O107" s="217"/>
      <c r="R107" s="236"/>
      <c r="S107" s="236"/>
      <c r="T107" s="236"/>
      <c r="U107" s="236"/>
      <c r="V107" s="236"/>
      <c r="W107" s="236"/>
    </row>
    <row r="108" spans="1:25" ht="19.5" customHeight="1" x14ac:dyDescent="0.25">
      <c r="A108" s="356" t="s">
        <v>506</v>
      </c>
      <c r="B108" s="356"/>
      <c r="C108" s="356"/>
      <c r="D108" s="356"/>
      <c r="E108" s="356"/>
      <c r="F108" s="356"/>
      <c r="G108" s="356"/>
      <c r="H108" s="356"/>
      <c r="I108" s="356"/>
      <c r="J108" s="375"/>
      <c r="K108" s="375"/>
      <c r="L108" s="36"/>
      <c r="M108" s="36"/>
      <c r="Y108" s="44"/>
    </row>
    <row r="109" spans="1:25" ht="14.25" customHeight="1" x14ac:dyDescent="0.25">
      <c r="A109" s="225" t="s">
        <v>100</v>
      </c>
      <c r="B109" s="34" t="s">
        <v>101</v>
      </c>
      <c r="C109" s="36"/>
      <c r="D109" s="253"/>
      <c r="E109" s="253"/>
      <c r="F109" s="253"/>
      <c r="J109" s="253"/>
      <c r="K109" s="253"/>
      <c r="L109" s="36"/>
      <c r="M109" s="36"/>
      <c r="Y109" s="44"/>
    </row>
    <row r="110" spans="1:25" ht="14.25" customHeight="1" x14ac:dyDescent="0.25">
      <c r="A110" s="225" t="s">
        <v>100</v>
      </c>
      <c r="B110" s="34" t="s">
        <v>102</v>
      </c>
      <c r="H110" s="353" t="s">
        <v>632</v>
      </c>
      <c r="I110" s="353"/>
      <c r="J110" s="353"/>
      <c r="K110" s="353"/>
      <c r="L110" s="353"/>
      <c r="M110" s="353"/>
      <c r="N110" s="353"/>
      <c r="O110" s="353"/>
      <c r="P110" s="353"/>
      <c r="Q110" s="353"/>
      <c r="R110" s="353"/>
      <c r="S110" s="353"/>
      <c r="T110" s="353"/>
      <c r="U110" s="353"/>
      <c r="V110" s="353"/>
      <c r="W110" s="353"/>
      <c r="Y110" s="47"/>
    </row>
    <row r="111" spans="1:25" ht="15.75" customHeight="1" x14ac:dyDescent="0.25">
      <c r="A111" s="235"/>
      <c r="B111" s="237"/>
      <c r="C111" s="237"/>
      <c r="D111" s="237"/>
      <c r="E111" s="237"/>
      <c r="F111" s="237"/>
      <c r="G111" s="252"/>
      <c r="H111" s="252"/>
      <c r="I111" s="252"/>
      <c r="J111" s="252"/>
      <c r="K111" s="252"/>
      <c r="L111" s="36"/>
      <c r="M111" s="36"/>
      <c r="N111" s="44"/>
    </row>
    <row r="112" spans="1:25" ht="19.5" customHeight="1" x14ac:dyDescent="0.25">
      <c r="A112" s="356" t="s">
        <v>507</v>
      </c>
      <c r="B112" s="356"/>
      <c r="C112" s="356"/>
      <c r="D112" s="356"/>
      <c r="E112" s="356"/>
      <c r="F112" s="356"/>
      <c r="G112" s="356"/>
      <c r="H112" s="356"/>
      <c r="I112" s="356"/>
      <c r="J112" s="356"/>
      <c r="K112" s="356"/>
      <c r="L112" s="36"/>
      <c r="M112" s="36"/>
      <c r="N112" s="44"/>
    </row>
    <row r="113" spans="1:23" ht="14.25" customHeight="1" x14ac:dyDescent="0.25">
      <c r="A113" s="225" t="s">
        <v>100</v>
      </c>
      <c r="B113" s="357" t="s">
        <v>101</v>
      </c>
      <c r="C113" s="357"/>
      <c r="D113" s="357"/>
      <c r="E113" s="253"/>
      <c r="F113" s="253"/>
      <c r="J113" s="253"/>
      <c r="K113" s="253"/>
      <c r="L113" s="36"/>
      <c r="M113" s="36"/>
      <c r="N113" s="44"/>
    </row>
    <row r="114" spans="1:23" ht="14.25" customHeight="1" x14ac:dyDescent="0.25">
      <c r="A114" s="225" t="s">
        <v>100</v>
      </c>
      <c r="B114" s="357" t="s">
        <v>103</v>
      </c>
      <c r="C114" s="357"/>
      <c r="D114" s="357"/>
      <c r="E114" s="357"/>
      <c r="F114" s="357"/>
      <c r="G114" s="357"/>
      <c r="H114" s="353" t="s">
        <v>632</v>
      </c>
      <c r="I114" s="353"/>
      <c r="J114" s="353"/>
      <c r="K114" s="353"/>
      <c r="L114" s="353"/>
      <c r="M114" s="353"/>
      <c r="N114" s="353"/>
      <c r="O114" s="353"/>
      <c r="P114" s="353"/>
      <c r="Q114" s="353"/>
      <c r="R114" s="353"/>
      <c r="S114" s="353"/>
      <c r="T114" s="353"/>
      <c r="U114" s="353"/>
      <c r="V114" s="353"/>
      <c r="W114" s="353"/>
    </row>
    <row r="115" spans="1:23" s="237" customFormat="1" ht="30" customHeight="1" x14ac:dyDescent="0.25">
      <c r="A115" s="374" t="s">
        <v>508</v>
      </c>
      <c r="B115" s="374"/>
      <c r="C115" s="374"/>
      <c r="D115" s="374"/>
      <c r="E115" s="374"/>
      <c r="F115" s="374"/>
      <c r="G115" s="374"/>
      <c r="H115" s="374"/>
      <c r="I115" s="374"/>
      <c r="J115" s="374"/>
      <c r="K115" s="374"/>
      <c r="L115" s="374"/>
      <c r="M115" s="374"/>
      <c r="N115" s="374"/>
      <c r="O115" s="374"/>
      <c r="P115" s="374"/>
      <c r="Q115" s="374"/>
      <c r="R115" s="374"/>
      <c r="S115" s="374"/>
      <c r="T115" s="374"/>
      <c r="U115" s="374"/>
      <c r="V115" s="374"/>
      <c r="W115" s="374"/>
    </row>
    <row r="116" spans="1:23" ht="14.25" customHeight="1" x14ac:dyDescent="0.25">
      <c r="A116" s="225" t="s">
        <v>100</v>
      </c>
      <c r="B116" s="34" t="s">
        <v>101</v>
      </c>
      <c r="C116" s="36"/>
      <c r="D116" s="253"/>
      <c r="E116" s="253"/>
      <c r="F116" s="253"/>
      <c r="J116" s="253"/>
      <c r="K116" s="253"/>
      <c r="L116" s="36"/>
      <c r="M116" s="36"/>
      <c r="N116" s="44"/>
    </row>
    <row r="117" spans="1:23" ht="14.25" customHeight="1" x14ac:dyDescent="0.25">
      <c r="A117" s="225" t="s">
        <v>100</v>
      </c>
      <c r="B117" s="34" t="s">
        <v>522</v>
      </c>
      <c r="L117" s="36"/>
      <c r="M117" s="36"/>
      <c r="N117" s="44"/>
      <c r="Q117" s="350" t="s">
        <v>133</v>
      </c>
      <c r="R117" s="350"/>
    </row>
    <row r="118" spans="1:23" ht="27" customHeight="1" x14ac:dyDescent="0.25">
      <c r="A118" s="258"/>
      <c r="B118" s="351" t="s">
        <v>523</v>
      </c>
      <c r="C118" s="351"/>
      <c r="D118" s="351"/>
      <c r="E118" s="351"/>
      <c r="F118" s="351"/>
      <c r="G118" s="351"/>
      <c r="H118" s="351"/>
      <c r="I118" s="351"/>
      <c r="J118" s="351"/>
      <c r="K118" s="352" t="s">
        <v>633</v>
      </c>
      <c r="L118" s="352"/>
      <c r="M118" s="352"/>
      <c r="N118" s="352"/>
      <c r="O118" s="352"/>
      <c r="P118" s="352"/>
      <c r="Q118" s="350"/>
      <c r="R118" s="350"/>
      <c r="S118" s="353" t="s">
        <v>590</v>
      </c>
      <c r="T118" s="353"/>
      <c r="U118" s="353"/>
      <c r="V118" s="353"/>
      <c r="W118" s="353"/>
    </row>
    <row r="119" spans="1:23" ht="30" customHeight="1" x14ac:dyDescent="0.3">
      <c r="A119" s="370" t="s">
        <v>53</v>
      </c>
      <c r="B119" s="370"/>
      <c r="C119" s="370"/>
      <c r="D119" s="370"/>
      <c r="E119" s="370"/>
      <c r="F119" s="370"/>
      <c r="G119" s="370"/>
      <c r="H119" s="370"/>
      <c r="I119" s="370"/>
      <c r="J119" s="190"/>
      <c r="K119" s="190"/>
      <c r="L119" s="36"/>
      <c r="M119" s="36"/>
      <c r="N119" s="44"/>
      <c r="Q119" s="358" t="s">
        <v>104</v>
      </c>
      <c r="R119" s="351"/>
      <c r="S119" s="351"/>
      <c r="T119" s="358" t="str">
        <f>N1</f>
        <v>……………………..</v>
      </c>
      <c r="U119" s="358"/>
      <c r="V119" s="358"/>
      <c r="W119" s="358"/>
    </row>
    <row r="120" spans="1:23" ht="33.75" customHeight="1" x14ac:dyDescent="0.25">
      <c r="A120" s="364" t="s">
        <v>711</v>
      </c>
      <c r="B120" s="364"/>
      <c r="C120" s="364"/>
      <c r="D120" s="364"/>
      <c r="E120" s="364"/>
      <c r="F120" s="364"/>
      <c r="G120" s="364"/>
      <c r="H120" s="364"/>
      <c r="I120" s="364"/>
      <c r="J120" s="364"/>
      <c r="K120" s="364"/>
      <c r="L120" s="364"/>
      <c r="M120" s="364"/>
      <c r="N120" s="364"/>
      <c r="O120" s="364"/>
      <c r="P120" s="364"/>
      <c r="Q120" s="364"/>
      <c r="R120" s="364"/>
      <c r="S120" s="364"/>
      <c r="T120" s="364"/>
      <c r="U120" s="364"/>
      <c r="V120" s="364"/>
      <c r="W120" s="364"/>
    </row>
    <row r="121" spans="1:23" ht="9" customHeight="1" x14ac:dyDescent="0.25">
      <c r="A121" s="96"/>
      <c r="B121" s="193"/>
      <c r="C121" s="193"/>
      <c r="D121" s="193"/>
      <c r="E121" s="193"/>
      <c r="F121" s="193"/>
      <c r="G121" s="193"/>
      <c r="H121" s="193"/>
      <c r="I121" s="190"/>
      <c r="J121" s="190"/>
      <c r="K121" s="190"/>
      <c r="L121" s="36"/>
      <c r="M121" s="36"/>
      <c r="N121" s="44"/>
    </row>
    <row r="122" spans="1:23" ht="27" customHeight="1" thickBot="1" x14ac:dyDescent="0.3">
      <c r="A122" s="367" t="s">
        <v>36</v>
      </c>
      <c r="B122" s="367"/>
      <c r="C122" s="367"/>
      <c r="D122" s="367"/>
      <c r="E122" s="367"/>
      <c r="F122" s="367"/>
      <c r="G122" s="367"/>
      <c r="H122" s="367"/>
      <c r="I122" s="367"/>
      <c r="J122" s="232" t="s">
        <v>610</v>
      </c>
      <c r="K122" s="366" t="s">
        <v>609</v>
      </c>
      <c r="L122" s="366"/>
      <c r="M122" s="233" t="s">
        <v>611</v>
      </c>
      <c r="N122" s="44"/>
    </row>
    <row r="123" spans="1:23" ht="21.75" customHeight="1" thickBot="1" x14ac:dyDescent="0.3">
      <c r="A123" s="192"/>
      <c r="B123" s="192"/>
      <c r="C123" s="192"/>
      <c r="D123" s="368" t="s">
        <v>70</v>
      </c>
      <c r="E123" s="368"/>
      <c r="F123" s="368"/>
      <c r="G123" s="368"/>
      <c r="H123" s="368"/>
      <c r="I123" s="369"/>
      <c r="J123" s="257">
        <v>1</v>
      </c>
      <c r="K123" s="365" t="s">
        <v>597</v>
      </c>
      <c r="L123" s="365"/>
      <c r="M123" s="227">
        <v>2024</v>
      </c>
      <c r="N123" s="44"/>
    </row>
    <row r="124" spans="1:23" ht="18.75" customHeight="1" x14ac:dyDescent="0.25">
      <c r="G124" s="35"/>
      <c r="H124" s="35"/>
      <c r="I124" s="35"/>
    </row>
    <row r="125" spans="1:23" ht="15" customHeight="1" x14ac:dyDescent="0.25">
      <c r="K125" s="35" t="s">
        <v>37</v>
      </c>
      <c r="M125" s="35"/>
      <c r="N125" s="340"/>
      <c r="O125" s="35"/>
      <c r="P125" s="35"/>
      <c r="Q125" s="35"/>
      <c r="R125" s="35"/>
      <c r="S125" s="35"/>
      <c r="W125" s="36"/>
    </row>
    <row r="126" spans="1:23" ht="23.25" customHeight="1" x14ac:dyDescent="0.25">
      <c r="A126" s="351" t="s">
        <v>634</v>
      </c>
      <c r="B126" s="351"/>
      <c r="C126" s="351"/>
      <c r="D126" s="351"/>
      <c r="E126" s="351"/>
      <c r="F126" s="351"/>
      <c r="G126" s="351"/>
      <c r="H126" s="351"/>
      <c r="I126" s="351"/>
      <c r="K126" s="234" t="s">
        <v>76</v>
      </c>
      <c r="L126" s="351" t="s">
        <v>551</v>
      </c>
      <c r="M126" s="351"/>
      <c r="N126" s="351"/>
      <c r="O126" s="351"/>
      <c r="P126" s="72" t="s">
        <v>542</v>
      </c>
      <c r="Q126" s="351" t="s">
        <v>635</v>
      </c>
      <c r="R126" s="351"/>
      <c r="S126" s="351"/>
      <c r="T126" s="351"/>
      <c r="U126" s="351"/>
      <c r="V126" s="351"/>
    </row>
    <row r="127" spans="1:23" ht="23.25" customHeight="1" x14ac:dyDescent="0.25">
      <c r="A127" s="430" t="s">
        <v>521</v>
      </c>
      <c r="B127" s="430"/>
      <c r="C127" s="430"/>
      <c r="D127" s="430"/>
      <c r="E127" s="430"/>
      <c r="F127" s="430"/>
      <c r="G127" s="430"/>
      <c r="H127" s="430"/>
      <c r="I127" s="430"/>
      <c r="K127" s="234" t="s">
        <v>75</v>
      </c>
      <c r="L127" s="351" t="s">
        <v>551</v>
      </c>
      <c r="M127" s="351"/>
      <c r="N127" s="351"/>
      <c r="O127" s="351"/>
      <c r="P127" s="72" t="s">
        <v>543</v>
      </c>
      <c r="Q127" s="351" t="s">
        <v>635</v>
      </c>
      <c r="R127" s="351"/>
      <c r="S127" s="351"/>
      <c r="T127" s="351"/>
      <c r="U127" s="351"/>
      <c r="V127" s="351"/>
      <c r="W127" s="36"/>
    </row>
    <row r="128" spans="1:23" ht="23.25" customHeight="1" x14ac:dyDescent="0.25">
      <c r="K128" s="234" t="s">
        <v>74</v>
      </c>
      <c r="L128" s="351" t="s">
        <v>551</v>
      </c>
      <c r="M128" s="351"/>
      <c r="N128" s="351"/>
      <c r="O128" s="351"/>
      <c r="P128" s="72" t="s">
        <v>544</v>
      </c>
      <c r="Q128" s="351" t="s">
        <v>635</v>
      </c>
      <c r="R128" s="351"/>
      <c r="S128" s="351"/>
      <c r="T128" s="351"/>
      <c r="U128" s="351"/>
      <c r="V128" s="351"/>
    </row>
    <row r="129" spans="1:23" ht="23.25" customHeight="1" x14ac:dyDescent="0.25">
      <c r="K129" s="234" t="s">
        <v>73</v>
      </c>
      <c r="L129" s="351" t="s">
        <v>551</v>
      </c>
      <c r="M129" s="351"/>
      <c r="N129" s="351"/>
      <c r="O129" s="351"/>
      <c r="P129" s="72" t="s">
        <v>545</v>
      </c>
      <c r="Q129" s="351" t="s">
        <v>635</v>
      </c>
      <c r="R129" s="351"/>
      <c r="S129" s="351"/>
      <c r="T129" s="351"/>
      <c r="U129" s="351"/>
      <c r="V129" s="351"/>
    </row>
    <row r="130" spans="1:23" ht="23.25" customHeight="1" x14ac:dyDescent="0.25">
      <c r="K130" s="234" t="s">
        <v>69</v>
      </c>
      <c r="L130" s="351" t="s">
        <v>551</v>
      </c>
      <c r="M130" s="351"/>
      <c r="N130" s="351"/>
      <c r="O130" s="351"/>
      <c r="P130" s="72" t="s">
        <v>546</v>
      </c>
      <c r="Q130" s="351" t="s">
        <v>635</v>
      </c>
      <c r="R130" s="351"/>
      <c r="S130" s="351"/>
      <c r="T130" s="351"/>
      <c r="U130" s="351"/>
      <c r="V130" s="351"/>
    </row>
    <row r="131" spans="1:23" ht="7.5" customHeight="1" x14ac:dyDescent="0.25">
      <c r="B131" s="35"/>
      <c r="C131" s="35"/>
      <c r="D131" s="35"/>
      <c r="E131" s="35"/>
      <c r="F131" s="35"/>
      <c r="G131" s="35"/>
      <c r="H131" s="240"/>
    </row>
    <row r="132" spans="1:23" ht="12.75" customHeight="1" x14ac:dyDescent="0.25"/>
    <row r="133" spans="1:23" ht="5.25" customHeight="1" x14ac:dyDescent="0.25">
      <c r="A133" s="96"/>
      <c r="B133" s="193"/>
      <c r="C133" s="193"/>
      <c r="D133" s="193"/>
      <c r="E133" s="193"/>
      <c r="F133" s="193"/>
      <c r="G133" s="242"/>
    </row>
    <row r="134" spans="1:23" ht="34.5" customHeight="1" x14ac:dyDescent="0.25">
      <c r="A134" s="391" t="s">
        <v>572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row>
    <row r="135" spans="1:23" ht="6.75" customHeight="1" x14ac:dyDescent="0.25">
      <c r="A135" s="35"/>
      <c r="B135" s="35"/>
      <c r="C135" s="35"/>
      <c r="D135" s="35"/>
      <c r="E135" s="35"/>
      <c r="F135" s="35"/>
      <c r="G135" s="35"/>
      <c r="L135" s="39"/>
      <c r="M135" s="39"/>
      <c r="N135" s="347"/>
      <c r="W135" s="235"/>
    </row>
    <row r="136" spans="1:23" ht="26.25" customHeight="1" x14ac:dyDescent="0.25">
      <c r="A136" s="434" t="s">
        <v>561</v>
      </c>
      <c r="B136" s="435"/>
      <c r="C136" s="435"/>
      <c r="D136" s="435"/>
      <c r="E136" s="435"/>
      <c r="F136" s="435"/>
      <c r="G136" s="435"/>
      <c r="H136" s="435"/>
      <c r="I136" s="436"/>
      <c r="M136" s="377" t="s">
        <v>71</v>
      </c>
      <c r="N136" s="377"/>
      <c r="O136" s="377"/>
      <c r="P136" s="377"/>
      <c r="Q136" s="377"/>
      <c r="R136" s="377"/>
      <c r="S136" s="431"/>
      <c r="T136" s="432"/>
      <c r="U136" s="432"/>
      <c r="V136" s="432"/>
      <c r="W136" s="433"/>
    </row>
    <row r="137" spans="1:23" ht="15" customHeight="1" x14ac:dyDescent="0.25">
      <c r="A137" s="437"/>
      <c r="B137" s="438"/>
      <c r="C137" s="438"/>
      <c r="D137" s="438"/>
      <c r="E137" s="438"/>
      <c r="F137" s="438"/>
      <c r="G137" s="438"/>
      <c r="H137" s="438"/>
      <c r="I137" s="439"/>
      <c r="M137" s="377" t="s">
        <v>636</v>
      </c>
      <c r="N137" s="377"/>
      <c r="O137" s="377"/>
      <c r="P137" s="377"/>
      <c r="Q137" s="377"/>
      <c r="R137" s="377"/>
      <c r="S137" s="377"/>
      <c r="T137" s="377"/>
      <c r="U137" s="241"/>
    </row>
    <row r="138" spans="1:23" ht="15" customHeight="1" x14ac:dyDescent="0.25">
      <c r="A138" s="437"/>
      <c r="B138" s="438"/>
      <c r="C138" s="438"/>
      <c r="D138" s="438"/>
      <c r="E138" s="438"/>
      <c r="F138" s="438"/>
      <c r="G138" s="438"/>
      <c r="H138" s="438"/>
      <c r="I138" s="439"/>
      <c r="J138" s="96"/>
      <c r="K138" s="235"/>
    </row>
    <row r="139" spans="1:23" ht="15" customHeight="1" x14ac:dyDescent="0.25">
      <c r="A139" s="437"/>
      <c r="B139" s="438"/>
      <c r="C139" s="438"/>
      <c r="D139" s="438"/>
      <c r="E139" s="438"/>
      <c r="F139" s="438"/>
      <c r="G139" s="438"/>
      <c r="H139" s="438"/>
      <c r="I139" s="439"/>
    </row>
    <row r="140" spans="1:23" ht="18" customHeight="1" x14ac:dyDescent="0.25">
      <c r="A140" s="437"/>
      <c r="B140" s="438"/>
      <c r="C140" s="438"/>
      <c r="D140" s="438"/>
      <c r="E140" s="438"/>
      <c r="F140" s="438"/>
      <c r="G140" s="438"/>
      <c r="H140" s="438"/>
      <c r="I140" s="439"/>
      <c r="S140" s="351"/>
      <c r="T140" s="351"/>
      <c r="U140" s="351"/>
      <c r="V140" s="351"/>
      <c r="W140" s="351"/>
    </row>
    <row r="141" spans="1:23" ht="11.25" customHeight="1" x14ac:dyDescent="0.25">
      <c r="A141" s="437"/>
      <c r="B141" s="438"/>
      <c r="C141" s="438"/>
      <c r="D141" s="438"/>
      <c r="E141" s="438"/>
      <c r="F141" s="438"/>
      <c r="G141" s="438"/>
      <c r="H141" s="438"/>
      <c r="I141" s="439"/>
      <c r="N141" s="351" t="s">
        <v>592</v>
      </c>
      <c r="O141" s="351"/>
      <c r="P141" s="351"/>
      <c r="R141" s="351" t="s">
        <v>591</v>
      </c>
      <c r="S141" s="351"/>
      <c r="T141" s="351"/>
      <c r="U141" s="351"/>
      <c r="V141" s="351"/>
    </row>
    <row r="142" spans="1:23" ht="15.75" customHeight="1" x14ac:dyDescent="0.25">
      <c r="A142" s="437"/>
      <c r="B142" s="438"/>
      <c r="C142" s="438"/>
      <c r="D142" s="438"/>
      <c r="E142" s="438"/>
      <c r="F142" s="438"/>
      <c r="G142" s="438"/>
      <c r="H142" s="438"/>
      <c r="I142" s="439"/>
      <c r="O142" s="24" t="s">
        <v>593</v>
      </c>
      <c r="P142" s="240"/>
      <c r="R142" s="378" t="s">
        <v>594</v>
      </c>
      <c r="S142" s="378"/>
      <c r="T142" s="378"/>
      <c r="U142" s="378"/>
      <c r="V142" s="378"/>
    </row>
    <row r="143" spans="1:23" ht="15" customHeight="1" x14ac:dyDescent="0.25">
      <c r="A143" s="440"/>
      <c r="B143" s="441"/>
      <c r="C143" s="441"/>
      <c r="D143" s="441"/>
      <c r="E143" s="441"/>
      <c r="F143" s="441"/>
      <c r="G143" s="441"/>
      <c r="H143" s="441"/>
      <c r="I143" s="442"/>
    </row>
    <row r="144" spans="1:23" ht="15" customHeight="1" x14ac:dyDescent="0.25">
      <c r="A144" s="256"/>
      <c r="B144" s="256"/>
      <c r="C144" s="256"/>
      <c r="D144" s="256"/>
      <c r="E144" s="256"/>
      <c r="F144" s="256"/>
      <c r="G144" s="256"/>
    </row>
    <row r="145" spans="10:23" ht="4" customHeight="1" x14ac:dyDescent="0.25"/>
    <row r="146" spans="10:23" ht="4" customHeight="1" x14ac:dyDescent="0.25">
      <c r="L146" s="235"/>
      <c r="M146" s="235"/>
    </row>
    <row r="147" spans="10:23" ht="6.65" customHeight="1" x14ac:dyDescent="0.25">
      <c r="J147" s="43"/>
      <c r="K147" s="43"/>
      <c r="L147" s="43"/>
      <c r="M147" s="43"/>
    </row>
    <row r="148" spans="10:23" ht="3.65" customHeight="1" x14ac:dyDescent="0.25"/>
    <row r="149" spans="10:23" x14ac:dyDescent="0.25">
      <c r="R149" s="358" t="s">
        <v>104</v>
      </c>
      <c r="S149" s="351"/>
      <c r="T149" s="351"/>
      <c r="U149" s="358" t="str">
        <f>N1</f>
        <v>……………………..</v>
      </c>
      <c r="V149" s="358"/>
      <c r="W149" s="358"/>
    </row>
    <row r="150" spans="10:23" x14ac:dyDescent="0.25">
      <c r="R150" s="351"/>
      <c r="S150" s="351"/>
      <c r="T150" s="351"/>
      <c r="U150" s="358"/>
      <c r="V150" s="358"/>
      <c r="W150" s="358"/>
    </row>
  </sheetData>
  <mergeCells count="235">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O53:P53"/>
    <mergeCell ref="O51:P51"/>
    <mergeCell ref="O55:P55"/>
    <mergeCell ref="O56:P56"/>
    <mergeCell ref="O59:P59"/>
    <mergeCell ref="O60:P60"/>
    <mergeCell ref="O61:P61"/>
    <mergeCell ref="J36:N36"/>
    <mergeCell ref="M136:R136"/>
    <mergeCell ref="R142:V142"/>
    <mergeCell ref="S140:W140"/>
    <mergeCell ref="N141:P141"/>
    <mergeCell ref="R141:V141"/>
    <mergeCell ref="M137:T137"/>
    <mergeCell ref="S136:W136"/>
    <mergeCell ref="A136:I143"/>
    <mergeCell ref="A134:W134"/>
    <mergeCell ref="A127:I127"/>
    <mergeCell ref="Q127:V127"/>
    <mergeCell ref="Q128:V128"/>
    <mergeCell ref="Q129:V129"/>
    <mergeCell ref="Q130:V130"/>
    <mergeCell ref="L127:O127"/>
    <mergeCell ref="L128:O128"/>
    <mergeCell ref="L129:O129"/>
    <mergeCell ref="L130:O130"/>
    <mergeCell ref="H88:J88"/>
    <mergeCell ref="B90:C90"/>
    <mergeCell ref="A88:F88"/>
    <mergeCell ref="N85:O85"/>
    <mergeCell ref="J92:L92"/>
    <mergeCell ref="J93:L93"/>
    <mergeCell ref="J94:L94"/>
    <mergeCell ref="J95:L95"/>
    <mergeCell ref="A85:M85"/>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A60:M60"/>
    <mergeCell ref="A61:M61"/>
    <mergeCell ref="A62:M62"/>
    <mergeCell ref="A67:K67"/>
    <mergeCell ref="A53:M53"/>
    <mergeCell ref="O62:P62"/>
    <mergeCell ref="A16:K16"/>
    <mergeCell ref="A12:C12"/>
    <mergeCell ref="D12:G12"/>
    <mergeCell ref="J32:N32"/>
    <mergeCell ref="J33:N33"/>
    <mergeCell ref="B36:F36"/>
    <mergeCell ref="A45:M45"/>
    <mergeCell ref="A29:M29"/>
    <mergeCell ref="I30:N30"/>
    <mergeCell ref="B35:H35"/>
    <mergeCell ref="I25:K25"/>
    <mergeCell ref="J35:N35"/>
    <mergeCell ref="B31:F31"/>
    <mergeCell ref="B32:F32"/>
    <mergeCell ref="B33:F33"/>
    <mergeCell ref="A38:M38"/>
    <mergeCell ref="B19:C19"/>
    <mergeCell ref="H40:Q40"/>
    <mergeCell ref="B39:D39"/>
    <mergeCell ref="B21:G21"/>
    <mergeCell ref="B22:G22"/>
    <mergeCell ref="A48:M48"/>
    <mergeCell ref="A50:M50"/>
    <mergeCell ref="A51:M51"/>
    <mergeCell ref="P29:Q29"/>
    <mergeCell ref="P30:Q30"/>
    <mergeCell ref="I22:K22"/>
    <mergeCell ref="I23:K23"/>
    <mergeCell ref="I24:K24"/>
    <mergeCell ref="N21:P21"/>
    <mergeCell ref="B30:D30"/>
    <mergeCell ref="B34:F34"/>
    <mergeCell ref="A13:L13"/>
    <mergeCell ref="Q13:R13"/>
    <mergeCell ref="S13:V13"/>
    <mergeCell ref="M13:P13"/>
    <mergeCell ref="A17:D17"/>
    <mergeCell ref="A15:W15"/>
    <mergeCell ref="A18:C18"/>
    <mergeCell ref="D18:G18"/>
    <mergeCell ref="L16:P16"/>
    <mergeCell ref="J18:M18"/>
    <mergeCell ref="O18:P18"/>
    <mergeCell ref="R16:U16"/>
    <mergeCell ref="A71:M71"/>
    <mergeCell ref="A72:M72"/>
    <mergeCell ref="A64:P64"/>
    <mergeCell ref="A68:W68"/>
    <mergeCell ref="I90:J90"/>
    <mergeCell ref="J79:K79"/>
    <mergeCell ref="J80:K80"/>
    <mergeCell ref="J81:K81"/>
    <mergeCell ref="J82:K82"/>
    <mergeCell ref="A70:B70"/>
    <mergeCell ref="C70:F70"/>
    <mergeCell ref="R90:S90"/>
    <mergeCell ref="G70:H70"/>
    <mergeCell ref="P66:Q66"/>
    <mergeCell ref="A66:M66"/>
    <mergeCell ref="N66:O66"/>
    <mergeCell ref="A84:W84"/>
    <mergeCell ref="A78:H78"/>
    <mergeCell ref="A73:M73"/>
    <mergeCell ref="A74:M74"/>
    <mergeCell ref="A75:M75"/>
    <mergeCell ref="A77:W77"/>
    <mergeCell ref="J78:L78"/>
    <mergeCell ref="A69:W69"/>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A55:L55"/>
    <mergeCell ref="A56:M56"/>
    <mergeCell ref="B23:G23"/>
    <mergeCell ref="B24:G24"/>
    <mergeCell ref="I21:K21"/>
    <mergeCell ref="B96:I96"/>
    <mergeCell ref="N92:Q92"/>
    <mergeCell ref="N93:Q93"/>
    <mergeCell ref="N94:Q94"/>
    <mergeCell ref="N95:Q95"/>
    <mergeCell ref="N96:Q96"/>
    <mergeCell ref="J96:L96"/>
    <mergeCell ref="R96:T96"/>
    <mergeCell ref="R95:T95"/>
    <mergeCell ref="T119:W119"/>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H110:W110"/>
    <mergeCell ref="B114:G114"/>
    <mergeCell ref="A103:E103"/>
    <mergeCell ref="U88:W88"/>
    <mergeCell ref="H114:W114"/>
    <mergeCell ref="A108:I108"/>
    <mergeCell ref="R94:T94"/>
    <mergeCell ref="R93:T93"/>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F102:I102"/>
    <mergeCell ref="R92:T92"/>
    <mergeCell ref="B92:I92"/>
    <mergeCell ref="B93:I93"/>
    <mergeCell ref="B94:I94"/>
    <mergeCell ref="B95:I95"/>
    <mergeCell ref="Q117:R118"/>
    <mergeCell ref="B118:J118"/>
    <mergeCell ref="K118:P118"/>
    <mergeCell ref="S118:W118"/>
    <mergeCell ref="A101:E101"/>
    <mergeCell ref="F103:I103"/>
    <mergeCell ref="F104:I104"/>
    <mergeCell ref="A112:K112"/>
    <mergeCell ref="B113:D113"/>
  </mergeCells>
  <dataValidations count="2">
    <dataValidation type="list" allowBlank="1" showInputMessage="1" showErrorMessage="1" sqref="V1" xr:uid="{00000000-0002-0000-0000-000000000000}">
      <formula1>Regiony</formula1>
    </dataValidation>
    <dataValidation allowBlank="1" showInputMessage="1" showErrorMessage="1" prompt="Wartość powierzchni równa lub większa od powierzchni upraw w gospodarstwie." sqref="N75" xr:uid="{00000000-0002-0000-0000-000001000000}"/>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Kalendarz!$B$3:$B$14</xm:f>
          </x14:formula1>
          <xm:sqref>P30:Q30 K123:L123</xm:sqref>
        </x14:dataValidation>
        <x14:dataValidation type="list" allowBlank="1" showInputMessage="1" showErrorMessage="1" xr:uid="{00000000-0002-0000-0000-000003000000}">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2"/>
  <sheetViews>
    <sheetView showRuler="0" view="pageLayout" topLeftCell="B46" zoomScale="80" zoomScaleNormal="80" zoomScaleSheetLayoutView="80" zoomScalePageLayoutView="80" workbookViewId="0">
      <selection activeCell="C8" sqref="C8"/>
    </sheetView>
  </sheetViews>
  <sheetFormatPr defaultColWidth="9.1796875" defaultRowHeight="11.5" x14ac:dyDescent="0.25"/>
  <cols>
    <col min="1" max="1" width="3.7265625" style="12" hidden="1" customWidth="1"/>
    <col min="2" max="2" width="4" style="12" customWidth="1"/>
    <col min="3" max="3" width="74" style="12" customWidth="1"/>
    <col min="4" max="4" width="16.54296875" style="12" customWidth="1"/>
    <col min="5" max="5" width="20" style="12" customWidth="1"/>
    <col min="6" max="6" width="20.54296875" style="12" customWidth="1"/>
    <col min="7" max="7" width="19.54296875" style="12" customWidth="1"/>
    <col min="8" max="8" width="20.26953125" style="12" customWidth="1"/>
    <col min="9" max="9" width="17" style="12" customWidth="1"/>
    <col min="10" max="10" width="9.26953125" style="12" hidden="1" customWidth="1"/>
    <col min="11" max="11" width="18.81640625" style="12" customWidth="1"/>
    <col min="12" max="12" width="20.453125" style="12" customWidth="1"/>
    <col min="13" max="13" width="18.7265625" style="12" customWidth="1"/>
    <col min="14" max="14" width="16.26953125" style="12" customWidth="1"/>
    <col min="15" max="15" width="9.453125" style="12" hidden="1" customWidth="1"/>
    <col min="16" max="16" width="10.7265625" style="12" hidden="1" customWidth="1"/>
    <col min="17" max="17" width="12.1796875" style="12" hidden="1" customWidth="1"/>
    <col min="18" max="18" width="17.54296875" style="12" customWidth="1"/>
    <col min="19" max="19" width="16.26953125" style="12" customWidth="1"/>
    <col min="20" max="20" width="9.1796875" style="12" customWidth="1"/>
    <col min="21" max="16384" width="9.1796875" style="12"/>
  </cols>
  <sheetData>
    <row r="1" spans="1:19" ht="15" customHeight="1" x14ac:dyDescent="0.25">
      <c r="B1" s="467" t="s">
        <v>50</v>
      </c>
      <c r="C1" s="467"/>
      <c r="D1" s="467"/>
      <c r="E1" s="467"/>
      <c r="F1" s="467"/>
      <c r="G1" s="467"/>
      <c r="H1" s="467"/>
      <c r="I1" s="16"/>
      <c r="J1" s="16"/>
      <c r="K1" s="5"/>
      <c r="L1" s="5"/>
      <c r="M1" s="426" t="s">
        <v>51</v>
      </c>
      <c r="N1" s="426"/>
      <c r="O1" s="199"/>
      <c r="P1" s="199"/>
      <c r="Q1" s="199"/>
      <c r="R1" s="96" t="str">
        <f>Protokół!V1</f>
        <v>A</v>
      </c>
    </row>
    <row r="2" spans="1:19" ht="12" customHeight="1" x14ac:dyDescent="0.3">
      <c r="B2" s="470" t="s">
        <v>49</v>
      </c>
      <c r="C2" s="470"/>
      <c r="D2" s="470" t="s">
        <v>49</v>
      </c>
      <c r="E2" s="470"/>
      <c r="F2" s="471" t="str">
        <f>Protokół!G8</f>
        <v>………………………………………
………………………...……………</v>
      </c>
      <c r="G2" s="471"/>
      <c r="H2" s="471"/>
      <c r="I2" s="471"/>
      <c r="J2" s="200"/>
      <c r="K2" s="17"/>
      <c r="L2" s="17"/>
    </row>
    <row r="3" spans="1:19" ht="7.5" customHeight="1" thickBot="1" x14ac:dyDescent="0.3">
      <c r="B3" s="45"/>
      <c r="C3" s="45"/>
      <c r="D3" s="45"/>
      <c r="E3" s="45"/>
      <c r="F3" s="45"/>
      <c r="G3" s="45"/>
      <c r="H3" s="45"/>
      <c r="I3" s="45"/>
      <c r="J3" s="45"/>
      <c r="K3" s="45"/>
      <c r="L3" s="45"/>
    </row>
    <row r="4" spans="1:19" ht="93" customHeight="1" x14ac:dyDescent="0.25">
      <c r="B4" s="109" t="s">
        <v>23</v>
      </c>
      <c r="C4" s="110" t="s">
        <v>26</v>
      </c>
      <c r="D4" s="101" t="s">
        <v>486</v>
      </c>
      <c r="E4" s="101" t="s">
        <v>488</v>
      </c>
      <c r="F4" s="101" t="s">
        <v>489</v>
      </c>
      <c r="G4" s="101" t="s">
        <v>490</v>
      </c>
      <c r="H4" s="101" t="s">
        <v>491</v>
      </c>
      <c r="I4" s="101" t="s">
        <v>72</v>
      </c>
      <c r="J4" s="101"/>
      <c r="K4" s="101" t="s">
        <v>565</v>
      </c>
      <c r="L4" s="101" t="s">
        <v>514</v>
      </c>
      <c r="M4" s="101" t="s">
        <v>487</v>
      </c>
      <c r="N4" s="101" t="s">
        <v>39</v>
      </c>
      <c r="O4" s="315"/>
      <c r="P4" s="315" t="s">
        <v>666</v>
      </c>
      <c r="Q4" s="315" t="s">
        <v>668</v>
      </c>
      <c r="R4" s="56" t="s">
        <v>40</v>
      </c>
      <c r="S4" s="180" t="s">
        <v>562</v>
      </c>
    </row>
    <row r="5" spans="1:19" x14ac:dyDescent="0.25">
      <c r="B5" s="111"/>
      <c r="C5" s="112"/>
      <c r="D5" s="113" t="s">
        <v>33</v>
      </c>
      <c r="E5" s="113" t="s">
        <v>34</v>
      </c>
      <c r="F5" s="113" t="s">
        <v>27</v>
      </c>
      <c r="G5" s="113" t="s">
        <v>28</v>
      </c>
      <c r="H5" s="113" t="s">
        <v>29</v>
      </c>
      <c r="I5" s="113" t="s">
        <v>30</v>
      </c>
      <c r="J5" s="113"/>
      <c r="K5" s="113" t="s">
        <v>14</v>
      </c>
      <c r="L5" s="113" t="s">
        <v>14</v>
      </c>
      <c r="M5" s="113" t="s">
        <v>14</v>
      </c>
      <c r="N5" s="113" t="s">
        <v>14</v>
      </c>
      <c r="O5" s="132"/>
      <c r="P5" s="132"/>
      <c r="Q5" s="132"/>
      <c r="R5" s="114" t="s">
        <v>14</v>
      </c>
      <c r="S5" s="181"/>
    </row>
    <row r="6" spans="1:19" x14ac:dyDescent="0.25">
      <c r="B6" s="115"/>
      <c r="C6" s="116" t="s">
        <v>141</v>
      </c>
      <c r="D6" s="117"/>
      <c r="E6" s="118"/>
      <c r="F6" s="118"/>
      <c r="G6" s="118"/>
      <c r="H6" s="119"/>
      <c r="I6" s="118"/>
      <c r="J6" s="120"/>
      <c r="K6" s="120"/>
      <c r="L6" s="113"/>
      <c r="M6" s="113"/>
      <c r="N6" s="118"/>
      <c r="O6" s="119"/>
      <c r="P6" s="119"/>
      <c r="Q6" s="119"/>
      <c r="R6" s="121"/>
      <c r="S6" s="182"/>
    </row>
    <row r="7" spans="1:19" x14ac:dyDescent="0.25">
      <c r="B7" s="122">
        <v>1</v>
      </c>
      <c r="C7" s="123">
        <v>2</v>
      </c>
      <c r="D7" s="124">
        <v>3</v>
      </c>
      <c r="E7" s="123">
        <v>4</v>
      </c>
      <c r="F7" s="123">
        <v>5</v>
      </c>
      <c r="G7" s="123" t="s">
        <v>31</v>
      </c>
      <c r="H7" s="91" t="s">
        <v>32</v>
      </c>
      <c r="I7" s="123">
        <v>8</v>
      </c>
      <c r="J7" s="213"/>
      <c r="K7" s="125" t="s">
        <v>492</v>
      </c>
      <c r="L7" s="102" t="s">
        <v>513</v>
      </c>
      <c r="M7" s="102" t="s">
        <v>493</v>
      </c>
      <c r="N7" s="123">
        <v>12</v>
      </c>
      <c r="O7" s="91"/>
      <c r="P7" s="91"/>
      <c r="Q7" s="91"/>
      <c r="R7" s="93">
        <v>13</v>
      </c>
      <c r="S7" s="183">
        <v>14</v>
      </c>
    </row>
    <row r="8" spans="1:19" s="34" customFormat="1" ht="14" x14ac:dyDescent="0.3">
      <c r="A8" s="34" t="str">
        <f t="shared" ref="A8:A46" si="0">C8&amp;region</f>
        <v>A</v>
      </c>
      <c r="B8" s="273">
        <v>1</v>
      </c>
      <c r="C8" s="274"/>
      <c r="D8" s="275"/>
      <c r="E8" s="275"/>
      <c r="F8" s="275"/>
      <c r="G8" s="276">
        <f>E8*F8</f>
        <v>0</v>
      </c>
      <c r="H8" s="276">
        <f>D8*G8</f>
        <v>0</v>
      </c>
      <c r="I8" s="277"/>
      <c r="J8" s="278" t="e">
        <f>AND(VLOOKUP(C8,'Dane średnie prod rośl.i zwierz'!$K$3:$W$185,6,0),('Prod. zwierzęca towar.'!$B$6&gt;0))</f>
        <v>#N/A</v>
      </c>
      <c r="K8" s="279"/>
      <c r="L8" s="280">
        <f t="shared" ref="L8:L46" si="1">H8*(100%-I8)</f>
        <v>0</v>
      </c>
      <c r="M8" s="280">
        <f>H8-L8</f>
        <v>0</v>
      </c>
      <c r="N8" s="279"/>
      <c r="O8" s="280">
        <f>IF(I8&gt;=70%,VLOOKUP(A8,'Koszty nieponiesione z 2022r.'!$D$3:$E$622,2,0)*D8,0)</f>
        <v>0</v>
      </c>
      <c r="P8" s="280">
        <f>IF(I8&gt;=70%,D8,0)</f>
        <v>0</v>
      </c>
      <c r="Q8" s="280">
        <f>IF(OR(C8='Koszty nieponiesione z 2022r.'!$A$291,C8='Koszty nieponiesione z 2022r.'!$A$299,C8='Koszty nieponiesione z 2022r.'!$A$303,C8='Koszty nieponiesione z 2022r.'!$A$311,C8='Koszty nieponiesione z 2022r.'!$A$315,C8='Koszty nieponiesione z 2022r.'!$A$319,C8='Koszty nieponiesione z 2022r.'!$A$323,C8='Koszty nieponiesione z 2022r.'!$A$327), 'Prod. roślinna'!D8,0)</f>
        <v>0</v>
      </c>
      <c r="R8" s="281"/>
      <c r="S8" s="282">
        <f t="shared" ref="S8:S46" si="2">IF(I8&gt;0,D8,0)</f>
        <v>0</v>
      </c>
    </row>
    <row r="9" spans="1:19" s="34" customFormat="1" ht="14" x14ac:dyDescent="0.3">
      <c r="A9" s="34" t="str">
        <f t="shared" si="0"/>
        <v>A</v>
      </c>
      <c r="B9" s="273">
        <v>2</v>
      </c>
      <c r="C9" s="274"/>
      <c r="D9" s="275"/>
      <c r="E9" s="275"/>
      <c r="F9" s="275"/>
      <c r="G9" s="276">
        <f t="shared" ref="G9:G39" si="3">E9*F9</f>
        <v>0</v>
      </c>
      <c r="H9" s="276">
        <f t="shared" ref="H9:H46" si="4">D9*G9</f>
        <v>0</v>
      </c>
      <c r="I9" s="277"/>
      <c r="J9" s="278" t="e">
        <f>AND(VLOOKUP(C9,'Dane średnie prod rośl.i zwierz'!$K$3:$W$185,6,0),('Prod. zwierzęca towar.'!$B$6&gt;0))</f>
        <v>#N/A</v>
      </c>
      <c r="K9" s="279"/>
      <c r="L9" s="280">
        <f t="shared" si="1"/>
        <v>0</v>
      </c>
      <c r="M9" s="280">
        <f t="shared" ref="M9:M46" si="5">H9-L9</f>
        <v>0</v>
      </c>
      <c r="N9" s="279"/>
      <c r="O9" s="280">
        <f>IF(I9&gt;=70%,VLOOKUP(A9,'Koszty nieponiesione z 2022r.'!$D$3:$E$622,2,0)*D9,0)</f>
        <v>0</v>
      </c>
      <c r="P9" s="280">
        <f t="shared" ref="P9:P46" si="6">IF(I9&gt;=70%,D9,0)</f>
        <v>0</v>
      </c>
      <c r="Q9" s="280">
        <f>IF(OR(C9='Koszty nieponiesione z 2022r.'!$A$291,C9='Koszty nieponiesione z 2022r.'!$A$299,C9='Koszty nieponiesione z 2022r.'!$A$303,C9='Koszty nieponiesione z 2022r.'!$A$311,C9='Koszty nieponiesione z 2022r.'!$A$315,C9='Koszty nieponiesione z 2022r.'!$A$319,C9='Koszty nieponiesione z 2022r.'!$A$323,C9='Koszty nieponiesione z 2022r.'!$A$327), 'Prod. roślinna'!D9,0)</f>
        <v>0</v>
      </c>
      <c r="R9" s="281"/>
      <c r="S9" s="283">
        <f t="shared" si="2"/>
        <v>0</v>
      </c>
    </row>
    <row r="10" spans="1:19" s="34" customFormat="1" ht="14" x14ac:dyDescent="0.3">
      <c r="A10" s="34" t="str">
        <f t="shared" si="0"/>
        <v>A</v>
      </c>
      <c r="B10" s="273">
        <v>3</v>
      </c>
      <c r="C10" s="274"/>
      <c r="D10" s="275"/>
      <c r="E10" s="275"/>
      <c r="F10" s="275"/>
      <c r="G10" s="276">
        <f t="shared" si="3"/>
        <v>0</v>
      </c>
      <c r="H10" s="276">
        <f t="shared" si="4"/>
        <v>0</v>
      </c>
      <c r="I10" s="277"/>
      <c r="J10" s="278" t="e">
        <f>AND(VLOOKUP(C10,'Dane średnie prod rośl.i zwierz'!$K$3:$W$185,6,0),('Prod. zwierzęca towar.'!$B$6&gt;0))</f>
        <v>#N/A</v>
      </c>
      <c r="K10" s="279"/>
      <c r="L10" s="280">
        <f t="shared" si="1"/>
        <v>0</v>
      </c>
      <c r="M10" s="280">
        <f t="shared" si="5"/>
        <v>0</v>
      </c>
      <c r="N10" s="279"/>
      <c r="O10" s="280">
        <f>IF(I10&gt;=70%,VLOOKUP(A10,'Koszty nieponiesione z 2022r.'!$D$3:$E$622,2,0)*D10,0)</f>
        <v>0</v>
      </c>
      <c r="P10" s="280">
        <f t="shared" si="6"/>
        <v>0</v>
      </c>
      <c r="Q10" s="280">
        <f>IF(OR(C10='Koszty nieponiesione z 2022r.'!$A$291,C10='Koszty nieponiesione z 2022r.'!$A$299,C10='Koszty nieponiesione z 2022r.'!$A$303,C10='Koszty nieponiesione z 2022r.'!$A$311,C10='Koszty nieponiesione z 2022r.'!$A$315,C10='Koszty nieponiesione z 2022r.'!$A$319,C10='Koszty nieponiesione z 2022r.'!$A$323,C10='Koszty nieponiesione z 2022r.'!$A$327), 'Prod. roślinna'!D10,0)</f>
        <v>0</v>
      </c>
      <c r="R10" s="281"/>
      <c r="S10" s="283">
        <f t="shared" si="2"/>
        <v>0</v>
      </c>
    </row>
    <row r="11" spans="1:19" s="34" customFormat="1" ht="14" x14ac:dyDescent="0.3">
      <c r="A11" s="34" t="str">
        <f t="shared" si="0"/>
        <v>A</v>
      </c>
      <c r="B11" s="273">
        <v>4</v>
      </c>
      <c r="C11" s="274"/>
      <c r="D11" s="275"/>
      <c r="E11" s="275"/>
      <c r="F11" s="275"/>
      <c r="G11" s="276">
        <f t="shared" si="3"/>
        <v>0</v>
      </c>
      <c r="H11" s="276">
        <f t="shared" si="4"/>
        <v>0</v>
      </c>
      <c r="I11" s="277"/>
      <c r="J11" s="278" t="e">
        <f>AND(VLOOKUP(C11,'Dane średnie prod rośl.i zwierz'!$K$3:$W$185,6,0),('Prod. zwierzęca towar.'!$B$6&gt;0))</f>
        <v>#N/A</v>
      </c>
      <c r="K11" s="279"/>
      <c r="L11" s="280">
        <f t="shared" si="1"/>
        <v>0</v>
      </c>
      <c r="M11" s="280">
        <f t="shared" si="5"/>
        <v>0</v>
      </c>
      <c r="N11" s="279"/>
      <c r="O11" s="280">
        <f>IF(I11&gt;=70%,VLOOKUP(A11,'Koszty nieponiesione z 2022r.'!$D$3:$E$622,2,0)*D11,0)</f>
        <v>0</v>
      </c>
      <c r="P11" s="280">
        <f t="shared" si="6"/>
        <v>0</v>
      </c>
      <c r="Q11" s="280">
        <f>IF(OR(C11='Koszty nieponiesione z 2022r.'!$A$291,C11='Koszty nieponiesione z 2022r.'!$A$299,C11='Koszty nieponiesione z 2022r.'!$A$303,C11='Koszty nieponiesione z 2022r.'!$A$311,C11='Koszty nieponiesione z 2022r.'!$A$315,C11='Koszty nieponiesione z 2022r.'!$A$319,C11='Koszty nieponiesione z 2022r.'!$A$323,C11='Koszty nieponiesione z 2022r.'!$A$327), 'Prod. roślinna'!D11,0)</f>
        <v>0</v>
      </c>
      <c r="R11" s="281"/>
      <c r="S11" s="283">
        <f t="shared" si="2"/>
        <v>0</v>
      </c>
    </row>
    <row r="12" spans="1:19" s="34" customFormat="1" ht="14" x14ac:dyDescent="0.3">
      <c r="A12" s="34" t="str">
        <f t="shared" si="0"/>
        <v>A</v>
      </c>
      <c r="B12" s="273">
        <v>5</v>
      </c>
      <c r="C12" s="274"/>
      <c r="D12" s="275"/>
      <c r="E12" s="275"/>
      <c r="F12" s="275"/>
      <c r="G12" s="276">
        <f t="shared" si="3"/>
        <v>0</v>
      </c>
      <c r="H12" s="276">
        <f t="shared" si="4"/>
        <v>0</v>
      </c>
      <c r="I12" s="277"/>
      <c r="J12" s="278" t="e">
        <f>AND(VLOOKUP(C12,'Dane średnie prod rośl.i zwierz'!$K$3:$W$185,6,0),('Prod. zwierzęca towar.'!$B$6&gt;0))</f>
        <v>#N/A</v>
      </c>
      <c r="K12" s="279"/>
      <c r="L12" s="280">
        <f t="shared" si="1"/>
        <v>0</v>
      </c>
      <c r="M12" s="280">
        <f t="shared" si="5"/>
        <v>0</v>
      </c>
      <c r="N12" s="279"/>
      <c r="O12" s="280">
        <f>IF(I12&gt;=70%,VLOOKUP(A12,'Koszty nieponiesione z 2022r.'!$D$3:$E$622,2,0)*D12,0)</f>
        <v>0</v>
      </c>
      <c r="P12" s="280">
        <f t="shared" si="6"/>
        <v>0</v>
      </c>
      <c r="Q12" s="280">
        <f>IF(OR(C12='Koszty nieponiesione z 2022r.'!$A$291,C12='Koszty nieponiesione z 2022r.'!$A$299,C12='Koszty nieponiesione z 2022r.'!$A$303,C12='Koszty nieponiesione z 2022r.'!$A$311,C12='Koszty nieponiesione z 2022r.'!$A$315,C12='Koszty nieponiesione z 2022r.'!$A$319,C12='Koszty nieponiesione z 2022r.'!$A$323,C12='Koszty nieponiesione z 2022r.'!$A$327), 'Prod. roślinna'!D12,0)</f>
        <v>0</v>
      </c>
      <c r="R12" s="281"/>
      <c r="S12" s="283">
        <f t="shared" si="2"/>
        <v>0</v>
      </c>
    </row>
    <row r="13" spans="1:19" s="34" customFormat="1" ht="14" x14ac:dyDescent="0.3">
      <c r="A13" s="34" t="str">
        <f t="shared" si="0"/>
        <v>A</v>
      </c>
      <c r="B13" s="273">
        <v>6</v>
      </c>
      <c r="C13" s="274"/>
      <c r="D13" s="275"/>
      <c r="E13" s="275"/>
      <c r="F13" s="275"/>
      <c r="G13" s="276">
        <f t="shared" si="3"/>
        <v>0</v>
      </c>
      <c r="H13" s="276">
        <f t="shared" si="4"/>
        <v>0</v>
      </c>
      <c r="I13" s="277"/>
      <c r="J13" s="278" t="e">
        <f>AND(VLOOKUP(C13,'Dane średnie prod rośl.i zwierz'!$K$3:$W$185,6,0),('Prod. zwierzęca towar.'!$B$6&gt;0))</f>
        <v>#N/A</v>
      </c>
      <c r="K13" s="279"/>
      <c r="L13" s="280">
        <f t="shared" si="1"/>
        <v>0</v>
      </c>
      <c r="M13" s="280">
        <f t="shared" si="5"/>
        <v>0</v>
      </c>
      <c r="N13" s="279"/>
      <c r="O13" s="280">
        <f>IF(I13&gt;=70%,VLOOKUP(A13,'Koszty nieponiesione z 2022r.'!$D$3:$E$622,2,0)*D13,0)</f>
        <v>0</v>
      </c>
      <c r="P13" s="280">
        <f t="shared" si="6"/>
        <v>0</v>
      </c>
      <c r="Q13" s="280">
        <f>IF(OR(C13='Koszty nieponiesione z 2022r.'!$A$291,C13='Koszty nieponiesione z 2022r.'!$A$299,C13='Koszty nieponiesione z 2022r.'!$A$303,C13='Koszty nieponiesione z 2022r.'!$A$311,C13='Koszty nieponiesione z 2022r.'!$A$315,C13='Koszty nieponiesione z 2022r.'!$A$319,C13='Koszty nieponiesione z 2022r.'!$A$323,C13='Koszty nieponiesione z 2022r.'!$A$327), 'Prod. roślinna'!D13,0)</f>
        <v>0</v>
      </c>
      <c r="R13" s="281"/>
      <c r="S13" s="283">
        <f t="shared" si="2"/>
        <v>0</v>
      </c>
    </row>
    <row r="14" spans="1:19" s="34" customFormat="1" ht="14" x14ac:dyDescent="0.3">
      <c r="A14" s="34" t="str">
        <f t="shared" si="0"/>
        <v>A</v>
      </c>
      <c r="B14" s="284">
        <v>7</v>
      </c>
      <c r="C14" s="274"/>
      <c r="D14" s="275"/>
      <c r="E14" s="275"/>
      <c r="F14" s="275"/>
      <c r="G14" s="276">
        <f t="shared" si="3"/>
        <v>0</v>
      </c>
      <c r="H14" s="276">
        <f t="shared" si="4"/>
        <v>0</v>
      </c>
      <c r="I14" s="277"/>
      <c r="J14" s="278" t="e">
        <f>AND(VLOOKUP(C14,'Dane średnie prod rośl.i zwierz'!$K$3:$W$185,6,0),('Prod. zwierzęca towar.'!$B$6&gt;0))</f>
        <v>#N/A</v>
      </c>
      <c r="K14" s="279"/>
      <c r="L14" s="280">
        <f t="shared" si="1"/>
        <v>0</v>
      </c>
      <c r="M14" s="280">
        <f t="shared" si="5"/>
        <v>0</v>
      </c>
      <c r="N14" s="279"/>
      <c r="O14" s="280">
        <f>IF(I14&gt;=70%,VLOOKUP(A14,'Koszty nieponiesione z 2022r.'!$D$3:$E$622,2,0)*D14,0)</f>
        <v>0</v>
      </c>
      <c r="P14" s="280">
        <f t="shared" si="6"/>
        <v>0</v>
      </c>
      <c r="Q14" s="280">
        <f>IF(OR(C14='Koszty nieponiesione z 2022r.'!$A$291,C14='Koszty nieponiesione z 2022r.'!$A$299,C14='Koszty nieponiesione z 2022r.'!$A$303,C14='Koszty nieponiesione z 2022r.'!$A$311,C14='Koszty nieponiesione z 2022r.'!$A$315,C14='Koszty nieponiesione z 2022r.'!$A$319,C14='Koszty nieponiesione z 2022r.'!$A$323,C14='Koszty nieponiesione z 2022r.'!$A$327), 'Prod. roślinna'!D14,0)</f>
        <v>0</v>
      </c>
      <c r="R14" s="281"/>
      <c r="S14" s="283">
        <f t="shared" si="2"/>
        <v>0</v>
      </c>
    </row>
    <row r="15" spans="1:19" s="34" customFormat="1" ht="14" x14ac:dyDescent="0.3">
      <c r="A15" s="34" t="str">
        <f t="shared" si="0"/>
        <v>A</v>
      </c>
      <c r="B15" s="285">
        <v>8</v>
      </c>
      <c r="C15" s="274"/>
      <c r="D15" s="275"/>
      <c r="E15" s="275"/>
      <c r="F15" s="275"/>
      <c r="G15" s="276">
        <f t="shared" si="3"/>
        <v>0</v>
      </c>
      <c r="H15" s="276">
        <f t="shared" si="4"/>
        <v>0</v>
      </c>
      <c r="I15" s="277"/>
      <c r="J15" s="278" t="e">
        <f>AND(VLOOKUP(C15,'Dane średnie prod rośl.i zwierz'!$K$3:$W$185,6,0),('Prod. zwierzęca towar.'!$B$6&gt;0))</f>
        <v>#N/A</v>
      </c>
      <c r="K15" s="279"/>
      <c r="L15" s="280">
        <f t="shared" si="1"/>
        <v>0</v>
      </c>
      <c r="M15" s="280">
        <f t="shared" si="5"/>
        <v>0</v>
      </c>
      <c r="N15" s="279"/>
      <c r="O15" s="280">
        <f>IF(I15&gt;=70%,VLOOKUP(A15,'Koszty nieponiesione z 2022r.'!$D$3:$E$622,2,0)*D15,0)</f>
        <v>0</v>
      </c>
      <c r="P15" s="280">
        <f t="shared" si="6"/>
        <v>0</v>
      </c>
      <c r="Q15" s="280">
        <f>IF(OR(C15='Koszty nieponiesione z 2022r.'!$A$291,C15='Koszty nieponiesione z 2022r.'!$A$299,C15='Koszty nieponiesione z 2022r.'!$A$303,C15='Koszty nieponiesione z 2022r.'!$A$311,C15='Koszty nieponiesione z 2022r.'!$A$315,C15='Koszty nieponiesione z 2022r.'!$A$319,C15='Koszty nieponiesione z 2022r.'!$A$323,C15='Koszty nieponiesione z 2022r.'!$A$327), 'Prod. roślinna'!D15,0)</f>
        <v>0</v>
      </c>
      <c r="R15" s="281"/>
      <c r="S15" s="283">
        <f t="shared" si="2"/>
        <v>0</v>
      </c>
    </row>
    <row r="16" spans="1:19" s="34" customFormat="1" ht="14" x14ac:dyDescent="0.3">
      <c r="A16" s="34" t="str">
        <f t="shared" si="0"/>
        <v>A</v>
      </c>
      <c r="B16" s="285">
        <v>9</v>
      </c>
      <c r="C16" s="274"/>
      <c r="D16" s="275"/>
      <c r="E16" s="275"/>
      <c r="F16" s="275"/>
      <c r="G16" s="276">
        <f t="shared" si="3"/>
        <v>0</v>
      </c>
      <c r="H16" s="276">
        <f t="shared" si="4"/>
        <v>0</v>
      </c>
      <c r="I16" s="277"/>
      <c r="J16" s="278" t="e">
        <f>AND(VLOOKUP(C16,'Dane średnie prod rośl.i zwierz'!$K$3:$W$185,6,0),('Prod. zwierzęca towar.'!$B$6&gt;0))</f>
        <v>#N/A</v>
      </c>
      <c r="K16" s="279"/>
      <c r="L16" s="280">
        <f t="shared" si="1"/>
        <v>0</v>
      </c>
      <c r="M16" s="280">
        <f t="shared" si="5"/>
        <v>0</v>
      </c>
      <c r="N16" s="279"/>
      <c r="O16" s="280">
        <f>IF(I16&gt;=70%,VLOOKUP(A16,'Koszty nieponiesione z 2022r.'!$D$3:$E$622,2,0)*D16,0)</f>
        <v>0</v>
      </c>
      <c r="P16" s="280">
        <f t="shared" si="6"/>
        <v>0</v>
      </c>
      <c r="Q16" s="280">
        <f>IF(OR(C16='Koszty nieponiesione z 2022r.'!$A$291,C16='Koszty nieponiesione z 2022r.'!$A$299,C16='Koszty nieponiesione z 2022r.'!$A$303,C16='Koszty nieponiesione z 2022r.'!$A$311,C16='Koszty nieponiesione z 2022r.'!$A$315,C16='Koszty nieponiesione z 2022r.'!$A$319,C16='Koszty nieponiesione z 2022r.'!$A$323,C16='Koszty nieponiesione z 2022r.'!$A$327), 'Prod. roślinna'!D16,0)</f>
        <v>0</v>
      </c>
      <c r="R16" s="281"/>
      <c r="S16" s="283">
        <f t="shared" si="2"/>
        <v>0</v>
      </c>
    </row>
    <row r="17" spans="1:19" s="34" customFormat="1" ht="14" x14ac:dyDescent="0.3">
      <c r="A17" s="34" t="str">
        <f t="shared" si="0"/>
        <v>A</v>
      </c>
      <c r="B17" s="286">
        <v>10</v>
      </c>
      <c r="C17" s="274"/>
      <c r="D17" s="275"/>
      <c r="E17" s="275"/>
      <c r="F17" s="275"/>
      <c r="G17" s="276">
        <f t="shared" si="3"/>
        <v>0</v>
      </c>
      <c r="H17" s="276">
        <f t="shared" si="4"/>
        <v>0</v>
      </c>
      <c r="I17" s="277"/>
      <c r="J17" s="278" t="e">
        <f>AND(VLOOKUP(C17,'Dane średnie prod rośl.i zwierz'!$K$3:$W$185,6,0),('Prod. zwierzęca towar.'!$B$6&gt;0))</f>
        <v>#N/A</v>
      </c>
      <c r="K17" s="279"/>
      <c r="L17" s="280">
        <f t="shared" si="1"/>
        <v>0</v>
      </c>
      <c r="M17" s="280">
        <f t="shared" si="5"/>
        <v>0</v>
      </c>
      <c r="N17" s="279"/>
      <c r="O17" s="280">
        <f>IF(I17&gt;=70%,VLOOKUP(A17,'Koszty nieponiesione z 2022r.'!$D$3:$E$622,2,0)*D17,0)</f>
        <v>0</v>
      </c>
      <c r="P17" s="280">
        <f t="shared" si="6"/>
        <v>0</v>
      </c>
      <c r="Q17" s="280">
        <f>IF(OR(C17='Koszty nieponiesione z 2022r.'!$A$291,C17='Koszty nieponiesione z 2022r.'!$A$299,C17='Koszty nieponiesione z 2022r.'!$A$303,C17='Koszty nieponiesione z 2022r.'!$A$311,C17='Koszty nieponiesione z 2022r.'!$A$315,C17='Koszty nieponiesione z 2022r.'!$A$319,C17='Koszty nieponiesione z 2022r.'!$A$323,C17='Koszty nieponiesione z 2022r.'!$A$327), 'Prod. roślinna'!D17,0)</f>
        <v>0</v>
      </c>
      <c r="R17" s="281"/>
      <c r="S17" s="283">
        <f t="shared" si="2"/>
        <v>0</v>
      </c>
    </row>
    <row r="18" spans="1:19" s="34" customFormat="1" ht="14" x14ac:dyDescent="0.3">
      <c r="A18" s="34" t="str">
        <f t="shared" si="0"/>
        <v>A</v>
      </c>
      <c r="B18" s="286">
        <v>11</v>
      </c>
      <c r="C18" s="274"/>
      <c r="D18" s="275"/>
      <c r="E18" s="275"/>
      <c r="F18" s="275"/>
      <c r="G18" s="276">
        <f t="shared" si="3"/>
        <v>0</v>
      </c>
      <c r="H18" s="276">
        <f t="shared" si="4"/>
        <v>0</v>
      </c>
      <c r="I18" s="277"/>
      <c r="J18" s="278" t="e">
        <f>AND(VLOOKUP(C18,'Dane średnie prod rośl.i zwierz'!$K$3:$W$185,6,0),('Prod. zwierzęca towar.'!$B$6&gt;0))</f>
        <v>#N/A</v>
      </c>
      <c r="K18" s="279"/>
      <c r="L18" s="280">
        <f t="shared" si="1"/>
        <v>0</v>
      </c>
      <c r="M18" s="280">
        <f t="shared" si="5"/>
        <v>0</v>
      </c>
      <c r="N18" s="279"/>
      <c r="O18" s="280">
        <f>IF(I18&gt;=70%,VLOOKUP(A18,'Koszty nieponiesione z 2022r.'!$D$3:$E$622,2,0)*D18,0)</f>
        <v>0</v>
      </c>
      <c r="P18" s="280">
        <f t="shared" si="6"/>
        <v>0</v>
      </c>
      <c r="Q18" s="280">
        <f>IF(OR(C18='Koszty nieponiesione z 2022r.'!$A$291,C18='Koszty nieponiesione z 2022r.'!$A$299,C18='Koszty nieponiesione z 2022r.'!$A$303,C18='Koszty nieponiesione z 2022r.'!$A$311,C18='Koszty nieponiesione z 2022r.'!$A$315,C18='Koszty nieponiesione z 2022r.'!$A$319,C18='Koszty nieponiesione z 2022r.'!$A$323,C18='Koszty nieponiesione z 2022r.'!$A$327), 'Prod. roślinna'!D18,0)</f>
        <v>0</v>
      </c>
      <c r="R18" s="281"/>
      <c r="S18" s="283">
        <f t="shared" si="2"/>
        <v>0</v>
      </c>
    </row>
    <row r="19" spans="1:19" s="34" customFormat="1" ht="14" x14ac:dyDescent="0.3">
      <c r="A19" s="34" t="str">
        <f t="shared" si="0"/>
        <v>A</v>
      </c>
      <c r="B19" s="286">
        <v>12</v>
      </c>
      <c r="C19" s="274"/>
      <c r="D19" s="275"/>
      <c r="E19" s="275"/>
      <c r="F19" s="275"/>
      <c r="G19" s="276">
        <f t="shared" si="3"/>
        <v>0</v>
      </c>
      <c r="H19" s="276">
        <f t="shared" si="4"/>
        <v>0</v>
      </c>
      <c r="I19" s="277"/>
      <c r="J19" s="278" t="e">
        <f>AND(VLOOKUP(C19,'Dane średnie prod rośl.i zwierz'!$K$3:$W$185,6,0),('Prod. zwierzęca towar.'!$B$6&gt;0))</f>
        <v>#N/A</v>
      </c>
      <c r="K19" s="279"/>
      <c r="L19" s="280">
        <f t="shared" si="1"/>
        <v>0</v>
      </c>
      <c r="M19" s="280">
        <f t="shared" si="5"/>
        <v>0</v>
      </c>
      <c r="N19" s="279"/>
      <c r="O19" s="280">
        <f>IF(I19&gt;=70%,VLOOKUP(A19,'Koszty nieponiesione z 2022r.'!$D$3:$E$622,2,0)*D19,0)</f>
        <v>0</v>
      </c>
      <c r="P19" s="280">
        <f t="shared" si="6"/>
        <v>0</v>
      </c>
      <c r="Q19" s="280">
        <f>IF(OR(C19='Koszty nieponiesione z 2022r.'!$A$291,C19='Koszty nieponiesione z 2022r.'!$A$299,C19='Koszty nieponiesione z 2022r.'!$A$303,C19='Koszty nieponiesione z 2022r.'!$A$311,C19='Koszty nieponiesione z 2022r.'!$A$315,C19='Koszty nieponiesione z 2022r.'!$A$319,C19='Koszty nieponiesione z 2022r.'!$A$323,C19='Koszty nieponiesione z 2022r.'!$A$327), 'Prod. roślinna'!D19,0)</f>
        <v>0</v>
      </c>
      <c r="R19" s="281"/>
      <c r="S19" s="283">
        <f t="shared" si="2"/>
        <v>0</v>
      </c>
    </row>
    <row r="20" spans="1:19" s="34" customFormat="1" ht="14" x14ac:dyDescent="0.3">
      <c r="A20" s="34" t="str">
        <f t="shared" si="0"/>
        <v>A</v>
      </c>
      <c r="B20" s="286">
        <v>13</v>
      </c>
      <c r="C20" s="274"/>
      <c r="D20" s="275"/>
      <c r="E20" s="275"/>
      <c r="F20" s="275"/>
      <c r="G20" s="276">
        <f t="shared" si="3"/>
        <v>0</v>
      </c>
      <c r="H20" s="276">
        <f t="shared" si="4"/>
        <v>0</v>
      </c>
      <c r="I20" s="277"/>
      <c r="J20" s="278" t="e">
        <f>AND(VLOOKUP(C20,'Dane średnie prod rośl.i zwierz'!$K$3:$W$185,6,0),('Prod. zwierzęca towar.'!$B$6&gt;0))</f>
        <v>#N/A</v>
      </c>
      <c r="K20" s="279"/>
      <c r="L20" s="280">
        <f t="shared" si="1"/>
        <v>0</v>
      </c>
      <c r="M20" s="280">
        <f t="shared" si="5"/>
        <v>0</v>
      </c>
      <c r="N20" s="279"/>
      <c r="O20" s="280">
        <f>IF(I20&gt;=70%,VLOOKUP(A20,'Koszty nieponiesione z 2022r.'!$D$3:$E$622,2,0)*D20,0)</f>
        <v>0</v>
      </c>
      <c r="P20" s="280">
        <f t="shared" si="6"/>
        <v>0</v>
      </c>
      <c r="Q20" s="280">
        <f>IF(OR(C20='Koszty nieponiesione z 2022r.'!$A$291,C20='Koszty nieponiesione z 2022r.'!$A$299,C20='Koszty nieponiesione z 2022r.'!$A$303,C20='Koszty nieponiesione z 2022r.'!$A$311,C20='Koszty nieponiesione z 2022r.'!$A$315,C20='Koszty nieponiesione z 2022r.'!$A$319,C20='Koszty nieponiesione z 2022r.'!$A$323,C20='Koszty nieponiesione z 2022r.'!$A$327), 'Prod. roślinna'!D20,0)</f>
        <v>0</v>
      </c>
      <c r="R20" s="281"/>
      <c r="S20" s="283">
        <f t="shared" si="2"/>
        <v>0</v>
      </c>
    </row>
    <row r="21" spans="1:19" s="34" customFormat="1" ht="14" x14ac:dyDescent="0.3">
      <c r="A21" s="34" t="str">
        <f t="shared" si="0"/>
        <v>A</v>
      </c>
      <c r="B21" s="286">
        <v>14</v>
      </c>
      <c r="C21" s="274"/>
      <c r="D21" s="275"/>
      <c r="E21" s="275"/>
      <c r="F21" s="275"/>
      <c r="G21" s="276">
        <f t="shared" si="3"/>
        <v>0</v>
      </c>
      <c r="H21" s="276">
        <f t="shared" si="4"/>
        <v>0</v>
      </c>
      <c r="I21" s="277"/>
      <c r="J21" s="278" t="e">
        <f>AND(VLOOKUP(C21,'Dane średnie prod rośl.i zwierz'!$K$3:$W$185,6,0),('Prod. zwierzęca towar.'!$B$6&gt;0))</f>
        <v>#N/A</v>
      </c>
      <c r="K21" s="279"/>
      <c r="L21" s="280">
        <f t="shared" si="1"/>
        <v>0</v>
      </c>
      <c r="M21" s="280">
        <f t="shared" si="5"/>
        <v>0</v>
      </c>
      <c r="N21" s="279"/>
      <c r="O21" s="280">
        <f>IF(I21&gt;=70%,VLOOKUP(A21,'Koszty nieponiesione z 2022r.'!$D$3:$E$622,2,0)*D21,0)</f>
        <v>0</v>
      </c>
      <c r="P21" s="280">
        <f t="shared" si="6"/>
        <v>0</v>
      </c>
      <c r="Q21" s="280">
        <f>IF(OR(C21='Koszty nieponiesione z 2022r.'!$A$291,C21='Koszty nieponiesione z 2022r.'!$A$299,C21='Koszty nieponiesione z 2022r.'!$A$303,C21='Koszty nieponiesione z 2022r.'!$A$311,C21='Koszty nieponiesione z 2022r.'!$A$315,C21='Koszty nieponiesione z 2022r.'!$A$319,C21='Koszty nieponiesione z 2022r.'!$A$323,C21='Koszty nieponiesione z 2022r.'!$A$327), 'Prod. roślinna'!D21,0)</f>
        <v>0</v>
      </c>
      <c r="R21" s="281"/>
      <c r="S21" s="283">
        <f t="shared" si="2"/>
        <v>0</v>
      </c>
    </row>
    <row r="22" spans="1:19" s="34" customFormat="1" ht="14" x14ac:dyDescent="0.3">
      <c r="A22" s="34" t="str">
        <f t="shared" si="0"/>
        <v>A</v>
      </c>
      <c r="B22" s="286">
        <v>15</v>
      </c>
      <c r="C22" s="274"/>
      <c r="D22" s="275"/>
      <c r="E22" s="275"/>
      <c r="F22" s="275"/>
      <c r="G22" s="276">
        <f t="shared" si="3"/>
        <v>0</v>
      </c>
      <c r="H22" s="276">
        <f t="shared" si="4"/>
        <v>0</v>
      </c>
      <c r="I22" s="277"/>
      <c r="J22" s="278" t="e">
        <f>AND(VLOOKUP(C22,'Dane średnie prod rośl.i zwierz'!$K$3:$W$185,6,0),('Prod. zwierzęca towar.'!$B$6&gt;0))</f>
        <v>#N/A</v>
      </c>
      <c r="K22" s="279"/>
      <c r="L22" s="280">
        <f t="shared" si="1"/>
        <v>0</v>
      </c>
      <c r="M22" s="280">
        <f t="shared" si="5"/>
        <v>0</v>
      </c>
      <c r="N22" s="279"/>
      <c r="O22" s="280">
        <f>IF(I22&gt;=70%,VLOOKUP(A22,'Koszty nieponiesione z 2022r.'!$D$3:$E$622,2,0)*D22,0)</f>
        <v>0</v>
      </c>
      <c r="P22" s="280">
        <f t="shared" si="6"/>
        <v>0</v>
      </c>
      <c r="Q22" s="280">
        <f>IF(OR(C22='Koszty nieponiesione z 2022r.'!$A$291,C22='Koszty nieponiesione z 2022r.'!$A$299,C22='Koszty nieponiesione z 2022r.'!$A$303,C22='Koszty nieponiesione z 2022r.'!$A$311,C22='Koszty nieponiesione z 2022r.'!$A$315,C22='Koszty nieponiesione z 2022r.'!$A$319,C22='Koszty nieponiesione z 2022r.'!$A$323,C22='Koszty nieponiesione z 2022r.'!$A$327), 'Prod. roślinna'!D22,0)</f>
        <v>0</v>
      </c>
      <c r="R22" s="281"/>
      <c r="S22" s="283">
        <f t="shared" si="2"/>
        <v>0</v>
      </c>
    </row>
    <row r="23" spans="1:19" s="34" customFormat="1" ht="14" x14ac:dyDescent="0.3">
      <c r="A23" s="34" t="str">
        <f t="shared" si="0"/>
        <v>A</v>
      </c>
      <c r="B23" s="286">
        <v>16</v>
      </c>
      <c r="C23" s="274"/>
      <c r="D23" s="275"/>
      <c r="E23" s="275"/>
      <c r="F23" s="275"/>
      <c r="G23" s="276">
        <f t="shared" si="3"/>
        <v>0</v>
      </c>
      <c r="H23" s="276">
        <f t="shared" si="4"/>
        <v>0</v>
      </c>
      <c r="I23" s="277"/>
      <c r="J23" s="278" t="e">
        <f>AND(VLOOKUP(C23,'Dane średnie prod rośl.i zwierz'!$K$3:$W$185,6,0),('Prod. zwierzęca towar.'!$B$6&gt;0))</f>
        <v>#N/A</v>
      </c>
      <c r="K23" s="279"/>
      <c r="L23" s="280">
        <f t="shared" si="1"/>
        <v>0</v>
      </c>
      <c r="M23" s="280">
        <f t="shared" si="5"/>
        <v>0</v>
      </c>
      <c r="N23" s="279"/>
      <c r="O23" s="280">
        <f>IF(I23&gt;=70%,VLOOKUP(A23,'Koszty nieponiesione z 2022r.'!$D$3:$E$622,2,0)*D23,0)</f>
        <v>0</v>
      </c>
      <c r="P23" s="280">
        <f t="shared" si="6"/>
        <v>0</v>
      </c>
      <c r="Q23" s="280">
        <f>IF(OR(C23='Koszty nieponiesione z 2022r.'!$A$291,C23='Koszty nieponiesione z 2022r.'!$A$299,C23='Koszty nieponiesione z 2022r.'!$A$303,C23='Koszty nieponiesione z 2022r.'!$A$311,C23='Koszty nieponiesione z 2022r.'!$A$315,C23='Koszty nieponiesione z 2022r.'!$A$319,C23='Koszty nieponiesione z 2022r.'!$A$323,C23='Koszty nieponiesione z 2022r.'!$A$327), 'Prod. roślinna'!D23,0)</f>
        <v>0</v>
      </c>
      <c r="R23" s="281"/>
      <c r="S23" s="283">
        <f t="shared" si="2"/>
        <v>0</v>
      </c>
    </row>
    <row r="24" spans="1:19" s="34" customFormat="1" ht="14" x14ac:dyDescent="0.3">
      <c r="A24" s="34" t="str">
        <f t="shared" si="0"/>
        <v>A</v>
      </c>
      <c r="B24" s="286">
        <v>17</v>
      </c>
      <c r="C24" s="274"/>
      <c r="D24" s="275"/>
      <c r="E24" s="275"/>
      <c r="F24" s="275"/>
      <c r="G24" s="276">
        <f t="shared" si="3"/>
        <v>0</v>
      </c>
      <c r="H24" s="276">
        <f t="shared" si="4"/>
        <v>0</v>
      </c>
      <c r="I24" s="277"/>
      <c r="J24" s="278" t="e">
        <f>AND(VLOOKUP(C24,'Dane średnie prod rośl.i zwierz'!$K$3:$W$185,6,0),('Prod. zwierzęca towar.'!$B$6&gt;0))</f>
        <v>#N/A</v>
      </c>
      <c r="K24" s="279"/>
      <c r="L24" s="280">
        <f t="shared" si="1"/>
        <v>0</v>
      </c>
      <c r="M24" s="280">
        <f t="shared" si="5"/>
        <v>0</v>
      </c>
      <c r="N24" s="279"/>
      <c r="O24" s="280">
        <f>IF(I24&gt;=70%,VLOOKUP(A24,'Koszty nieponiesione z 2022r.'!$D$3:$E$622,2,0)*D24,0)</f>
        <v>0</v>
      </c>
      <c r="P24" s="280">
        <f t="shared" si="6"/>
        <v>0</v>
      </c>
      <c r="Q24" s="280">
        <f>IF(OR(C24='Koszty nieponiesione z 2022r.'!$A$291,C24='Koszty nieponiesione z 2022r.'!$A$299,C24='Koszty nieponiesione z 2022r.'!$A$303,C24='Koszty nieponiesione z 2022r.'!$A$311,C24='Koszty nieponiesione z 2022r.'!$A$315,C24='Koszty nieponiesione z 2022r.'!$A$319,C24='Koszty nieponiesione z 2022r.'!$A$323,C24='Koszty nieponiesione z 2022r.'!$A$327), 'Prod. roślinna'!D24,0)</f>
        <v>0</v>
      </c>
      <c r="R24" s="281"/>
      <c r="S24" s="283">
        <f t="shared" si="2"/>
        <v>0</v>
      </c>
    </row>
    <row r="25" spans="1:19" s="34" customFormat="1" ht="14" x14ac:dyDescent="0.3">
      <c r="A25" s="34" t="str">
        <f t="shared" si="0"/>
        <v>A</v>
      </c>
      <c r="B25" s="286">
        <v>18</v>
      </c>
      <c r="C25" s="274"/>
      <c r="D25" s="275"/>
      <c r="E25" s="275"/>
      <c r="F25" s="275"/>
      <c r="G25" s="276">
        <f t="shared" si="3"/>
        <v>0</v>
      </c>
      <c r="H25" s="276">
        <f t="shared" si="4"/>
        <v>0</v>
      </c>
      <c r="I25" s="277"/>
      <c r="J25" s="278" t="e">
        <f>AND(VLOOKUP(C25,'Dane średnie prod rośl.i zwierz'!$K$3:$W$185,6,0),('Prod. zwierzęca towar.'!$B$6&gt;0))</f>
        <v>#N/A</v>
      </c>
      <c r="K25" s="279"/>
      <c r="L25" s="280">
        <f t="shared" si="1"/>
        <v>0</v>
      </c>
      <c r="M25" s="280">
        <f t="shared" si="5"/>
        <v>0</v>
      </c>
      <c r="N25" s="279"/>
      <c r="O25" s="280">
        <f>IF(I25&gt;=70%,VLOOKUP(A25,'Koszty nieponiesione z 2022r.'!$D$3:$E$622,2,0)*D25,0)</f>
        <v>0</v>
      </c>
      <c r="P25" s="280">
        <f t="shared" si="6"/>
        <v>0</v>
      </c>
      <c r="Q25" s="280">
        <f>IF(OR(C25='Koszty nieponiesione z 2022r.'!$A$291,C25='Koszty nieponiesione z 2022r.'!$A$299,C25='Koszty nieponiesione z 2022r.'!$A$303,C25='Koszty nieponiesione z 2022r.'!$A$311,C25='Koszty nieponiesione z 2022r.'!$A$315,C25='Koszty nieponiesione z 2022r.'!$A$319,C25='Koszty nieponiesione z 2022r.'!$A$323,C25='Koszty nieponiesione z 2022r.'!$A$327), 'Prod. roślinna'!D25,0)</f>
        <v>0</v>
      </c>
      <c r="R25" s="281"/>
      <c r="S25" s="283">
        <f t="shared" si="2"/>
        <v>0</v>
      </c>
    </row>
    <row r="26" spans="1:19" s="34" customFormat="1" ht="14" x14ac:dyDescent="0.3">
      <c r="A26" s="34" t="str">
        <f t="shared" si="0"/>
        <v>A</v>
      </c>
      <c r="B26" s="286">
        <v>19</v>
      </c>
      <c r="C26" s="274"/>
      <c r="D26" s="275"/>
      <c r="E26" s="275"/>
      <c r="F26" s="275"/>
      <c r="G26" s="276">
        <f t="shared" si="3"/>
        <v>0</v>
      </c>
      <c r="H26" s="276">
        <f t="shared" si="4"/>
        <v>0</v>
      </c>
      <c r="I26" s="277"/>
      <c r="J26" s="278" t="e">
        <f>AND(VLOOKUP(C26,'Dane średnie prod rośl.i zwierz'!$K$3:$W$185,6,0),('Prod. zwierzęca towar.'!$B$6&gt;0))</f>
        <v>#N/A</v>
      </c>
      <c r="K26" s="279"/>
      <c r="L26" s="280">
        <f t="shared" si="1"/>
        <v>0</v>
      </c>
      <c r="M26" s="280">
        <f t="shared" si="5"/>
        <v>0</v>
      </c>
      <c r="N26" s="279"/>
      <c r="O26" s="280">
        <f>IF(I26&gt;=70%,VLOOKUP(A26,'Koszty nieponiesione z 2022r.'!$D$3:$E$622,2,0)*D26,0)</f>
        <v>0</v>
      </c>
      <c r="P26" s="280">
        <f t="shared" si="6"/>
        <v>0</v>
      </c>
      <c r="Q26" s="280">
        <f>IF(OR(C26='Koszty nieponiesione z 2022r.'!$A$291,C26='Koszty nieponiesione z 2022r.'!$A$299,C26='Koszty nieponiesione z 2022r.'!$A$303,C26='Koszty nieponiesione z 2022r.'!$A$311,C26='Koszty nieponiesione z 2022r.'!$A$315,C26='Koszty nieponiesione z 2022r.'!$A$319,C26='Koszty nieponiesione z 2022r.'!$A$323,C26='Koszty nieponiesione z 2022r.'!$A$327), 'Prod. roślinna'!D26,0)</f>
        <v>0</v>
      </c>
      <c r="R26" s="281"/>
      <c r="S26" s="283">
        <f t="shared" si="2"/>
        <v>0</v>
      </c>
    </row>
    <row r="27" spans="1:19" s="34" customFormat="1" ht="14" x14ac:dyDescent="0.3">
      <c r="A27" s="34" t="str">
        <f t="shared" si="0"/>
        <v>A</v>
      </c>
      <c r="B27" s="286">
        <v>20</v>
      </c>
      <c r="C27" s="274"/>
      <c r="D27" s="275"/>
      <c r="E27" s="275"/>
      <c r="F27" s="275"/>
      <c r="G27" s="276">
        <f t="shared" si="3"/>
        <v>0</v>
      </c>
      <c r="H27" s="276">
        <f t="shared" si="4"/>
        <v>0</v>
      </c>
      <c r="I27" s="277"/>
      <c r="J27" s="278" t="e">
        <f>AND(VLOOKUP(C27,'Dane średnie prod rośl.i zwierz'!$K$3:$W$185,6,0),('Prod. zwierzęca towar.'!$B$6&gt;0))</f>
        <v>#N/A</v>
      </c>
      <c r="K27" s="279"/>
      <c r="L27" s="280">
        <f t="shared" si="1"/>
        <v>0</v>
      </c>
      <c r="M27" s="280">
        <f t="shared" si="5"/>
        <v>0</v>
      </c>
      <c r="N27" s="279"/>
      <c r="O27" s="280">
        <f>IF(I27&gt;=70%,VLOOKUP(A27,'Koszty nieponiesione z 2022r.'!$D$3:$E$622,2,0)*D27,0)</f>
        <v>0</v>
      </c>
      <c r="P27" s="280">
        <f t="shared" si="6"/>
        <v>0</v>
      </c>
      <c r="Q27" s="280">
        <f>IF(OR(C27='Koszty nieponiesione z 2022r.'!$A$291,C27='Koszty nieponiesione z 2022r.'!$A$299,C27='Koszty nieponiesione z 2022r.'!$A$303,C27='Koszty nieponiesione z 2022r.'!$A$311,C27='Koszty nieponiesione z 2022r.'!$A$315,C27='Koszty nieponiesione z 2022r.'!$A$319,C27='Koszty nieponiesione z 2022r.'!$A$323,C27='Koszty nieponiesione z 2022r.'!$A$327), 'Prod. roślinna'!D27,0)</f>
        <v>0</v>
      </c>
      <c r="R27" s="281"/>
      <c r="S27" s="283">
        <f t="shared" si="2"/>
        <v>0</v>
      </c>
    </row>
    <row r="28" spans="1:19" s="34" customFormat="1" ht="14" x14ac:dyDescent="0.3">
      <c r="A28" s="34" t="str">
        <f t="shared" si="0"/>
        <v>A</v>
      </c>
      <c r="B28" s="286">
        <v>21</v>
      </c>
      <c r="C28" s="274"/>
      <c r="D28" s="275"/>
      <c r="E28" s="275"/>
      <c r="F28" s="275"/>
      <c r="G28" s="276">
        <f t="shared" si="3"/>
        <v>0</v>
      </c>
      <c r="H28" s="276">
        <f t="shared" si="4"/>
        <v>0</v>
      </c>
      <c r="I28" s="277"/>
      <c r="J28" s="278" t="e">
        <f>AND(VLOOKUP(C28,'Dane średnie prod rośl.i zwierz'!$K$3:$W$185,6,0),('Prod. zwierzęca towar.'!$B$6&gt;0))</f>
        <v>#N/A</v>
      </c>
      <c r="K28" s="279"/>
      <c r="L28" s="280">
        <f t="shared" si="1"/>
        <v>0</v>
      </c>
      <c r="M28" s="280">
        <f t="shared" si="5"/>
        <v>0</v>
      </c>
      <c r="N28" s="279"/>
      <c r="O28" s="280">
        <f>IF(I28&gt;=70%,VLOOKUP(A28,'Koszty nieponiesione z 2022r.'!$D$3:$E$622,2,0)*D28,0)</f>
        <v>0</v>
      </c>
      <c r="P28" s="280">
        <f t="shared" si="6"/>
        <v>0</v>
      </c>
      <c r="Q28" s="280">
        <f>IF(OR(C28='Koszty nieponiesione z 2022r.'!$A$291,C28='Koszty nieponiesione z 2022r.'!$A$299,C28='Koszty nieponiesione z 2022r.'!$A$303,C28='Koszty nieponiesione z 2022r.'!$A$311,C28='Koszty nieponiesione z 2022r.'!$A$315,C28='Koszty nieponiesione z 2022r.'!$A$319,C28='Koszty nieponiesione z 2022r.'!$A$323,C28='Koszty nieponiesione z 2022r.'!$A$327), 'Prod. roślinna'!D28,0)</f>
        <v>0</v>
      </c>
      <c r="R28" s="281"/>
      <c r="S28" s="283">
        <f t="shared" si="2"/>
        <v>0</v>
      </c>
    </row>
    <row r="29" spans="1:19" s="34" customFormat="1" ht="14" x14ac:dyDescent="0.3">
      <c r="A29" s="34" t="str">
        <f t="shared" si="0"/>
        <v>A</v>
      </c>
      <c r="B29" s="286">
        <v>22</v>
      </c>
      <c r="C29" s="274"/>
      <c r="D29" s="275"/>
      <c r="E29" s="275"/>
      <c r="F29" s="275"/>
      <c r="G29" s="276">
        <f t="shared" si="3"/>
        <v>0</v>
      </c>
      <c r="H29" s="276">
        <f t="shared" si="4"/>
        <v>0</v>
      </c>
      <c r="I29" s="277"/>
      <c r="J29" s="278" t="e">
        <f>AND(VLOOKUP(C29,'Dane średnie prod rośl.i zwierz'!$K$3:$W$185,6,0),('Prod. zwierzęca towar.'!$B$6&gt;0))</f>
        <v>#N/A</v>
      </c>
      <c r="K29" s="279"/>
      <c r="L29" s="280">
        <f t="shared" si="1"/>
        <v>0</v>
      </c>
      <c r="M29" s="280">
        <f t="shared" si="5"/>
        <v>0</v>
      </c>
      <c r="N29" s="279"/>
      <c r="O29" s="280">
        <f>IF(I29&gt;=70%,VLOOKUP(A29,'Koszty nieponiesione z 2022r.'!$D$3:$E$622,2,0)*D29,0)</f>
        <v>0</v>
      </c>
      <c r="P29" s="280">
        <f t="shared" si="6"/>
        <v>0</v>
      </c>
      <c r="Q29" s="280">
        <f>IF(OR(C29='Koszty nieponiesione z 2022r.'!$A$291,C29='Koszty nieponiesione z 2022r.'!$A$299,C29='Koszty nieponiesione z 2022r.'!$A$303,C29='Koszty nieponiesione z 2022r.'!$A$311,C29='Koszty nieponiesione z 2022r.'!$A$315,C29='Koszty nieponiesione z 2022r.'!$A$319,C29='Koszty nieponiesione z 2022r.'!$A$323,C29='Koszty nieponiesione z 2022r.'!$A$327), 'Prod. roślinna'!D29,0)</f>
        <v>0</v>
      </c>
      <c r="R29" s="281"/>
      <c r="S29" s="283">
        <f t="shared" si="2"/>
        <v>0</v>
      </c>
    </row>
    <row r="30" spans="1:19" s="34" customFormat="1" ht="14" x14ac:dyDescent="0.3">
      <c r="A30" s="34" t="str">
        <f t="shared" si="0"/>
        <v>A</v>
      </c>
      <c r="B30" s="286">
        <v>23</v>
      </c>
      <c r="C30" s="274"/>
      <c r="D30" s="275"/>
      <c r="E30" s="275"/>
      <c r="F30" s="275"/>
      <c r="G30" s="276">
        <f t="shared" si="3"/>
        <v>0</v>
      </c>
      <c r="H30" s="276">
        <f t="shared" si="4"/>
        <v>0</v>
      </c>
      <c r="I30" s="277"/>
      <c r="J30" s="278" t="e">
        <f>AND(VLOOKUP(C30,'Dane średnie prod rośl.i zwierz'!$K$3:$W$185,6,0),('Prod. zwierzęca towar.'!$B$6&gt;0))</f>
        <v>#N/A</v>
      </c>
      <c r="K30" s="279"/>
      <c r="L30" s="280">
        <f t="shared" si="1"/>
        <v>0</v>
      </c>
      <c r="M30" s="280">
        <f t="shared" si="5"/>
        <v>0</v>
      </c>
      <c r="N30" s="279"/>
      <c r="O30" s="280">
        <f>IF(I30&gt;=70%,VLOOKUP(A30,'Koszty nieponiesione z 2022r.'!$D$3:$E$622,2,0)*D30,0)</f>
        <v>0</v>
      </c>
      <c r="P30" s="280">
        <f t="shared" si="6"/>
        <v>0</v>
      </c>
      <c r="Q30" s="280">
        <f>IF(OR(C30='Koszty nieponiesione z 2022r.'!$A$291,C30='Koszty nieponiesione z 2022r.'!$A$299,C30='Koszty nieponiesione z 2022r.'!$A$303,C30='Koszty nieponiesione z 2022r.'!$A$311,C30='Koszty nieponiesione z 2022r.'!$A$315,C30='Koszty nieponiesione z 2022r.'!$A$319,C30='Koszty nieponiesione z 2022r.'!$A$323,C30='Koszty nieponiesione z 2022r.'!$A$327), 'Prod. roślinna'!D30,0)</f>
        <v>0</v>
      </c>
      <c r="R30" s="281"/>
      <c r="S30" s="283">
        <f t="shared" si="2"/>
        <v>0</v>
      </c>
    </row>
    <row r="31" spans="1:19" s="34" customFormat="1" ht="14" x14ac:dyDescent="0.3">
      <c r="A31" s="34" t="str">
        <f t="shared" si="0"/>
        <v>A</v>
      </c>
      <c r="B31" s="286">
        <v>24</v>
      </c>
      <c r="C31" s="274"/>
      <c r="D31" s="275"/>
      <c r="E31" s="275"/>
      <c r="F31" s="275"/>
      <c r="G31" s="276">
        <f t="shared" si="3"/>
        <v>0</v>
      </c>
      <c r="H31" s="276">
        <f t="shared" si="4"/>
        <v>0</v>
      </c>
      <c r="I31" s="277"/>
      <c r="J31" s="278" t="e">
        <f>AND(VLOOKUP(C31,'Dane średnie prod rośl.i zwierz'!$K$3:$W$185,6,0),('Prod. zwierzęca towar.'!$B$6&gt;0))</f>
        <v>#N/A</v>
      </c>
      <c r="K31" s="279"/>
      <c r="L31" s="280">
        <f t="shared" si="1"/>
        <v>0</v>
      </c>
      <c r="M31" s="280">
        <f t="shared" si="5"/>
        <v>0</v>
      </c>
      <c r="N31" s="279"/>
      <c r="O31" s="280">
        <f>IF(I31&gt;=70%,VLOOKUP(A31,'Koszty nieponiesione z 2022r.'!$D$3:$E$622,2,0)*D31,0)</f>
        <v>0</v>
      </c>
      <c r="P31" s="280">
        <f t="shared" si="6"/>
        <v>0</v>
      </c>
      <c r="Q31" s="280">
        <f>IF(OR(C31='Koszty nieponiesione z 2022r.'!$A$291,C31='Koszty nieponiesione z 2022r.'!$A$299,C31='Koszty nieponiesione z 2022r.'!$A$303,C31='Koszty nieponiesione z 2022r.'!$A$311,C31='Koszty nieponiesione z 2022r.'!$A$315,C31='Koszty nieponiesione z 2022r.'!$A$319,C31='Koszty nieponiesione z 2022r.'!$A$323,C31='Koszty nieponiesione z 2022r.'!$A$327), 'Prod. roślinna'!D31,0)</f>
        <v>0</v>
      </c>
      <c r="R31" s="281"/>
      <c r="S31" s="283">
        <f t="shared" si="2"/>
        <v>0</v>
      </c>
    </row>
    <row r="32" spans="1:19" s="34" customFormat="1" ht="14" x14ac:dyDescent="0.3">
      <c r="A32" s="34" t="str">
        <f t="shared" si="0"/>
        <v>A</v>
      </c>
      <c r="B32" s="286">
        <v>25</v>
      </c>
      <c r="C32" s="274"/>
      <c r="D32" s="275"/>
      <c r="E32" s="275"/>
      <c r="F32" s="275"/>
      <c r="G32" s="276">
        <f t="shared" si="3"/>
        <v>0</v>
      </c>
      <c r="H32" s="276">
        <f t="shared" si="4"/>
        <v>0</v>
      </c>
      <c r="I32" s="277"/>
      <c r="J32" s="278" t="e">
        <f>AND(VLOOKUP(C32,'Dane średnie prod rośl.i zwierz'!$K$3:$W$185,6,0),('Prod. zwierzęca towar.'!$B$6&gt;0))</f>
        <v>#N/A</v>
      </c>
      <c r="K32" s="279"/>
      <c r="L32" s="280">
        <f t="shared" si="1"/>
        <v>0</v>
      </c>
      <c r="M32" s="280">
        <f t="shared" si="5"/>
        <v>0</v>
      </c>
      <c r="N32" s="279"/>
      <c r="O32" s="280">
        <f>IF(I32&gt;=70%,VLOOKUP(A32,'Koszty nieponiesione z 2022r.'!$D$3:$E$622,2,0)*D32,0)</f>
        <v>0</v>
      </c>
      <c r="P32" s="280">
        <f t="shared" si="6"/>
        <v>0</v>
      </c>
      <c r="Q32" s="280">
        <f>IF(OR(C32='Koszty nieponiesione z 2022r.'!$A$291,C32='Koszty nieponiesione z 2022r.'!$A$299,C32='Koszty nieponiesione z 2022r.'!$A$303,C32='Koszty nieponiesione z 2022r.'!$A$311,C32='Koszty nieponiesione z 2022r.'!$A$315,C32='Koszty nieponiesione z 2022r.'!$A$319,C32='Koszty nieponiesione z 2022r.'!$A$323,C32='Koszty nieponiesione z 2022r.'!$A$327), 'Prod. roślinna'!D32,0)</f>
        <v>0</v>
      </c>
      <c r="R32" s="281"/>
      <c r="S32" s="283">
        <f t="shared" si="2"/>
        <v>0</v>
      </c>
    </row>
    <row r="33" spans="1:24" s="34" customFormat="1" ht="14" x14ac:dyDescent="0.3">
      <c r="A33" s="34" t="str">
        <f t="shared" si="0"/>
        <v>A</v>
      </c>
      <c r="B33" s="286">
        <v>26</v>
      </c>
      <c r="C33" s="274"/>
      <c r="D33" s="275"/>
      <c r="E33" s="275"/>
      <c r="F33" s="275"/>
      <c r="G33" s="276">
        <f t="shared" si="3"/>
        <v>0</v>
      </c>
      <c r="H33" s="276">
        <f t="shared" si="4"/>
        <v>0</v>
      </c>
      <c r="I33" s="277"/>
      <c r="J33" s="278" t="e">
        <f>AND(VLOOKUP(C33,'Dane średnie prod rośl.i zwierz'!$K$3:$W$185,6,0),('Prod. zwierzęca towar.'!$B$6&gt;0))</f>
        <v>#N/A</v>
      </c>
      <c r="K33" s="279"/>
      <c r="L33" s="280">
        <f t="shared" si="1"/>
        <v>0</v>
      </c>
      <c r="M33" s="280">
        <f t="shared" si="5"/>
        <v>0</v>
      </c>
      <c r="N33" s="279"/>
      <c r="O33" s="280">
        <f>IF(I33&gt;=70%,VLOOKUP(A33,'Koszty nieponiesione z 2022r.'!$D$3:$E$622,2,0)*D33,0)</f>
        <v>0</v>
      </c>
      <c r="P33" s="280">
        <f t="shared" si="6"/>
        <v>0</v>
      </c>
      <c r="Q33" s="280">
        <f>IF(OR(C33='Koszty nieponiesione z 2022r.'!$A$291,C33='Koszty nieponiesione z 2022r.'!$A$299,C33='Koszty nieponiesione z 2022r.'!$A$303,C33='Koszty nieponiesione z 2022r.'!$A$311,C33='Koszty nieponiesione z 2022r.'!$A$315,C33='Koszty nieponiesione z 2022r.'!$A$319,C33='Koszty nieponiesione z 2022r.'!$A$323,C33='Koszty nieponiesione z 2022r.'!$A$327), 'Prod. roślinna'!D33,0)</f>
        <v>0</v>
      </c>
      <c r="R33" s="281"/>
      <c r="S33" s="283">
        <f t="shared" si="2"/>
        <v>0</v>
      </c>
    </row>
    <row r="34" spans="1:24" s="34" customFormat="1" ht="14" x14ac:dyDescent="0.3">
      <c r="A34" s="34" t="str">
        <f t="shared" si="0"/>
        <v>A</v>
      </c>
      <c r="B34" s="286">
        <v>27</v>
      </c>
      <c r="C34" s="274"/>
      <c r="D34" s="275"/>
      <c r="E34" s="275"/>
      <c r="F34" s="275"/>
      <c r="G34" s="276">
        <f t="shared" si="3"/>
        <v>0</v>
      </c>
      <c r="H34" s="276">
        <f t="shared" si="4"/>
        <v>0</v>
      </c>
      <c r="I34" s="277"/>
      <c r="J34" s="278" t="e">
        <f>AND(VLOOKUP(C34,'Dane średnie prod rośl.i zwierz'!$K$3:$W$185,6,0),('Prod. zwierzęca towar.'!$B$6&gt;0))</f>
        <v>#N/A</v>
      </c>
      <c r="K34" s="279"/>
      <c r="L34" s="280">
        <f t="shared" si="1"/>
        <v>0</v>
      </c>
      <c r="M34" s="280">
        <f t="shared" si="5"/>
        <v>0</v>
      </c>
      <c r="N34" s="279"/>
      <c r="O34" s="280">
        <f>IF(I34&gt;=70%,VLOOKUP(A34,'Koszty nieponiesione z 2022r.'!$D$3:$E$622,2,0)*D34,0)</f>
        <v>0</v>
      </c>
      <c r="P34" s="280">
        <f t="shared" si="6"/>
        <v>0</v>
      </c>
      <c r="Q34" s="280">
        <f>IF(OR(C34='Koszty nieponiesione z 2022r.'!$A$291,C34='Koszty nieponiesione z 2022r.'!$A$299,C34='Koszty nieponiesione z 2022r.'!$A$303,C34='Koszty nieponiesione z 2022r.'!$A$311,C34='Koszty nieponiesione z 2022r.'!$A$315,C34='Koszty nieponiesione z 2022r.'!$A$319,C34='Koszty nieponiesione z 2022r.'!$A$323,C34='Koszty nieponiesione z 2022r.'!$A$327), 'Prod. roślinna'!D34,0)</f>
        <v>0</v>
      </c>
      <c r="R34" s="281"/>
      <c r="S34" s="283">
        <f t="shared" si="2"/>
        <v>0</v>
      </c>
    </row>
    <row r="35" spans="1:24" s="34" customFormat="1" ht="14" x14ac:dyDescent="0.3">
      <c r="A35" s="34" t="str">
        <f t="shared" si="0"/>
        <v>A</v>
      </c>
      <c r="B35" s="286">
        <v>28</v>
      </c>
      <c r="C35" s="274"/>
      <c r="D35" s="275"/>
      <c r="E35" s="275"/>
      <c r="F35" s="275"/>
      <c r="G35" s="276">
        <f t="shared" si="3"/>
        <v>0</v>
      </c>
      <c r="H35" s="276">
        <f t="shared" si="4"/>
        <v>0</v>
      </c>
      <c r="I35" s="277"/>
      <c r="J35" s="278" t="e">
        <f>AND(VLOOKUP(C35,'Dane średnie prod rośl.i zwierz'!$K$3:$W$185,6,0),('Prod. zwierzęca towar.'!$B$6&gt;0))</f>
        <v>#N/A</v>
      </c>
      <c r="K35" s="279"/>
      <c r="L35" s="280">
        <f t="shared" si="1"/>
        <v>0</v>
      </c>
      <c r="M35" s="280">
        <f t="shared" si="5"/>
        <v>0</v>
      </c>
      <c r="N35" s="279"/>
      <c r="O35" s="280">
        <f>IF(I35&gt;=70%,VLOOKUP(A35,'Koszty nieponiesione z 2022r.'!$D$3:$E$622,2,0)*D35,0)</f>
        <v>0</v>
      </c>
      <c r="P35" s="280">
        <f t="shared" si="6"/>
        <v>0</v>
      </c>
      <c r="Q35" s="280">
        <f>IF(OR(C35='Koszty nieponiesione z 2022r.'!$A$291,C35='Koszty nieponiesione z 2022r.'!$A$299,C35='Koszty nieponiesione z 2022r.'!$A$303,C35='Koszty nieponiesione z 2022r.'!$A$311,C35='Koszty nieponiesione z 2022r.'!$A$315,C35='Koszty nieponiesione z 2022r.'!$A$319,C35='Koszty nieponiesione z 2022r.'!$A$323,C35='Koszty nieponiesione z 2022r.'!$A$327), 'Prod. roślinna'!D35,0)</f>
        <v>0</v>
      </c>
      <c r="R35" s="281"/>
      <c r="S35" s="283">
        <f t="shared" si="2"/>
        <v>0</v>
      </c>
    </row>
    <row r="36" spans="1:24" s="34" customFormat="1" ht="14" x14ac:dyDescent="0.3">
      <c r="A36" s="34" t="str">
        <f t="shared" si="0"/>
        <v>A</v>
      </c>
      <c r="B36" s="286">
        <v>29</v>
      </c>
      <c r="C36" s="274"/>
      <c r="D36" s="275"/>
      <c r="E36" s="275"/>
      <c r="F36" s="275"/>
      <c r="G36" s="276">
        <f t="shared" si="3"/>
        <v>0</v>
      </c>
      <c r="H36" s="276">
        <f t="shared" si="4"/>
        <v>0</v>
      </c>
      <c r="I36" s="277"/>
      <c r="J36" s="278" t="e">
        <f>AND(VLOOKUP(C36,'Dane średnie prod rośl.i zwierz'!$K$3:$W$185,6,0),('Prod. zwierzęca towar.'!$B$6&gt;0))</f>
        <v>#N/A</v>
      </c>
      <c r="K36" s="279"/>
      <c r="L36" s="280">
        <f t="shared" si="1"/>
        <v>0</v>
      </c>
      <c r="M36" s="280">
        <f t="shared" si="5"/>
        <v>0</v>
      </c>
      <c r="N36" s="279"/>
      <c r="O36" s="280">
        <f>IF(I36&gt;=70%,VLOOKUP(A36,'Koszty nieponiesione z 2022r.'!$D$3:$E$622,2,0)*D36,0)</f>
        <v>0</v>
      </c>
      <c r="P36" s="280">
        <f t="shared" si="6"/>
        <v>0</v>
      </c>
      <c r="Q36" s="280">
        <f>IF(OR(C36='Koszty nieponiesione z 2022r.'!$A$291,C36='Koszty nieponiesione z 2022r.'!$A$299,C36='Koszty nieponiesione z 2022r.'!$A$303,C36='Koszty nieponiesione z 2022r.'!$A$311,C36='Koszty nieponiesione z 2022r.'!$A$315,C36='Koszty nieponiesione z 2022r.'!$A$319,C36='Koszty nieponiesione z 2022r.'!$A$323,C36='Koszty nieponiesione z 2022r.'!$A$327), 'Prod. roślinna'!D36,0)</f>
        <v>0</v>
      </c>
      <c r="R36" s="281"/>
      <c r="S36" s="283">
        <f t="shared" si="2"/>
        <v>0</v>
      </c>
    </row>
    <row r="37" spans="1:24" s="34" customFormat="1" ht="14" x14ac:dyDescent="0.3">
      <c r="A37" s="34" t="str">
        <f t="shared" si="0"/>
        <v>A</v>
      </c>
      <c r="B37" s="286">
        <v>30</v>
      </c>
      <c r="C37" s="274"/>
      <c r="D37" s="275"/>
      <c r="E37" s="275"/>
      <c r="F37" s="275"/>
      <c r="G37" s="276">
        <f t="shared" si="3"/>
        <v>0</v>
      </c>
      <c r="H37" s="276">
        <f t="shared" si="4"/>
        <v>0</v>
      </c>
      <c r="I37" s="277"/>
      <c r="J37" s="278" t="e">
        <f>AND(VLOOKUP(C37,'Dane średnie prod rośl.i zwierz'!$K$3:$W$185,6,0),('Prod. zwierzęca towar.'!$B$6&gt;0))</f>
        <v>#N/A</v>
      </c>
      <c r="K37" s="279"/>
      <c r="L37" s="280">
        <f t="shared" si="1"/>
        <v>0</v>
      </c>
      <c r="M37" s="280">
        <f t="shared" si="5"/>
        <v>0</v>
      </c>
      <c r="N37" s="279"/>
      <c r="O37" s="280">
        <f>IF(I37&gt;=70%,VLOOKUP(A37,'Koszty nieponiesione z 2022r.'!$D$3:$E$622,2,0)*D37,0)</f>
        <v>0</v>
      </c>
      <c r="P37" s="280">
        <f t="shared" si="6"/>
        <v>0</v>
      </c>
      <c r="Q37" s="280">
        <f>IF(OR(C37='Koszty nieponiesione z 2022r.'!$A$291,C37='Koszty nieponiesione z 2022r.'!$A$299,C37='Koszty nieponiesione z 2022r.'!$A$303,C37='Koszty nieponiesione z 2022r.'!$A$311,C37='Koszty nieponiesione z 2022r.'!$A$315,C37='Koszty nieponiesione z 2022r.'!$A$319,C37='Koszty nieponiesione z 2022r.'!$A$323,C37='Koszty nieponiesione z 2022r.'!$A$327), 'Prod. roślinna'!D37,0)</f>
        <v>0</v>
      </c>
      <c r="R37" s="281"/>
      <c r="S37" s="283">
        <f t="shared" si="2"/>
        <v>0</v>
      </c>
    </row>
    <row r="38" spans="1:24" s="34" customFormat="1" ht="14" x14ac:dyDescent="0.3">
      <c r="A38" s="34" t="str">
        <f t="shared" si="0"/>
        <v>A</v>
      </c>
      <c r="B38" s="286">
        <v>31</v>
      </c>
      <c r="C38" s="274"/>
      <c r="D38" s="275"/>
      <c r="E38" s="275"/>
      <c r="F38" s="275"/>
      <c r="G38" s="276">
        <f t="shared" si="3"/>
        <v>0</v>
      </c>
      <c r="H38" s="276">
        <f t="shared" si="4"/>
        <v>0</v>
      </c>
      <c r="I38" s="277"/>
      <c r="J38" s="278" t="e">
        <f>AND(VLOOKUP(C38,'Dane średnie prod rośl.i zwierz'!$K$3:$W$185,6,0),('Prod. zwierzęca towar.'!$B$6&gt;0))</f>
        <v>#N/A</v>
      </c>
      <c r="K38" s="279"/>
      <c r="L38" s="280">
        <f t="shared" si="1"/>
        <v>0</v>
      </c>
      <c r="M38" s="280">
        <f t="shared" si="5"/>
        <v>0</v>
      </c>
      <c r="N38" s="279"/>
      <c r="O38" s="280">
        <f>IF(I38&gt;=70%,VLOOKUP(A38,'Koszty nieponiesione z 2022r.'!$D$3:$E$622,2,0)*D38,0)</f>
        <v>0</v>
      </c>
      <c r="P38" s="280">
        <f t="shared" si="6"/>
        <v>0</v>
      </c>
      <c r="Q38" s="280">
        <f>IF(OR(C38='Koszty nieponiesione z 2022r.'!$A$291,C38='Koszty nieponiesione z 2022r.'!$A$299,C38='Koszty nieponiesione z 2022r.'!$A$303,C38='Koszty nieponiesione z 2022r.'!$A$311,C38='Koszty nieponiesione z 2022r.'!$A$315,C38='Koszty nieponiesione z 2022r.'!$A$319,C38='Koszty nieponiesione z 2022r.'!$A$323,C38='Koszty nieponiesione z 2022r.'!$A$327), 'Prod. roślinna'!D38,0)</f>
        <v>0</v>
      </c>
      <c r="R38" s="281"/>
      <c r="S38" s="283">
        <f t="shared" si="2"/>
        <v>0</v>
      </c>
    </row>
    <row r="39" spans="1:24" s="34" customFormat="1" ht="14" x14ac:dyDescent="0.3">
      <c r="A39" s="34" t="str">
        <f t="shared" si="0"/>
        <v>A</v>
      </c>
      <c r="B39" s="286">
        <v>32</v>
      </c>
      <c r="C39" s="274"/>
      <c r="D39" s="275"/>
      <c r="E39" s="275"/>
      <c r="F39" s="275"/>
      <c r="G39" s="276">
        <f t="shared" si="3"/>
        <v>0</v>
      </c>
      <c r="H39" s="276">
        <f t="shared" si="4"/>
        <v>0</v>
      </c>
      <c r="I39" s="277"/>
      <c r="J39" s="278" t="e">
        <f>AND(VLOOKUP(C39,'Dane średnie prod rośl.i zwierz'!$K$3:$W$185,6,0),('Prod. zwierzęca towar.'!$B$6&gt;0))</f>
        <v>#N/A</v>
      </c>
      <c r="K39" s="279"/>
      <c r="L39" s="280">
        <f t="shared" si="1"/>
        <v>0</v>
      </c>
      <c r="M39" s="280">
        <f t="shared" si="5"/>
        <v>0</v>
      </c>
      <c r="N39" s="279"/>
      <c r="O39" s="280">
        <f>IF(I39&gt;=70%,VLOOKUP(A39,'Koszty nieponiesione z 2022r.'!$D$3:$E$622,2,0)*D39,0)</f>
        <v>0</v>
      </c>
      <c r="P39" s="280">
        <f t="shared" si="6"/>
        <v>0</v>
      </c>
      <c r="Q39" s="280">
        <f>IF(OR(C39='Koszty nieponiesione z 2022r.'!$A$291,C39='Koszty nieponiesione z 2022r.'!$A$299,C39='Koszty nieponiesione z 2022r.'!$A$303,C39='Koszty nieponiesione z 2022r.'!$A$311,C39='Koszty nieponiesione z 2022r.'!$A$315,C39='Koszty nieponiesione z 2022r.'!$A$319,C39='Koszty nieponiesione z 2022r.'!$A$323,C39='Koszty nieponiesione z 2022r.'!$A$327), 'Prod. roślinna'!D39,0)</f>
        <v>0</v>
      </c>
      <c r="R39" s="281"/>
      <c r="S39" s="283">
        <f t="shared" si="2"/>
        <v>0</v>
      </c>
    </row>
    <row r="40" spans="1:24" s="34" customFormat="1" ht="14" x14ac:dyDescent="0.3">
      <c r="A40" s="34" t="str">
        <f t="shared" si="0"/>
        <v>A</v>
      </c>
      <c r="B40" s="273">
        <v>33</v>
      </c>
      <c r="C40" s="274"/>
      <c r="D40" s="275"/>
      <c r="E40" s="275"/>
      <c r="F40" s="275"/>
      <c r="G40" s="276">
        <f t="shared" ref="G40:G45" si="7">E40*F40</f>
        <v>0</v>
      </c>
      <c r="H40" s="276">
        <f t="shared" si="4"/>
        <v>0</v>
      </c>
      <c r="I40" s="277"/>
      <c r="J40" s="278" t="e">
        <f>AND(VLOOKUP(C40,'Dane średnie prod rośl.i zwierz'!$K$3:$W$185,6,0),('Prod. zwierzęca towar.'!$B$6&gt;0))</f>
        <v>#N/A</v>
      </c>
      <c r="K40" s="279"/>
      <c r="L40" s="280">
        <f t="shared" si="1"/>
        <v>0</v>
      </c>
      <c r="M40" s="280">
        <f t="shared" si="5"/>
        <v>0</v>
      </c>
      <c r="N40" s="279"/>
      <c r="O40" s="280">
        <f>IF(I40&gt;=70%,VLOOKUP(A40,'Koszty nieponiesione z 2022r.'!$D$3:$E$622,2,0)*D40,0)</f>
        <v>0</v>
      </c>
      <c r="P40" s="280">
        <f t="shared" si="6"/>
        <v>0</v>
      </c>
      <c r="Q40" s="280">
        <f>IF(OR(C40='Koszty nieponiesione z 2022r.'!$A$291,C40='Koszty nieponiesione z 2022r.'!$A$299,C40='Koszty nieponiesione z 2022r.'!$A$303,C40='Koszty nieponiesione z 2022r.'!$A$311,C40='Koszty nieponiesione z 2022r.'!$A$315,C40='Koszty nieponiesione z 2022r.'!$A$319,C40='Koszty nieponiesione z 2022r.'!$A$323,C40='Koszty nieponiesione z 2022r.'!$A$327), 'Prod. roślinna'!D40,0)</f>
        <v>0</v>
      </c>
      <c r="R40" s="281"/>
      <c r="S40" s="283">
        <f t="shared" si="2"/>
        <v>0</v>
      </c>
    </row>
    <row r="41" spans="1:24" s="34" customFormat="1" ht="14" x14ac:dyDescent="0.3">
      <c r="A41" s="34" t="str">
        <f t="shared" si="0"/>
        <v>A</v>
      </c>
      <c r="B41" s="273">
        <v>34</v>
      </c>
      <c r="C41" s="274"/>
      <c r="D41" s="275"/>
      <c r="E41" s="275"/>
      <c r="F41" s="275"/>
      <c r="G41" s="276">
        <f t="shared" si="7"/>
        <v>0</v>
      </c>
      <c r="H41" s="276">
        <f t="shared" si="4"/>
        <v>0</v>
      </c>
      <c r="I41" s="277"/>
      <c r="J41" s="278" t="e">
        <f>AND(VLOOKUP(C41,'Dane średnie prod rośl.i zwierz'!$K$3:$W$185,6,0),('Prod. zwierzęca towar.'!$B$6&gt;0))</f>
        <v>#N/A</v>
      </c>
      <c r="K41" s="279"/>
      <c r="L41" s="280">
        <f t="shared" si="1"/>
        <v>0</v>
      </c>
      <c r="M41" s="280">
        <f t="shared" si="5"/>
        <v>0</v>
      </c>
      <c r="N41" s="279"/>
      <c r="O41" s="280">
        <f>IF(I41&gt;=70%,VLOOKUP(A41,'Koszty nieponiesione z 2022r.'!$D$3:$E$622,2,0)*D41,0)</f>
        <v>0</v>
      </c>
      <c r="P41" s="280">
        <f t="shared" si="6"/>
        <v>0</v>
      </c>
      <c r="Q41" s="280">
        <f>IF(OR(C41='Koszty nieponiesione z 2022r.'!$A$291,C41='Koszty nieponiesione z 2022r.'!$A$299,C41='Koszty nieponiesione z 2022r.'!$A$303,C41='Koszty nieponiesione z 2022r.'!$A$311,C41='Koszty nieponiesione z 2022r.'!$A$315,C41='Koszty nieponiesione z 2022r.'!$A$319,C41='Koszty nieponiesione z 2022r.'!$A$323,C41='Koszty nieponiesione z 2022r.'!$A$327), 'Prod. roślinna'!D41,0)</f>
        <v>0</v>
      </c>
      <c r="R41" s="281"/>
      <c r="S41" s="283">
        <f t="shared" si="2"/>
        <v>0</v>
      </c>
    </row>
    <row r="42" spans="1:24" s="34" customFormat="1" ht="14" x14ac:dyDescent="0.3">
      <c r="A42" s="34" t="str">
        <f t="shared" si="0"/>
        <v>A</v>
      </c>
      <c r="B42" s="287">
        <v>35</v>
      </c>
      <c r="C42" s="274"/>
      <c r="D42" s="275"/>
      <c r="E42" s="275"/>
      <c r="F42" s="275"/>
      <c r="G42" s="276">
        <f t="shared" si="7"/>
        <v>0</v>
      </c>
      <c r="H42" s="276">
        <f t="shared" si="4"/>
        <v>0</v>
      </c>
      <c r="I42" s="277"/>
      <c r="J42" s="278" t="e">
        <f>AND(VLOOKUP(C42,'Dane średnie prod rośl.i zwierz'!$K$3:$W$185,6,0),('Prod. zwierzęca towar.'!$B$6&gt;0))</f>
        <v>#N/A</v>
      </c>
      <c r="K42" s="279"/>
      <c r="L42" s="280">
        <f t="shared" si="1"/>
        <v>0</v>
      </c>
      <c r="M42" s="280">
        <f t="shared" si="5"/>
        <v>0</v>
      </c>
      <c r="N42" s="279"/>
      <c r="O42" s="280">
        <f>IF(I42&gt;=70%,VLOOKUP(A42,'Koszty nieponiesione z 2022r.'!$D$3:$E$622,2,0)*D42,0)</f>
        <v>0</v>
      </c>
      <c r="P42" s="280">
        <f t="shared" si="6"/>
        <v>0</v>
      </c>
      <c r="Q42" s="280">
        <f>IF(OR(C42='Koszty nieponiesione z 2022r.'!$A$291,C42='Koszty nieponiesione z 2022r.'!$A$299,C42='Koszty nieponiesione z 2022r.'!$A$303,C42='Koszty nieponiesione z 2022r.'!$A$311,C42='Koszty nieponiesione z 2022r.'!$A$315,C42='Koszty nieponiesione z 2022r.'!$A$319,C42='Koszty nieponiesione z 2022r.'!$A$323,C42='Koszty nieponiesione z 2022r.'!$A$327), 'Prod. roślinna'!D42,0)</f>
        <v>0</v>
      </c>
      <c r="R42" s="281"/>
      <c r="S42" s="283">
        <f t="shared" si="2"/>
        <v>0</v>
      </c>
    </row>
    <row r="43" spans="1:24" s="34" customFormat="1" ht="14" x14ac:dyDescent="0.3">
      <c r="A43" s="34" t="str">
        <f t="shared" si="0"/>
        <v>A</v>
      </c>
      <c r="B43" s="285">
        <v>36</v>
      </c>
      <c r="C43" s="274"/>
      <c r="D43" s="275"/>
      <c r="E43" s="275"/>
      <c r="F43" s="275"/>
      <c r="G43" s="276">
        <f t="shared" si="7"/>
        <v>0</v>
      </c>
      <c r="H43" s="276">
        <f t="shared" si="4"/>
        <v>0</v>
      </c>
      <c r="I43" s="277"/>
      <c r="J43" s="278" t="e">
        <f>AND(VLOOKUP(C43,'Dane średnie prod rośl.i zwierz'!$K$3:$W$185,6,0),('Prod. zwierzęca towar.'!$B$6&gt;0))</f>
        <v>#N/A</v>
      </c>
      <c r="K43" s="279"/>
      <c r="L43" s="280">
        <f t="shared" si="1"/>
        <v>0</v>
      </c>
      <c r="M43" s="280">
        <f t="shared" si="5"/>
        <v>0</v>
      </c>
      <c r="N43" s="279"/>
      <c r="O43" s="280">
        <f>IF(I43&gt;=70%,VLOOKUP(A43,'Koszty nieponiesione z 2022r.'!$D$3:$E$622,2,0)*D43,0)</f>
        <v>0</v>
      </c>
      <c r="P43" s="280">
        <f t="shared" si="6"/>
        <v>0</v>
      </c>
      <c r="Q43" s="280">
        <f>IF(OR(C43='Koszty nieponiesione z 2022r.'!$A$291,C43='Koszty nieponiesione z 2022r.'!$A$299,C43='Koszty nieponiesione z 2022r.'!$A$303,C43='Koszty nieponiesione z 2022r.'!$A$311,C43='Koszty nieponiesione z 2022r.'!$A$315,C43='Koszty nieponiesione z 2022r.'!$A$319,C43='Koszty nieponiesione z 2022r.'!$A$323,C43='Koszty nieponiesione z 2022r.'!$A$327), 'Prod. roślinna'!D43,0)</f>
        <v>0</v>
      </c>
      <c r="R43" s="281"/>
      <c r="S43" s="283">
        <f t="shared" si="2"/>
        <v>0</v>
      </c>
    </row>
    <row r="44" spans="1:24" s="34" customFormat="1" ht="14" x14ac:dyDescent="0.3">
      <c r="A44" s="34" t="str">
        <f t="shared" si="0"/>
        <v>A</v>
      </c>
      <c r="B44" s="285">
        <v>37</v>
      </c>
      <c r="C44" s="274"/>
      <c r="D44" s="275"/>
      <c r="E44" s="275"/>
      <c r="F44" s="275"/>
      <c r="G44" s="276">
        <f t="shared" si="7"/>
        <v>0</v>
      </c>
      <c r="H44" s="276">
        <f t="shared" si="4"/>
        <v>0</v>
      </c>
      <c r="I44" s="277"/>
      <c r="J44" s="278" t="e">
        <f>AND(VLOOKUP(C44,'Dane średnie prod rośl.i zwierz'!$K$3:$W$185,6,0),('Prod. zwierzęca towar.'!$B$6&gt;0))</f>
        <v>#N/A</v>
      </c>
      <c r="K44" s="279"/>
      <c r="L44" s="280">
        <f t="shared" si="1"/>
        <v>0</v>
      </c>
      <c r="M44" s="280">
        <f t="shared" si="5"/>
        <v>0</v>
      </c>
      <c r="N44" s="279"/>
      <c r="O44" s="280">
        <f>IF(I44&gt;=70%,VLOOKUP(A44,'Koszty nieponiesione z 2022r.'!$D$3:$E$622,2,0)*D44,0)</f>
        <v>0</v>
      </c>
      <c r="P44" s="280">
        <f t="shared" si="6"/>
        <v>0</v>
      </c>
      <c r="Q44" s="280">
        <f>IF(OR(C44='Koszty nieponiesione z 2022r.'!$A$291,C44='Koszty nieponiesione z 2022r.'!$A$299,C44='Koszty nieponiesione z 2022r.'!$A$303,C44='Koszty nieponiesione z 2022r.'!$A$311,C44='Koszty nieponiesione z 2022r.'!$A$315,C44='Koszty nieponiesione z 2022r.'!$A$319,C44='Koszty nieponiesione z 2022r.'!$A$323,C44='Koszty nieponiesione z 2022r.'!$A$327), 'Prod. roślinna'!D44,0)</f>
        <v>0</v>
      </c>
      <c r="R44" s="281"/>
      <c r="S44" s="283">
        <f t="shared" si="2"/>
        <v>0</v>
      </c>
    </row>
    <row r="45" spans="1:24" s="34" customFormat="1" ht="14" x14ac:dyDescent="0.3">
      <c r="A45" s="34" t="str">
        <f t="shared" si="0"/>
        <v>A</v>
      </c>
      <c r="B45" s="286">
        <v>38</v>
      </c>
      <c r="C45" s="274"/>
      <c r="D45" s="275"/>
      <c r="E45" s="275"/>
      <c r="F45" s="275"/>
      <c r="G45" s="276">
        <f t="shared" si="7"/>
        <v>0</v>
      </c>
      <c r="H45" s="276">
        <f t="shared" si="4"/>
        <v>0</v>
      </c>
      <c r="I45" s="277"/>
      <c r="J45" s="278" t="e">
        <f>AND(VLOOKUP(C45,'Dane średnie prod rośl.i zwierz'!$K$3:$W$185,6,0),('Prod. zwierzęca towar.'!$B$6&gt;0))</f>
        <v>#N/A</v>
      </c>
      <c r="K45" s="279"/>
      <c r="L45" s="280">
        <f t="shared" si="1"/>
        <v>0</v>
      </c>
      <c r="M45" s="280">
        <f t="shared" si="5"/>
        <v>0</v>
      </c>
      <c r="N45" s="279"/>
      <c r="O45" s="280">
        <f>IF(I45&gt;=70%,VLOOKUP(A45,'Koszty nieponiesione z 2022r.'!$D$3:$E$622,2,0)*D45,0)</f>
        <v>0</v>
      </c>
      <c r="P45" s="280">
        <f t="shared" si="6"/>
        <v>0</v>
      </c>
      <c r="Q45" s="280">
        <f>IF(OR(C45='Koszty nieponiesione z 2022r.'!$A$291,C45='Koszty nieponiesione z 2022r.'!$A$299,C45='Koszty nieponiesione z 2022r.'!$A$303,C45='Koszty nieponiesione z 2022r.'!$A$311,C45='Koszty nieponiesione z 2022r.'!$A$315,C45='Koszty nieponiesione z 2022r.'!$A$319,C45='Koszty nieponiesione z 2022r.'!$A$323,C45='Koszty nieponiesione z 2022r.'!$A$327), 'Prod. roślinna'!D45,0)</f>
        <v>0</v>
      </c>
      <c r="R45" s="281"/>
      <c r="S45" s="283">
        <f t="shared" si="2"/>
        <v>0</v>
      </c>
    </row>
    <row r="46" spans="1:24" s="34" customFormat="1" ht="14.5" thickBot="1" x14ac:dyDescent="0.35">
      <c r="A46" s="34" t="str">
        <f t="shared" si="0"/>
        <v>A</v>
      </c>
      <c r="B46" s="286">
        <v>39</v>
      </c>
      <c r="C46" s="274"/>
      <c r="D46" s="275"/>
      <c r="E46" s="275"/>
      <c r="F46" s="275"/>
      <c r="G46" s="288">
        <f>E46*F46</f>
        <v>0</v>
      </c>
      <c r="H46" s="288">
        <f t="shared" si="4"/>
        <v>0</v>
      </c>
      <c r="I46" s="277"/>
      <c r="J46" s="278" t="e">
        <f>AND(VLOOKUP(C46,'Dane średnie prod rośl.i zwierz'!$K$3:$W$185,6,0),('Prod. zwierzęca towar.'!$B$6&gt;0))</f>
        <v>#N/A</v>
      </c>
      <c r="K46" s="279"/>
      <c r="L46" s="280">
        <f t="shared" si="1"/>
        <v>0</v>
      </c>
      <c r="M46" s="280">
        <f t="shared" si="5"/>
        <v>0</v>
      </c>
      <c r="N46" s="279"/>
      <c r="O46" s="280">
        <f>IF(I46&gt;=70%,VLOOKUP(A46,'Koszty nieponiesione z 2022r.'!$D$3:$E$622,2,0)*D46,0)</f>
        <v>0</v>
      </c>
      <c r="P46" s="280">
        <f t="shared" si="6"/>
        <v>0</v>
      </c>
      <c r="Q46" s="280">
        <f>IF(OR(C46='Koszty nieponiesione z 2022r.'!$A$291,C46='Koszty nieponiesione z 2022r.'!$A$299,C46='Koszty nieponiesione z 2022r.'!$A$303,C46='Koszty nieponiesione z 2022r.'!$A$311,C46='Koszty nieponiesione z 2022r.'!$A$315,C46='Koszty nieponiesione z 2022r.'!$A$319,C46='Koszty nieponiesione z 2022r.'!$A$323,C46='Koszty nieponiesione z 2022r.'!$A$327), 'Prod. roślinna'!D46,0)</f>
        <v>0</v>
      </c>
      <c r="R46" s="289"/>
      <c r="S46" s="290">
        <f t="shared" si="2"/>
        <v>0</v>
      </c>
    </row>
    <row r="47" spans="1:24" s="34" customFormat="1" ht="18" customHeight="1" thickBot="1" x14ac:dyDescent="0.3">
      <c r="B47" s="468" t="s">
        <v>646</v>
      </c>
      <c r="C47" s="469"/>
      <c r="D47" s="291">
        <f>SUM(D8:D46)+'Prod. roślinna str 2'!D57</f>
        <v>0</v>
      </c>
      <c r="E47" s="292" t="s">
        <v>22</v>
      </c>
      <c r="F47" s="292" t="s">
        <v>22</v>
      </c>
      <c r="G47" s="292" t="s">
        <v>22</v>
      </c>
      <c r="H47" s="291">
        <f>SUM(H8:H46)+'Prod. roślinna str 2'!H57</f>
        <v>0</v>
      </c>
      <c r="I47" s="292" t="s">
        <v>22</v>
      </c>
      <c r="J47" s="292"/>
      <c r="K47" s="291">
        <f>IF(SUM(K8:K46)&lt;'Prod. zwierzęca towar.'!H31,SUM(K8:K46)+'Prod. roślinna str 2'!K57,'Prod. zwierzęca towar.'!H31)</f>
        <v>0</v>
      </c>
      <c r="L47" s="291">
        <f>SUM(L8:L46)+'Prod. roślinna str 2'!L57</f>
        <v>0</v>
      </c>
      <c r="M47" s="291">
        <f>SUM(M8:M46)+'Prod. roślinna str 2'!M57</f>
        <v>0</v>
      </c>
      <c r="N47" s="291">
        <f>SUM(N8:N46)+'Prod. roślinna str 2'!N57</f>
        <v>0</v>
      </c>
      <c r="O47" s="317"/>
      <c r="P47" s="317">
        <f>SUM(P8:P46)+'Prod. roślinna str 2'!P57</f>
        <v>0</v>
      </c>
      <c r="Q47" s="317">
        <f>SUM(Q8:Q46)+'Prod. roślinna str 2'!Q57</f>
        <v>0</v>
      </c>
      <c r="R47" s="293">
        <f>SUM(R8:R46)+'Prod. roślinna str 2'!R57</f>
        <v>0</v>
      </c>
      <c r="S47" s="324">
        <f>SUM(S8:S46)+'Prod. roślinna str 2'!S57</f>
        <v>0</v>
      </c>
    </row>
    <row r="48" spans="1:24" ht="54" customHeight="1" x14ac:dyDescent="0.25">
      <c r="B48" s="457" t="s">
        <v>702</v>
      </c>
      <c r="C48" s="457"/>
      <c r="D48" s="457"/>
      <c r="E48" s="457"/>
      <c r="F48" s="457"/>
      <c r="G48" s="457"/>
      <c r="H48" s="457"/>
      <c r="I48" s="457"/>
      <c r="J48" s="457"/>
      <c r="K48" s="457"/>
      <c r="L48" s="457"/>
      <c r="M48" s="457"/>
      <c r="N48" s="457"/>
      <c r="O48" s="457"/>
      <c r="P48" s="457"/>
      <c r="Q48" s="457"/>
      <c r="R48" s="457"/>
      <c r="S48" s="457"/>
      <c r="T48" s="457"/>
      <c r="U48" s="457"/>
      <c r="V48" s="323"/>
      <c r="W48" s="323"/>
      <c r="X48" s="323"/>
    </row>
    <row r="49" spans="2:23" ht="24.75" customHeight="1" x14ac:dyDescent="0.3">
      <c r="B49" s="458" t="s">
        <v>573</v>
      </c>
      <c r="C49" s="458"/>
      <c r="D49" s="458"/>
      <c r="E49" s="458"/>
      <c r="F49" s="458"/>
      <c r="G49" s="458"/>
      <c r="H49" s="458"/>
      <c r="I49" s="458"/>
      <c r="J49" s="458"/>
      <c r="K49" s="458"/>
      <c r="L49" s="458"/>
      <c r="M49" s="458"/>
      <c r="N49" s="458"/>
      <c r="O49" s="458"/>
      <c r="P49" s="458"/>
      <c r="Q49" s="458"/>
      <c r="R49" s="458"/>
      <c r="S49" s="458"/>
      <c r="T49" s="97"/>
      <c r="U49" s="97"/>
    </row>
    <row r="50" spans="2:23" ht="6.75" customHeight="1" thickBot="1" x14ac:dyDescent="0.35">
      <c r="B50" s="98"/>
      <c r="C50" s="98"/>
      <c r="D50" s="98"/>
      <c r="E50" s="98"/>
      <c r="F50" s="98"/>
      <c r="G50" s="98"/>
      <c r="H50" s="98"/>
      <c r="I50" s="98"/>
      <c r="J50" s="98"/>
      <c r="K50" s="98"/>
      <c r="L50" s="98"/>
      <c r="M50" s="98"/>
      <c r="N50" s="98"/>
      <c r="O50" s="98"/>
      <c r="P50" s="98"/>
      <c r="Q50" s="98"/>
      <c r="R50" s="98"/>
      <c r="S50" s="89"/>
    </row>
    <row r="51" spans="2:23" ht="15" customHeight="1" x14ac:dyDescent="0.25">
      <c r="B51" s="459" t="s">
        <v>23</v>
      </c>
      <c r="C51" s="461" t="s">
        <v>494</v>
      </c>
      <c r="D51" s="472" t="s">
        <v>495</v>
      </c>
      <c r="E51" s="473"/>
      <c r="F51" s="455" t="s">
        <v>566</v>
      </c>
      <c r="G51" s="455" t="s">
        <v>516</v>
      </c>
      <c r="H51" s="455" t="s">
        <v>517</v>
      </c>
      <c r="I51" s="455" t="s">
        <v>518</v>
      </c>
      <c r="J51" s="297"/>
      <c r="K51" s="455" t="s">
        <v>519</v>
      </c>
      <c r="L51" s="455" t="s">
        <v>520</v>
      </c>
      <c r="M51" s="465" t="s">
        <v>567</v>
      </c>
      <c r="N51" s="463" t="s">
        <v>669</v>
      </c>
      <c r="O51" s="465" t="s">
        <v>567</v>
      </c>
      <c r="P51" s="465" t="s">
        <v>567</v>
      </c>
      <c r="Q51" s="465" t="s">
        <v>567</v>
      </c>
      <c r="R51" s="465" t="s">
        <v>670</v>
      </c>
      <c r="S51" s="103"/>
      <c r="T51" s="89"/>
    </row>
    <row r="52" spans="2:23" ht="69" customHeight="1" x14ac:dyDescent="0.25">
      <c r="B52" s="460"/>
      <c r="C52" s="462"/>
      <c r="D52" s="298" t="s">
        <v>496</v>
      </c>
      <c r="E52" s="298" t="s">
        <v>497</v>
      </c>
      <c r="F52" s="456"/>
      <c r="G52" s="456"/>
      <c r="H52" s="456"/>
      <c r="I52" s="456"/>
      <c r="J52" s="299"/>
      <c r="K52" s="456"/>
      <c r="L52" s="456"/>
      <c r="M52" s="466"/>
      <c r="N52" s="464"/>
      <c r="O52" s="466"/>
      <c r="P52" s="466"/>
      <c r="Q52" s="466"/>
      <c r="R52" s="466"/>
      <c r="S52" s="103"/>
      <c r="T52" s="103"/>
      <c r="U52" s="103"/>
      <c r="V52" s="103"/>
      <c r="W52" s="103"/>
    </row>
    <row r="53" spans="2:23" s="105" customFormat="1" ht="12" customHeight="1" x14ac:dyDescent="0.2">
      <c r="B53" s="122">
        <v>1</v>
      </c>
      <c r="C53" s="123">
        <v>2</v>
      </c>
      <c r="D53" s="124">
        <v>3</v>
      </c>
      <c r="E53" s="150">
        <v>4</v>
      </c>
      <c r="F53" s="150">
        <v>5</v>
      </c>
      <c r="G53" s="150">
        <v>6</v>
      </c>
      <c r="H53" s="150">
        <v>7</v>
      </c>
      <c r="I53" s="150">
        <v>8</v>
      </c>
      <c r="J53" s="150"/>
      <c r="K53" s="150">
        <v>9</v>
      </c>
      <c r="L53" s="150">
        <v>10</v>
      </c>
      <c r="M53" s="152">
        <v>11</v>
      </c>
      <c r="N53" s="152">
        <v>12</v>
      </c>
      <c r="O53" s="152">
        <v>11</v>
      </c>
      <c r="P53" s="152">
        <v>11</v>
      </c>
      <c r="Q53" s="152">
        <v>11</v>
      </c>
      <c r="R53" s="152">
        <v>13</v>
      </c>
      <c r="S53" s="106"/>
      <c r="T53" s="107"/>
    </row>
    <row r="54" spans="2:23" ht="15" customHeight="1" x14ac:dyDescent="0.25">
      <c r="B54" s="260">
        <v>1</v>
      </c>
      <c r="C54" s="300"/>
      <c r="D54" s="301"/>
      <c r="E54" s="302"/>
      <c r="F54" s="303"/>
      <c r="G54" s="303"/>
      <c r="H54" s="303"/>
      <c r="I54" s="303"/>
      <c r="J54" s="303"/>
      <c r="K54" s="303"/>
      <c r="L54" s="303"/>
      <c r="M54" s="304"/>
      <c r="N54" s="304"/>
      <c r="O54" s="304"/>
      <c r="P54" s="304"/>
      <c r="Q54" s="304"/>
      <c r="R54" s="304"/>
      <c r="S54" s="108"/>
      <c r="T54" s="89"/>
    </row>
    <row r="55" spans="2:23" ht="12.5" x14ac:dyDescent="0.25">
      <c r="B55" s="260">
        <v>2</v>
      </c>
      <c r="C55" s="300"/>
      <c r="D55" s="301"/>
      <c r="E55" s="302"/>
      <c r="F55" s="303"/>
      <c r="G55" s="303"/>
      <c r="H55" s="303"/>
      <c r="I55" s="303"/>
      <c r="J55" s="303"/>
      <c r="K55" s="303"/>
      <c r="L55" s="303"/>
      <c r="M55" s="304"/>
      <c r="N55" s="304"/>
      <c r="O55" s="304"/>
      <c r="P55" s="304"/>
      <c r="Q55" s="304"/>
      <c r="R55" s="304"/>
      <c r="S55" s="108"/>
      <c r="T55" s="89"/>
    </row>
    <row r="56" spans="2:23" ht="12.5" x14ac:dyDescent="0.25">
      <c r="B56" s="260">
        <v>3</v>
      </c>
      <c r="C56" s="300"/>
      <c r="D56" s="301"/>
      <c r="E56" s="302"/>
      <c r="F56" s="303"/>
      <c r="G56" s="303"/>
      <c r="H56" s="303"/>
      <c r="I56" s="303"/>
      <c r="J56" s="303"/>
      <c r="K56" s="303"/>
      <c r="L56" s="303"/>
      <c r="M56" s="304"/>
      <c r="N56" s="304"/>
      <c r="O56" s="304"/>
      <c r="P56" s="304"/>
      <c r="Q56" s="304"/>
      <c r="R56" s="304"/>
      <c r="S56" s="108"/>
      <c r="T56" s="89"/>
    </row>
    <row r="57" spans="2:23" ht="12.5" x14ac:dyDescent="0.25">
      <c r="B57" s="305">
        <v>4</v>
      </c>
      <c r="C57" s="306"/>
      <c r="D57" s="301"/>
      <c r="E57" s="307"/>
      <c r="F57" s="308"/>
      <c r="G57" s="308"/>
      <c r="H57" s="308"/>
      <c r="I57" s="308"/>
      <c r="J57" s="308"/>
      <c r="K57" s="308"/>
      <c r="L57" s="308"/>
      <c r="M57" s="309"/>
      <c r="N57" s="309"/>
      <c r="O57" s="309"/>
      <c r="P57" s="309"/>
      <c r="Q57" s="309"/>
      <c r="R57" s="309"/>
      <c r="S57" s="108"/>
      <c r="T57" s="89"/>
    </row>
    <row r="58" spans="2:23" ht="12.5" x14ac:dyDescent="0.25">
      <c r="B58" s="305">
        <v>5</v>
      </c>
      <c r="C58" s="306"/>
      <c r="D58" s="301"/>
      <c r="E58" s="307"/>
      <c r="F58" s="308"/>
      <c r="G58" s="308"/>
      <c r="H58" s="308"/>
      <c r="I58" s="308"/>
      <c r="J58" s="308"/>
      <c r="K58" s="308"/>
      <c r="L58" s="308"/>
      <c r="M58" s="309"/>
      <c r="N58" s="309"/>
      <c r="O58" s="309"/>
      <c r="P58" s="309"/>
      <c r="Q58" s="309"/>
      <c r="R58" s="309"/>
      <c r="S58" s="108"/>
      <c r="T58" s="89"/>
    </row>
    <row r="59" spans="2:23" ht="12.5" x14ac:dyDescent="0.25">
      <c r="B59" s="305">
        <v>6</v>
      </c>
      <c r="C59" s="306"/>
      <c r="D59" s="301"/>
      <c r="E59" s="307"/>
      <c r="F59" s="308"/>
      <c r="G59" s="308"/>
      <c r="H59" s="308"/>
      <c r="I59" s="308"/>
      <c r="J59" s="308"/>
      <c r="K59" s="308"/>
      <c r="L59" s="308"/>
      <c r="M59" s="309"/>
      <c r="N59" s="309"/>
      <c r="O59" s="309"/>
      <c r="P59" s="309"/>
      <c r="Q59" s="309"/>
      <c r="R59" s="309"/>
      <c r="S59" s="108"/>
      <c r="T59" s="89"/>
    </row>
    <row r="60" spans="2:23" ht="12.5" x14ac:dyDescent="0.25">
      <c r="B60" s="305">
        <v>7</v>
      </c>
      <c r="C60" s="306"/>
      <c r="D60" s="301"/>
      <c r="E60" s="307"/>
      <c r="F60" s="308"/>
      <c r="G60" s="308"/>
      <c r="H60" s="308"/>
      <c r="I60" s="308"/>
      <c r="J60" s="308"/>
      <c r="K60" s="308"/>
      <c r="L60" s="308"/>
      <c r="M60" s="309"/>
      <c r="N60" s="309"/>
      <c r="O60" s="309"/>
      <c r="P60" s="309"/>
      <c r="Q60" s="309"/>
      <c r="R60" s="309"/>
      <c r="S60" s="108"/>
      <c r="T60" s="89"/>
    </row>
    <row r="61" spans="2:23" ht="12.5" x14ac:dyDescent="0.25">
      <c r="B61" s="305">
        <v>8</v>
      </c>
      <c r="C61" s="306"/>
      <c r="D61" s="301"/>
      <c r="E61" s="307"/>
      <c r="F61" s="308"/>
      <c r="G61" s="308"/>
      <c r="H61" s="308"/>
      <c r="I61" s="308"/>
      <c r="J61" s="308"/>
      <c r="K61" s="308"/>
      <c r="L61" s="308"/>
      <c r="M61" s="309"/>
      <c r="N61" s="309"/>
      <c r="O61" s="309"/>
      <c r="P61" s="309"/>
      <c r="Q61" s="309"/>
      <c r="R61" s="309"/>
      <c r="S61" s="108"/>
      <c r="T61" s="89"/>
    </row>
    <row r="62" spans="2:23" ht="12.5" x14ac:dyDescent="0.25">
      <c r="B62" s="305">
        <v>9</v>
      </c>
      <c r="C62" s="306"/>
      <c r="D62" s="301"/>
      <c r="E62" s="307"/>
      <c r="F62" s="308"/>
      <c r="G62" s="308"/>
      <c r="H62" s="308"/>
      <c r="I62" s="308"/>
      <c r="J62" s="308"/>
      <c r="K62" s="308"/>
      <c r="L62" s="308"/>
      <c r="M62" s="309"/>
      <c r="N62" s="309"/>
      <c r="O62" s="309"/>
      <c r="P62" s="309"/>
      <c r="Q62" s="309"/>
      <c r="R62" s="309"/>
      <c r="S62" s="108"/>
      <c r="T62" s="89"/>
    </row>
    <row r="63" spans="2:23" ht="13" thickBot="1" x14ac:dyDescent="0.3">
      <c r="B63" s="310">
        <v>10</v>
      </c>
      <c r="C63" s="311"/>
      <c r="D63" s="301"/>
      <c r="E63" s="312"/>
      <c r="F63" s="313"/>
      <c r="G63" s="313"/>
      <c r="H63" s="313"/>
      <c r="I63" s="313"/>
      <c r="J63" s="313"/>
      <c r="K63" s="313"/>
      <c r="L63" s="313"/>
      <c r="M63" s="314"/>
      <c r="N63" s="314"/>
      <c r="O63" s="314"/>
      <c r="P63" s="314"/>
      <c r="Q63" s="314"/>
      <c r="R63" s="314"/>
      <c r="S63" s="108"/>
      <c r="T63" s="89"/>
    </row>
    <row r="64" spans="2:23" ht="12" thickBot="1" x14ac:dyDescent="0.3">
      <c r="B64" s="475" t="s">
        <v>16</v>
      </c>
      <c r="C64" s="476"/>
      <c r="D64" s="295" t="s">
        <v>22</v>
      </c>
      <c r="E64" s="295" t="s">
        <v>22</v>
      </c>
      <c r="F64" s="296">
        <f>SUM(F54:F63)</f>
        <v>0</v>
      </c>
      <c r="G64" s="296">
        <f>SUM(G54:G63)</f>
        <v>0</v>
      </c>
      <c r="H64" s="296">
        <f>SUM(H54:H63)</f>
        <v>0</v>
      </c>
      <c r="I64" s="296">
        <f>SUM(I54:I63)</f>
        <v>0</v>
      </c>
      <c r="J64" s="296"/>
      <c r="K64" s="296">
        <f>SUM(K54:K63)</f>
        <v>0</v>
      </c>
      <c r="L64" s="296">
        <f>SUM(L54:L63)</f>
        <v>0</v>
      </c>
      <c r="M64" s="296">
        <f>SUM(M54:M63)</f>
        <v>0</v>
      </c>
      <c r="N64" s="296">
        <f>SUM(N54:N63)</f>
        <v>0</v>
      </c>
      <c r="O64" s="296">
        <f t="shared" ref="O64:Q64" si="8">SUM(O54:O63)</f>
        <v>0</v>
      </c>
      <c r="P64" s="296">
        <f t="shared" si="8"/>
        <v>0</v>
      </c>
      <c r="Q64" s="296">
        <f t="shared" si="8"/>
        <v>0</v>
      </c>
      <c r="R64" s="296">
        <f>SUM(R54:R63)</f>
        <v>0</v>
      </c>
      <c r="S64" s="104"/>
      <c r="T64" s="89"/>
    </row>
    <row r="65" spans="2:19" ht="20.25" customHeight="1" x14ac:dyDescent="0.25">
      <c r="B65" s="89"/>
      <c r="C65" s="474" t="s">
        <v>139</v>
      </c>
      <c r="D65" s="474"/>
      <c r="E65" s="474"/>
      <c r="F65" s="474"/>
      <c r="G65" s="474"/>
      <c r="H65" s="89"/>
      <c r="I65" s="89"/>
      <c r="J65" s="89"/>
      <c r="K65" s="89"/>
      <c r="L65" s="89"/>
      <c r="M65" s="89"/>
      <c r="N65" s="89"/>
      <c r="O65" s="89"/>
      <c r="P65" s="89"/>
      <c r="Q65" s="89"/>
      <c r="R65" s="89"/>
      <c r="S65" s="89"/>
    </row>
    <row r="66" spans="2:19" ht="18.75" customHeight="1" x14ac:dyDescent="0.25">
      <c r="B66" s="95" t="s">
        <v>76</v>
      </c>
      <c r="C66" s="454" t="s">
        <v>498</v>
      </c>
      <c r="D66" s="454"/>
      <c r="E66" s="89"/>
      <c r="F66" s="72" t="s">
        <v>542</v>
      </c>
      <c r="G66" s="454" t="s">
        <v>498</v>
      </c>
      <c r="H66" s="454"/>
      <c r="I66" s="454"/>
      <c r="J66" s="454"/>
      <c r="K66" s="454"/>
      <c r="L66" s="89"/>
      <c r="M66" s="89"/>
      <c r="N66" s="89"/>
      <c r="O66" s="89"/>
      <c r="P66" s="89"/>
      <c r="Q66" s="89"/>
      <c r="R66" s="89"/>
      <c r="S66" s="89"/>
    </row>
    <row r="67" spans="2:19" ht="18.75" customHeight="1" x14ac:dyDescent="0.25">
      <c r="B67" s="95" t="s">
        <v>75</v>
      </c>
      <c r="C67" s="454" t="s">
        <v>498</v>
      </c>
      <c r="D67" s="454"/>
      <c r="E67" s="89"/>
      <c r="F67" s="72" t="s">
        <v>543</v>
      </c>
      <c r="G67" s="454" t="s">
        <v>498</v>
      </c>
      <c r="H67" s="454"/>
      <c r="I67" s="454"/>
      <c r="J67" s="454"/>
      <c r="K67" s="454"/>
      <c r="L67" s="89"/>
      <c r="M67" s="89"/>
      <c r="N67" s="89"/>
      <c r="O67" s="89"/>
      <c r="P67" s="89"/>
      <c r="Q67" s="89"/>
      <c r="R67" s="89"/>
      <c r="S67" s="89"/>
    </row>
    <row r="68" spans="2:19" ht="18.75" customHeight="1" x14ac:dyDescent="0.25">
      <c r="B68" s="95" t="s">
        <v>74</v>
      </c>
      <c r="C68" s="454" t="s">
        <v>498</v>
      </c>
      <c r="D68" s="454"/>
      <c r="E68" s="89"/>
      <c r="F68" s="72" t="s">
        <v>544</v>
      </c>
      <c r="G68" s="454" t="s">
        <v>498</v>
      </c>
      <c r="H68" s="454"/>
      <c r="I68" s="454"/>
      <c r="J68" s="454"/>
      <c r="K68" s="454"/>
      <c r="L68" s="89"/>
      <c r="M68" s="89"/>
      <c r="N68" s="89"/>
      <c r="O68" s="89"/>
      <c r="P68" s="89"/>
      <c r="Q68" s="89"/>
      <c r="R68" s="89"/>
      <c r="S68" s="89"/>
    </row>
    <row r="69" spans="2:19" ht="18.75" customHeight="1" x14ac:dyDescent="0.25">
      <c r="B69" s="95" t="s">
        <v>73</v>
      </c>
      <c r="C69" s="454" t="s">
        <v>498</v>
      </c>
      <c r="D69" s="454"/>
      <c r="E69" s="89"/>
      <c r="F69" s="72" t="s">
        <v>545</v>
      </c>
      <c r="G69" s="454" t="s">
        <v>498</v>
      </c>
      <c r="H69" s="454"/>
      <c r="I69" s="454"/>
      <c r="J69" s="454"/>
      <c r="K69" s="454"/>
      <c r="M69" s="89"/>
      <c r="N69" s="477" t="s">
        <v>467</v>
      </c>
      <c r="O69" s="477"/>
      <c r="P69" s="477"/>
      <c r="Q69" s="477"/>
      <c r="R69" s="477"/>
      <c r="S69" s="477"/>
    </row>
    <row r="70" spans="2:19" ht="18.75" customHeight="1" x14ac:dyDescent="0.25">
      <c r="B70" s="95" t="s">
        <v>69</v>
      </c>
      <c r="C70" s="454" t="s">
        <v>498</v>
      </c>
      <c r="D70" s="454"/>
      <c r="E70" s="89"/>
      <c r="F70" s="72" t="s">
        <v>546</v>
      </c>
      <c r="G70" s="454" t="s">
        <v>498</v>
      </c>
      <c r="H70" s="454"/>
      <c r="I70" s="454"/>
      <c r="J70" s="454"/>
      <c r="K70" s="454"/>
      <c r="M70" s="89"/>
      <c r="N70" s="454" t="s">
        <v>521</v>
      </c>
      <c r="O70" s="454"/>
      <c r="P70" s="454"/>
      <c r="Q70" s="454"/>
      <c r="R70" s="454"/>
      <c r="S70" s="454"/>
    </row>
    <row r="71" spans="2:19" x14ac:dyDescent="0.25">
      <c r="B71" s="89"/>
      <c r="C71" s="89"/>
      <c r="D71" s="89"/>
      <c r="E71" s="89"/>
      <c r="F71" s="89"/>
      <c r="G71" s="89"/>
      <c r="H71" s="89"/>
      <c r="I71" s="89"/>
      <c r="J71" s="89"/>
      <c r="K71" s="89"/>
      <c r="L71" s="89"/>
      <c r="M71" s="89"/>
      <c r="N71" s="89"/>
      <c r="O71" s="89"/>
      <c r="P71" s="89"/>
      <c r="Q71" s="89"/>
      <c r="R71" s="89"/>
      <c r="S71" s="89"/>
    </row>
    <row r="72" spans="2:19" x14ac:dyDescent="0.25">
      <c r="B72" s="89"/>
      <c r="C72" s="89"/>
      <c r="D72" s="89"/>
      <c r="E72" s="89"/>
      <c r="F72" s="89"/>
      <c r="G72" s="89"/>
      <c r="H72" s="89"/>
      <c r="I72" s="89"/>
      <c r="J72" s="89"/>
      <c r="K72" s="89"/>
      <c r="L72" s="89"/>
      <c r="M72" s="89"/>
      <c r="N72" s="89"/>
      <c r="O72" s="89"/>
      <c r="P72" s="89"/>
      <c r="Q72" s="89"/>
      <c r="R72" s="89"/>
      <c r="S72" s="89"/>
    </row>
  </sheetData>
  <mergeCells count="36">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 ref="M1:N1"/>
    <mergeCell ref="B1:H1"/>
    <mergeCell ref="B47:C47"/>
    <mergeCell ref="B2:E2"/>
    <mergeCell ref="F2:I2"/>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s>
  <conditionalFormatting sqref="K8:K46">
    <cfRule type="expression" dxfId="1" priority="1">
      <formula>AND(NOT(J8),K8&gt;0)</formula>
    </cfRule>
  </conditionalFormatting>
  <dataValidations xWindow="1122" yWindow="539" count="3">
    <dataValidation type="decimal" allowBlank="1" showInputMessage="1" showErrorMessage="1" errorTitle="Błąd" error="Kwota kosztów poniesionych z powodu niezbierania plonów wyższa niż wartość średniej rocznej produkcji." sqref="R8:R46" xr:uid="{00000000-0002-0000-0100-000000000000}">
      <formula1>0</formula1>
      <formula2>H8</formula2>
    </dataValidation>
    <dataValidation allowBlank="1" showInputMessage="1" showErrorMessage="1" errorTitle="Błąd" error="Wartość przewyższa wartość średniej rocznej produkcji zwierzęcej. " sqref="K47" xr:uid="{00000000-0002-0000-0100-000001000000}"/>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xr:uid="{00000000-0002-0000-0100-000002000000}">
      <formula1>J8</formula1>
    </dataValidation>
  </dataValidations>
  <pageMargins left="0.23622047244094491" right="0.23622047244094491" top="0.43307086614173229" bottom="0.55118110236220474"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xWindow="1122" yWindow="539" count="1">
        <x14:dataValidation type="list" allowBlank="1" showInputMessage="1" showErrorMessage="1" xr:uid="{00000000-0002-0000-0100-000003000000}">
          <x14:formula1>
            <xm:f>'Dane średnie prod rośl.i zwierz'!$K$3:$K$159</xm:f>
          </x14:formula1>
          <xm:sqref>C8:C46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view="pageLayout" zoomScale="70" zoomScaleNormal="90" zoomScalePageLayoutView="70" workbookViewId="0">
      <selection activeCell="C9" sqref="C9"/>
    </sheetView>
  </sheetViews>
  <sheetFormatPr defaultColWidth="9.1796875" defaultRowHeight="11.5" x14ac:dyDescent="0.25"/>
  <cols>
    <col min="1" max="1" width="0.1796875" style="12" customWidth="1"/>
    <col min="2" max="2" width="4" style="12" customWidth="1"/>
    <col min="3" max="3" width="55.81640625" style="12" customWidth="1"/>
    <col min="4" max="4" width="19.26953125" style="12" customWidth="1"/>
    <col min="5" max="5" width="16.26953125" style="12" customWidth="1"/>
    <col min="6" max="6" width="14.54296875" style="12" customWidth="1"/>
    <col min="7" max="7" width="17.453125" style="12" customWidth="1"/>
    <col min="8" max="8" width="18.81640625" style="12" customWidth="1"/>
    <col min="9" max="9" width="13.453125" style="12" customWidth="1"/>
    <col min="10" max="10" width="0.7265625" style="12" hidden="1" customWidth="1"/>
    <col min="11" max="11" width="20.453125" style="12" customWidth="1"/>
    <col min="12" max="12" width="19.453125" style="12" customWidth="1"/>
    <col min="13" max="13" width="18.26953125" style="12" customWidth="1"/>
    <col min="14" max="14" width="15.81640625" style="12" customWidth="1"/>
    <col min="15" max="15" width="5.26953125" style="12" hidden="1" customWidth="1"/>
    <col min="16" max="16" width="6" style="12" hidden="1" customWidth="1"/>
    <col min="17" max="17" width="0.26953125" style="12" customWidth="1"/>
    <col min="18" max="18" width="15.7265625" style="12" customWidth="1"/>
    <col min="19" max="19" width="16" style="12" customWidth="1"/>
    <col min="20" max="16384" width="9.1796875" style="12"/>
  </cols>
  <sheetData>
    <row r="1" spans="1:19" ht="15" customHeight="1" x14ac:dyDescent="0.25">
      <c r="B1" s="467" t="s">
        <v>50</v>
      </c>
      <c r="C1" s="467"/>
      <c r="D1" s="467"/>
      <c r="E1" s="467"/>
      <c r="F1" s="467"/>
      <c r="G1" s="467"/>
      <c r="H1" s="467"/>
      <c r="I1" s="16"/>
      <c r="J1" s="16"/>
      <c r="K1" s="5"/>
      <c r="L1" s="5"/>
      <c r="M1" s="426" t="s">
        <v>51</v>
      </c>
      <c r="N1" s="426"/>
      <c r="O1" s="199"/>
      <c r="P1" s="199"/>
      <c r="Q1" s="199"/>
      <c r="R1" s="96" t="str">
        <f>Protokół!V1</f>
        <v>A</v>
      </c>
    </row>
    <row r="2" spans="1:19" ht="12" customHeight="1" x14ac:dyDescent="0.3">
      <c r="B2" s="470" t="s">
        <v>49</v>
      </c>
      <c r="C2" s="470"/>
      <c r="D2" s="470" t="s">
        <v>49</v>
      </c>
      <c r="E2" s="470"/>
      <c r="F2" s="471" t="str">
        <f>Protokół!G8</f>
        <v>………………………………………
………………………...……………</v>
      </c>
      <c r="G2" s="471"/>
      <c r="H2" s="471"/>
      <c r="I2" s="471"/>
      <c r="J2" s="200"/>
      <c r="K2" s="17"/>
      <c r="L2" s="17"/>
    </row>
    <row r="3" spans="1:19" ht="7.5" customHeight="1" thickBot="1" x14ac:dyDescent="0.3">
      <c r="B3" s="45"/>
      <c r="C3" s="45"/>
      <c r="D3" s="45"/>
      <c r="E3" s="45"/>
      <c r="F3" s="45"/>
      <c r="G3" s="45"/>
      <c r="H3" s="45"/>
      <c r="I3" s="45"/>
      <c r="J3" s="45"/>
      <c r="K3" s="45"/>
      <c r="L3" s="45"/>
    </row>
    <row r="4" spans="1:19" ht="93" customHeight="1" x14ac:dyDescent="0.25">
      <c r="B4" s="109" t="s">
        <v>23</v>
      </c>
      <c r="C4" s="110" t="s">
        <v>26</v>
      </c>
      <c r="D4" s="101" t="s">
        <v>486</v>
      </c>
      <c r="E4" s="101" t="s">
        <v>488</v>
      </c>
      <c r="F4" s="101" t="s">
        <v>489</v>
      </c>
      <c r="G4" s="101" t="s">
        <v>490</v>
      </c>
      <c r="H4" s="101" t="s">
        <v>491</v>
      </c>
      <c r="I4" s="101" t="s">
        <v>72</v>
      </c>
      <c r="J4" s="101"/>
      <c r="K4" s="101" t="s">
        <v>565</v>
      </c>
      <c r="L4" s="101" t="s">
        <v>514</v>
      </c>
      <c r="M4" s="101" t="s">
        <v>487</v>
      </c>
      <c r="N4" s="101" t="s">
        <v>39</v>
      </c>
      <c r="O4" s="315"/>
      <c r="P4" s="315" t="s">
        <v>667</v>
      </c>
      <c r="Q4" s="315" t="s">
        <v>668</v>
      </c>
      <c r="R4" s="56" t="s">
        <v>40</v>
      </c>
      <c r="S4" s="180" t="s">
        <v>562</v>
      </c>
    </row>
    <row r="5" spans="1:19" x14ac:dyDescent="0.25">
      <c r="B5" s="111"/>
      <c r="C5" s="112"/>
      <c r="D5" s="113" t="s">
        <v>33</v>
      </c>
      <c r="E5" s="113" t="s">
        <v>34</v>
      </c>
      <c r="F5" s="113" t="s">
        <v>27</v>
      </c>
      <c r="G5" s="113" t="s">
        <v>28</v>
      </c>
      <c r="H5" s="113" t="s">
        <v>29</v>
      </c>
      <c r="I5" s="113" t="s">
        <v>30</v>
      </c>
      <c r="J5" s="113"/>
      <c r="K5" s="113" t="s">
        <v>14</v>
      </c>
      <c r="L5" s="113" t="s">
        <v>14</v>
      </c>
      <c r="M5" s="113" t="s">
        <v>14</v>
      </c>
      <c r="N5" s="113" t="s">
        <v>14</v>
      </c>
      <c r="O5" s="132"/>
      <c r="P5" s="132"/>
      <c r="Q5" s="132"/>
      <c r="R5" s="114" t="s">
        <v>14</v>
      </c>
      <c r="S5" s="181"/>
    </row>
    <row r="6" spans="1:19" x14ac:dyDescent="0.25">
      <c r="B6" s="115"/>
      <c r="C6" s="116" t="s">
        <v>141</v>
      </c>
      <c r="D6" s="117"/>
      <c r="E6" s="118"/>
      <c r="F6" s="118"/>
      <c r="G6" s="118"/>
      <c r="H6" s="119"/>
      <c r="I6" s="118"/>
      <c r="J6" s="120"/>
      <c r="K6" s="120"/>
      <c r="L6" s="113"/>
      <c r="M6" s="113"/>
      <c r="N6" s="118"/>
      <c r="O6" s="119"/>
      <c r="P6" s="119"/>
      <c r="Q6" s="119"/>
      <c r="R6" s="121"/>
      <c r="S6" s="182"/>
    </row>
    <row r="7" spans="1:19" x14ac:dyDescent="0.25">
      <c r="B7" s="122">
        <v>1</v>
      </c>
      <c r="C7" s="123">
        <v>2</v>
      </c>
      <c r="D7" s="124">
        <v>3</v>
      </c>
      <c r="E7" s="123">
        <v>4</v>
      </c>
      <c r="F7" s="123">
        <v>5</v>
      </c>
      <c r="G7" s="123" t="s">
        <v>31</v>
      </c>
      <c r="H7" s="91" t="s">
        <v>32</v>
      </c>
      <c r="I7" s="123">
        <v>8</v>
      </c>
      <c r="J7" s="213"/>
      <c r="K7" s="125" t="s">
        <v>492</v>
      </c>
      <c r="L7" s="102" t="s">
        <v>513</v>
      </c>
      <c r="M7" s="102" t="s">
        <v>493</v>
      </c>
      <c r="N7" s="123">
        <v>12</v>
      </c>
      <c r="O7" s="91"/>
      <c r="P7" s="91"/>
      <c r="Q7" s="91"/>
      <c r="R7" s="93">
        <v>13</v>
      </c>
      <c r="S7" s="183">
        <v>14</v>
      </c>
    </row>
    <row r="8" spans="1:19" ht="14" x14ac:dyDescent="0.3">
      <c r="A8" s="12" t="str">
        <f t="shared" ref="A8:A56" si="0">C8&amp;region</f>
        <v>A</v>
      </c>
      <c r="B8" s="273">
        <v>40</v>
      </c>
      <c r="C8" s="274"/>
      <c r="D8" s="275"/>
      <c r="E8" s="275"/>
      <c r="F8" s="275"/>
      <c r="G8" s="276">
        <f>E8*F8</f>
        <v>0</v>
      </c>
      <c r="H8" s="276">
        <f>D8*G8</f>
        <v>0</v>
      </c>
      <c r="I8" s="277"/>
      <c r="J8" s="278" t="e">
        <f>AND(VLOOKUP(C8,'Dane średnie prod rośl.i zwierz'!$K$3:$W$185,6,0),('Prod. zwierzęca towar.'!$B$6&gt;0))</f>
        <v>#N/A</v>
      </c>
      <c r="K8" s="279"/>
      <c r="L8" s="280">
        <f>H8*(100%-I8)</f>
        <v>0</v>
      </c>
      <c r="M8" s="280">
        <f>H8-L8</f>
        <v>0</v>
      </c>
      <c r="N8" s="279"/>
      <c r="O8" s="280">
        <f>IF(I8&gt;=70%,VLOOKUP(A8,'Koszty nieponiesione z 2022r.'!$D$3:$E$622,2,0)*D8,0)</f>
        <v>0</v>
      </c>
      <c r="P8" s="280">
        <f t="shared" ref="P8" si="1">IF(I8&gt;=70%,D8,0)</f>
        <v>0</v>
      </c>
      <c r="Q8" s="280">
        <f>IF(OR(C8='Koszty nieponiesione z 2022r.'!$A$291,C8='Koszty nieponiesione z 2022r.'!$A$299,C8='Koszty nieponiesione z 2022r.'!$A$303,C8='Koszty nieponiesione z 2022r.'!$A$311,C8='Koszty nieponiesione z 2022r.'!$A$315,C8='Koszty nieponiesione z 2022r.'!$A$319,C8='Koszty nieponiesione z 2022r.'!$A$323,C8='Koszty nieponiesione z 2022r.'!$A$327), 'Prod. roślinna'!D8,0)</f>
        <v>0</v>
      </c>
      <c r="R8" s="281"/>
      <c r="S8" s="282">
        <f t="shared" ref="S8:S56" si="2">IF(I8&gt;0,D8,0)</f>
        <v>0</v>
      </c>
    </row>
    <row r="9" spans="1:19" ht="14" x14ac:dyDescent="0.3">
      <c r="A9" s="12" t="str">
        <f t="shared" si="0"/>
        <v>A</v>
      </c>
      <c r="B9" s="273">
        <v>41</v>
      </c>
      <c r="C9" s="274"/>
      <c r="D9" s="275"/>
      <c r="E9" s="275"/>
      <c r="F9" s="275"/>
      <c r="G9" s="276">
        <f t="shared" ref="G9:G55" si="3">E9*F9</f>
        <v>0</v>
      </c>
      <c r="H9" s="276">
        <f t="shared" ref="H9:H56" si="4">D9*G9</f>
        <v>0</v>
      </c>
      <c r="I9" s="277"/>
      <c r="J9" s="278" t="e">
        <f>AND(VLOOKUP(C9,'Dane średnie prod rośl.i zwierz'!$K$3:$W$185,6,0),('Prod. zwierzęca towar.'!$B$6&gt;0))</f>
        <v>#N/A</v>
      </c>
      <c r="K9" s="279"/>
      <c r="L9" s="280">
        <f t="shared" ref="L9:L56" si="5">H9*(100%-I9)</f>
        <v>0</v>
      </c>
      <c r="M9" s="280">
        <f t="shared" ref="M9:M56" si="6">H9-L9</f>
        <v>0</v>
      </c>
      <c r="N9" s="279"/>
      <c r="O9" s="280">
        <f>IF(I9&gt;=70%,VLOOKUP(A9,'Koszty nieponiesione z 2022r.'!$D$3:$E$622,2,0)*D9,0)</f>
        <v>0</v>
      </c>
      <c r="P9" s="280">
        <f t="shared" ref="P9:P56" si="7">IF(I9&gt;=70%,D9,0)</f>
        <v>0</v>
      </c>
      <c r="Q9" s="280">
        <f>IF(OR(C9='Koszty nieponiesione z 2022r.'!$A$291,C9='Koszty nieponiesione z 2022r.'!$A$299,C9='Koszty nieponiesione z 2022r.'!$A$303,C9='Koszty nieponiesione z 2022r.'!$A$311,C9='Koszty nieponiesione z 2022r.'!$A$315,C9='Koszty nieponiesione z 2022r.'!$A$319,C9='Koszty nieponiesione z 2022r.'!$A$323,C9='Koszty nieponiesione z 2022r.'!$A$327), 'Prod. roślinna'!D9,0)</f>
        <v>0</v>
      </c>
      <c r="R9" s="281"/>
      <c r="S9" s="283">
        <f t="shared" si="2"/>
        <v>0</v>
      </c>
    </row>
    <row r="10" spans="1:19" ht="14" x14ac:dyDescent="0.3">
      <c r="A10" s="12" t="str">
        <f t="shared" si="0"/>
        <v>A</v>
      </c>
      <c r="B10" s="273">
        <v>42</v>
      </c>
      <c r="C10" s="274"/>
      <c r="D10" s="275"/>
      <c r="E10" s="275"/>
      <c r="F10" s="275"/>
      <c r="G10" s="276">
        <f t="shared" si="3"/>
        <v>0</v>
      </c>
      <c r="H10" s="276">
        <f t="shared" si="4"/>
        <v>0</v>
      </c>
      <c r="I10" s="277"/>
      <c r="J10" s="278" t="e">
        <f>AND(VLOOKUP(C10,'Dane średnie prod rośl.i zwierz'!$K$3:$W$185,6,0),('Prod. zwierzęca towar.'!$B$6&gt;0))</f>
        <v>#N/A</v>
      </c>
      <c r="K10" s="279"/>
      <c r="L10" s="280">
        <f t="shared" si="5"/>
        <v>0</v>
      </c>
      <c r="M10" s="280">
        <f t="shared" si="6"/>
        <v>0</v>
      </c>
      <c r="N10" s="279"/>
      <c r="O10" s="280">
        <f>IF(I10&gt;=70%,VLOOKUP(A10,'Koszty nieponiesione z 2022r.'!$D$3:$E$622,2,0)*D10,0)</f>
        <v>0</v>
      </c>
      <c r="P10" s="280">
        <f t="shared" si="7"/>
        <v>0</v>
      </c>
      <c r="Q10" s="280">
        <f>IF(OR(C10='Koszty nieponiesione z 2022r.'!$A$291,C10='Koszty nieponiesione z 2022r.'!$A$299,C10='Koszty nieponiesione z 2022r.'!$A$303,C10='Koszty nieponiesione z 2022r.'!$A$311,C10='Koszty nieponiesione z 2022r.'!$A$315,C10='Koszty nieponiesione z 2022r.'!$A$319,C10='Koszty nieponiesione z 2022r.'!$A$323,C10='Koszty nieponiesione z 2022r.'!$A$327), 'Prod. roślinna'!D10,0)</f>
        <v>0</v>
      </c>
      <c r="R10" s="281"/>
      <c r="S10" s="283">
        <f t="shared" si="2"/>
        <v>0</v>
      </c>
    </row>
    <row r="11" spans="1:19" ht="14" x14ac:dyDescent="0.3">
      <c r="A11" s="12" t="str">
        <f t="shared" si="0"/>
        <v>A</v>
      </c>
      <c r="B11" s="273">
        <v>43</v>
      </c>
      <c r="C11" s="274"/>
      <c r="D11" s="275"/>
      <c r="E11" s="275"/>
      <c r="F11" s="275"/>
      <c r="G11" s="276">
        <f t="shared" si="3"/>
        <v>0</v>
      </c>
      <c r="H11" s="276">
        <f t="shared" si="4"/>
        <v>0</v>
      </c>
      <c r="I11" s="277"/>
      <c r="J11" s="278" t="e">
        <f>AND(VLOOKUP(C11,'Dane średnie prod rośl.i zwierz'!$K$3:$W$185,6,0),('Prod. zwierzęca towar.'!$B$6&gt;0))</f>
        <v>#N/A</v>
      </c>
      <c r="K11" s="279"/>
      <c r="L11" s="280">
        <f t="shared" si="5"/>
        <v>0</v>
      </c>
      <c r="M11" s="280">
        <f t="shared" si="6"/>
        <v>0</v>
      </c>
      <c r="N11" s="279"/>
      <c r="O11" s="280">
        <f>IF(I11&gt;=70%,VLOOKUP(A11,'Koszty nieponiesione z 2022r.'!$D$3:$E$622,2,0)*D11,0)</f>
        <v>0</v>
      </c>
      <c r="P11" s="280">
        <f t="shared" si="7"/>
        <v>0</v>
      </c>
      <c r="Q11" s="280">
        <f>IF(OR(C11='Koszty nieponiesione z 2022r.'!$A$291,C11='Koszty nieponiesione z 2022r.'!$A$299,C11='Koszty nieponiesione z 2022r.'!$A$303,C11='Koszty nieponiesione z 2022r.'!$A$311,C11='Koszty nieponiesione z 2022r.'!$A$315,C11='Koszty nieponiesione z 2022r.'!$A$319,C11='Koszty nieponiesione z 2022r.'!$A$323,C11='Koszty nieponiesione z 2022r.'!$A$327), 'Prod. roślinna'!D11,0)</f>
        <v>0</v>
      </c>
      <c r="R11" s="281"/>
      <c r="S11" s="283">
        <f t="shared" si="2"/>
        <v>0</v>
      </c>
    </row>
    <row r="12" spans="1:19" ht="14" x14ac:dyDescent="0.3">
      <c r="A12" s="12" t="str">
        <f t="shared" si="0"/>
        <v>A</v>
      </c>
      <c r="B12" s="273">
        <v>44</v>
      </c>
      <c r="C12" s="274"/>
      <c r="D12" s="275"/>
      <c r="E12" s="275"/>
      <c r="F12" s="275"/>
      <c r="G12" s="276">
        <f t="shared" si="3"/>
        <v>0</v>
      </c>
      <c r="H12" s="276">
        <f t="shared" si="4"/>
        <v>0</v>
      </c>
      <c r="I12" s="277"/>
      <c r="J12" s="278" t="e">
        <f>AND(VLOOKUP(C12,'Dane średnie prod rośl.i zwierz'!$K$3:$W$185,6,0),('Prod. zwierzęca towar.'!$B$6&gt;0))</f>
        <v>#N/A</v>
      </c>
      <c r="K12" s="279"/>
      <c r="L12" s="280">
        <f t="shared" si="5"/>
        <v>0</v>
      </c>
      <c r="M12" s="280">
        <f t="shared" si="6"/>
        <v>0</v>
      </c>
      <c r="N12" s="279"/>
      <c r="O12" s="280">
        <f>IF(I12&gt;=70%,VLOOKUP(A12,'Koszty nieponiesione z 2022r.'!$D$3:$E$622,2,0)*D12,0)</f>
        <v>0</v>
      </c>
      <c r="P12" s="280">
        <f t="shared" si="7"/>
        <v>0</v>
      </c>
      <c r="Q12" s="280">
        <f>IF(OR(C12='Koszty nieponiesione z 2022r.'!$A$291,C12='Koszty nieponiesione z 2022r.'!$A$299,C12='Koszty nieponiesione z 2022r.'!$A$303,C12='Koszty nieponiesione z 2022r.'!$A$311,C12='Koszty nieponiesione z 2022r.'!$A$315,C12='Koszty nieponiesione z 2022r.'!$A$319,C12='Koszty nieponiesione z 2022r.'!$A$323,C12='Koszty nieponiesione z 2022r.'!$A$327), 'Prod. roślinna'!D12,0)</f>
        <v>0</v>
      </c>
      <c r="R12" s="281"/>
      <c r="S12" s="283">
        <f t="shared" si="2"/>
        <v>0</v>
      </c>
    </row>
    <row r="13" spans="1:19" ht="14" x14ac:dyDescent="0.3">
      <c r="A13" s="12" t="str">
        <f t="shared" si="0"/>
        <v>A</v>
      </c>
      <c r="B13" s="273">
        <v>45</v>
      </c>
      <c r="C13" s="274"/>
      <c r="D13" s="275"/>
      <c r="E13" s="275"/>
      <c r="F13" s="275"/>
      <c r="G13" s="276">
        <f t="shared" si="3"/>
        <v>0</v>
      </c>
      <c r="H13" s="276">
        <f t="shared" si="4"/>
        <v>0</v>
      </c>
      <c r="I13" s="277"/>
      <c r="J13" s="278" t="e">
        <f>AND(VLOOKUP(C13,'Dane średnie prod rośl.i zwierz'!$K$3:$W$185,6,0),('Prod. zwierzęca towar.'!$B$6&gt;0))</f>
        <v>#N/A</v>
      </c>
      <c r="K13" s="279"/>
      <c r="L13" s="280">
        <f t="shared" si="5"/>
        <v>0</v>
      </c>
      <c r="M13" s="280">
        <f t="shared" si="6"/>
        <v>0</v>
      </c>
      <c r="N13" s="279"/>
      <c r="O13" s="280">
        <f>IF(I13&gt;=70%,VLOOKUP(A13,'Koszty nieponiesione z 2022r.'!$D$3:$E$622,2,0)*D13,0)</f>
        <v>0</v>
      </c>
      <c r="P13" s="280">
        <f t="shared" si="7"/>
        <v>0</v>
      </c>
      <c r="Q13" s="280">
        <f>IF(OR(C13='Koszty nieponiesione z 2022r.'!$A$291,C13='Koszty nieponiesione z 2022r.'!$A$299,C13='Koszty nieponiesione z 2022r.'!$A$303,C13='Koszty nieponiesione z 2022r.'!$A$311,C13='Koszty nieponiesione z 2022r.'!$A$315,C13='Koszty nieponiesione z 2022r.'!$A$319,C13='Koszty nieponiesione z 2022r.'!$A$323,C13='Koszty nieponiesione z 2022r.'!$A$327), 'Prod. roślinna'!D13,0)</f>
        <v>0</v>
      </c>
      <c r="R13" s="281"/>
      <c r="S13" s="283">
        <f t="shared" si="2"/>
        <v>0</v>
      </c>
    </row>
    <row r="14" spans="1:19" ht="14" x14ac:dyDescent="0.3">
      <c r="A14" s="12" t="str">
        <f t="shared" si="0"/>
        <v>A</v>
      </c>
      <c r="B14" s="273">
        <v>46</v>
      </c>
      <c r="C14" s="274"/>
      <c r="D14" s="275"/>
      <c r="E14" s="275"/>
      <c r="F14" s="275"/>
      <c r="G14" s="276">
        <f t="shared" si="3"/>
        <v>0</v>
      </c>
      <c r="H14" s="276">
        <f t="shared" si="4"/>
        <v>0</v>
      </c>
      <c r="I14" s="277"/>
      <c r="J14" s="278" t="e">
        <f>AND(VLOOKUP(C14,'Dane średnie prod rośl.i zwierz'!$K$3:$W$185,6,0),('Prod. zwierzęca towar.'!$B$6&gt;0))</f>
        <v>#N/A</v>
      </c>
      <c r="K14" s="279"/>
      <c r="L14" s="280">
        <f t="shared" si="5"/>
        <v>0</v>
      </c>
      <c r="M14" s="280">
        <f t="shared" si="6"/>
        <v>0</v>
      </c>
      <c r="N14" s="279"/>
      <c r="O14" s="280">
        <f>IF(I14&gt;=70%,VLOOKUP(A14,'Koszty nieponiesione z 2022r.'!$D$3:$E$622,2,0)*D14,0)</f>
        <v>0</v>
      </c>
      <c r="P14" s="280">
        <f t="shared" si="7"/>
        <v>0</v>
      </c>
      <c r="Q14" s="280">
        <f>IF(OR(C14='Koszty nieponiesione z 2022r.'!$A$291,C14='Koszty nieponiesione z 2022r.'!$A$299,C14='Koszty nieponiesione z 2022r.'!$A$303,C14='Koszty nieponiesione z 2022r.'!$A$311,C14='Koszty nieponiesione z 2022r.'!$A$315,C14='Koszty nieponiesione z 2022r.'!$A$319,C14='Koszty nieponiesione z 2022r.'!$A$323,C14='Koszty nieponiesione z 2022r.'!$A$327), 'Prod. roślinna'!D14,0)</f>
        <v>0</v>
      </c>
      <c r="R14" s="281"/>
      <c r="S14" s="283">
        <f t="shared" si="2"/>
        <v>0</v>
      </c>
    </row>
    <row r="15" spans="1:19" ht="14" x14ac:dyDescent="0.3">
      <c r="A15" s="12" t="str">
        <f t="shared" si="0"/>
        <v>A</v>
      </c>
      <c r="B15" s="273">
        <v>47</v>
      </c>
      <c r="C15" s="274"/>
      <c r="D15" s="275"/>
      <c r="E15" s="275"/>
      <c r="F15" s="275"/>
      <c r="G15" s="276">
        <f t="shared" si="3"/>
        <v>0</v>
      </c>
      <c r="H15" s="276">
        <f t="shared" si="4"/>
        <v>0</v>
      </c>
      <c r="I15" s="277"/>
      <c r="J15" s="278" t="e">
        <f>AND(VLOOKUP(C15,'Dane średnie prod rośl.i zwierz'!$K$3:$W$185,6,0),('Prod. zwierzęca towar.'!$B$6&gt;0))</f>
        <v>#N/A</v>
      </c>
      <c r="K15" s="279"/>
      <c r="L15" s="280">
        <f t="shared" si="5"/>
        <v>0</v>
      </c>
      <c r="M15" s="280">
        <f t="shared" si="6"/>
        <v>0</v>
      </c>
      <c r="N15" s="279"/>
      <c r="O15" s="280">
        <f>IF(I15&gt;=70%,VLOOKUP(A15,'Koszty nieponiesione z 2022r.'!$D$3:$E$622,2,0)*D15,0)</f>
        <v>0</v>
      </c>
      <c r="P15" s="280">
        <f t="shared" si="7"/>
        <v>0</v>
      </c>
      <c r="Q15" s="280">
        <f>IF(OR(C15='Koszty nieponiesione z 2022r.'!$A$291,C15='Koszty nieponiesione z 2022r.'!$A$299,C15='Koszty nieponiesione z 2022r.'!$A$303,C15='Koszty nieponiesione z 2022r.'!$A$311,C15='Koszty nieponiesione z 2022r.'!$A$315,C15='Koszty nieponiesione z 2022r.'!$A$319,C15='Koszty nieponiesione z 2022r.'!$A$323,C15='Koszty nieponiesione z 2022r.'!$A$327), 'Prod. roślinna'!D15,0)</f>
        <v>0</v>
      </c>
      <c r="R15" s="281"/>
      <c r="S15" s="283">
        <f t="shared" si="2"/>
        <v>0</v>
      </c>
    </row>
    <row r="16" spans="1:19" ht="14" x14ac:dyDescent="0.3">
      <c r="A16" s="12" t="str">
        <f t="shared" si="0"/>
        <v>A</v>
      </c>
      <c r="B16" s="273">
        <v>48</v>
      </c>
      <c r="C16" s="274"/>
      <c r="D16" s="275"/>
      <c r="E16" s="275"/>
      <c r="F16" s="275"/>
      <c r="G16" s="276">
        <f t="shared" si="3"/>
        <v>0</v>
      </c>
      <c r="H16" s="276">
        <f t="shared" si="4"/>
        <v>0</v>
      </c>
      <c r="I16" s="277"/>
      <c r="J16" s="278" t="e">
        <f>AND(VLOOKUP(C16,'Dane średnie prod rośl.i zwierz'!$K$3:$W$185,6,0),('Prod. zwierzęca towar.'!$B$6&gt;0))</f>
        <v>#N/A</v>
      </c>
      <c r="K16" s="279"/>
      <c r="L16" s="280">
        <f t="shared" si="5"/>
        <v>0</v>
      </c>
      <c r="M16" s="280">
        <f t="shared" si="6"/>
        <v>0</v>
      </c>
      <c r="N16" s="279"/>
      <c r="O16" s="280">
        <f>IF(I16&gt;=70%,VLOOKUP(A16,'Koszty nieponiesione z 2022r.'!$D$3:$E$622,2,0)*D16,0)</f>
        <v>0</v>
      </c>
      <c r="P16" s="280">
        <f t="shared" si="7"/>
        <v>0</v>
      </c>
      <c r="Q16" s="280">
        <f>IF(OR(C16='Koszty nieponiesione z 2022r.'!$A$291,C16='Koszty nieponiesione z 2022r.'!$A$299,C16='Koszty nieponiesione z 2022r.'!$A$303,C16='Koszty nieponiesione z 2022r.'!$A$311,C16='Koszty nieponiesione z 2022r.'!$A$315,C16='Koszty nieponiesione z 2022r.'!$A$319,C16='Koszty nieponiesione z 2022r.'!$A$323,C16='Koszty nieponiesione z 2022r.'!$A$327), 'Prod. roślinna'!D16,0)</f>
        <v>0</v>
      </c>
      <c r="R16" s="281"/>
      <c r="S16" s="283">
        <f t="shared" si="2"/>
        <v>0</v>
      </c>
    </row>
    <row r="17" spans="1:19" ht="14" x14ac:dyDescent="0.3">
      <c r="A17" s="12" t="str">
        <f t="shared" si="0"/>
        <v>A</v>
      </c>
      <c r="B17" s="273">
        <v>49</v>
      </c>
      <c r="C17" s="274"/>
      <c r="D17" s="275"/>
      <c r="E17" s="275"/>
      <c r="F17" s="275"/>
      <c r="G17" s="276">
        <f t="shared" si="3"/>
        <v>0</v>
      </c>
      <c r="H17" s="276">
        <f t="shared" si="4"/>
        <v>0</v>
      </c>
      <c r="I17" s="277"/>
      <c r="J17" s="278" t="e">
        <f>AND(VLOOKUP(C17,'Dane średnie prod rośl.i zwierz'!$K$3:$W$185,6,0),('Prod. zwierzęca towar.'!$B$6&gt;0))</f>
        <v>#N/A</v>
      </c>
      <c r="K17" s="279"/>
      <c r="L17" s="280">
        <f t="shared" si="5"/>
        <v>0</v>
      </c>
      <c r="M17" s="280">
        <f t="shared" si="6"/>
        <v>0</v>
      </c>
      <c r="N17" s="279"/>
      <c r="O17" s="280">
        <f>IF(I17&gt;=70%,VLOOKUP(A17,'Koszty nieponiesione z 2022r.'!$D$3:$E$622,2,0)*D17,0)</f>
        <v>0</v>
      </c>
      <c r="P17" s="280">
        <f t="shared" si="7"/>
        <v>0</v>
      </c>
      <c r="Q17" s="280">
        <f>IF(OR(C17='Koszty nieponiesione z 2022r.'!$A$291,C17='Koszty nieponiesione z 2022r.'!$A$299,C17='Koszty nieponiesione z 2022r.'!$A$303,C17='Koszty nieponiesione z 2022r.'!$A$311,C17='Koszty nieponiesione z 2022r.'!$A$315,C17='Koszty nieponiesione z 2022r.'!$A$319,C17='Koszty nieponiesione z 2022r.'!$A$323,C17='Koszty nieponiesione z 2022r.'!$A$327), 'Prod. roślinna'!D17,0)</f>
        <v>0</v>
      </c>
      <c r="R17" s="281"/>
      <c r="S17" s="283">
        <f t="shared" si="2"/>
        <v>0</v>
      </c>
    </row>
    <row r="18" spans="1:19" ht="14" x14ac:dyDescent="0.3">
      <c r="A18" s="12" t="str">
        <f t="shared" si="0"/>
        <v>A</v>
      </c>
      <c r="B18" s="273">
        <v>50</v>
      </c>
      <c r="C18" s="274"/>
      <c r="D18" s="275"/>
      <c r="E18" s="275"/>
      <c r="F18" s="275"/>
      <c r="G18" s="276">
        <f t="shared" si="3"/>
        <v>0</v>
      </c>
      <c r="H18" s="276">
        <f t="shared" si="4"/>
        <v>0</v>
      </c>
      <c r="I18" s="277"/>
      <c r="J18" s="278" t="e">
        <f>AND(VLOOKUP(C18,'Dane średnie prod rośl.i zwierz'!$K$3:$W$185,6,0),('Prod. zwierzęca towar.'!$B$6&gt;0))</f>
        <v>#N/A</v>
      </c>
      <c r="K18" s="279"/>
      <c r="L18" s="280">
        <f t="shared" si="5"/>
        <v>0</v>
      </c>
      <c r="M18" s="280">
        <f t="shared" si="6"/>
        <v>0</v>
      </c>
      <c r="N18" s="279"/>
      <c r="O18" s="280">
        <f>IF(I18&gt;=70%,VLOOKUP(A18,'Koszty nieponiesione z 2022r.'!$D$3:$E$622,2,0)*D18,0)</f>
        <v>0</v>
      </c>
      <c r="P18" s="280">
        <f t="shared" si="7"/>
        <v>0</v>
      </c>
      <c r="Q18" s="280">
        <f>IF(OR(C18='Koszty nieponiesione z 2022r.'!$A$291,C18='Koszty nieponiesione z 2022r.'!$A$299,C18='Koszty nieponiesione z 2022r.'!$A$303,C18='Koszty nieponiesione z 2022r.'!$A$311,C18='Koszty nieponiesione z 2022r.'!$A$315,C18='Koszty nieponiesione z 2022r.'!$A$319,C18='Koszty nieponiesione z 2022r.'!$A$323,C18='Koszty nieponiesione z 2022r.'!$A$327), 'Prod. roślinna'!D18,0)</f>
        <v>0</v>
      </c>
      <c r="R18" s="281"/>
      <c r="S18" s="283">
        <f t="shared" si="2"/>
        <v>0</v>
      </c>
    </row>
    <row r="19" spans="1:19" ht="14" x14ac:dyDescent="0.3">
      <c r="A19" s="12" t="str">
        <f t="shared" si="0"/>
        <v>A</v>
      </c>
      <c r="B19" s="273">
        <v>51</v>
      </c>
      <c r="C19" s="274"/>
      <c r="D19" s="275"/>
      <c r="E19" s="275"/>
      <c r="F19" s="275"/>
      <c r="G19" s="276">
        <f t="shared" si="3"/>
        <v>0</v>
      </c>
      <c r="H19" s="276">
        <f t="shared" si="4"/>
        <v>0</v>
      </c>
      <c r="I19" s="277"/>
      <c r="J19" s="278" t="e">
        <f>AND(VLOOKUP(C19,'Dane średnie prod rośl.i zwierz'!$K$3:$W$185,6,0),('Prod. zwierzęca towar.'!$B$6&gt;0))</f>
        <v>#N/A</v>
      </c>
      <c r="K19" s="279"/>
      <c r="L19" s="280">
        <f t="shared" si="5"/>
        <v>0</v>
      </c>
      <c r="M19" s="280">
        <f t="shared" si="6"/>
        <v>0</v>
      </c>
      <c r="N19" s="279"/>
      <c r="O19" s="280">
        <f>IF(I19&gt;=70%,VLOOKUP(A19,'Koszty nieponiesione z 2022r.'!$D$3:$E$622,2,0)*D19,0)</f>
        <v>0</v>
      </c>
      <c r="P19" s="280">
        <f t="shared" si="7"/>
        <v>0</v>
      </c>
      <c r="Q19" s="280">
        <f>IF(OR(C19='Koszty nieponiesione z 2022r.'!$A$291,C19='Koszty nieponiesione z 2022r.'!$A$299,C19='Koszty nieponiesione z 2022r.'!$A$303,C19='Koszty nieponiesione z 2022r.'!$A$311,C19='Koszty nieponiesione z 2022r.'!$A$315,C19='Koszty nieponiesione z 2022r.'!$A$319,C19='Koszty nieponiesione z 2022r.'!$A$323,C19='Koszty nieponiesione z 2022r.'!$A$327), 'Prod. roślinna'!D19,0)</f>
        <v>0</v>
      </c>
      <c r="R19" s="281"/>
      <c r="S19" s="283">
        <f t="shared" si="2"/>
        <v>0</v>
      </c>
    </row>
    <row r="20" spans="1:19" ht="14" x14ac:dyDescent="0.3">
      <c r="A20" s="12" t="str">
        <f t="shared" si="0"/>
        <v>A</v>
      </c>
      <c r="B20" s="273">
        <v>52</v>
      </c>
      <c r="C20" s="274"/>
      <c r="D20" s="275"/>
      <c r="E20" s="275"/>
      <c r="F20" s="275"/>
      <c r="G20" s="276">
        <f t="shared" si="3"/>
        <v>0</v>
      </c>
      <c r="H20" s="276">
        <f t="shared" si="4"/>
        <v>0</v>
      </c>
      <c r="I20" s="277"/>
      <c r="J20" s="278" t="e">
        <f>AND(VLOOKUP(C20,'Dane średnie prod rośl.i zwierz'!$K$3:$W$185,6,0),('Prod. zwierzęca towar.'!$B$6&gt;0))</f>
        <v>#N/A</v>
      </c>
      <c r="K20" s="279"/>
      <c r="L20" s="280">
        <f t="shared" si="5"/>
        <v>0</v>
      </c>
      <c r="M20" s="280">
        <f t="shared" si="6"/>
        <v>0</v>
      </c>
      <c r="N20" s="279"/>
      <c r="O20" s="280">
        <f>IF(I20&gt;=70%,VLOOKUP(A20,'Koszty nieponiesione z 2022r.'!$D$3:$E$622,2,0)*D20,0)</f>
        <v>0</v>
      </c>
      <c r="P20" s="280">
        <f t="shared" si="7"/>
        <v>0</v>
      </c>
      <c r="Q20" s="280">
        <f>IF(OR(C20='Koszty nieponiesione z 2022r.'!$A$291,C20='Koszty nieponiesione z 2022r.'!$A$299,C20='Koszty nieponiesione z 2022r.'!$A$303,C20='Koszty nieponiesione z 2022r.'!$A$311,C20='Koszty nieponiesione z 2022r.'!$A$315,C20='Koszty nieponiesione z 2022r.'!$A$319,C20='Koszty nieponiesione z 2022r.'!$A$323,C20='Koszty nieponiesione z 2022r.'!$A$327), 'Prod. roślinna'!D20,0)</f>
        <v>0</v>
      </c>
      <c r="R20" s="281"/>
      <c r="S20" s="283">
        <f t="shared" si="2"/>
        <v>0</v>
      </c>
    </row>
    <row r="21" spans="1:19" ht="14" x14ac:dyDescent="0.3">
      <c r="A21" s="12" t="str">
        <f t="shared" si="0"/>
        <v>A</v>
      </c>
      <c r="B21" s="273">
        <v>53</v>
      </c>
      <c r="C21" s="274"/>
      <c r="D21" s="275"/>
      <c r="E21" s="275"/>
      <c r="F21" s="275"/>
      <c r="G21" s="276">
        <f t="shared" si="3"/>
        <v>0</v>
      </c>
      <c r="H21" s="276">
        <f t="shared" si="4"/>
        <v>0</v>
      </c>
      <c r="I21" s="277"/>
      <c r="J21" s="278" t="e">
        <f>AND(VLOOKUP(C21,'Dane średnie prod rośl.i zwierz'!$K$3:$W$185,6,0),('Prod. zwierzęca towar.'!$B$6&gt;0))</f>
        <v>#N/A</v>
      </c>
      <c r="K21" s="279"/>
      <c r="L21" s="280">
        <f t="shared" si="5"/>
        <v>0</v>
      </c>
      <c r="M21" s="280">
        <f t="shared" si="6"/>
        <v>0</v>
      </c>
      <c r="N21" s="279"/>
      <c r="O21" s="280">
        <f>IF(I21&gt;=70%,VLOOKUP(A21,'Koszty nieponiesione z 2022r.'!$D$3:$E$622,2,0)*D21,0)</f>
        <v>0</v>
      </c>
      <c r="P21" s="280">
        <f t="shared" si="7"/>
        <v>0</v>
      </c>
      <c r="Q21" s="280">
        <f>IF(OR(C21='Koszty nieponiesione z 2022r.'!$A$291,C21='Koszty nieponiesione z 2022r.'!$A$299,C21='Koszty nieponiesione z 2022r.'!$A$303,C21='Koszty nieponiesione z 2022r.'!$A$311,C21='Koszty nieponiesione z 2022r.'!$A$315,C21='Koszty nieponiesione z 2022r.'!$A$319,C21='Koszty nieponiesione z 2022r.'!$A$323,C21='Koszty nieponiesione z 2022r.'!$A$327), 'Prod. roślinna'!D21,0)</f>
        <v>0</v>
      </c>
      <c r="R21" s="281"/>
      <c r="S21" s="283">
        <f t="shared" si="2"/>
        <v>0</v>
      </c>
    </row>
    <row r="22" spans="1:19" ht="14" x14ac:dyDescent="0.3">
      <c r="A22" s="12" t="str">
        <f t="shared" si="0"/>
        <v>A</v>
      </c>
      <c r="B22" s="273">
        <v>54</v>
      </c>
      <c r="C22" s="274"/>
      <c r="D22" s="275"/>
      <c r="E22" s="275"/>
      <c r="F22" s="275"/>
      <c r="G22" s="276">
        <f t="shared" si="3"/>
        <v>0</v>
      </c>
      <c r="H22" s="276">
        <f t="shared" si="4"/>
        <v>0</v>
      </c>
      <c r="I22" s="277"/>
      <c r="J22" s="278" t="e">
        <f>AND(VLOOKUP(C22,'Dane średnie prod rośl.i zwierz'!$K$3:$W$185,6,0),('Prod. zwierzęca towar.'!$B$6&gt;0))</f>
        <v>#N/A</v>
      </c>
      <c r="K22" s="279"/>
      <c r="L22" s="280">
        <f t="shared" si="5"/>
        <v>0</v>
      </c>
      <c r="M22" s="280">
        <f t="shared" si="6"/>
        <v>0</v>
      </c>
      <c r="N22" s="279"/>
      <c r="O22" s="280">
        <f>IF(I22&gt;=70%,VLOOKUP(A22,'Koszty nieponiesione z 2022r.'!$D$3:$E$622,2,0)*D22,0)</f>
        <v>0</v>
      </c>
      <c r="P22" s="280">
        <f t="shared" si="7"/>
        <v>0</v>
      </c>
      <c r="Q22" s="280">
        <f>IF(OR(C22='Koszty nieponiesione z 2022r.'!$A$291,C22='Koszty nieponiesione z 2022r.'!$A$299,C22='Koszty nieponiesione z 2022r.'!$A$303,C22='Koszty nieponiesione z 2022r.'!$A$311,C22='Koszty nieponiesione z 2022r.'!$A$315,C22='Koszty nieponiesione z 2022r.'!$A$319,C22='Koszty nieponiesione z 2022r.'!$A$323,C22='Koszty nieponiesione z 2022r.'!$A$327), 'Prod. roślinna'!D22,0)</f>
        <v>0</v>
      </c>
      <c r="R22" s="281"/>
      <c r="S22" s="283">
        <f t="shared" si="2"/>
        <v>0</v>
      </c>
    </row>
    <row r="23" spans="1:19" ht="14" x14ac:dyDescent="0.3">
      <c r="A23" s="12" t="str">
        <f t="shared" si="0"/>
        <v>A</v>
      </c>
      <c r="B23" s="273">
        <v>55</v>
      </c>
      <c r="C23" s="274"/>
      <c r="D23" s="275"/>
      <c r="E23" s="275"/>
      <c r="F23" s="275"/>
      <c r="G23" s="276">
        <f t="shared" si="3"/>
        <v>0</v>
      </c>
      <c r="H23" s="276">
        <f t="shared" si="4"/>
        <v>0</v>
      </c>
      <c r="I23" s="277"/>
      <c r="J23" s="278" t="e">
        <f>AND(VLOOKUP(C23,'Dane średnie prod rośl.i zwierz'!$K$3:$W$185,6,0),('Prod. zwierzęca towar.'!$B$6&gt;0))</f>
        <v>#N/A</v>
      </c>
      <c r="K23" s="279"/>
      <c r="L23" s="280">
        <f t="shared" si="5"/>
        <v>0</v>
      </c>
      <c r="M23" s="280">
        <f t="shared" si="6"/>
        <v>0</v>
      </c>
      <c r="N23" s="279"/>
      <c r="O23" s="280">
        <f>IF(I23&gt;=70%,VLOOKUP(A23,'Koszty nieponiesione z 2022r.'!$D$3:$E$622,2,0)*D23,0)</f>
        <v>0</v>
      </c>
      <c r="P23" s="280">
        <f t="shared" si="7"/>
        <v>0</v>
      </c>
      <c r="Q23" s="280">
        <f>IF(OR(C23='Koszty nieponiesione z 2022r.'!$A$291,C23='Koszty nieponiesione z 2022r.'!$A$299,C23='Koszty nieponiesione z 2022r.'!$A$303,C23='Koszty nieponiesione z 2022r.'!$A$311,C23='Koszty nieponiesione z 2022r.'!$A$315,C23='Koszty nieponiesione z 2022r.'!$A$319,C23='Koszty nieponiesione z 2022r.'!$A$323,C23='Koszty nieponiesione z 2022r.'!$A$327), 'Prod. roślinna'!D23,0)</f>
        <v>0</v>
      </c>
      <c r="R23" s="281"/>
      <c r="S23" s="283">
        <f t="shared" si="2"/>
        <v>0</v>
      </c>
    </row>
    <row r="24" spans="1:19" ht="14" x14ac:dyDescent="0.3">
      <c r="A24" s="12" t="str">
        <f t="shared" si="0"/>
        <v>A</v>
      </c>
      <c r="B24" s="273">
        <v>56</v>
      </c>
      <c r="C24" s="274"/>
      <c r="D24" s="275"/>
      <c r="E24" s="275"/>
      <c r="F24" s="275"/>
      <c r="G24" s="276">
        <f t="shared" si="3"/>
        <v>0</v>
      </c>
      <c r="H24" s="276">
        <f t="shared" si="4"/>
        <v>0</v>
      </c>
      <c r="I24" s="277"/>
      <c r="J24" s="278" t="e">
        <f>AND(VLOOKUP(C24,'Dane średnie prod rośl.i zwierz'!$K$3:$W$185,6,0),('Prod. zwierzęca towar.'!$B$6&gt;0))</f>
        <v>#N/A</v>
      </c>
      <c r="K24" s="279"/>
      <c r="L24" s="280">
        <f t="shared" si="5"/>
        <v>0</v>
      </c>
      <c r="M24" s="280">
        <f t="shared" si="6"/>
        <v>0</v>
      </c>
      <c r="N24" s="279"/>
      <c r="O24" s="280">
        <f>IF(I24&gt;=70%,VLOOKUP(A24,'Koszty nieponiesione z 2022r.'!$D$3:$E$622,2,0)*D24,0)</f>
        <v>0</v>
      </c>
      <c r="P24" s="280">
        <f t="shared" si="7"/>
        <v>0</v>
      </c>
      <c r="Q24" s="280">
        <f>IF(OR(C24='Koszty nieponiesione z 2022r.'!$A$291,C24='Koszty nieponiesione z 2022r.'!$A$299,C24='Koszty nieponiesione z 2022r.'!$A$303,C24='Koszty nieponiesione z 2022r.'!$A$311,C24='Koszty nieponiesione z 2022r.'!$A$315,C24='Koszty nieponiesione z 2022r.'!$A$319,C24='Koszty nieponiesione z 2022r.'!$A$323,C24='Koszty nieponiesione z 2022r.'!$A$327), 'Prod. roślinna'!D24,0)</f>
        <v>0</v>
      </c>
      <c r="R24" s="281"/>
      <c r="S24" s="283">
        <f t="shared" si="2"/>
        <v>0</v>
      </c>
    </row>
    <row r="25" spans="1:19" ht="14" x14ac:dyDescent="0.3">
      <c r="A25" s="12" t="str">
        <f t="shared" si="0"/>
        <v>A</v>
      </c>
      <c r="B25" s="273">
        <v>57</v>
      </c>
      <c r="C25" s="274"/>
      <c r="D25" s="275"/>
      <c r="E25" s="275"/>
      <c r="F25" s="275"/>
      <c r="G25" s="276">
        <f t="shared" si="3"/>
        <v>0</v>
      </c>
      <c r="H25" s="276">
        <f t="shared" si="4"/>
        <v>0</v>
      </c>
      <c r="I25" s="277"/>
      <c r="J25" s="278" t="e">
        <f>AND(VLOOKUP(C25,'Dane średnie prod rośl.i zwierz'!$K$3:$W$185,6,0),('Prod. zwierzęca towar.'!$B$6&gt;0))</f>
        <v>#N/A</v>
      </c>
      <c r="K25" s="279"/>
      <c r="L25" s="280">
        <f t="shared" si="5"/>
        <v>0</v>
      </c>
      <c r="M25" s="280">
        <f t="shared" si="6"/>
        <v>0</v>
      </c>
      <c r="N25" s="279"/>
      <c r="O25" s="280">
        <f>IF(I25&gt;=70%,VLOOKUP(A25,'Koszty nieponiesione z 2022r.'!$D$3:$E$622,2,0)*D25,0)</f>
        <v>0</v>
      </c>
      <c r="P25" s="280">
        <f t="shared" si="7"/>
        <v>0</v>
      </c>
      <c r="Q25" s="280">
        <f>IF(OR(C25='Koszty nieponiesione z 2022r.'!$A$291,C25='Koszty nieponiesione z 2022r.'!$A$299,C25='Koszty nieponiesione z 2022r.'!$A$303,C25='Koszty nieponiesione z 2022r.'!$A$311,C25='Koszty nieponiesione z 2022r.'!$A$315,C25='Koszty nieponiesione z 2022r.'!$A$319,C25='Koszty nieponiesione z 2022r.'!$A$323,C25='Koszty nieponiesione z 2022r.'!$A$327), 'Prod. roślinna'!D25,0)</f>
        <v>0</v>
      </c>
      <c r="R25" s="281"/>
      <c r="S25" s="283">
        <f t="shared" si="2"/>
        <v>0</v>
      </c>
    </row>
    <row r="26" spans="1:19" ht="14" x14ac:dyDescent="0.3">
      <c r="A26" s="12" t="str">
        <f t="shared" si="0"/>
        <v>A</v>
      </c>
      <c r="B26" s="273">
        <v>58</v>
      </c>
      <c r="C26" s="274"/>
      <c r="D26" s="275"/>
      <c r="E26" s="275"/>
      <c r="F26" s="275"/>
      <c r="G26" s="276">
        <f t="shared" si="3"/>
        <v>0</v>
      </c>
      <c r="H26" s="276">
        <f t="shared" si="4"/>
        <v>0</v>
      </c>
      <c r="I26" s="277"/>
      <c r="J26" s="278" t="e">
        <f>AND(VLOOKUP(C26,'Dane średnie prod rośl.i zwierz'!$K$3:$W$185,6,0),('Prod. zwierzęca towar.'!$B$6&gt;0))</f>
        <v>#N/A</v>
      </c>
      <c r="K26" s="279"/>
      <c r="L26" s="280">
        <f t="shared" si="5"/>
        <v>0</v>
      </c>
      <c r="M26" s="280">
        <f t="shared" si="6"/>
        <v>0</v>
      </c>
      <c r="N26" s="279"/>
      <c r="O26" s="280">
        <f>IF(I26&gt;=70%,VLOOKUP(A26,'Koszty nieponiesione z 2022r.'!$D$3:$E$622,2,0)*D26,0)</f>
        <v>0</v>
      </c>
      <c r="P26" s="280">
        <f t="shared" si="7"/>
        <v>0</v>
      </c>
      <c r="Q26" s="280">
        <f>IF(OR(C26='Koszty nieponiesione z 2022r.'!$A$291,C26='Koszty nieponiesione z 2022r.'!$A$299,C26='Koszty nieponiesione z 2022r.'!$A$303,C26='Koszty nieponiesione z 2022r.'!$A$311,C26='Koszty nieponiesione z 2022r.'!$A$315,C26='Koszty nieponiesione z 2022r.'!$A$319,C26='Koszty nieponiesione z 2022r.'!$A$323,C26='Koszty nieponiesione z 2022r.'!$A$327), 'Prod. roślinna'!D26,0)</f>
        <v>0</v>
      </c>
      <c r="R26" s="281"/>
      <c r="S26" s="283">
        <f t="shared" si="2"/>
        <v>0</v>
      </c>
    </row>
    <row r="27" spans="1:19" ht="14" x14ac:dyDescent="0.3">
      <c r="A27" s="12" t="str">
        <f t="shared" si="0"/>
        <v>A</v>
      </c>
      <c r="B27" s="273">
        <v>59</v>
      </c>
      <c r="C27" s="274"/>
      <c r="D27" s="275"/>
      <c r="E27" s="275"/>
      <c r="F27" s="275"/>
      <c r="G27" s="276">
        <f t="shared" si="3"/>
        <v>0</v>
      </c>
      <c r="H27" s="276">
        <f t="shared" si="4"/>
        <v>0</v>
      </c>
      <c r="I27" s="277"/>
      <c r="J27" s="278" t="e">
        <f>AND(VLOOKUP(C27,'Dane średnie prod rośl.i zwierz'!$K$3:$W$185,6,0),('Prod. zwierzęca towar.'!$B$6&gt;0))</f>
        <v>#N/A</v>
      </c>
      <c r="K27" s="279"/>
      <c r="L27" s="280">
        <f t="shared" si="5"/>
        <v>0</v>
      </c>
      <c r="M27" s="280">
        <f t="shared" si="6"/>
        <v>0</v>
      </c>
      <c r="N27" s="279"/>
      <c r="O27" s="280">
        <f>IF(I27&gt;=70%,VLOOKUP(A27,'Koszty nieponiesione z 2022r.'!$D$3:$E$622,2,0)*D27,0)</f>
        <v>0</v>
      </c>
      <c r="P27" s="280">
        <f t="shared" si="7"/>
        <v>0</v>
      </c>
      <c r="Q27" s="280">
        <f>IF(OR(C27='Koszty nieponiesione z 2022r.'!$A$291,C27='Koszty nieponiesione z 2022r.'!$A$299,C27='Koszty nieponiesione z 2022r.'!$A$303,C27='Koszty nieponiesione z 2022r.'!$A$311,C27='Koszty nieponiesione z 2022r.'!$A$315,C27='Koszty nieponiesione z 2022r.'!$A$319,C27='Koszty nieponiesione z 2022r.'!$A$323,C27='Koszty nieponiesione z 2022r.'!$A$327), 'Prod. roślinna'!D27,0)</f>
        <v>0</v>
      </c>
      <c r="R27" s="281"/>
      <c r="S27" s="283">
        <f t="shared" si="2"/>
        <v>0</v>
      </c>
    </row>
    <row r="28" spans="1:19" ht="14" x14ac:dyDescent="0.3">
      <c r="A28" s="12" t="str">
        <f t="shared" si="0"/>
        <v>A</v>
      </c>
      <c r="B28" s="273">
        <v>60</v>
      </c>
      <c r="C28" s="274"/>
      <c r="D28" s="275"/>
      <c r="E28" s="275"/>
      <c r="F28" s="275"/>
      <c r="G28" s="276">
        <f t="shared" si="3"/>
        <v>0</v>
      </c>
      <c r="H28" s="276">
        <f t="shared" si="4"/>
        <v>0</v>
      </c>
      <c r="I28" s="277"/>
      <c r="J28" s="278" t="e">
        <f>AND(VLOOKUP(C28,'Dane średnie prod rośl.i zwierz'!$K$3:$W$185,6,0),('Prod. zwierzęca towar.'!$B$6&gt;0))</f>
        <v>#N/A</v>
      </c>
      <c r="K28" s="279"/>
      <c r="L28" s="280">
        <f t="shared" si="5"/>
        <v>0</v>
      </c>
      <c r="M28" s="280">
        <f t="shared" si="6"/>
        <v>0</v>
      </c>
      <c r="N28" s="279"/>
      <c r="O28" s="280">
        <f>IF(I28&gt;=70%,VLOOKUP(A28,'Koszty nieponiesione z 2022r.'!$D$3:$E$622,2,0)*D28,0)</f>
        <v>0</v>
      </c>
      <c r="P28" s="280">
        <f t="shared" si="7"/>
        <v>0</v>
      </c>
      <c r="Q28" s="280">
        <f>IF(OR(C28='Koszty nieponiesione z 2022r.'!$A$291,C28='Koszty nieponiesione z 2022r.'!$A$299,C28='Koszty nieponiesione z 2022r.'!$A$303,C28='Koszty nieponiesione z 2022r.'!$A$311,C28='Koszty nieponiesione z 2022r.'!$A$315,C28='Koszty nieponiesione z 2022r.'!$A$319,C28='Koszty nieponiesione z 2022r.'!$A$323,C28='Koszty nieponiesione z 2022r.'!$A$327), 'Prod. roślinna'!D28,0)</f>
        <v>0</v>
      </c>
      <c r="R28" s="281"/>
      <c r="S28" s="283">
        <f t="shared" si="2"/>
        <v>0</v>
      </c>
    </row>
    <row r="29" spans="1:19" ht="14" x14ac:dyDescent="0.3">
      <c r="A29" s="12" t="str">
        <f t="shared" si="0"/>
        <v>A</v>
      </c>
      <c r="B29" s="273">
        <v>61</v>
      </c>
      <c r="C29" s="274"/>
      <c r="D29" s="275"/>
      <c r="E29" s="275"/>
      <c r="F29" s="275"/>
      <c r="G29" s="276">
        <f t="shared" si="3"/>
        <v>0</v>
      </c>
      <c r="H29" s="276">
        <f t="shared" si="4"/>
        <v>0</v>
      </c>
      <c r="I29" s="277"/>
      <c r="J29" s="278" t="e">
        <f>AND(VLOOKUP(C29,'Dane średnie prod rośl.i zwierz'!$K$3:$W$185,6,0),('Prod. zwierzęca towar.'!$B$6&gt;0))</f>
        <v>#N/A</v>
      </c>
      <c r="K29" s="279"/>
      <c r="L29" s="280">
        <f t="shared" si="5"/>
        <v>0</v>
      </c>
      <c r="M29" s="280">
        <f t="shared" si="6"/>
        <v>0</v>
      </c>
      <c r="N29" s="279"/>
      <c r="O29" s="280">
        <f>IF(I29&gt;=70%,VLOOKUP(A29,'Koszty nieponiesione z 2022r.'!$D$3:$E$622,2,0)*D29,0)</f>
        <v>0</v>
      </c>
      <c r="P29" s="280">
        <f t="shared" si="7"/>
        <v>0</v>
      </c>
      <c r="Q29" s="280">
        <f>IF(OR(C29='Koszty nieponiesione z 2022r.'!$A$291,C29='Koszty nieponiesione z 2022r.'!$A$299,C29='Koszty nieponiesione z 2022r.'!$A$303,C29='Koszty nieponiesione z 2022r.'!$A$311,C29='Koszty nieponiesione z 2022r.'!$A$315,C29='Koszty nieponiesione z 2022r.'!$A$319,C29='Koszty nieponiesione z 2022r.'!$A$323,C29='Koszty nieponiesione z 2022r.'!$A$327), 'Prod. roślinna'!D29,0)</f>
        <v>0</v>
      </c>
      <c r="R29" s="281"/>
      <c r="S29" s="283">
        <f t="shared" si="2"/>
        <v>0</v>
      </c>
    </row>
    <row r="30" spans="1:19" ht="14" x14ac:dyDescent="0.3">
      <c r="A30" s="12" t="str">
        <f t="shared" si="0"/>
        <v>A</v>
      </c>
      <c r="B30" s="273">
        <v>62</v>
      </c>
      <c r="C30" s="274"/>
      <c r="D30" s="275"/>
      <c r="E30" s="275"/>
      <c r="F30" s="275"/>
      <c r="G30" s="276">
        <f t="shared" si="3"/>
        <v>0</v>
      </c>
      <c r="H30" s="276">
        <f t="shared" si="4"/>
        <v>0</v>
      </c>
      <c r="I30" s="277"/>
      <c r="J30" s="278" t="e">
        <f>AND(VLOOKUP(C30,'Dane średnie prod rośl.i zwierz'!$K$3:$W$185,6,0),('Prod. zwierzęca towar.'!$B$6&gt;0))</f>
        <v>#N/A</v>
      </c>
      <c r="K30" s="279"/>
      <c r="L30" s="280">
        <f t="shared" si="5"/>
        <v>0</v>
      </c>
      <c r="M30" s="280">
        <f t="shared" si="6"/>
        <v>0</v>
      </c>
      <c r="N30" s="279"/>
      <c r="O30" s="280">
        <f>IF(I30&gt;=70%,VLOOKUP(A30,'Koszty nieponiesione z 2022r.'!$D$3:$E$622,2,0)*D30,0)</f>
        <v>0</v>
      </c>
      <c r="P30" s="280">
        <f t="shared" si="7"/>
        <v>0</v>
      </c>
      <c r="Q30" s="280">
        <f>IF(OR(C30='Koszty nieponiesione z 2022r.'!$A$291,C30='Koszty nieponiesione z 2022r.'!$A$299,C30='Koszty nieponiesione z 2022r.'!$A$303,C30='Koszty nieponiesione z 2022r.'!$A$311,C30='Koszty nieponiesione z 2022r.'!$A$315,C30='Koszty nieponiesione z 2022r.'!$A$319,C30='Koszty nieponiesione z 2022r.'!$A$323,C30='Koszty nieponiesione z 2022r.'!$A$327), 'Prod. roślinna'!D30,0)</f>
        <v>0</v>
      </c>
      <c r="R30" s="281"/>
      <c r="S30" s="283">
        <f t="shared" si="2"/>
        <v>0</v>
      </c>
    </row>
    <row r="31" spans="1:19" ht="14" x14ac:dyDescent="0.3">
      <c r="A31" s="12" t="str">
        <f t="shared" si="0"/>
        <v>A</v>
      </c>
      <c r="B31" s="273">
        <v>63</v>
      </c>
      <c r="C31" s="274"/>
      <c r="D31" s="275"/>
      <c r="E31" s="275"/>
      <c r="F31" s="275"/>
      <c r="G31" s="276">
        <f t="shared" si="3"/>
        <v>0</v>
      </c>
      <c r="H31" s="276">
        <f t="shared" si="4"/>
        <v>0</v>
      </c>
      <c r="I31" s="277"/>
      <c r="J31" s="278" t="e">
        <f>AND(VLOOKUP(C31,'Dane średnie prod rośl.i zwierz'!$K$3:$W$185,6,0),('Prod. zwierzęca towar.'!$B$6&gt;0))</f>
        <v>#N/A</v>
      </c>
      <c r="K31" s="279"/>
      <c r="L31" s="280">
        <f t="shared" si="5"/>
        <v>0</v>
      </c>
      <c r="M31" s="280">
        <f t="shared" si="6"/>
        <v>0</v>
      </c>
      <c r="N31" s="279"/>
      <c r="O31" s="280">
        <f>IF(I31&gt;=70%,VLOOKUP(A31,'Koszty nieponiesione z 2022r.'!$D$3:$E$622,2,0)*D31,0)</f>
        <v>0</v>
      </c>
      <c r="P31" s="280">
        <f t="shared" si="7"/>
        <v>0</v>
      </c>
      <c r="Q31" s="280">
        <f>IF(OR(C31='Koszty nieponiesione z 2022r.'!$A$291,C31='Koszty nieponiesione z 2022r.'!$A$299,C31='Koszty nieponiesione z 2022r.'!$A$303,C31='Koszty nieponiesione z 2022r.'!$A$311,C31='Koszty nieponiesione z 2022r.'!$A$315,C31='Koszty nieponiesione z 2022r.'!$A$319,C31='Koszty nieponiesione z 2022r.'!$A$323,C31='Koszty nieponiesione z 2022r.'!$A$327), 'Prod. roślinna'!D31,0)</f>
        <v>0</v>
      </c>
      <c r="R31" s="281"/>
      <c r="S31" s="283">
        <f t="shared" si="2"/>
        <v>0</v>
      </c>
    </row>
    <row r="32" spans="1:19" ht="14" x14ac:dyDescent="0.3">
      <c r="A32" s="12" t="str">
        <f t="shared" si="0"/>
        <v>A</v>
      </c>
      <c r="B32" s="273">
        <v>64</v>
      </c>
      <c r="C32" s="274"/>
      <c r="D32" s="275"/>
      <c r="E32" s="275"/>
      <c r="F32" s="275"/>
      <c r="G32" s="276">
        <f t="shared" si="3"/>
        <v>0</v>
      </c>
      <c r="H32" s="276">
        <f t="shared" si="4"/>
        <v>0</v>
      </c>
      <c r="I32" s="277"/>
      <c r="J32" s="278" t="e">
        <f>AND(VLOOKUP(C32,'Dane średnie prod rośl.i zwierz'!$K$3:$W$185,6,0),('Prod. zwierzęca towar.'!$B$6&gt;0))</f>
        <v>#N/A</v>
      </c>
      <c r="K32" s="279"/>
      <c r="L32" s="280">
        <f t="shared" si="5"/>
        <v>0</v>
      </c>
      <c r="M32" s="280">
        <f t="shared" si="6"/>
        <v>0</v>
      </c>
      <c r="N32" s="279"/>
      <c r="O32" s="280">
        <f>IF(I32&gt;=70%,VLOOKUP(A32,'Koszty nieponiesione z 2022r.'!$D$3:$E$622,2,0)*D32,0)</f>
        <v>0</v>
      </c>
      <c r="P32" s="280">
        <f t="shared" si="7"/>
        <v>0</v>
      </c>
      <c r="Q32" s="280">
        <f>IF(OR(C32='Koszty nieponiesione z 2022r.'!$A$291,C32='Koszty nieponiesione z 2022r.'!$A$299,C32='Koszty nieponiesione z 2022r.'!$A$303,C32='Koszty nieponiesione z 2022r.'!$A$311,C32='Koszty nieponiesione z 2022r.'!$A$315,C32='Koszty nieponiesione z 2022r.'!$A$319,C32='Koszty nieponiesione z 2022r.'!$A$323,C32='Koszty nieponiesione z 2022r.'!$A$327), 'Prod. roślinna'!D32,0)</f>
        <v>0</v>
      </c>
      <c r="R32" s="281"/>
      <c r="S32" s="283">
        <f t="shared" si="2"/>
        <v>0</v>
      </c>
    </row>
    <row r="33" spans="1:19" ht="14" x14ac:dyDescent="0.3">
      <c r="A33" s="12" t="str">
        <f t="shared" si="0"/>
        <v>A</v>
      </c>
      <c r="B33" s="273">
        <v>65</v>
      </c>
      <c r="C33" s="274"/>
      <c r="D33" s="275"/>
      <c r="E33" s="275"/>
      <c r="F33" s="275"/>
      <c r="G33" s="276">
        <f t="shared" si="3"/>
        <v>0</v>
      </c>
      <c r="H33" s="276">
        <f t="shared" si="4"/>
        <v>0</v>
      </c>
      <c r="I33" s="277"/>
      <c r="J33" s="278" t="e">
        <f>AND(VLOOKUP(C33,'Dane średnie prod rośl.i zwierz'!$K$3:$W$185,6,0),('Prod. zwierzęca towar.'!$B$6&gt;0))</f>
        <v>#N/A</v>
      </c>
      <c r="K33" s="279"/>
      <c r="L33" s="280">
        <f t="shared" si="5"/>
        <v>0</v>
      </c>
      <c r="M33" s="280">
        <f t="shared" si="6"/>
        <v>0</v>
      </c>
      <c r="N33" s="279"/>
      <c r="O33" s="280">
        <f>IF(I33&gt;=70%,VLOOKUP(A33,'Koszty nieponiesione z 2022r.'!$D$3:$E$622,2,0)*D33,0)</f>
        <v>0</v>
      </c>
      <c r="P33" s="280">
        <f t="shared" si="7"/>
        <v>0</v>
      </c>
      <c r="Q33" s="280">
        <f>IF(OR(C33='Koszty nieponiesione z 2022r.'!$A$291,C33='Koszty nieponiesione z 2022r.'!$A$299,C33='Koszty nieponiesione z 2022r.'!$A$303,C33='Koszty nieponiesione z 2022r.'!$A$311,C33='Koszty nieponiesione z 2022r.'!$A$315,C33='Koszty nieponiesione z 2022r.'!$A$319,C33='Koszty nieponiesione z 2022r.'!$A$323,C33='Koszty nieponiesione z 2022r.'!$A$327), 'Prod. roślinna'!D33,0)</f>
        <v>0</v>
      </c>
      <c r="R33" s="281"/>
      <c r="S33" s="283">
        <f t="shared" si="2"/>
        <v>0</v>
      </c>
    </row>
    <row r="34" spans="1:19" ht="14" x14ac:dyDescent="0.3">
      <c r="A34" s="12" t="str">
        <f t="shared" si="0"/>
        <v>A</v>
      </c>
      <c r="B34" s="273">
        <v>66</v>
      </c>
      <c r="C34" s="274"/>
      <c r="D34" s="275"/>
      <c r="E34" s="275"/>
      <c r="F34" s="275"/>
      <c r="G34" s="276">
        <f t="shared" si="3"/>
        <v>0</v>
      </c>
      <c r="H34" s="276">
        <f t="shared" si="4"/>
        <v>0</v>
      </c>
      <c r="I34" s="277"/>
      <c r="J34" s="278" t="e">
        <f>AND(VLOOKUP(C34,'Dane średnie prod rośl.i zwierz'!$K$3:$W$185,6,0),('Prod. zwierzęca towar.'!$B$6&gt;0))</f>
        <v>#N/A</v>
      </c>
      <c r="K34" s="279"/>
      <c r="L34" s="280">
        <f t="shared" si="5"/>
        <v>0</v>
      </c>
      <c r="M34" s="280">
        <f t="shared" si="6"/>
        <v>0</v>
      </c>
      <c r="N34" s="279"/>
      <c r="O34" s="280">
        <f>IF(I34&gt;=70%,VLOOKUP(A34,'Koszty nieponiesione z 2022r.'!$D$3:$E$622,2,0)*D34,0)</f>
        <v>0</v>
      </c>
      <c r="P34" s="280">
        <f t="shared" si="7"/>
        <v>0</v>
      </c>
      <c r="Q34" s="280">
        <f>IF(OR(C34='Koszty nieponiesione z 2022r.'!$A$291,C34='Koszty nieponiesione z 2022r.'!$A$299,C34='Koszty nieponiesione z 2022r.'!$A$303,C34='Koszty nieponiesione z 2022r.'!$A$311,C34='Koszty nieponiesione z 2022r.'!$A$315,C34='Koszty nieponiesione z 2022r.'!$A$319,C34='Koszty nieponiesione z 2022r.'!$A$323,C34='Koszty nieponiesione z 2022r.'!$A$327), 'Prod. roślinna'!D34,0)</f>
        <v>0</v>
      </c>
      <c r="R34" s="281"/>
      <c r="S34" s="283">
        <f t="shared" si="2"/>
        <v>0</v>
      </c>
    </row>
    <row r="35" spans="1:19" ht="14" x14ac:dyDescent="0.3">
      <c r="A35" s="12" t="str">
        <f t="shared" si="0"/>
        <v>A</v>
      </c>
      <c r="B35" s="273">
        <v>67</v>
      </c>
      <c r="C35" s="274"/>
      <c r="D35" s="275"/>
      <c r="E35" s="275"/>
      <c r="F35" s="275"/>
      <c r="G35" s="276">
        <f t="shared" si="3"/>
        <v>0</v>
      </c>
      <c r="H35" s="276">
        <f t="shared" si="4"/>
        <v>0</v>
      </c>
      <c r="I35" s="277"/>
      <c r="J35" s="278" t="e">
        <f>AND(VLOOKUP(C35,'Dane średnie prod rośl.i zwierz'!$K$3:$W$185,6,0),('Prod. zwierzęca towar.'!$B$6&gt;0))</f>
        <v>#N/A</v>
      </c>
      <c r="K35" s="279"/>
      <c r="L35" s="280">
        <f t="shared" si="5"/>
        <v>0</v>
      </c>
      <c r="M35" s="280">
        <f>H35-L35</f>
        <v>0</v>
      </c>
      <c r="N35" s="279"/>
      <c r="O35" s="280">
        <f>IF(I35&gt;=70%,VLOOKUP(A35,'Koszty nieponiesione z 2022r.'!$D$3:$E$622,2,0)*D35,0)</f>
        <v>0</v>
      </c>
      <c r="P35" s="280">
        <f t="shared" si="7"/>
        <v>0</v>
      </c>
      <c r="Q35" s="280">
        <f>IF(OR(C35='Koszty nieponiesione z 2022r.'!$A$291,C35='Koszty nieponiesione z 2022r.'!$A$299,C35='Koszty nieponiesione z 2022r.'!$A$303,C35='Koszty nieponiesione z 2022r.'!$A$311,C35='Koszty nieponiesione z 2022r.'!$A$315,C35='Koszty nieponiesione z 2022r.'!$A$319,C35='Koszty nieponiesione z 2022r.'!$A$323,C35='Koszty nieponiesione z 2022r.'!$A$327), 'Prod. roślinna'!D35,0)</f>
        <v>0</v>
      </c>
      <c r="R35" s="281"/>
      <c r="S35" s="283">
        <f t="shared" si="2"/>
        <v>0</v>
      </c>
    </row>
    <row r="36" spans="1:19" ht="14" x14ac:dyDescent="0.3">
      <c r="A36" s="12" t="str">
        <f t="shared" si="0"/>
        <v>A</v>
      </c>
      <c r="B36" s="273">
        <v>68</v>
      </c>
      <c r="C36" s="274"/>
      <c r="D36" s="275"/>
      <c r="E36" s="275"/>
      <c r="F36" s="275"/>
      <c r="G36" s="276">
        <f t="shared" si="3"/>
        <v>0</v>
      </c>
      <c r="H36" s="276">
        <f t="shared" si="4"/>
        <v>0</v>
      </c>
      <c r="I36" s="277"/>
      <c r="J36" s="278" t="e">
        <f>AND(VLOOKUP(C36,'Dane średnie prod rośl.i zwierz'!$K$3:$W$185,6,0),('Prod. zwierzęca towar.'!$B$6&gt;0))</f>
        <v>#N/A</v>
      </c>
      <c r="K36" s="279"/>
      <c r="L36" s="280">
        <f t="shared" si="5"/>
        <v>0</v>
      </c>
      <c r="M36" s="280">
        <f t="shared" si="6"/>
        <v>0</v>
      </c>
      <c r="N36" s="279"/>
      <c r="O36" s="280">
        <f>IF(I36&gt;=70%,VLOOKUP(A36,'Koszty nieponiesione z 2022r.'!$D$3:$E$622,2,0)*D36,0)</f>
        <v>0</v>
      </c>
      <c r="P36" s="280">
        <f t="shared" si="7"/>
        <v>0</v>
      </c>
      <c r="Q36" s="280">
        <f>IF(OR(C36='Koszty nieponiesione z 2022r.'!$A$291,C36='Koszty nieponiesione z 2022r.'!$A$299,C36='Koszty nieponiesione z 2022r.'!$A$303,C36='Koszty nieponiesione z 2022r.'!$A$311,C36='Koszty nieponiesione z 2022r.'!$A$315,C36='Koszty nieponiesione z 2022r.'!$A$319,C36='Koszty nieponiesione z 2022r.'!$A$323,C36='Koszty nieponiesione z 2022r.'!$A$327), 'Prod. roślinna'!D36,0)</f>
        <v>0</v>
      </c>
      <c r="R36" s="281"/>
      <c r="S36" s="283">
        <f t="shared" si="2"/>
        <v>0</v>
      </c>
    </row>
    <row r="37" spans="1:19" ht="14" x14ac:dyDescent="0.3">
      <c r="A37" s="12" t="str">
        <f t="shared" si="0"/>
        <v>A</v>
      </c>
      <c r="B37" s="273">
        <v>69</v>
      </c>
      <c r="C37" s="274"/>
      <c r="D37" s="275"/>
      <c r="E37" s="275"/>
      <c r="F37" s="275"/>
      <c r="G37" s="276">
        <f t="shared" si="3"/>
        <v>0</v>
      </c>
      <c r="H37" s="276">
        <f t="shared" si="4"/>
        <v>0</v>
      </c>
      <c r="I37" s="277"/>
      <c r="J37" s="278" t="e">
        <f>AND(VLOOKUP(C37,'Dane średnie prod rośl.i zwierz'!$K$3:$W$185,6,0),('Prod. zwierzęca towar.'!$B$6&gt;0))</f>
        <v>#N/A</v>
      </c>
      <c r="K37" s="279"/>
      <c r="L37" s="280">
        <f t="shared" si="5"/>
        <v>0</v>
      </c>
      <c r="M37" s="280">
        <f t="shared" si="6"/>
        <v>0</v>
      </c>
      <c r="N37" s="279"/>
      <c r="O37" s="280">
        <f>IF(I37&gt;=70%,VLOOKUP(A37,'Koszty nieponiesione z 2022r.'!$D$3:$E$622,2,0)*D37,0)</f>
        <v>0</v>
      </c>
      <c r="P37" s="280">
        <f t="shared" si="7"/>
        <v>0</v>
      </c>
      <c r="Q37" s="280">
        <f>IF(OR(C37='Koszty nieponiesione z 2022r.'!$A$291,C37='Koszty nieponiesione z 2022r.'!$A$299,C37='Koszty nieponiesione z 2022r.'!$A$303,C37='Koszty nieponiesione z 2022r.'!$A$311,C37='Koszty nieponiesione z 2022r.'!$A$315,C37='Koszty nieponiesione z 2022r.'!$A$319,C37='Koszty nieponiesione z 2022r.'!$A$323,C37='Koszty nieponiesione z 2022r.'!$A$327), 'Prod. roślinna'!D37,0)</f>
        <v>0</v>
      </c>
      <c r="R37" s="281"/>
      <c r="S37" s="283">
        <f t="shared" si="2"/>
        <v>0</v>
      </c>
    </row>
    <row r="38" spans="1:19" ht="14" x14ac:dyDescent="0.3">
      <c r="A38" s="12" t="str">
        <f t="shared" si="0"/>
        <v>A</v>
      </c>
      <c r="B38" s="273">
        <v>70</v>
      </c>
      <c r="C38" s="274"/>
      <c r="D38" s="275"/>
      <c r="E38" s="275"/>
      <c r="F38" s="275"/>
      <c r="G38" s="276">
        <f t="shared" si="3"/>
        <v>0</v>
      </c>
      <c r="H38" s="276">
        <f t="shared" si="4"/>
        <v>0</v>
      </c>
      <c r="I38" s="277"/>
      <c r="J38" s="278" t="e">
        <f>AND(VLOOKUP(C38,'Dane średnie prod rośl.i zwierz'!$K$3:$W$185,6,0),('Prod. zwierzęca towar.'!$B$6&gt;0))</f>
        <v>#N/A</v>
      </c>
      <c r="K38" s="279"/>
      <c r="L38" s="280">
        <f t="shared" si="5"/>
        <v>0</v>
      </c>
      <c r="M38" s="280">
        <f t="shared" si="6"/>
        <v>0</v>
      </c>
      <c r="N38" s="279"/>
      <c r="O38" s="280">
        <f>IF(I38&gt;=70%,VLOOKUP(A38,'Koszty nieponiesione z 2022r.'!$D$3:$E$622,2,0)*D38,0)</f>
        <v>0</v>
      </c>
      <c r="P38" s="280">
        <f t="shared" si="7"/>
        <v>0</v>
      </c>
      <c r="Q38" s="280">
        <f>IF(OR(C38='Koszty nieponiesione z 2022r.'!$A$291,C38='Koszty nieponiesione z 2022r.'!$A$299,C38='Koszty nieponiesione z 2022r.'!$A$303,C38='Koszty nieponiesione z 2022r.'!$A$311,C38='Koszty nieponiesione z 2022r.'!$A$315,C38='Koszty nieponiesione z 2022r.'!$A$319,C38='Koszty nieponiesione z 2022r.'!$A$323,C38='Koszty nieponiesione z 2022r.'!$A$327), 'Prod. roślinna'!D38,0)</f>
        <v>0</v>
      </c>
      <c r="R38" s="281"/>
      <c r="S38" s="283">
        <f t="shared" si="2"/>
        <v>0</v>
      </c>
    </row>
    <row r="39" spans="1:19" ht="14" x14ac:dyDescent="0.3">
      <c r="A39" s="12" t="str">
        <f t="shared" si="0"/>
        <v>A</v>
      </c>
      <c r="B39" s="273">
        <v>71</v>
      </c>
      <c r="C39" s="274"/>
      <c r="D39" s="275"/>
      <c r="E39" s="275"/>
      <c r="F39" s="275"/>
      <c r="G39" s="276">
        <f t="shared" si="3"/>
        <v>0</v>
      </c>
      <c r="H39" s="276">
        <f t="shared" si="4"/>
        <v>0</v>
      </c>
      <c r="I39" s="277"/>
      <c r="J39" s="278" t="e">
        <f>AND(VLOOKUP(C39,'Dane średnie prod rośl.i zwierz'!$K$3:$W$185,6,0),('Prod. zwierzęca towar.'!$B$6&gt;0))</f>
        <v>#N/A</v>
      </c>
      <c r="K39" s="279"/>
      <c r="L39" s="280">
        <f t="shared" si="5"/>
        <v>0</v>
      </c>
      <c r="M39" s="280">
        <f t="shared" si="6"/>
        <v>0</v>
      </c>
      <c r="N39" s="279"/>
      <c r="O39" s="280">
        <f>IF(I39&gt;=70%,VLOOKUP(A39,'Koszty nieponiesione z 2022r.'!$D$3:$E$622,2,0)*D39,0)</f>
        <v>0</v>
      </c>
      <c r="P39" s="280">
        <f t="shared" si="7"/>
        <v>0</v>
      </c>
      <c r="Q39" s="280">
        <f>IF(OR(C39='Koszty nieponiesione z 2022r.'!$A$291,C39='Koszty nieponiesione z 2022r.'!$A$299,C39='Koszty nieponiesione z 2022r.'!$A$303,C39='Koszty nieponiesione z 2022r.'!$A$311,C39='Koszty nieponiesione z 2022r.'!$A$315,C39='Koszty nieponiesione z 2022r.'!$A$319,C39='Koszty nieponiesione z 2022r.'!$A$323,C39='Koszty nieponiesione z 2022r.'!$A$327), 'Prod. roślinna'!D39,0)</f>
        <v>0</v>
      </c>
      <c r="R39" s="281"/>
      <c r="S39" s="283">
        <f t="shared" si="2"/>
        <v>0</v>
      </c>
    </row>
    <row r="40" spans="1:19" ht="14" x14ac:dyDescent="0.3">
      <c r="A40" s="12" t="str">
        <f t="shared" si="0"/>
        <v>A</v>
      </c>
      <c r="B40" s="273">
        <v>72</v>
      </c>
      <c r="C40" s="274"/>
      <c r="D40" s="275"/>
      <c r="E40" s="275"/>
      <c r="F40" s="275"/>
      <c r="G40" s="276">
        <f t="shared" si="3"/>
        <v>0</v>
      </c>
      <c r="H40" s="276">
        <f t="shared" si="4"/>
        <v>0</v>
      </c>
      <c r="I40" s="277"/>
      <c r="J40" s="278" t="e">
        <f>AND(VLOOKUP(C40,'Dane średnie prod rośl.i zwierz'!$K$3:$W$185,6,0),('Prod. zwierzęca towar.'!$B$6&gt;0))</f>
        <v>#N/A</v>
      </c>
      <c r="K40" s="279"/>
      <c r="L40" s="280">
        <f t="shared" si="5"/>
        <v>0</v>
      </c>
      <c r="M40" s="280">
        <f t="shared" si="6"/>
        <v>0</v>
      </c>
      <c r="N40" s="279"/>
      <c r="O40" s="280">
        <f>IF(I40&gt;=70%,VLOOKUP(A40,'Koszty nieponiesione z 2022r.'!$D$3:$E$622,2,0)*D40,0)</f>
        <v>0</v>
      </c>
      <c r="P40" s="280">
        <f t="shared" si="7"/>
        <v>0</v>
      </c>
      <c r="Q40" s="280">
        <f>IF(OR(C40='Koszty nieponiesione z 2022r.'!$A$291,C40='Koszty nieponiesione z 2022r.'!$A$299,C40='Koszty nieponiesione z 2022r.'!$A$303,C40='Koszty nieponiesione z 2022r.'!$A$311,C40='Koszty nieponiesione z 2022r.'!$A$315,C40='Koszty nieponiesione z 2022r.'!$A$319,C40='Koszty nieponiesione z 2022r.'!$A$323,C40='Koszty nieponiesione z 2022r.'!$A$327), 'Prod. roślinna'!D40,0)</f>
        <v>0</v>
      </c>
      <c r="R40" s="281"/>
      <c r="S40" s="283">
        <f t="shared" si="2"/>
        <v>0</v>
      </c>
    </row>
    <row r="41" spans="1:19" ht="14" x14ac:dyDescent="0.3">
      <c r="A41" s="12" t="str">
        <f t="shared" si="0"/>
        <v>A</v>
      </c>
      <c r="B41" s="273">
        <v>73</v>
      </c>
      <c r="C41" s="274"/>
      <c r="D41" s="275"/>
      <c r="E41" s="275"/>
      <c r="F41" s="275"/>
      <c r="G41" s="276">
        <f t="shared" si="3"/>
        <v>0</v>
      </c>
      <c r="H41" s="276">
        <f t="shared" si="4"/>
        <v>0</v>
      </c>
      <c r="I41" s="277"/>
      <c r="J41" s="278" t="e">
        <f>AND(VLOOKUP(C41,'Dane średnie prod rośl.i zwierz'!$K$3:$W$185,6,0),('Prod. zwierzęca towar.'!$B$6&gt;0))</f>
        <v>#N/A</v>
      </c>
      <c r="K41" s="279"/>
      <c r="L41" s="280">
        <f t="shared" si="5"/>
        <v>0</v>
      </c>
      <c r="M41" s="280">
        <f t="shared" si="6"/>
        <v>0</v>
      </c>
      <c r="N41" s="279"/>
      <c r="O41" s="280">
        <f>IF(I41&gt;=70%,VLOOKUP(A41,'Koszty nieponiesione z 2022r.'!$D$3:$E$622,2,0)*D41,0)</f>
        <v>0</v>
      </c>
      <c r="P41" s="280">
        <f t="shared" si="7"/>
        <v>0</v>
      </c>
      <c r="Q41" s="280">
        <f>IF(OR(C41='Koszty nieponiesione z 2022r.'!$A$291,C41='Koszty nieponiesione z 2022r.'!$A$299,C41='Koszty nieponiesione z 2022r.'!$A$303,C41='Koszty nieponiesione z 2022r.'!$A$311,C41='Koszty nieponiesione z 2022r.'!$A$315,C41='Koszty nieponiesione z 2022r.'!$A$319,C41='Koszty nieponiesione z 2022r.'!$A$323,C41='Koszty nieponiesione z 2022r.'!$A$327), 'Prod. roślinna'!D41,0)</f>
        <v>0</v>
      </c>
      <c r="R41" s="281"/>
      <c r="S41" s="283">
        <f t="shared" si="2"/>
        <v>0</v>
      </c>
    </row>
    <row r="42" spans="1:19" ht="14" x14ac:dyDescent="0.3">
      <c r="A42" s="12" t="str">
        <f t="shared" si="0"/>
        <v>A</v>
      </c>
      <c r="B42" s="273">
        <v>74</v>
      </c>
      <c r="C42" s="274"/>
      <c r="D42" s="275"/>
      <c r="E42" s="275"/>
      <c r="F42" s="275"/>
      <c r="G42" s="276">
        <f t="shared" si="3"/>
        <v>0</v>
      </c>
      <c r="H42" s="276">
        <f t="shared" si="4"/>
        <v>0</v>
      </c>
      <c r="I42" s="277"/>
      <c r="J42" s="278" t="e">
        <f>AND(VLOOKUP(C42,'Dane średnie prod rośl.i zwierz'!$K$3:$W$185,6,0),('Prod. zwierzęca towar.'!$B$6&gt;0))</f>
        <v>#N/A</v>
      </c>
      <c r="K42" s="279"/>
      <c r="L42" s="280">
        <f t="shared" si="5"/>
        <v>0</v>
      </c>
      <c r="M42" s="280">
        <f t="shared" si="6"/>
        <v>0</v>
      </c>
      <c r="N42" s="279"/>
      <c r="O42" s="280">
        <f>IF(I42&gt;=70%,VLOOKUP(A42,'Koszty nieponiesione z 2022r.'!$D$3:$E$622,2,0)*D42,0)</f>
        <v>0</v>
      </c>
      <c r="P42" s="280">
        <f t="shared" si="7"/>
        <v>0</v>
      </c>
      <c r="Q42" s="280">
        <f>IF(OR(C42='Koszty nieponiesione z 2022r.'!$A$291,C42='Koszty nieponiesione z 2022r.'!$A$299,C42='Koszty nieponiesione z 2022r.'!$A$303,C42='Koszty nieponiesione z 2022r.'!$A$311,C42='Koszty nieponiesione z 2022r.'!$A$315,C42='Koszty nieponiesione z 2022r.'!$A$319,C42='Koszty nieponiesione z 2022r.'!$A$323,C42='Koszty nieponiesione z 2022r.'!$A$327), 'Prod. roślinna'!D42,0)</f>
        <v>0</v>
      </c>
      <c r="R42" s="281"/>
      <c r="S42" s="283">
        <f t="shared" si="2"/>
        <v>0</v>
      </c>
    </row>
    <row r="43" spans="1:19" ht="14" x14ac:dyDescent="0.3">
      <c r="A43" s="12" t="str">
        <f t="shared" si="0"/>
        <v>A</v>
      </c>
      <c r="B43" s="273">
        <v>75</v>
      </c>
      <c r="C43" s="274"/>
      <c r="D43" s="275"/>
      <c r="E43" s="275"/>
      <c r="F43" s="275"/>
      <c r="G43" s="276">
        <f t="shared" si="3"/>
        <v>0</v>
      </c>
      <c r="H43" s="276">
        <f t="shared" si="4"/>
        <v>0</v>
      </c>
      <c r="I43" s="277"/>
      <c r="J43" s="278" t="e">
        <f>AND(VLOOKUP(C43,'Dane średnie prod rośl.i zwierz'!$K$3:$W$185,6,0),('Prod. zwierzęca towar.'!$B$6&gt;0))</f>
        <v>#N/A</v>
      </c>
      <c r="K43" s="279"/>
      <c r="L43" s="280">
        <f t="shared" si="5"/>
        <v>0</v>
      </c>
      <c r="M43" s="280">
        <f t="shared" si="6"/>
        <v>0</v>
      </c>
      <c r="N43" s="279"/>
      <c r="O43" s="280">
        <f>IF(I43&gt;=70%,VLOOKUP(A43,'Koszty nieponiesione z 2022r.'!$D$3:$E$622,2,0)*D43,0)</f>
        <v>0</v>
      </c>
      <c r="P43" s="280">
        <f t="shared" si="7"/>
        <v>0</v>
      </c>
      <c r="Q43" s="280">
        <f>IF(OR(C43='Koszty nieponiesione z 2022r.'!$A$291,C43='Koszty nieponiesione z 2022r.'!$A$299,C43='Koszty nieponiesione z 2022r.'!$A$303,C43='Koszty nieponiesione z 2022r.'!$A$311,C43='Koszty nieponiesione z 2022r.'!$A$315,C43='Koszty nieponiesione z 2022r.'!$A$319,C43='Koszty nieponiesione z 2022r.'!$A$323,C43='Koszty nieponiesione z 2022r.'!$A$327), 'Prod. roślinna'!D43,0)</f>
        <v>0</v>
      </c>
      <c r="R43" s="281"/>
      <c r="S43" s="283">
        <f t="shared" si="2"/>
        <v>0</v>
      </c>
    </row>
    <row r="44" spans="1:19" ht="14" x14ac:dyDescent="0.3">
      <c r="A44" s="12" t="str">
        <f t="shared" si="0"/>
        <v>A</v>
      </c>
      <c r="B44" s="273">
        <v>76</v>
      </c>
      <c r="C44" s="274"/>
      <c r="D44" s="275"/>
      <c r="E44" s="275"/>
      <c r="F44" s="275"/>
      <c r="G44" s="276">
        <f t="shared" si="3"/>
        <v>0</v>
      </c>
      <c r="H44" s="276">
        <f t="shared" si="4"/>
        <v>0</v>
      </c>
      <c r="I44" s="277"/>
      <c r="J44" s="278" t="e">
        <f>AND(VLOOKUP(C44,'Dane średnie prod rośl.i zwierz'!$K$3:$W$185,6,0),('Prod. zwierzęca towar.'!$B$6&gt;0))</f>
        <v>#N/A</v>
      </c>
      <c r="K44" s="279"/>
      <c r="L44" s="280">
        <f t="shared" si="5"/>
        <v>0</v>
      </c>
      <c r="M44" s="280">
        <f t="shared" si="6"/>
        <v>0</v>
      </c>
      <c r="N44" s="279"/>
      <c r="O44" s="280">
        <f>IF(I44&gt;=70%,VLOOKUP(A44,'Koszty nieponiesione z 2022r.'!$D$3:$E$622,2,0)*D44,0)</f>
        <v>0</v>
      </c>
      <c r="P44" s="280">
        <f t="shared" si="7"/>
        <v>0</v>
      </c>
      <c r="Q44" s="280">
        <f>IF(OR(C44='Koszty nieponiesione z 2022r.'!$A$291,C44='Koszty nieponiesione z 2022r.'!$A$299,C44='Koszty nieponiesione z 2022r.'!$A$303,C44='Koszty nieponiesione z 2022r.'!$A$311,C44='Koszty nieponiesione z 2022r.'!$A$315,C44='Koszty nieponiesione z 2022r.'!$A$319,C44='Koszty nieponiesione z 2022r.'!$A$323,C44='Koszty nieponiesione z 2022r.'!$A$327), 'Prod. roślinna'!D44,0)</f>
        <v>0</v>
      </c>
      <c r="R44" s="281"/>
      <c r="S44" s="283">
        <f t="shared" si="2"/>
        <v>0</v>
      </c>
    </row>
    <row r="45" spans="1:19" ht="14" x14ac:dyDescent="0.3">
      <c r="A45" s="12" t="str">
        <f t="shared" si="0"/>
        <v>A</v>
      </c>
      <c r="B45" s="273">
        <v>77</v>
      </c>
      <c r="C45" s="274"/>
      <c r="D45" s="275"/>
      <c r="E45" s="275"/>
      <c r="F45" s="275"/>
      <c r="G45" s="276">
        <f t="shared" ref="G45:G54" si="8">E45*F45</f>
        <v>0</v>
      </c>
      <c r="H45" s="276">
        <f t="shared" ref="H45:H54" si="9">D45*G45</f>
        <v>0</v>
      </c>
      <c r="I45" s="277"/>
      <c r="J45" s="278" t="e">
        <f>AND(VLOOKUP(C45,'Dane średnie prod rośl.i zwierz'!$K$3:$W$185,6,0),('Prod. zwierzęca towar.'!$B$6&gt;0))</f>
        <v>#N/A</v>
      </c>
      <c r="K45" s="279"/>
      <c r="L45" s="280">
        <f t="shared" ref="L45:L54" si="10">H45*(100%-I45)</f>
        <v>0</v>
      </c>
      <c r="M45" s="280">
        <f t="shared" ref="M45:M54" si="11">H45-L45</f>
        <v>0</v>
      </c>
      <c r="N45" s="279"/>
      <c r="O45" s="280">
        <f>IF(I45&gt;=70%,VLOOKUP(A45,'Koszty nieponiesione z 2022r.'!$D$3:$E$622,2,0)*D45,0)</f>
        <v>0</v>
      </c>
      <c r="P45" s="280">
        <f t="shared" si="7"/>
        <v>0</v>
      </c>
      <c r="Q45" s="280">
        <f>IF(OR(C45='Koszty nieponiesione z 2022r.'!$A$291,C45='Koszty nieponiesione z 2022r.'!$A$299,C45='Koszty nieponiesione z 2022r.'!$A$303,C45='Koszty nieponiesione z 2022r.'!$A$311,C45='Koszty nieponiesione z 2022r.'!$A$315,C45='Koszty nieponiesione z 2022r.'!$A$319,C45='Koszty nieponiesione z 2022r.'!$A$323,C45='Koszty nieponiesione z 2022r.'!$A$327), 'Prod. roślinna'!D45,0)</f>
        <v>0</v>
      </c>
      <c r="R45" s="281"/>
      <c r="S45" s="283">
        <f t="shared" ref="S45:S54" si="12">IF(I45&gt;0,D45,0)</f>
        <v>0</v>
      </c>
    </row>
    <row r="46" spans="1:19" ht="14" x14ac:dyDescent="0.3">
      <c r="A46" s="12" t="str">
        <f t="shared" si="0"/>
        <v>A</v>
      </c>
      <c r="B46" s="273">
        <v>78</v>
      </c>
      <c r="C46" s="274"/>
      <c r="D46" s="275"/>
      <c r="E46" s="275"/>
      <c r="F46" s="275"/>
      <c r="G46" s="276">
        <f t="shared" si="8"/>
        <v>0</v>
      </c>
      <c r="H46" s="276">
        <f t="shared" si="9"/>
        <v>0</v>
      </c>
      <c r="I46" s="277"/>
      <c r="J46" s="278" t="e">
        <f>AND(VLOOKUP(C46,'Dane średnie prod rośl.i zwierz'!$K$3:$W$185,6,0),('Prod. zwierzęca towar.'!$B$6&gt;0))</f>
        <v>#N/A</v>
      </c>
      <c r="K46" s="279"/>
      <c r="L46" s="280">
        <f t="shared" si="10"/>
        <v>0</v>
      </c>
      <c r="M46" s="280">
        <f t="shared" si="11"/>
        <v>0</v>
      </c>
      <c r="N46" s="279"/>
      <c r="O46" s="280">
        <f>IF(I46&gt;=70%,VLOOKUP(A46,'Koszty nieponiesione z 2022r.'!$D$3:$E$622,2,0)*D46,0)</f>
        <v>0</v>
      </c>
      <c r="P46" s="280">
        <f t="shared" si="7"/>
        <v>0</v>
      </c>
      <c r="Q46" s="280">
        <f>IF(OR(C46='Koszty nieponiesione z 2022r.'!$A$291,C46='Koszty nieponiesione z 2022r.'!$A$299,C46='Koszty nieponiesione z 2022r.'!$A$303,C46='Koszty nieponiesione z 2022r.'!$A$311,C46='Koszty nieponiesione z 2022r.'!$A$315,C46='Koszty nieponiesione z 2022r.'!$A$319,C46='Koszty nieponiesione z 2022r.'!$A$323,C46='Koszty nieponiesione z 2022r.'!$A$327), 'Prod. roślinna'!D46,0)</f>
        <v>0</v>
      </c>
      <c r="R46" s="281"/>
      <c r="S46" s="283">
        <f t="shared" si="12"/>
        <v>0</v>
      </c>
    </row>
    <row r="47" spans="1:19" ht="14" x14ac:dyDescent="0.3">
      <c r="A47" s="12" t="str">
        <f t="shared" si="0"/>
        <v>A</v>
      </c>
      <c r="B47" s="273">
        <v>79</v>
      </c>
      <c r="C47" s="274"/>
      <c r="D47" s="275"/>
      <c r="E47" s="275"/>
      <c r="F47" s="275"/>
      <c r="G47" s="276">
        <f t="shared" si="8"/>
        <v>0</v>
      </c>
      <c r="H47" s="276">
        <f t="shared" si="9"/>
        <v>0</v>
      </c>
      <c r="I47" s="277"/>
      <c r="J47" s="278" t="e">
        <f>AND(VLOOKUP(C47,'Dane średnie prod rośl.i zwierz'!$K$3:$W$185,6,0),('Prod. zwierzęca towar.'!$B$6&gt;0))</f>
        <v>#N/A</v>
      </c>
      <c r="K47" s="279"/>
      <c r="L47" s="280">
        <f t="shared" si="10"/>
        <v>0</v>
      </c>
      <c r="M47" s="280">
        <f t="shared" si="11"/>
        <v>0</v>
      </c>
      <c r="N47" s="279"/>
      <c r="O47" s="280">
        <f>IF(I47&gt;=70%,VLOOKUP(A47,'Koszty nieponiesione z 2022r.'!$D$3:$E$622,2,0)*D47,0)</f>
        <v>0</v>
      </c>
      <c r="P47" s="280">
        <f t="shared" si="7"/>
        <v>0</v>
      </c>
      <c r="Q47" s="280">
        <f>IF(OR(C47='Koszty nieponiesione z 2022r.'!$A$291,C47='Koszty nieponiesione z 2022r.'!$A$299,C47='Koszty nieponiesione z 2022r.'!$A$303,C47='Koszty nieponiesione z 2022r.'!$A$311,C47='Koszty nieponiesione z 2022r.'!$A$315,C47='Koszty nieponiesione z 2022r.'!$A$319,C47='Koszty nieponiesione z 2022r.'!$A$323,C47='Koszty nieponiesione z 2022r.'!$A$327), 'Prod. roślinna'!D47,0)</f>
        <v>0</v>
      </c>
      <c r="R47" s="281"/>
      <c r="S47" s="283">
        <f t="shared" si="12"/>
        <v>0</v>
      </c>
    </row>
    <row r="48" spans="1:19" ht="14" x14ac:dyDescent="0.3">
      <c r="A48" s="12" t="str">
        <f t="shared" si="0"/>
        <v>A</v>
      </c>
      <c r="B48" s="273">
        <v>80</v>
      </c>
      <c r="C48" s="274"/>
      <c r="D48" s="275"/>
      <c r="E48" s="275"/>
      <c r="F48" s="275"/>
      <c r="G48" s="276">
        <f t="shared" si="8"/>
        <v>0</v>
      </c>
      <c r="H48" s="276">
        <f t="shared" si="9"/>
        <v>0</v>
      </c>
      <c r="I48" s="277"/>
      <c r="J48" s="278" t="e">
        <f>AND(VLOOKUP(C48,'Dane średnie prod rośl.i zwierz'!$K$3:$W$185,6,0),('Prod. zwierzęca towar.'!$B$6&gt;0))</f>
        <v>#N/A</v>
      </c>
      <c r="K48" s="279"/>
      <c r="L48" s="280">
        <f t="shared" si="10"/>
        <v>0</v>
      </c>
      <c r="M48" s="280">
        <f t="shared" si="11"/>
        <v>0</v>
      </c>
      <c r="N48" s="279"/>
      <c r="O48" s="280">
        <f>IF(I48&gt;=70%,VLOOKUP(A48,'Koszty nieponiesione z 2022r.'!$D$3:$E$622,2,0)*D48,0)</f>
        <v>0</v>
      </c>
      <c r="P48" s="280">
        <f t="shared" si="7"/>
        <v>0</v>
      </c>
      <c r="Q48" s="280">
        <f>IF(OR(C48='Koszty nieponiesione z 2022r.'!$A$291,C48='Koszty nieponiesione z 2022r.'!$A$299,C48='Koszty nieponiesione z 2022r.'!$A$303,C48='Koszty nieponiesione z 2022r.'!$A$311,C48='Koszty nieponiesione z 2022r.'!$A$315,C48='Koszty nieponiesione z 2022r.'!$A$319,C48='Koszty nieponiesione z 2022r.'!$A$323,C48='Koszty nieponiesione z 2022r.'!$A$327), 'Prod. roślinna'!D48,0)</f>
        <v>0</v>
      </c>
      <c r="R48" s="281"/>
      <c r="S48" s="283">
        <f t="shared" si="12"/>
        <v>0</v>
      </c>
    </row>
    <row r="49" spans="1:21" ht="14" x14ac:dyDescent="0.3">
      <c r="A49" s="12" t="str">
        <f t="shared" si="0"/>
        <v>A</v>
      </c>
      <c r="B49" s="273">
        <v>81</v>
      </c>
      <c r="C49" s="274"/>
      <c r="D49" s="275"/>
      <c r="E49" s="275"/>
      <c r="F49" s="275"/>
      <c r="G49" s="276">
        <f t="shared" si="8"/>
        <v>0</v>
      </c>
      <c r="H49" s="276">
        <f t="shared" si="9"/>
        <v>0</v>
      </c>
      <c r="I49" s="277"/>
      <c r="J49" s="278" t="e">
        <f>AND(VLOOKUP(C49,'Dane średnie prod rośl.i zwierz'!$K$3:$W$185,6,0),('Prod. zwierzęca towar.'!$B$6&gt;0))</f>
        <v>#N/A</v>
      </c>
      <c r="K49" s="279"/>
      <c r="L49" s="280">
        <f t="shared" si="10"/>
        <v>0</v>
      </c>
      <c r="M49" s="280">
        <f t="shared" si="11"/>
        <v>0</v>
      </c>
      <c r="N49" s="279"/>
      <c r="O49" s="280">
        <f>IF(I49&gt;=70%,VLOOKUP(A49,'Koszty nieponiesione z 2022r.'!$D$3:$E$622,2,0)*D49,0)</f>
        <v>0</v>
      </c>
      <c r="P49" s="280">
        <f t="shared" si="7"/>
        <v>0</v>
      </c>
      <c r="Q49" s="280">
        <f>IF(OR(C49='Koszty nieponiesione z 2022r.'!$A$291,C49='Koszty nieponiesione z 2022r.'!$A$299,C49='Koszty nieponiesione z 2022r.'!$A$303,C49='Koszty nieponiesione z 2022r.'!$A$311,C49='Koszty nieponiesione z 2022r.'!$A$315,C49='Koszty nieponiesione z 2022r.'!$A$319,C49='Koszty nieponiesione z 2022r.'!$A$323,C49='Koszty nieponiesione z 2022r.'!$A$327), 'Prod. roślinna'!D49,0)</f>
        <v>0</v>
      </c>
      <c r="R49" s="281"/>
      <c r="S49" s="283">
        <f t="shared" si="12"/>
        <v>0</v>
      </c>
    </row>
    <row r="50" spans="1:21" ht="14" x14ac:dyDescent="0.3">
      <c r="A50" s="12" t="str">
        <f t="shared" si="0"/>
        <v>A</v>
      </c>
      <c r="B50" s="273">
        <v>82</v>
      </c>
      <c r="C50" s="274"/>
      <c r="D50" s="275"/>
      <c r="E50" s="275"/>
      <c r="F50" s="275"/>
      <c r="G50" s="276">
        <f t="shared" si="8"/>
        <v>0</v>
      </c>
      <c r="H50" s="276">
        <f t="shared" si="9"/>
        <v>0</v>
      </c>
      <c r="I50" s="277"/>
      <c r="J50" s="278" t="e">
        <f>AND(VLOOKUP(C50,'Dane średnie prod rośl.i zwierz'!$K$3:$W$185,6,0),('Prod. zwierzęca towar.'!$B$6&gt;0))</f>
        <v>#N/A</v>
      </c>
      <c r="K50" s="279"/>
      <c r="L50" s="280">
        <f t="shared" si="10"/>
        <v>0</v>
      </c>
      <c r="M50" s="280">
        <f t="shared" si="11"/>
        <v>0</v>
      </c>
      <c r="N50" s="279"/>
      <c r="O50" s="280">
        <f>IF(I50&gt;=70%,VLOOKUP(A50,'Koszty nieponiesione z 2022r.'!$D$3:$E$622,2,0)*D50,0)</f>
        <v>0</v>
      </c>
      <c r="P50" s="280">
        <f t="shared" si="7"/>
        <v>0</v>
      </c>
      <c r="Q50" s="280">
        <f>IF(OR(C50='Koszty nieponiesione z 2022r.'!$A$291,C50='Koszty nieponiesione z 2022r.'!$A$299,C50='Koszty nieponiesione z 2022r.'!$A$303,C50='Koszty nieponiesione z 2022r.'!$A$311,C50='Koszty nieponiesione z 2022r.'!$A$315,C50='Koszty nieponiesione z 2022r.'!$A$319,C50='Koszty nieponiesione z 2022r.'!$A$323,C50='Koszty nieponiesione z 2022r.'!$A$327), 'Prod. roślinna'!D50,0)</f>
        <v>0</v>
      </c>
      <c r="R50" s="281"/>
      <c r="S50" s="283">
        <f t="shared" si="12"/>
        <v>0</v>
      </c>
    </row>
    <row r="51" spans="1:21" ht="14" x14ac:dyDescent="0.3">
      <c r="A51" s="12" t="str">
        <f t="shared" si="0"/>
        <v>A</v>
      </c>
      <c r="B51" s="273">
        <v>83</v>
      </c>
      <c r="C51" s="274"/>
      <c r="D51" s="275"/>
      <c r="E51" s="275"/>
      <c r="F51" s="275"/>
      <c r="G51" s="276">
        <f t="shared" si="8"/>
        <v>0</v>
      </c>
      <c r="H51" s="276">
        <f t="shared" si="9"/>
        <v>0</v>
      </c>
      <c r="I51" s="277"/>
      <c r="J51" s="278" t="e">
        <f>AND(VLOOKUP(C51,'Dane średnie prod rośl.i zwierz'!$K$3:$W$185,6,0),('Prod. zwierzęca towar.'!$B$6&gt;0))</f>
        <v>#N/A</v>
      </c>
      <c r="K51" s="279"/>
      <c r="L51" s="280">
        <f t="shared" si="10"/>
        <v>0</v>
      </c>
      <c r="M51" s="280">
        <f t="shared" si="11"/>
        <v>0</v>
      </c>
      <c r="N51" s="279"/>
      <c r="O51" s="280">
        <f>IF(I51&gt;=70%,VLOOKUP(A51,'Koszty nieponiesione z 2022r.'!$D$3:$E$622,2,0)*D51,0)</f>
        <v>0</v>
      </c>
      <c r="P51" s="280">
        <f t="shared" si="7"/>
        <v>0</v>
      </c>
      <c r="Q51" s="280">
        <f>IF(OR(C51='Koszty nieponiesione z 2022r.'!$A$291,C51='Koszty nieponiesione z 2022r.'!$A$299,C51='Koszty nieponiesione z 2022r.'!$A$303,C51='Koszty nieponiesione z 2022r.'!$A$311,C51='Koszty nieponiesione z 2022r.'!$A$315,C51='Koszty nieponiesione z 2022r.'!$A$319,C51='Koszty nieponiesione z 2022r.'!$A$323,C51='Koszty nieponiesione z 2022r.'!$A$327), 'Prod. roślinna'!D51,0)</f>
        <v>0</v>
      </c>
      <c r="R51" s="281"/>
      <c r="S51" s="283">
        <f t="shared" si="12"/>
        <v>0</v>
      </c>
    </row>
    <row r="52" spans="1:21" ht="14" x14ac:dyDescent="0.3">
      <c r="A52" s="12" t="str">
        <f t="shared" si="0"/>
        <v>A</v>
      </c>
      <c r="B52" s="273">
        <v>84</v>
      </c>
      <c r="C52" s="274"/>
      <c r="D52" s="275"/>
      <c r="E52" s="275"/>
      <c r="F52" s="275"/>
      <c r="G52" s="276">
        <f t="shared" si="8"/>
        <v>0</v>
      </c>
      <c r="H52" s="276">
        <f t="shared" si="9"/>
        <v>0</v>
      </c>
      <c r="I52" s="277"/>
      <c r="J52" s="278" t="e">
        <f>AND(VLOOKUP(C52,'Dane średnie prod rośl.i zwierz'!$K$3:$W$185,6,0),('Prod. zwierzęca towar.'!$B$6&gt;0))</f>
        <v>#N/A</v>
      </c>
      <c r="K52" s="279"/>
      <c r="L52" s="280">
        <f t="shared" si="10"/>
        <v>0</v>
      </c>
      <c r="M52" s="280">
        <f t="shared" si="11"/>
        <v>0</v>
      </c>
      <c r="N52" s="279"/>
      <c r="O52" s="280">
        <f>IF(I52&gt;=70%,VLOOKUP(A52,'Koszty nieponiesione z 2022r.'!$D$3:$E$622,2,0)*D52,0)</f>
        <v>0</v>
      </c>
      <c r="P52" s="280">
        <f t="shared" si="7"/>
        <v>0</v>
      </c>
      <c r="Q52" s="280">
        <f>IF(OR(C52='Koszty nieponiesione z 2022r.'!$A$291,C52='Koszty nieponiesione z 2022r.'!$A$299,C52='Koszty nieponiesione z 2022r.'!$A$303,C52='Koszty nieponiesione z 2022r.'!$A$311,C52='Koszty nieponiesione z 2022r.'!$A$315,C52='Koszty nieponiesione z 2022r.'!$A$319,C52='Koszty nieponiesione z 2022r.'!$A$323,C52='Koszty nieponiesione z 2022r.'!$A$327), 'Prod. roślinna'!D52,0)</f>
        <v>0</v>
      </c>
      <c r="R52" s="281"/>
      <c r="S52" s="283">
        <f t="shared" si="12"/>
        <v>0</v>
      </c>
    </row>
    <row r="53" spans="1:21" ht="14" x14ac:dyDescent="0.3">
      <c r="A53" s="12" t="str">
        <f t="shared" si="0"/>
        <v>A</v>
      </c>
      <c r="B53" s="273">
        <v>85</v>
      </c>
      <c r="C53" s="274"/>
      <c r="D53" s="275"/>
      <c r="E53" s="275"/>
      <c r="F53" s="275"/>
      <c r="G53" s="276">
        <f t="shared" si="8"/>
        <v>0</v>
      </c>
      <c r="H53" s="276">
        <f t="shared" si="9"/>
        <v>0</v>
      </c>
      <c r="I53" s="277"/>
      <c r="J53" s="278" t="e">
        <f>AND(VLOOKUP(C53,'Dane średnie prod rośl.i zwierz'!$K$3:$W$185,6,0),('Prod. zwierzęca towar.'!$B$6&gt;0))</f>
        <v>#N/A</v>
      </c>
      <c r="K53" s="279"/>
      <c r="L53" s="280">
        <f t="shared" si="10"/>
        <v>0</v>
      </c>
      <c r="M53" s="280">
        <f t="shared" si="11"/>
        <v>0</v>
      </c>
      <c r="N53" s="279"/>
      <c r="O53" s="280">
        <f>IF(I53&gt;=70%,VLOOKUP(A53,'Koszty nieponiesione z 2022r.'!$D$3:$E$622,2,0)*D53,0)</f>
        <v>0</v>
      </c>
      <c r="P53" s="280">
        <f t="shared" si="7"/>
        <v>0</v>
      </c>
      <c r="Q53" s="280">
        <f>IF(OR(C53='Koszty nieponiesione z 2022r.'!$A$291,C53='Koszty nieponiesione z 2022r.'!$A$299,C53='Koszty nieponiesione z 2022r.'!$A$303,C53='Koszty nieponiesione z 2022r.'!$A$311,C53='Koszty nieponiesione z 2022r.'!$A$315,C53='Koszty nieponiesione z 2022r.'!$A$319,C53='Koszty nieponiesione z 2022r.'!$A$323,C53='Koszty nieponiesione z 2022r.'!$A$327), 'Prod. roślinna'!D53,0)</f>
        <v>0</v>
      </c>
      <c r="R53" s="281"/>
      <c r="S53" s="283">
        <f t="shared" si="12"/>
        <v>0</v>
      </c>
    </row>
    <row r="54" spans="1:21" ht="14" x14ac:dyDescent="0.3">
      <c r="A54" s="12" t="str">
        <f t="shared" si="0"/>
        <v>A</v>
      </c>
      <c r="B54" s="273">
        <v>86</v>
      </c>
      <c r="C54" s="274"/>
      <c r="D54" s="275"/>
      <c r="E54" s="275"/>
      <c r="F54" s="275"/>
      <c r="G54" s="276">
        <f t="shared" si="8"/>
        <v>0</v>
      </c>
      <c r="H54" s="276">
        <f t="shared" si="9"/>
        <v>0</v>
      </c>
      <c r="I54" s="277"/>
      <c r="J54" s="278" t="e">
        <f>AND(VLOOKUP(C54,'Dane średnie prod rośl.i zwierz'!$K$3:$W$185,6,0),('Prod. zwierzęca towar.'!$B$6&gt;0))</f>
        <v>#N/A</v>
      </c>
      <c r="K54" s="279"/>
      <c r="L54" s="280">
        <f t="shared" si="10"/>
        <v>0</v>
      </c>
      <c r="M54" s="280">
        <f t="shared" si="11"/>
        <v>0</v>
      </c>
      <c r="N54" s="279"/>
      <c r="O54" s="280">
        <f>IF(I54&gt;=70%,VLOOKUP(A54,'Koszty nieponiesione z 2022r.'!$D$3:$E$622,2,0)*D54,0)</f>
        <v>0</v>
      </c>
      <c r="P54" s="280">
        <f t="shared" si="7"/>
        <v>0</v>
      </c>
      <c r="Q54" s="280">
        <f>IF(OR(C54='Koszty nieponiesione z 2022r.'!$A$291,C54='Koszty nieponiesione z 2022r.'!$A$299,C54='Koszty nieponiesione z 2022r.'!$A$303,C54='Koszty nieponiesione z 2022r.'!$A$311,C54='Koszty nieponiesione z 2022r.'!$A$315,C54='Koszty nieponiesione z 2022r.'!$A$319,C54='Koszty nieponiesione z 2022r.'!$A$323,C54='Koszty nieponiesione z 2022r.'!$A$327), 'Prod. roślinna'!D54,0)</f>
        <v>0</v>
      </c>
      <c r="R54" s="281"/>
      <c r="S54" s="283">
        <f t="shared" si="12"/>
        <v>0</v>
      </c>
    </row>
    <row r="55" spans="1:21" ht="14" x14ac:dyDescent="0.3">
      <c r="A55" s="12" t="str">
        <f t="shared" si="0"/>
        <v>A</v>
      </c>
      <c r="B55" s="273">
        <v>87</v>
      </c>
      <c r="C55" s="274"/>
      <c r="D55" s="275"/>
      <c r="E55" s="275"/>
      <c r="F55" s="275"/>
      <c r="G55" s="276">
        <f t="shared" si="3"/>
        <v>0</v>
      </c>
      <c r="H55" s="276">
        <f t="shared" si="4"/>
        <v>0</v>
      </c>
      <c r="I55" s="277"/>
      <c r="J55" s="278" t="e">
        <f>AND(VLOOKUP(C55,'Dane średnie prod rośl.i zwierz'!$K$3:$W$185,6,0),('Prod. zwierzęca towar.'!$B$6&gt;0))</f>
        <v>#N/A</v>
      </c>
      <c r="K55" s="279"/>
      <c r="L55" s="280">
        <f t="shared" si="5"/>
        <v>0</v>
      </c>
      <c r="M55" s="280">
        <f t="shared" si="6"/>
        <v>0</v>
      </c>
      <c r="N55" s="279"/>
      <c r="O55" s="280">
        <f>IF(I55&gt;=70%,VLOOKUP(A55,'Koszty nieponiesione z 2022r.'!$D$3:$E$622,2,0)*D55,0)</f>
        <v>0</v>
      </c>
      <c r="P55" s="280">
        <f t="shared" si="7"/>
        <v>0</v>
      </c>
      <c r="Q55" s="280">
        <f>IF(OR(C55='Koszty nieponiesione z 2022r.'!$A$291,C55='Koszty nieponiesione z 2022r.'!$A$299,C55='Koszty nieponiesione z 2022r.'!$A$303,C55='Koszty nieponiesione z 2022r.'!$A$311,C55='Koszty nieponiesione z 2022r.'!$A$315,C55='Koszty nieponiesione z 2022r.'!$A$319,C55='Koszty nieponiesione z 2022r.'!$A$323,C55='Koszty nieponiesione z 2022r.'!$A$327), 'Prod. roślinna'!D55,0)</f>
        <v>0</v>
      </c>
      <c r="R55" s="281"/>
      <c r="S55" s="283">
        <f t="shared" si="2"/>
        <v>0</v>
      </c>
    </row>
    <row r="56" spans="1:21" ht="14.5" thickBot="1" x14ac:dyDescent="0.35">
      <c r="A56" s="12" t="str">
        <f t="shared" si="0"/>
        <v>A</v>
      </c>
      <c r="B56" s="273">
        <v>88</v>
      </c>
      <c r="C56" s="274"/>
      <c r="D56" s="275"/>
      <c r="E56" s="275"/>
      <c r="F56" s="275"/>
      <c r="G56" s="288">
        <f>E56*F56</f>
        <v>0</v>
      </c>
      <c r="H56" s="288">
        <f t="shared" si="4"/>
        <v>0</v>
      </c>
      <c r="I56" s="277"/>
      <c r="J56" s="278" t="e">
        <f>AND(VLOOKUP(C56,'Dane średnie prod rośl.i zwierz'!$K$3:$W$185,6,0),('Prod. zwierzęca towar.'!$B$6&gt;0))</f>
        <v>#N/A</v>
      </c>
      <c r="K56" s="279"/>
      <c r="L56" s="280">
        <f t="shared" si="5"/>
        <v>0</v>
      </c>
      <c r="M56" s="280">
        <f t="shared" si="6"/>
        <v>0</v>
      </c>
      <c r="N56" s="279"/>
      <c r="O56" s="280">
        <f>IF(I56&gt;=70%,VLOOKUP(A56,'Koszty nieponiesione z 2022r.'!$D$3:$E$622,2,0)*D56,0)</f>
        <v>0</v>
      </c>
      <c r="P56" s="280">
        <f t="shared" si="7"/>
        <v>0</v>
      </c>
      <c r="Q56" s="280">
        <f>IF(OR(C56='Koszty nieponiesione z 2022r.'!$A$291,C56='Koszty nieponiesione z 2022r.'!$A$299,C56='Koszty nieponiesione z 2022r.'!$A$303,C56='Koszty nieponiesione z 2022r.'!$A$311,C56='Koszty nieponiesione z 2022r.'!$A$315,C56='Koszty nieponiesione z 2022r.'!$A$319,C56='Koszty nieponiesione z 2022r.'!$A$323,C56='Koszty nieponiesione z 2022r.'!$A$327), 'Prod. roślinna'!D56,0)</f>
        <v>0</v>
      </c>
      <c r="R56" s="289"/>
      <c r="S56" s="290">
        <f t="shared" si="2"/>
        <v>0</v>
      </c>
    </row>
    <row r="57" spans="1:21" ht="22.5" customHeight="1" thickBot="1" x14ac:dyDescent="0.35">
      <c r="B57" s="468" t="s">
        <v>647</v>
      </c>
      <c r="C57" s="469"/>
      <c r="D57" s="291">
        <f>SUM(D8:D56)</f>
        <v>0</v>
      </c>
      <c r="E57" s="292" t="s">
        <v>22</v>
      </c>
      <c r="F57" s="292" t="s">
        <v>22</v>
      </c>
      <c r="G57" s="292" t="s">
        <v>22</v>
      </c>
      <c r="H57" s="291">
        <f>SUM(H8:H56)</f>
        <v>0</v>
      </c>
      <c r="I57" s="292" t="s">
        <v>22</v>
      </c>
      <c r="J57" s="292"/>
      <c r="K57" s="291">
        <f>IF(SUM(K8:K56)&lt;'Prod. zwierzęca towar.'!H31,SUM(K8:K56),'Prod. zwierzęca towar.'!H31)</f>
        <v>0</v>
      </c>
      <c r="L57" s="291">
        <f>SUM(L8:L56)</f>
        <v>0</v>
      </c>
      <c r="M57" s="291">
        <f>SUM(M8:M56)</f>
        <v>0</v>
      </c>
      <c r="N57" s="291">
        <f>SUM(N8:N56)</f>
        <v>0</v>
      </c>
      <c r="O57" s="317"/>
      <c r="P57" s="317">
        <f>SUM(P8:P56)</f>
        <v>0</v>
      </c>
      <c r="Q57" s="317">
        <f>SUM(Q8:Q56)</f>
        <v>0</v>
      </c>
      <c r="R57" s="293">
        <f>SUM(R8:R56)</f>
        <v>0</v>
      </c>
      <c r="S57" s="294">
        <f>SUM(S8:S56)</f>
        <v>0</v>
      </c>
    </row>
    <row r="58" spans="1:21" ht="60" customHeight="1" x14ac:dyDescent="0.25">
      <c r="B58" s="478" t="s">
        <v>701</v>
      </c>
      <c r="C58" s="478"/>
      <c r="D58" s="478"/>
      <c r="E58" s="478"/>
      <c r="F58" s="478"/>
      <c r="G58" s="478"/>
      <c r="H58" s="478"/>
      <c r="I58" s="478"/>
      <c r="J58" s="478"/>
      <c r="K58" s="478"/>
      <c r="L58" s="478"/>
      <c r="M58" s="478"/>
      <c r="N58" s="478"/>
      <c r="O58" s="478"/>
      <c r="P58" s="478"/>
      <c r="Q58" s="478"/>
      <c r="R58" s="478"/>
      <c r="S58" s="478"/>
      <c r="T58" s="478"/>
      <c r="U58" s="478"/>
    </row>
    <row r="59" spans="1:21" ht="20.25" customHeight="1" x14ac:dyDescent="0.3">
      <c r="B59" s="458"/>
      <c r="C59" s="458"/>
      <c r="D59" s="458"/>
      <c r="E59" s="458"/>
      <c r="F59" s="458"/>
      <c r="G59" s="458"/>
      <c r="H59" s="458"/>
      <c r="I59" s="458"/>
      <c r="J59" s="458"/>
      <c r="K59" s="458"/>
      <c r="L59" s="458"/>
      <c r="M59" s="458"/>
      <c r="N59" s="458"/>
      <c r="O59" s="458"/>
      <c r="P59" s="458"/>
      <c r="Q59" s="458"/>
      <c r="R59" s="458"/>
      <c r="S59" s="458"/>
      <c r="T59" s="97"/>
      <c r="U59" s="97"/>
    </row>
    <row r="60" spans="1:21" ht="6.75" customHeight="1" x14ac:dyDescent="0.3">
      <c r="B60" s="98"/>
      <c r="C60" s="98"/>
      <c r="D60" s="98"/>
      <c r="E60" s="98"/>
      <c r="F60" s="98"/>
      <c r="G60" s="98"/>
      <c r="H60" s="98"/>
      <c r="I60" s="98"/>
      <c r="J60" s="98"/>
      <c r="K60" s="98"/>
      <c r="L60" s="98"/>
      <c r="M60" s="98"/>
      <c r="N60" s="98"/>
      <c r="O60" s="98"/>
      <c r="P60" s="98"/>
      <c r="Q60" s="98"/>
      <c r="R60" s="98"/>
      <c r="S60" s="89"/>
    </row>
    <row r="61" spans="1:21" ht="20.25" customHeight="1" x14ac:dyDescent="0.25">
      <c r="B61" s="89"/>
      <c r="C61" s="474" t="s">
        <v>139</v>
      </c>
      <c r="D61" s="474"/>
      <c r="E61" s="474"/>
      <c r="F61" s="474"/>
      <c r="G61" s="474"/>
      <c r="H61" s="89"/>
      <c r="I61" s="89"/>
      <c r="J61" s="89"/>
      <c r="K61" s="89"/>
      <c r="L61" s="89"/>
      <c r="M61" s="89"/>
      <c r="N61" s="89"/>
      <c r="O61" s="89"/>
      <c r="P61" s="89"/>
      <c r="Q61" s="89"/>
      <c r="R61" s="89"/>
      <c r="S61" s="89"/>
    </row>
    <row r="62" spans="1:21" ht="18.75" customHeight="1" x14ac:dyDescent="0.25">
      <c r="B62" s="95" t="s">
        <v>76</v>
      </c>
      <c r="C62" s="454" t="s">
        <v>498</v>
      </c>
      <c r="D62" s="454"/>
      <c r="E62" s="89"/>
      <c r="F62" s="72" t="s">
        <v>542</v>
      </c>
      <c r="G62" s="454" t="s">
        <v>498</v>
      </c>
      <c r="H62" s="454"/>
      <c r="I62" s="454"/>
      <c r="J62" s="454"/>
      <c r="K62" s="454"/>
      <c r="L62" s="89"/>
      <c r="M62" s="89"/>
      <c r="N62" s="89"/>
      <c r="O62" s="89"/>
      <c r="P62" s="89"/>
      <c r="Q62" s="89"/>
      <c r="R62" s="89"/>
      <c r="S62" s="89"/>
    </row>
    <row r="63" spans="1:21" ht="18.75" customHeight="1" x14ac:dyDescent="0.25">
      <c r="B63" s="95" t="s">
        <v>75</v>
      </c>
      <c r="C63" s="454" t="s">
        <v>498</v>
      </c>
      <c r="D63" s="454"/>
      <c r="E63" s="89"/>
      <c r="F63" s="72" t="s">
        <v>543</v>
      </c>
      <c r="G63" s="454" t="s">
        <v>498</v>
      </c>
      <c r="H63" s="454"/>
      <c r="I63" s="454"/>
      <c r="J63" s="454"/>
      <c r="K63" s="454"/>
      <c r="L63" s="89"/>
      <c r="M63" s="89"/>
      <c r="N63" s="89"/>
      <c r="O63" s="89"/>
      <c r="P63" s="89"/>
      <c r="Q63" s="89"/>
      <c r="R63" s="89"/>
      <c r="S63" s="89"/>
    </row>
    <row r="64" spans="1:21" ht="18.75" customHeight="1" x14ac:dyDescent="0.25">
      <c r="B64" s="95" t="s">
        <v>74</v>
      </c>
      <c r="C64" s="454" t="s">
        <v>498</v>
      </c>
      <c r="D64" s="454"/>
      <c r="E64" s="89"/>
      <c r="F64" s="72" t="s">
        <v>544</v>
      </c>
      <c r="G64" s="454" t="s">
        <v>498</v>
      </c>
      <c r="H64" s="454"/>
      <c r="I64" s="454"/>
      <c r="J64" s="454"/>
      <c r="K64" s="454"/>
      <c r="L64" s="89"/>
      <c r="M64" s="89"/>
      <c r="N64" s="89"/>
      <c r="O64" s="89"/>
      <c r="P64" s="89"/>
      <c r="Q64" s="89"/>
      <c r="R64" s="89"/>
      <c r="S64" s="89"/>
    </row>
    <row r="65" spans="2:19" ht="18.75" customHeight="1" x14ac:dyDescent="0.25">
      <c r="B65" s="95" t="s">
        <v>73</v>
      </c>
      <c r="C65" s="454" t="s">
        <v>498</v>
      </c>
      <c r="D65" s="454"/>
      <c r="E65" s="89"/>
      <c r="F65" s="72" t="s">
        <v>545</v>
      </c>
      <c r="G65" s="454" t="s">
        <v>498</v>
      </c>
      <c r="H65" s="454"/>
      <c r="I65" s="454"/>
      <c r="J65" s="454"/>
      <c r="K65" s="454"/>
      <c r="M65" s="89"/>
      <c r="N65" s="477" t="s">
        <v>467</v>
      </c>
      <c r="O65" s="477"/>
      <c r="P65" s="477"/>
      <c r="Q65" s="477"/>
      <c r="R65" s="477"/>
      <c r="S65" s="477"/>
    </row>
    <row r="66" spans="2:19" ht="18.75" customHeight="1" x14ac:dyDescent="0.25">
      <c r="B66" s="95" t="s">
        <v>69</v>
      </c>
      <c r="C66" s="454" t="s">
        <v>498</v>
      </c>
      <c r="D66" s="454"/>
      <c r="E66" s="89"/>
      <c r="F66" s="72" t="s">
        <v>546</v>
      </c>
      <c r="G66" s="454" t="s">
        <v>498</v>
      </c>
      <c r="H66" s="454"/>
      <c r="I66" s="454"/>
      <c r="J66" s="454"/>
      <c r="K66" s="454"/>
      <c r="M66" s="89"/>
      <c r="N66" s="454" t="s">
        <v>521</v>
      </c>
      <c r="O66" s="454"/>
      <c r="P66" s="454"/>
      <c r="Q66" s="454"/>
      <c r="R66" s="454"/>
      <c r="S66" s="198"/>
    </row>
    <row r="67" spans="2:19" x14ac:dyDescent="0.25">
      <c r="B67" s="89"/>
      <c r="C67" s="89"/>
      <c r="D67" s="89"/>
      <c r="E67" s="89"/>
      <c r="F67" s="89"/>
      <c r="G67" s="89"/>
      <c r="H67" s="89"/>
      <c r="I67" s="89"/>
      <c r="J67" s="89"/>
      <c r="K67" s="89"/>
      <c r="L67" s="89"/>
      <c r="M67" s="89"/>
      <c r="N67" s="89"/>
      <c r="O67" s="89"/>
      <c r="P67" s="89"/>
      <c r="Q67" s="89"/>
      <c r="R67" s="89"/>
      <c r="S67" s="89"/>
    </row>
    <row r="68" spans="2:19" x14ac:dyDescent="0.25">
      <c r="B68" s="89"/>
      <c r="C68" s="89"/>
      <c r="D68" s="89"/>
      <c r="E68" s="89"/>
      <c r="F68" s="89"/>
      <c r="G68" s="89"/>
      <c r="H68" s="89"/>
      <c r="I68" s="89"/>
      <c r="J68" s="89"/>
      <c r="K68" s="89"/>
      <c r="L68" s="89"/>
      <c r="M68" s="89"/>
      <c r="N68" s="89"/>
      <c r="O68" s="89"/>
      <c r="P68" s="89"/>
      <c r="Q68" s="89"/>
      <c r="R68" s="89"/>
      <c r="S68" s="89"/>
    </row>
  </sheetData>
  <sheetProtection algorithmName="SHA-512" hashValue="ef129K57flVmIl6M8fQw02QU7MbDk7sHFFWJ1A5lOqkVO0YdesA/7Ig0+9gD9f2tWWtepssvxVB0Vz22aiG9CQ==" saltValue="0wsW9G/wBMKAIFFAVvRXWQ==" spinCount="100000" sheet="1" objects="1" scenarios="1"/>
  <mergeCells count="20">
    <mergeCell ref="C66:D66"/>
    <mergeCell ref="G66:K66"/>
    <mergeCell ref="N66:R66"/>
    <mergeCell ref="C61:G61"/>
    <mergeCell ref="C62:D62"/>
    <mergeCell ref="G62:K62"/>
    <mergeCell ref="C63:D63"/>
    <mergeCell ref="G63:K63"/>
    <mergeCell ref="C64:D64"/>
    <mergeCell ref="G64:K64"/>
    <mergeCell ref="C65:D65"/>
    <mergeCell ref="G65:K65"/>
    <mergeCell ref="N65:S65"/>
    <mergeCell ref="B59:S59"/>
    <mergeCell ref="B1:H1"/>
    <mergeCell ref="M1:N1"/>
    <mergeCell ref="B2:E2"/>
    <mergeCell ref="F2:I2"/>
    <mergeCell ref="B57:C57"/>
    <mergeCell ref="B58:U58"/>
  </mergeCells>
  <conditionalFormatting sqref="K8:K56">
    <cfRule type="expression" dxfId="0" priority="1">
      <formula>AND(NOT(J8),K8&gt;0)</formula>
    </cfRule>
  </conditionalFormatting>
  <dataValidations count="3">
    <dataValidation allowBlank="1" showInputMessage="1" showErrorMessage="1" errorTitle="Błąd" error="Wartość przewyższa wartość średniej rocznej produkcji zwierzęcej. " sqref="K57" xr:uid="{00000000-0002-0000-0200-000000000000}"/>
    <dataValidation type="decimal" allowBlank="1" showInputMessage="1" showErrorMessage="1" errorTitle="Błąd" error="Kwota kosztów poniesionych z powodu niezbierania plonów wyższa niż wartość średniej rocznej produkcji." sqref="R8:R56" xr:uid="{00000000-0002-0000-0200-000001000000}">
      <formula1>0</formula1>
      <formula2>H8</formula2>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xr:uid="{00000000-0002-0000-0200-000002000000}">
      <formula1>J8</formula1>
    </dataValidation>
  </dataValidations>
  <pageMargins left="0.75"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'Dane średnie prod rośl.i zwierz'!$K$3:$K$159</xm:f>
          </x14:formula1>
          <xm:sqref>C8:C56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Layout" zoomScale="80" zoomScaleNormal="80" zoomScaleSheetLayoutView="80" zoomScalePageLayoutView="80" workbookViewId="0">
      <selection activeCell="B9" sqref="B9"/>
    </sheetView>
  </sheetViews>
  <sheetFormatPr defaultColWidth="9.1796875" defaultRowHeight="11.5" x14ac:dyDescent="0.25"/>
  <cols>
    <col min="1" max="1" width="4" style="12" customWidth="1"/>
    <col min="2" max="2" width="47.453125" style="12" customWidth="1"/>
    <col min="3" max="3" width="15.7265625" style="12" customWidth="1"/>
    <col min="4" max="15" width="17" style="12" customWidth="1"/>
    <col min="16" max="16384" width="9.1796875" style="12"/>
  </cols>
  <sheetData>
    <row r="1" spans="1:15" ht="15" customHeight="1" x14ac:dyDescent="0.25">
      <c r="A1" s="467" t="s">
        <v>540</v>
      </c>
      <c r="B1" s="467"/>
      <c r="C1" s="467"/>
      <c r="D1" s="467"/>
      <c r="E1" s="467"/>
      <c r="F1" s="467"/>
      <c r="G1" s="467"/>
      <c r="H1" s="467"/>
      <c r="I1" s="467"/>
      <c r="J1" s="467"/>
      <c r="K1" s="426" t="s">
        <v>51</v>
      </c>
      <c r="L1" s="426"/>
      <c r="M1" s="96" t="str">
        <f>Protokół!V1</f>
        <v>A</v>
      </c>
    </row>
    <row r="2" spans="1:15" ht="12" customHeight="1" x14ac:dyDescent="0.3">
      <c r="A2" s="470" t="s">
        <v>49</v>
      </c>
      <c r="B2" s="470"/>
      <c r="C2" s="470" t="s">
        <v>49</v>
      </c>
      <c r="D2" s="470"/>
      <c r="E2" s="471" t="str">
        <f>Protokół!G8</f>
        <v>………………………………………
………………………...……………</v>
      </c>
      <c r="F2" s="471"/>
      <c r="G2" s="471"/>
      <c r="H2" s="471"/>
      <c r="I2" s="17"/>
      <c r="J2" s="17"/>
    </row>
    <row r="3" spans="1:15" ht="7.5" customHeight="1" thickBot="1" x14ac:dyDescent="0.3">
      <c r="A3" s="45"/>
      <c r="B3" s="45"/>
      <c r="C3" s="45"/>
      <c r="D3" s="45"/>
      <c r="E3" s="45"/>
      <c r="F3" s="45"/>
      <c r="G3" s="45"/>
      <c r="H3" s="45"/>
      <c r="I3" s="45"/>
      <c r="J3" s="45"/>
    </row>
    <row r="4" spans="1:15" ht="46.5" customHeight="1" x14ac:dyDescent="0.25">
      <c r="A4" s="485" t="s">
        <v>23</v>
      </c>
      <c r="B4" s="483" t="s">
        <v>26</v>
      </c>
      <c r="C4" s="487" t="s">
        <v>486</v>
      </c>
      <c r="D4" s="170" t="s">
        <v>534</v>
      </c>
      <c r="E4" s="171"/>
      <c r="F4" s="170" t="s">
        <v>534</v>
      </c>
      <c r="G4" s="171"/>
      <c r="H4" s="170" t="s">
        <v>534</v>
      </c>
      <c r="I4" s="171"/>
      <c r="J4" s="170" t="s">
        <v>534</v>
      </c>
      <c r="K4" s="171"/>
      <c r="L4" s="170" t="s">
        <v>534</v>
      </c>
      <c r="M4" s="171"/>
      <c r="N4" s="479" t="s">
        <v>539</v>
      </c>
      <c r="O4" s="480"/>
    </row>
    <row r="5" spans="1:15" ht="31.5" x14ac:dyDescent="0.25">
      <c r="A5" s="486"/>
      <c r="B5" s="484"/>
      <c r="C5" s="488"/>
      <c r="D5" s="149" t="s">
        <v>536</v>
      </c>
      <c r="E5" s="149" t="s">
        <v>538</v>
      </c>
      <c r="F5" s="149" t="s">
        <v>536</v>
      </c>
      <c r="G5" s="149" t="s">
        <v>538</v>
      </c>
      <c r="H5" s="149" t="s">
        <v>536</v>
      </c>
      <c r="I5" s="149" t="s">
        <v>538</v>
      </c>
      <c r="J5" s="149" t="s">
        <v>536</v>
      </c>
      <c r="K5" s="149" t="s">
        <v>538</v>
      </c>
      <c r="L5" s="149" t="s">
        <v>536</v>
      </c>
      <c r="M5" s="151" t="s">
        <v>538</v>
      </c>
      <c r="N5" s="102" t="s">
        <v>536</v>
      </c>
      <c r="O5" s="172" t="s">
        <v>538</v>
      </c>
    </row>
    <row r="6" spans="1:15" x14ac:dyDescent="0.25">
      <c r="A6" s="111"/>
      <c r="B6" s="112" t="s">
        <v>141</v>
      </c>
      <c r="C6" s="113" t="s">
        <v>33</v>
      </c>
      <c r="D6" s="113" t="s">
        <v>535</v>
      </c>
      <c r="E6" s="113" t="s">
        <v>537</v>
      </c>
      <c r="F6" s="113" t="s">
        <v>535</v>
      </c>
      <c r="G6" s="113" t="s">
        <v>537</v>
      </c>
      <c r="H6" s="113" t="s">
        <v>535</v>
      </c>
      <c r="I6" s="113" t="s">
        <v>537</v>
      </c>
      <c r="J6" s="113" t="s">
        <v>535</v>
      </c>
      <c r="K6" s="113" t="s">
        <v>537</v>
      </c>
      <c r="L6" s="113" t="s">
        <v>535</v>
      </c>
      <c r="M6" s="132" t="s">
        <v>537</v>
      </c>
      <c r="N6" s="113" t="s">
        <v>535</v>
      </c>
      <c r="O6" s="114" t="s">
        <v>537</v>
      </c>
    </row>
    <row r="7" spans="1:15" x14ac:dyDescent="0.25">
      <c r="A7" s="90">
        <v>1</v>
      </c>
      <c r="B7" s="150">
        <v>2</v>
      </c>
      <c r="C7" s="150">
        <v>3</v>
      </c>
      <c r="D7" s="123">
        <v>4</v>
      </c>
      <c r="E7" s="123">
        <v>5</v>
      </c>
      <c r="F7" s="123">
        <v>6</v>
      </c>
      <c r="G7" s="123">
        <v>7</v>
      </c>
      <c r="H7" s="123">
        <v>8</v>
      </c>
      <c r="I7" s="123">
        <v>9</v>
      </c>
      <c r="J7" s="123">
        <v>10</v>
      </c>
      <c r="K7" s="123">
        <v>11</v>
      </c>
      <c r="L7" s="123">
        <v>12</v>
      </c>
      <c r="M7" s="91">
        <v>13</v>
      </c>
      <c r="N7" s="150">
        <v>14</v>
      </c>
      <c r="O7" s="152">
        <v>15</v>
      </c>
    </row>
    <row r="8" spans="1:15" ht="16.5" customHeight="1" x14ac:dyDescent="0.25">
      <c r="A8" s="13">
        <v>1</v>
      </c>
      <c r="B8" s="7"/>
      <c r="C8" s="100"/>
      <c r="D8" s="209"/>
      <c r="E8" s="94"/>
      <c r="F8" s="209"/>
      <c r="G8" s="94"/>
      <c r="H8" s="209"/>
      <c r="I8" s="94"/>
      <c r="J8" s="209"/>
      <c r="K8" s="94"/>
      <c r="L8" s="209"/>
      <c r="M8" s="94"/>
      <c r="N8" s="211">
        <f>D8+F8+H8+J8+L8</f>
        <v>0</v>
      </c>
      <c r="O8" s="173">
        <f>E8+G8+I8+K8+M8</f>
        <v>0</v>
      </c>
    </row>
    <row r="9" spans="1:15" ht="16.5" customHeight="1" x14ac:dyDescent="0.25">
      <c r="A9" s="13">
        <v>2</v>
      </c>
      <c r="B9" s="7"/>
      <c r="C9" s="15"/>
      <c r="D9" s="209"/>
      <c r="E9" s="94"/>
      <c r="F9" s="209"/>
      <c r="G9" s="94"/>
      <c r="H9" s="209"/>
      <c r="I9" s="94"/>
      <c r="J9" s="209"/>
      <c r="K9" s="94"/>
      <c r="L9" s="209"/>
      <c r="M9" s="94"/>
      <c r="N9" s="211">
        <f t="shared" ref="N9:N46" si="0">D9+F9+H9+J9+L9</f>
        <v>0</v>
      </c>
      <c r="O9" s="173">
        <f t="shared" ref="O9:O46" si="1">E9+G9+I9+K9+M9</f>
        <v>0</v>
      </c>
    </row>
    <row r="10" spans="1:15" ht="16.5" customHeight="1" x14ac:dyDescent="0.25">
      <c r="A10" s="13">
        <v>3</v>
      </c>
      <c r="B10" s="7"/>
      <c r="C10" s="15"/>
      <c r="D10" s="209"/>
      <c r="E10" s="94"/>
      <c r="F10" s="209"/>
      <c r="G10" s="94"/>
      <c r="H10" s="209"/>
      <c r="I10" s="94"/>
      <c r="J10" s="209"/>
      <c r="K10" s="94"/>
      <c r="L10" s="209"/>
      <c r="M10" s="94"/>
      <c r="N10" s="211">
        <f t="shared" si="0"/>
        <v>0</v>
      </c>
      <c r="O10" s="173">
        <f t="shared" si="1"/>
        <v>0</v>
      </c>
    </row>
    <row r="11" spans="1:15" ht="16.5" customHeight="1" x14ac:dyDescent="0.25">
      <c r="A11" s="13">
        <v>4</v>
      </c>
      <c r="B11" s="7"/>
      <c r="C11" s="15"/>
      <c r="D11" s="209"/>
      <c r="E11" s="94"/>
      <c r="F11" s="209"/>
      <c r="G11" s="94"/>
      <c r="H11" s="209"/>
      <c r="I11" s="94"/>
      <c r="J11" s="209"/>
      <c r="K11" s="94"/>
      <c r="L11" s="209"/>
      <c r="M11" s="94"/>
      <c r="N11" s="211">
        <f t="shared" si="0"/>
        <v>0</v>
      </c>
      <c r="O11" s="173">
        <f t="shared" si="1"/>
        <v>0</v>
      </c>
    </row>
    <row r="12" spans="1:15" ht="16.5" customHeight="1" x14ac:dyDescent="0.25">
      <c r="A12" s="13">
        <v>5</v>
      </c>
      <c r="B12" s="7"/>
      <c r="C12" s="15"/>
      <c r="D12" s="209"/>
      <c r="E12" s="94"/>
      <c r="F12" s="209"/>
      <c r="G12" s="94"/>
      <c r="H12" s="209"/>
      <c r="I12" s="94"/>
      <c r="J12" s="209"/>
      <c r="K12" s="94"/>
      <c r="L12" s="209"/>
      <c r="M12" s="94"/>
      <c r="N12" s="211">
        <f t="shared" si="0"/>
        <v>0</v>
      </c>
      <c r="O12" s="173">
        <f t="shared" si="1"/>
        <v>0</v>
      </c>
    </row>
    <row r="13" spans="1:15" ht="16.5" customHeight="1" x14ac:dyDescent="0.25">
      <c r="A13" s="13">
        <v>6</v>
      </c>
      <c r="B13" s="7"/>
      <c r="C13" s="15"/>
      <c r="D13" s="209"/>
      <c r="E13" s="94"/>
      <c r="F13" s="209"/>
      <c r="G13" s="94"/>
      <c r="H13" s="209"/>
      <c r="I13" s="94"/>
      <c r="J13" s="209"/>
      <c r="K13" s="94"/>
      <c r="L13" s="209"/>
      <c r="M13" s="94"/>
      <c r="N13" s="211">
        <f t="shared" si="0"/>
        <v>0</v>
      </c>
      <c r="O13" s="173">
        <f t="shared" si="1"/>
        <v>0</v>
      </c>
    </row>
    <row r="14" spans="1:15" ht="16.5" customHeight="1" x14ac:dyDescent="0.25">
      <c r="A14" s="13">
        <v>7</v>
      </c>
      <c r="B14" s="7"/>
      <c r="C14" s="15"/>
      <c r="D14" s="209"/>
      <c r="E14" s="94"/>
      <c r="F14" s="209"/>
      <c r="G14" s="94"/>
      <c r="H14" s="209"/>
      <c r="I14" s="94"/>
      <c r="J14" s="209"/>
      <c r="K14" s="94"/>
      <c r="L14" s="209"/>
      <c r="M14" s="94"/>
      <c r="N14" s="211">
        <f t="shared" si="0"/>
        <v>0</v>
      </c>
      <c r="O14" s="173">
        <f t="shared" si="1"/>
        <v>0</v>
      </c>
    </row>
    <row r="15" spans="1:15" ht="16.5" customHeight="1" x14ac:dyDescent="0.25">
      <c r="A15" s="46">
        <v>8</v>
      </c>
      <c r="B15" s="7"/>
      <c r="C15" s="15"/>
      <c r="D15" s="209"/>
      <c r="E15" s="94"/>
      <c r="F15" s="209"/>
      <c r="G15" s="94"/>
      <c r="H15" s="209"/>
      <c r="I15" s="94"/>
      <c r="J15" s="209"/>
      <c r="K15" s="94"/>
      <c r="L15" s="209"/>
      <c r="M15" s="94"/>
      <c r="N15" s="211">
        <f t="shared" si="0"/>
        <v>0</v>
      </c>
      <c r="O15" s="173">
        <f t="shared" si="1"/>
        <v>0</v>
      </c>
    </row>
    <row r="16" spans="1:15" ht="16.5" customHeight="1" x14ac:dyDescent="0.25">
      <c r="A16" s="46">
        <v>9</v>
      </c>
      <c r="B16" s="7"/>
      <c r="C16" s="15"/>
      <c r="D16" s="209"/>
      <c r="E16" s="94"/>
      <c r="F16" s="209"/>
      <c r="G16" s="94"/>
      <c r="H16" s="209"/>
      <c r="I16" s="94"/>
      <c r="J16" s="209"/>
      <c r="K16" s="94"/>
      <c r="L16" s="209"/>
      <c r="M16" s="94"/>
      <c r="N16" s="211">
        <f t="shared" si="0"/>
        <v>0</v>
      </c>
      <c r="O16" s="173">
        <f t="shared" si="1"/>
        <v>0</v>
      </c>
    </row>
    <row r="17" spans="1:15" ht="16.5" customHeight="1" x14ac:dyDescent="0.25">
      <c r="A17" s="46">
        <v>10</v>
      </c>
      <c r="B17" s="7"/>
      <c r="C17" s="15"/>
      <c r="D17" s="209"/>
      <c r="E17" s="94"/>
      <c r="F17" s="209"/>
      <c r="G17" s="94"/>
      <c r="H17" s="209"/>
      <c r="I17" s="94"/>
      <c r="J17" s="209"/>
      <c r="K17" s="94"/>
      <c r="L17" s="209"/>
      <c r="M17" s="94"/>
      <c r="N17" s="211">
        <f t="shared" si="0"/>
        <v>0</v>
      </c>
      <c r="O17" s="173">
        <f t="shared" si="1"/>
        <v>0</v>
      </c>
    </row>
    <row r="18" spans="1:15" ht="16.5" customHeight="1" x14ac:dyDescent="0.25">
      <c r="A18" s="46">
        <v>11</v>
      </c>
      <c r="B18" s="7"/>
      <c r="C18" s="15"/>
      <c r="D18" s="209"/>
      <c r="E18" s="94"/>
      <c r="F18" s="209"/>
      <c r="G18" s="94"/>
      <c r="H18" s="209"/>
      <c r="I18" s="94"/>
      <c r="J18" s="209"/>
      <c r="K18" s="94"/>
      <c r="L18" s="209"/>
      <c r="M18" s="94"/>
      <c r="N18" s="211">
        <f>D18+F18+H18+J18+L18</f>
        <v>0</v>
      </c>
      <c r="O18" s="173">
        <f t="shared" si="1"/>
        <v>0</v>
      </c>
    </row>
    <row r="19" spans="1:15" ht="16.5" customHeight="1" x14ac:dyDescent="0.25">
      <c r="A19" s="46">
        <v>12</v>
      </c>
      <c r="B19" s="7"/>
      <c r="C19" s="15"/>
      <c r="D19" s="209"/>
      <c r="E19" s="94"/>
      <c r="F19" s="209"/>
      <c r="G19" s="94"/>
      <c r="H19" s="209"/>
      <c r="I19" s="94"/>
      <c r="J19" s="209"/>
      <c r="K19" s="94"/>
      <c r="L19" s="209"/>
      <c r="M19" s="94"/>
      <c r="N19" s="211">
        <f t="shared" si="0"/>
        <v>0</v>
      </c>
      <c r="O19" s="173">
        <f t="shared" si="1"/>
        <v>0</v>
      </c>
    </row>
    <row r="20" spans="1:15" ht="16.5" customHeight="1" x14ac:dyDescent="0.25">
      <c r="A20" s="46">
        <v>13</v>
      </c>
      <c r="B20" s="7"/>
      <c r="C20" s="15"/>
      <c r="D20" s="209"/>
      <c r="E20" s="94"/>
      <c r="F20" s="209"/>
      <c r="G20" s="94"/>
      <c r="H20" s="209"/>
      <c r="I20" s="94"/>
      <c r="J20" s="209"/>
      <c r="K20" s="94"/>
      <c r="L20" s="209"/>
      <c r="M20" s="94"/>
      <c r="N20" s="211">
        <f t="shared" si="0"/>
        <v>0</v>
      </c>
      <c r="O20" s="173">
        <f t="shared" si="1"/>
        <v>0</v>
      </c>
    </row>
    <row r="21" spans="1:15" ht="16.5" customHeight="1" x14ac:dyDescent="0.25">
      <c r="A21" s="46">
        <v>14</v>
      </c>
      <c r="B21" s="7"/>
      <c r="C21" s="15"/>
      <c r="D21" s="209"/>
      <c r="E21" s="94"/>
      <c r="F21" s="209"/>
      <c r="G21" s="94"/>
      <c r="H21" s="209"/>
      <c r="I21" s="94"/>
      <c r="J21" s="209"/>
      <c r="K21" s="94"/>
      <c r="L21" s="209"/>
      <c r="M21" s="94"/>
      <c r="N21" s="211">
        <f t="shared" si="0"/>
        <v>0</v>
      </c>
      <c r="O21" s="173">
        <f>E21+G21+I21+K21+M21</f>
        <v>0</v>
      </c>
    </row>
    <row r="22" spans="1:15" ht="16.5" customHeight="1" x14ac:dyDescent="0.25">
      <c r="A22" s="46">
        <v>15</v>
      </c>
      <c r="B22" s="7"/>
      <c r="C22" s="15"/>
      <c r="D22" s="209"/>
      <c r="E22" s="94"/>
      <c r="F22" s="209"/>
      <c r="G22" s="94"/>
      <c r="H22" s="209"/>
      <c r="I22" s="94"/>
      <c r="J22" s="209"/>
      <c r="K22" s="94"/>
      <c r="L22" s="209"/>
      <c r="M22" s="94"/>
      <c r="N22" s="211">
        <f t="shared" si="0"/>
        <v>0</v>
      </c>
      <c r="O22" s="173">
        <f t="shared" si="1"/>
        <v>0</v>
      </c>
    </row>
    <row r="23" spans="1:15" ht="16.5" customHeight="1" x14ac:dyDescent="0.25">
      <c r="A23" s="46">
        <v>16</v>
      </c>
      <c r="B23" s="7"/>
      <c r="C23" s="15"/>
      <c r="D23" s="209"/>
      <c r="E23" s="94"/>
      <c r="F23" s="209"/>
      <c r="G23" s="94"/>
      <c r="H23" s="209"/>
      <c r="I23" s="94"/>
      <c r="J23" s="209"/>
      <c r="K23" s="94"/>
      <c r="L23" s="209"/>
      <c r="M23" s="94"/>
      <c r="N23" s="211">
        <f t="shared" si="0"/>
        <v>0</v>
      </c>
      <c r="O23" s="173">
        <f t="shared" si="1"/>
        <v>0</v>
      </c>
    </row>
    <row r="24" spans="1:15" ht="16.5" customHeight="1" x14ac:dyDescent="0.25">
      <c r="A24" s="46">
        <v>17</v>
      </c>
      <c r="B24" s="7"/>
      <c r="C24" s="15"/>
      <c r="D24" s="209"/>
      <c r="E24" s="94"/>
      <c r="F24" s="209"/>
      <c r="G24" s="94"/>
      <c r="H24" s="209"/>
      <c r="I24" s="94"/>
      <c r="J24" s="209"/>
      <c r="K24" s="94"/>
      <c r="L24" s="209"/>
      <c r="M24" s="94"/>
      <c r="N24" s="211">
        <f t="shared" si="0"/>
        <v>0</v>
      </c>
      <c r="O24" s="173">
        <f t="shared" si="1"/>
        <v>0</v>
      </c>
    </row>
    <row r="25" spans="1:15" ht="16.5" customHeight="1" x14ac:dyDescent="0.25">
      <c r="A25" s="46">
        <v>18</v>
      </c>
      <c r="B25" s="7"/>
      <c r="C25" s="15"/>
      <c r="D25" s="209"/>
      <c r="E25" s="94"/>
      <c r="F25" s="209"/>
      <c r="G25" s="94"/>
      <c r="H25" s="209"/>
      <c r="I25" s="94"/>
      <c r="J25" s="209"/>
      <c r="K25" s="94"/>
      <c r="L25" s="209"/>
      <c r="M25" s="94"/>
      <c r="N25" s="211">
        <f t="shared" si="0"/>
        <v>0</v>
      </c>
      <c r="O25" s="173">
        <f t="shared" si="1"/>
        <v>0</v>
      </c>
    </row>
    <row r="26" spans="1:15" ht="16.5" customHeight="1" x14ac:dyDescent="0.25">
      <c r="A26" s="46">
        <v>19</v>
      </c>
      <c r="B26" s="7"/>
      <c r="C26" s="15"/>
      <c r="D26" s="209"/>
      <c r="E26" s="94"/>
      <c r="F26" s="209"/>
      <c r="G26" s="94"/>
      <c r="H26" s="209"/>
      <c r="I26" s="94"/>
      <c r="J26" s="209"/>
      <c r="K26" s="94"/>
      <c r="L26" s="209"/>
      <c r="M26" s="94"/>
      <c r="N26" s="211">
        <f>D26+F26+H26+J26+L26</f>
        <v>0</v>
      </c>
      <c r="O26" s="173">
        <f t="shared" si="1"/>
        <v>0</v>
      </c>
    </row>
    <row r="27" spans="1:15" ht="16.5" customHeight="1" x14ac:dyDescent="0.25">
      <c r="A27" s="46">
        <v>20</v>
      </c>
      <c r="B27" s="7"/>
      <c r="C27" s="15"/>
      <c r="D27" s="209"/>
      <c r="E27" s="94"/>
      <c r="F27" s="209"/>
      <c r="G27" s="94"/>
      <c r="H27" s="209"/>
      <c r="I27" s="94"/>
      <c r="J27" s="209"/>
      <c r="K27" s="94"/>
      <c r="L27" s="209"/>
      <c r="M27" s="94"/>
      <c r="N27" s="211">
        <f t="shared" si="0"/>
        <v>0</v>
      </c>
      <c r="O27" s="173">
        <f t="shared" si="1"/>
        <v>0</v>
      </c>
    </row>
    <row r="28" spans="1:15" ht="16.5" customHeight="1" x14ac:dyDescent="0.25">
      <c r="A28" s="46">
        <v>21</v>
      </c>
      <c r="B28" s="7"/>
      <c r="C28" s="15"/>
      <c r="D28" s="209"/>
      <c r="E28" s="94"/>
      <c r="F28" s="209"/>
      <c r="G28" s="94"/>
      <c r="H28" s="209"/>
      <c r="I28" s="94"/>
      <c r="J28" s="209"/>
      <c r="K28" s="94"/>
      <c r="L28" s="209"/>
      <c r="M28" s="94"/>
      <c r="N28" s="211">
        <f t="shared" si="0"/>
        <v>0</v>
      </c>
      <c r="O28" s="173">
        <f t="shared" si="1"/>
        <v>0</v>
      </c>
    </row>
    <row r="29" spans="1:15" ht="16.5" customHeight="1" x14ac:dyDescent="0.25">
      <c r="A29" s="46">
        <v>22</v>
      </c>
      <c r="B29" s="7"/>
      <c r="C29" s="15"/>
      <c r="D29" s="209"/>
      <c r="E29" s="94"/>
      <c r="F29" s="209"/>
      <c r="G29" s="94"/>
      <c r="H29" s="209"/>
      <c r="I29" s="94"/>
      <c r="J29" s="209"/>
      <c r="K29" s="94"/>
      <c r="L29" s="209"/>
      <c r="M29" s="94"/>
      <c r="N29" s="211">
        <f t="shared" si="0"/>
        <v>0</v>
      </c>
      <c r="O29" s="173">
        <f t="shared" si="1"/>
        <v>0</v>
      </c>
    </row>
    <row r="30" spans="1:15" ht="16.5" customHeight="1" x14ac:dyDescent="0.25">
      <c r="A30" s="46">
        <v>23</v>
      </c>
      <c r="B30" s="7"/>
      <c r="C30" s="15"/>
      <c r="D30" s="209"/>
      <c r="E30" s="94"/>
      <c r="F30" s="209"/>
      <c r="G30" s="94"/>
      <c r="H30" s="209"/>
      <c r="I30" s="94"/>
      <c r="J30" s="209"/>
      <c r="K30" s="94"/>
      <c r="L30" s="209"/>
      <c r="M30" s="94"/>
      <c r="N30" s="211">
        <f t="shared" si="0"/>
        <v>0</v>
      </c>
      <c r="O30" s="173">
        <f t="shared" si="1"/>
        <v>0</v>
      </c>
    </row>
    <row r="31" spans="1:15" ht="16.5" customHeight="1" x14ac:dyDescent="0.25">
      <c r="A31" s="46">
        <v>24</v>
      </c>
      <c r="B31" s="7"/>
      <c r="C31" s="15"/>
      <c r="D31" s="209"/>
      <c r="E31" s="94"/>
      <c r="F31" s="209"/>
      <c r="G31" s="94"/>
      <c r="H31" s="209"/>
      <c r="I31" s="94"/>
      <c r="J31" s="209"/>
      <c r="K31" s="94"/>
      <c r="L31" s="209"/>
      <c r="M31" s="94"/>
      <c r="N31" s="211">
        <f t="shared" si="0"/>
        <v>0</v>
      </c>
      <c r="O31" s="173">
        <f t="shared" si="1"/>
        <v>0</v>
      </c>
    </row>
    <row r="32" spans="1:15" ht="16.5" customHeight="1" x14ac:dyDescent="0.25">
      <c r="A32" s="46">
        <v>25</v>
      </c>
      <c r="B32" s="7"/>
      <c r="C32" s="15"/>
      <c r="D32" s="209"/>
      <c r="E32" s="94"/>
      <c r="F32" s="209"/>
      <c r="G32" s="94"/>
      <c r="H32" s="209"/>
      <c r="I32" s="94"/>
      <c r="J32" s="209"/>
      <c r="K32" s="94"/>
      <c r="L32" s="209"/>
      <c r="M32" s="94"/>
      <c r="N32" s="211">
        <f t="shared" si="0"/>
        <v>0</v>
      </c>
      <c r="O32" s="173">
        <f t="shared" si="1"/>
        <v>0</v>
      </c>
    </row>
    <row r="33" spans="1:15" ht="16.5" customHeight="1" x14ac:dyDescent="0.25">
      <c r="A33" s="46">
        <v>26</v>
      </c>
      <c r="B33" s="7"/>
      <c r="C33" s="15"/>
      <c r="D33" s="209"/>
      <c r="E33" s="94"/>
      <c r="F33" s="209"/>
      <c r="G33" s="94"/>
      <c r="H33" s="209"/>
      <c r="I33" s="94"/>
      <c r="J33" s="209"/>
      <c r="K33" s="94"/>
      <c r="L33" s="209"/>
      <c r="M33" s="94"/>
      <c r="N33" s="211">
        <f t="shared" si="0"/>
        <v>0</v>
      </c>
      <c r="O33" s="173">
        <f t="shared" si="1"/>
        <v>0</v>
      </c>
    </row>
    <row r="34" spans="1:15" ht="16.5" customHeight="1" x14ac:dyDescent="0.25">
      <c r="A34" s="46">
        <v>27</v>
      </c>
      <c r="B34" s="7"/>
      <c r="C34" s="15"/>
      <c r="D34" s="209"/>
      <c r="E34" s="94"/>
      <c r="F34" s="209"/>
      <c r="G34" s="94"/>
      <c r="H34" s="209"/>
      <c r="I34" s="94"/>
      <c r="J34" s="209"/>
      <c r="K34" s="94"/>
      <c r="L34" s="209"/>
      <c r="M34" s="94"/>
      <c r="N34" s="211">
        <f t="shared" si="0"/>
        <v>0</v>
      </c>
      <c r="O34" s="173">
        <f t="shared" si="1"/>
        <v>0</v>
      </c>
    </row>
    <row r="35" spans="1:15" ht="16.5" customHeight="1" x14ac:dyDescent="0.25">
      <c r="A35" s="46">
        <v>28</v>
      </c>
      <c r="B35" s="7"/>
      <c r="C35" s="15"/>
      <c r="D35" s="209"/>
      <c r="E35" s="94"/>
      <c r="F35" s="209"/>
      <c r="G35" s="94"/>
      <c r="H35" s="209"/>
      <c r="I35" s="94"/>
      <c r="J35" s="209"/>
      <c r="K35" s="94"/>
      <c r="L35" s="209"/>
      <c r="M35" s="94"/>
      <c r="N35" s="211">
        <f t="shared" si="0"/>
        <v>0</v>
      </c>
      <c r="O35" s="173">
        <f t="shared" si="1"/>
        <v>0</v>
      </c>
    </row>
    <row r="36" spans="1:15" ht="16.5" customHeight="1" x14ac:dyDescent="0.25">
      <c r="A36" s="46">
        <v>29</v>
      </c>
      <c r="B36" s="7"/>
      <c r="C36" s="15"/>
      <c r="D36" s="209"/>
      <c r="E36" s="94"/>
      <c r="F36" s="209"/>
      <c r="G36" s="94"/>
      <c r="H36" s="209"/>
      <c r="I36" s="94"/>
      <c r="J36" s="209"/>
      <c r="K36" s="94"/>
      <c r="L36" s="209"/>
      <c r="M36" s="94"/>
      <c r="N36" s="211">
        <f t="shared" si="0"/>
        <v>0</v>
      </c>
      <c r="O36" s="173">
        <f t="shared" si="1"/>
        <v>0</v>
      </c>
    </row>
    <row r="37" spans="1:15" ht="16.5" customHeight="1" x14ac:dyDescent="0.25">
      <c r="A37" s="46">
        <v>30</v>
      </c>
      <c r="B37" s="7"/>
      <c r="C37" s="15"/>
      <c r="D37" s="209"/>
      <c r="E37" s="94"/>
      <c r="F37" s="209"/>
      <c r="G37" s="94"/>
      <c r="H37" s="209"/>
      <c r="I37" s="94"/>
      <c r="J37" s="209"/>
      <c r="K37" s="94"/>
      <c r="L37" s="209"/>
      <c r="M37" s="94"/>
      <c r="N37" s="211">
        <f t="shared" si="0"/>
        <v>0</v>
      </c>
      <c r="O37" s="173">
        <f t="shared" si="1"/>
        <v>0</v>
      </c>
    </row>
    <row r="38" spans="1:15" ht="16.5" customHeight="1" x14ac:dyDescent="0.25">
      <c r="A38" s="46">
        <v>31</v>
      </c>
      <c r="B38" s="7"/>
      <c r="C38" s="15"/>
      <c r="D38" s="209"/>
      <c r="E38" s="94"/>
      <c r="F38" s="209"/>
      <c r="G38" s="94"/>
      <c r="H38" s="209"/>
      <c r="I38" s="94"/>
      <c r="J38" s="209"/>
      <c r="K38" s="94"/>
      <c r="L38" s="209"/>
      <c r="M38" s="94"/>
      <c r="N38" s="211">
        <f t="shared" si="0"/>
        <v>0</v>
      </c>
      <c r="O38" s="173">
        <f t="shared" si="1"/>
        <v>0</v>
      </c>
    </row>
    <row r="39" spans="1:15" ht="16.5" customHeight="1" x14ac:dyDescent="0.25">
      <c r="A39" s="46">
        <v>32</v>
      </c>
      <c r="B39" s="7"/>
      <c r="C39" s="15"/>
      <c r="D39" s="209"/>
      <c r="E39" s="94"/>
      <c r="F39" s="209"/>
      <c r="G39" s="94"/>
      <c r="H39" s="209"/>
      <c r="I39" s="94"/>
      <c r="J39" s="209"/>
      <c r="K39" s="94"/>
      <c r="L39" s="209"/>
      <c r="M39" s="94"/>
      <c r="N39" s="211">
        <f t="shared" si="0"/>
        <v>0</v>
      </c>
      <c r="O39" s="173">
        <f t="shared" si="1"/>
        <v>0</v>
      </c>
    </row>
    <row r="40" spans="1:15" ht="16.5" customHeight="1" x14ac:dyDescent="0.25">
      <c r="A40" s="13">
        <v>33</v>
      </c>
      <c r="B40" s="7"/>
      <c r="C40" s="15"/>
      <c r="D40" s="209"/>
      <c r="E40" s="94"/>
      <c r="F40" s="209"/>
      <c r="G40" s="94"/>
      <c r="H40" s="209"/>
      <c r="I40" s="94"/>
      <c r="J40" s="209"/>
      <c r="K40" s="94"/>
      <c r="L40" s="209"/>
      <c r="M40" s="94"/>
      <c r="N40" s="211">
        <f t="shared" si="0"/>
        <v>0</v>
      </c>
      <c r="O40" s="173">
        <f t="shared" si="1"/>
        <v>0</v>
      </c>
    </row>
    <row r="41" spans="1:15" ht="16.5" customHeight="1" x14ac:dyDescent="0.25">
      <c r="A41" s="13">
        <v>34</v>
      </c>
      <c r="B41" s="7"/>
      <c r="C41" s="15"/>
      <c r="D41" s="209"/>
      <c r="E41" s="94"/>
      <c r="F41" s="209"/>
      <c r="G41" s="94"/>
      <c r="H41" s="209"/>
      <c r="I41" s="94"/>
      <c r="J41" s="209"/>
      <c r="K41" s="94"/>
      <c r="L41" s="209"/>
      <c r="M41" s="94"/>
      <c r="N41" s="211">
        <f t="shared" si="0"/>
        <v>0</v>
      </c>
      <c r="O41" s="173">
        <f t="shared" si="1"/>
        <v>0</v>
      </c>
    </row>
    <row r="42" spans="1:15" ht="16.5" customHeight="1" x14ac:dyDescent="0.25">
      <c r="A42" s="46">
        <v>35</v>
      </c>
      <c r="B42" s="7"/>
      <c r="C42" s="15"/>
      <c r="D42" s="209"/>
      <c r="E42" s="94"/>
      <c r="F42" s="209"/>
      <c r="G42" s="94"/>
      <c r="H42" s="209"/>
      <c r="I42" s="94"/>
      <c r="J42" s="209"/>
      <c r="K42" s="94"/>
      <c r="L42" s="209"/>
      <c r="M42" s="94"/>
      <c r="N42" s="211">
        <f t="shared" si="0"/>
        <v>0</v>
      </c>
      <c r="O42" s="173">
        <f t="shared" si="1"/>
        <v>0</v>
      </c>
    </row>
    <row r="43" spans="1:15" ht="16.5" customHeight="1" x14ac:dyDescent="0.25">
      <c r="A43" s="46">
        <v>36</v>
      </c>
      <c r="B43" s="7"/>
      <c r="C43" s="15"/>
      <c r="D43" s="209"/>
      <c r="E43" s="94"/>
      <c r="F43" s="209"/>
      <c r="G43" s="94"/>
      <c r="H43" s="209"/>
      <c r="I43" s="94"/>
      <c r="J43" s="209"/>
      <c r="K43" s="94"/>
      <c r="L43" s="209"/>
      <c r="M43" s="94"/>
      <c r="N43" s="211">
        <f t="shared" si="0"/>
        <v>0</v>
      </c>
      <c r="O43" s="173">
        <f t="shared" si="1"/>
        <v>0</v>
      </c>
    </row>
    <row r="44" spans="1:15" ht="16.5" customHeight="1" x14ac:dyDescent="0.25">
      <c r="A44" s="46">
        <v>37</v>
      </c>
      <c r="B44" s="7"/>
      <c r="C44" s="15"/>
      <c r="D44" s="209"/>
      <c r="E44" s="94"/>
      <c r="F44" s="209"/>
      <c r="G44" s="94"/>
      <c r="H44" s="209"/>
      <c r="I44" s="94"/>
      <c r="J44" s="209"/>
      <c r="K44" s="94"/>
      <c r="L44" s="209"/>
      <c r="M44" s="94"/>
      <c r="N44" s="211">
        <f t="shared" si="0"/>
        <v>0</v>
      </c>
      <c r="O44" s="173">
        <f t="shared" si="1"/>
        <v>0</v>
      </c>
    </row>
    <row r="45" spans="1:15" ht="16.5" customHeight="1" x14ac:dyDescent="0.25">
      <c r="A45" s="46">
        <v>38</v>
      </c>
      <c r="B45" s="7"/>
      <c r="C45" s="15"/>
      <c r="D45" s="209"/>
      <c r="E45" s="94"/>
      <c r="F45" s="209"/>
      <c r="G45" s="94"/>
      <c r="H45" s="209"/>
      <c r="I45" s="94"/>
      <c r="J45" s="209"/>
      <c r="K45" s="94"/>
      <c r="L45" s="209"/>
      <c r="M45" s="94"/>
      <c r="N45" s="211">
        <f t="shared" si="0"/>
        <v>0</v>
      </c>
      <c r="O45" s="173">
        <f t="shared" si="1"/>
        <v>0</v>
      </c>
    </row>
    <row r="46" spans="1:15" ht="16.5" customHeight="1" thickBot="1" x14ac:dyDescent="0.3">
      <c r="A46" s="174">
        <v>39</v>
      </c>
      <c r="B46" s="175"/>
      <c r="C46" s="18"/>
      <c r="D46" s="210"/>
      <c r="E46" s="176"/>
      <c r="F46" s="210"/>
      <c r="G46" s="176"/>
      <c r="H46" s="210"/>
      <c r="I46" s="176"/>
      <c r="J46" s="210"/>
      <c r="K46" s="176"/>
      <c r="L46" s="210"/>
      <c r="M46" s="176"/>
      <c r="N46" s="212">
        <f t="shared" si="0"/>
        <v>0</v>
      </c>
      <c r="O46" s="177">
        <f t="shared" si="1"/>
        <v>0</v>
      </c>
    </row>
    <row r="47" spans="1:15" ht="16.5" customHeight="1" thickBot="1" x14ac:dyDescent="0.3">
      <c r="A47" s="481" t="s">
        <v>16</v>
      </c>
      <c r="B47" s="482"/>
      <c r="C47" s="139">
        <f>SUM(C8:C46)</f>
        <v>0</v>
      </c>
      <c r="D47" s="138" t="s">
        <v>22</v>
      </c>
      <c r="E47" s="131">
        <f>SUM(E8:E46)</f>
        <v>0</v>
      </c>
      <c r="F47" s="130" t="s">
        <v>22</v>
      </c>
      <c r="G47" s="131">
        <f>SUM(G8:G46)</f>
        <v>0</v>
      </c>
      <c r="H47" s="130" t="s">
        <v>22</v>
      </c>
      <c r="I47" s="131">
        <f>SUM(I8:I46)</f>
        <v>0</v>
      </c>
      <c r="J47" s="130" t="s">
        <v>22</v>
      </c>
      <c r="K47" s="131">
        <f>SUM(K8:K46)</f>
        <v>0</v>
      </c>
      <c r="L47" s="130" t="s">
        <v>22</v>
      </c>
      <c r="M47" s="131">
        <f>SUM(M8:M46)</f>
        <v>0</v>
      </c>
      <c r="N47" s="137" t="s">
        <v>22</v>
      </c>
      <c r="O47" s="131">
        <f>SUM(O8:O46)</f>
        <v>0</v>
      </c>
    </row>
    <row r="48" spans="1:15" ht="14.25" customHeight="1" x14ac:dyDescent="0.25">
      <c r="A48" s="133"/>
      <c r="B48" s="133"/>
      <c r="C48" s="134"/>
      <c r="D48" s="135"/>
      <c r="E48" s="136"/>
      <c r="F48" s="135"/>
      <c r="G48" s="136"/>
      <c r="H48" s="135"/>
      <c r="I48" s="136"/>
      <c r="J48" s="135"/>
      <c r="K48" s="136"/>
      <c r="L48" s="135"/>
      <c r="M48" s="136"/>
      <c r="N48" s="135"/>
      <c r="O48" s="136"/>
    </row>
    <row r="49" spans="1:15" ht="25.5" customHeight="1" x14ac:dyDescent="0.25">
      <c r="A49" s="178"/>
      <c r="B49" s="489" t="s">
        <v>139</v>
      </c>
      <c r="C49" s="489"/>
      <c r="D49" s="489"/>
      <c r="E49" s="489"/>
      <c r="F49" s="489"/>
      <c r="G49" s="178"/>
      <c r="H49" s="178"/>
      <c r="I49" s="178"/>
      <c r="J49" s="89"/>
      <c r="K49" s="89"/>
      <c r="M49" s="89"/>
      <c r="N49" s="89"/>
      <c r="O49" s="89"/>
    </row>
    <row r="50" spans="1:15" ht="25.5" customHeight="1" x14ac:dyDescent="0.25">
      <c r="A50" s="179" t="s">
        <v>76</v>
      </c>
      <c r="B50" s="477" t="s">
        <v>498</v>
      </c>
      <c r="C50" s="477"/>
      <c r="D50" s="178"/>
      <c r="E50" s="72" t="s">
        <v>542</v>
      </c>
      <c r="F50" s="477" t="s">
        <v>498</v>
      </c>
      <c r="G50" s="477"/>
      <c r="H50" s="477"/>
      <c r="I50" s="477"/>
      <c r="J50" s="89"/>
      <c r="K50" s="89"/>
      <c r="M50" s="89"/>
      <c r="N50" s="89"/>
      <c r="O50" s="89"/>
    </row>
    <row r="51" spans="1:15" ht="25.5" customHeight="1" x14ac:dyDescent="0.25">
      <c r="A51" s="179" t="s">
        <v>75</v>
      </c>
      <c r="B51" s="477" t="s">
        <v>498</v>
      </c>
      <c r="C51" s="477"/>
      <c r="D51" s="178"/>
      <c r="E51" s="72" t="s">
        <v>543</v>
      </c>
      <c r="F51" s="477" t="s">
        <v>498</v>
      </c>
      <c r="G51" s="477"/>
      <c r="H51" s="477"/>
      <c r="I51" s="477"/>
      <c r="J51" s="89"/>
      <c r="K51" s="89"/>
      <c r="M51" s="89"/>
      <c r="N51" s="89"/>
      <c r="O51" s="89"/>
    </row>
    <row r="52" spans="1:15" ht="25.5" customHeight="1" x14ac:dyDescent="0.25">
      <c r="A52" s="179" t="s">
        <v>74</v>
      </c>
      <c r="B52" s="477" t="s">
        <v>498</v>
      </c>
      <c r="C52" s="477"/>
      <c r="D52" s="178"/>
      <c r="E52" s="72" t="s">
        <v>544</v>
      </c>
      <c r="F52" s="477" t="s">
        <v>498</v>
      </c>
      <c r="G52" s="477"/>
      <c r="H52" s="477"/>
      <c r="I52" s="477"/>
      <c r="J52" s="89"/>
      <c r="K52" s="89"/>
      <c r="M52" s="89"/>
      <c r="N52" s="89"/>
      <c r="O52" s="89"/>
    </row>
    <row r="53" spans="1:15" ht="25.5" customHeight="1" x14ac:dyDescent="0.25">
      <c r="A53" s="179" t="s">
        <v>73</v>
      </c>
      <c r="B53" s="477" t="s">
        <v>498</v>
      </c>
      <c r="C53" s="477"/>
      <c r="D53" s="178"/>
      <c r="E53" s="72" t="s">
        <v>545</v>
      </c>
      <c r="F53" s="477" t="s">
        <v>498</v>
      </c>
      <c r="G53" s="477"/>
      <c r="H53" s="477"/>
      <c r="I53" s="477"/>
      <c r="K53" s="89"/>
      <c r="L53" s="477" t="s">
        <v>467</v>
      </c>
      <c r="M53" s="477"/>
      <c r="N53" s="477"/>
      <c r="O53" s="477"/>
    </row>
    <row r="54" spans="1:15" ht="25.5" customHeight="1" x14ac:dyDescent="0.25">
      <c r="A54" s="179" t="s">
        <v>69</v>
      </c>
      <c r="B54" s="477" t="s">
        <v>498</v>
      </c>
      <c r="C54" s="477"/>
      <c r="D54" s="178"/>
      <c r="E54" s="72" t="s">
        <v>546</v>
      </c>
      <c r="F54" s="477" t="s">
        <v>498</v>
      </c>
      <c r="G54" s="477"/>
      <c r="H54" s="477"/>
      <c r="I54" s="477"/>
      <c r="K54" s="89"/>
      <c r="L54" s="54"/>
      <c r="M54" s="454" t="s">
        <v>521</v>
      </c>
      <c r="N54" s="454"/>
      <c r="O54" s="198"/>
    </row>
    <row r="55" spans="1:15" x14ac:dyDescent="0.25">
      <c r="A55" s="89"/>
      <c r="B55" s="89"/>
      <c r="C55" s="89"/>
      <c r="D55" s="89"/>
      <c r="E55" s="89"/>
      <c r="F55" s="89"/>
      <c r="G55" s="89"/>
      <c r="H55" s="89"/>
      <c r="I55" s="89"/>
      <c r="J55" s="89"/>
      <c r="K55" s="89"/>
      <c r="L55" s="89"/>
      <c r="M55" s="89"/>
      <c r="N55" s="89"/>
      <c r="O55" s="89"/>
    </row>
    <row r="56" spans="1:15" x14ac:dyDescent="0.25">
      <c r="A56" s="89"/>
      <c r="B56" s="89"/>
      <c r="C56" s="89"/>
      <c r="D56" s="89"/>
      <c r="E56" s="89"/>
      <c r="F56" s="89"/>
      <c r="G56" s="89"/>
      <c r="H56" s="89"/>
      <c r="I56" s="89"/>
      <c r="J56" s="89"/>
      <c r="K56" s="89"/>
      <c r="L56" s="89"/>
      <c r="M56" s="89"/>
      <c r="N56" s="89"/>
      <c r="O56" s="89"/>
    </row>
  </sheetData>
  <sheetProtection algorithmName="SHA-512" hashValue="g07xp/dT3SuIxX6Prmc9rToyDA36JgmrVcXWmAO0jEswV1nPOKlT9CpGjy+atMmfV5728NXfnS5oIsf11q6V3Q==" saltValue="il4B1psGzNJYhejwiesuUA==" spinCount="100000" sheet="1" objects="1" scenarios="1"/>
  <mergeCells count="22">
    <mergeCell ref="L53:O53"/>
    <mergeCell ref="B54:C54"/>
    <mergeCell ref="M54:N54"/>
    <mergeCell ref="B49:F49"/>
    <mergeCell ref="B50:C50"/>
    <mergeCell ref="B51:C51"/>
    <mergeCell ref="B52:C52"/>
    <mergeCell ref="B53:C53"/>
    <mergeCell ref="F50:I50"/>
    <mergeCell ref="F51:I51"/>
    <mergeCell ref="F52:I52"/>
    <mergeCell ref="F53:I53"/>
    <mergeCell ref="F54:I54"/>
    <mergeCell ref="N4:O4"/>
    <mergeCell ref="K1:L1"/>
    <mergeCell ref="A2:D2"/>
    <mergeCell ref="E2:H2"/>
    <mergeCell ref="A47:B47"/>
    <mergeCell ref="A1:J1"/>
    <mergeCell ref="B4:B5"/>
    <mergeCell ref="A4:A5"/>
    <mergeCell ref="C4:C5"/>
  </mergeCells>
  <dataValidations count="2">
    <dataValidation type="list" allowBlank="1" showInputMessage="1" showErrorMessage="1" sqref="B8:B46" xr:uid="{00000000-0002-0000-0300-000000000000}">
      <formula1>rosliny</formula1>
    </dataValidation>
    <dataValidation type="list" allowBlank="1" showInputMessage="1" showErrorMessage="1" sqref="G4 M4 K4 I4" xr:uid="{00000000-0002-0000-0300-000001000000}">
      <formula1>$K$192:$K$200</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'Dane średnie prod rośl.i zwierz'!$K$194:$K$202</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view="pageLayout" topLeftCell="A13" zoomScale="90" zoomScaleNormal="100" zoomScaleSheetLayoutView="70" zoomScalePageLayoutView="90" workbookViewId="0">
      <selection activeCell="G7" sqref="G7"/>
    </sheetView>
  </sheetViews>
  <sheetFormatPr defaultColWidth="9.1796875" defaultRowHeight="11.5" x14ac:dyDescent="0.25"/>
  <cols>
    <col min="1" max="1" width="3.7265625" style="12" customWidth="1"/>
    <col min="2" max="2" width="3.54296875" style="12" hidden="1" customWidth="1"/>
    <col min="3" max="3" width="26.1796875" style="12" customWidth="1"/>
    <col min="4" max="4" width="10.7265625" style="12" customWidth="1"/>
    <col min="5" max="5" width="14.26953125" style="12" customWidth="1"/>
    <col min="6" max="6" width="12.7265625" style="12" customWidth="1"/>
    <col min="7" max="7" width="9.7265625" style="12" customWidth="1"/>
    <col min="8" max="8" width="23.26953125" style="43" customWidth="1"/>
    <col min="9" max="9" width="14" style="12" customWidth="1"/>
    <col min="10" max="10" width="16.26953125" style="43" customWidth="1"/>
    <col min="11" max="11" width="22" style="43" customWidth="1"/>
    <col min="12" max="12" width="14.81640625" style="12" customWidth="1"/>
    <col min="13" max="13" width="15.453125" style="12" customWidth="1"/>
    <col min="14" max="16384" width="9.1796875" style="12"/>
  </cols>
  <sheetData>
    <row r="1" spans="1:13" ht="16.5" customHeight="1" x14ac:dyDescent="0.25">
      <c r="A1" s="467" t="s">
        <v>89</v>
      </c>
      <c r="B1" s="467"/>
      <c r="C1" s="467"/>
      <c r="D1" s="467"/>
      <c r="E1" s="467"/>
      <c r="F1" s="467"/>
      <c r="G1" s="467"/>
      <c r="H1" s="467"/>
      <c r="I1" s="5"/>
      <c r="J1" s="502" t="s">
        <v>51</v>
      </c>
      <c r="K1" s="502"/>
      <c r="L1" s="502"/>
      <c r="M1" s="6" t="str">
        <f>Protokół!V1</f>
        <v>A</v>
      </c>
    </row>
    <row r="2" spans="1:13" ht="16.5" customHeight="1" x14ac:dyDescent="0.3">
      <c r="A2" s="497" t="s">
        <v>49</v>
      </c>
      <c r="B2" s="497"/>
      <c r="C2" s="497"/>
      <c r="D2" s="66"/>
      <c r="E2" s="471" t="str">
        <f>Protokół!G8</f>
        <v>………………………………………
………………………...……………</v>
      </c>
      <c r="F2" s="471"/>
      <c r="G2" s="471"/>
      <c r="H2" s="471"/>
      <c r="I2" s="471"/>
      <c r="J2" s="471"/>
      <c r="K2" s="336"/>
    </row>
    <row r="3" spans="1:13" ht="7.5" customHeight="1" thickBot="1" x14ac:dyDescent="0.3"/>
    <row r="4" spans="1:13" s="47" customFormat="1" ht="90" customHeight="1" x14ac:dyDescent="0.25">
      <c r="A4" s="492" t="s">
        <v>23</v>
      </c>
      <c r="B4" s="214"/>
      <c r="C4" s="498" t="s">
        <v>19</v>
      </c>
      <c r="D4" s="499"/>
      <c r="E4" s="494" t="s">
        <v>482</v>
      </c>
      <c r="F4" s="495"/>
      <c r="G4" s="495"/>
      <c r="H4" s="496"/>
      <c r="I4" s="498" t="s">
        <v>530</v>
      </c>
      <c r="J4" s="499"/>
      <c r="K4" s="503" t="s">
        <v>484</v>
      </c>
      <c r="L4" s="487" t="s">
        <v>511</v>
      </c>
      <c r="M4" s="487" t="s">
        <v>512</v>
      </c>
    </row>
    <row r="5" spans="1:13" s="47" customFormat="1" ht="33" customHeight="1" x14ac:dyDescent="0.25">
      <c r="A5" s="493"/>
      <c r="B5" s="125"/>
      <c r="C5" s="500"/>
      <c r="D5" s="501"/>
      <c r="E5" s="149" t="s">
        <v>650</v>
      </c>
      <c r="F5" s="102" t="s">
        <v>106</v>
      </c>
      <c r="G5" s="102" t="s">
        <v>107</v>
      </c>
      <c r="H5" s="151" t="s">
        <v>24</v>
      </c>
      <c r="I5" s="102" t="s">
        <v>641</v>
      </c>
      <c r="J5" s="102" t="s">
        <v>483</v>
      </c>
      <c r="K5" s="504"/>
      <c r="L5" s="488"/>
      <c r="M5" s="488"/>
    </row>
    <row r="6" spans="1:13" s="48" customFormat="1" x14ac:dyDescent="0.25">
      <c r="A6" s="90">
        <v>1</v>
      </c>
      <c r="B6" s="213">
        <f>SUM(B7:B30)</f>
        <v>0</v>
      </c>
      <c r="C6" s="91">
        <v>2</v>
      </c>
      <c r="D6" s="92"/>
      <c r="E6" s="150">
        <v>3</v>
      </c>
      <c r="F6" s="150">
        <v>4</v>
      </c>
      <c r="G6" s="150">
        <v>5</v>
      </c>
      <c r="H6" s="102" t="s">
        <v>21</v>
      </c>
      <c r="I6" s="91">
        <v>7</v>
      </c>
      <c r="J6" s="102" t="s">
        <v>88</v>
      </c>
      <c r="K6" s="102" t="s">
        <v>105</v>
      </c>
      <c r="L6" s="91">
        <v>10</v>
      </c>
      <c r="M6" s="150">
        <v>11</v>
      </c>
    </row>
    <row r="7" spans="1:13" x14ac:dyDescent="0.25">
      <c r="A7" s="13">
        <v>1</v>
      </c>
      <c r="B7" s="215">
        <f>IFERROR(VLOOKUP(C7,'Dane średnie prod rośl.i zwierz'!$K$3:$P$187,6,0),0)</f>
        <v>0</v>
      </c>
      <c r="C7" s="99"/>
      <c r="D7" s="207" t="str">
        <f>IFERROR(VLOOKUP(C7,'Dane średnie prod rośl.i zwierz'!$C$591:$D$702,2,0),"")</f>
        <v/>
      </c>
      <c r="E7" s="14"/>
      <c r="F7" s="142"/>
      <c r="G7" s="142"/>
      <c r="H7" s="330">
        <f>E7*F7*G7</f>
        <v>0</v>
      </c>
      <c r="I7" s="208"/>
      <c r="J7" s="333">
        <f t="shared" ref="J7:J28" si="0">I7*F7*G7</f>
        <v>0</v>
      </c>
      <c r="K7" s="333">
        <f>H7-J7</f>
        <v>0</v>
      </c>
      <c r="L7" s="15"/>
      <c r="M7" s="15"/>
    </row>
    <row r="8" spans="1:13" x14ac:dyDescent="0.25">
      <c r="A8" s="13">
        <v>2</v>
      </c>
      <c r="B8" s="215">
        <f>IFERROR(VLOOKUP(C8,'Dane średnie prod rośl.i zwierz'!$K$3:$P$187,6,0),0)</f>
        <v>0</v>
      </c>
      <c r="C8" s="99"/>
      <c r="D8" s="207" t="str">
        <f>IFERROR(VLOOKUP(C8,'Dane średnie prod rośl.i zwierz'!$C$591:$D$702,2,0),"")</f>
        <v/>
      </c>
      <c r="E8" s="14"/>
      <c r="F8" s="142"/>
      <c r="G8" s="142"/>
      <c r="H8" s="330">
        <f t="shared" ref="H8:H28" si="1">E8*F8*G8</f>
        <v>0</v>
      </c>
      <c r="I8" s="208"/>
      <c r="J8" s="333">
        <f t="shared" si="0"/>
        <v>0</v>
      </c>
      <c r="K8" s="333">
        <f t="shared" ref="K8:K28" si="2">H8-J8</f>
        <v>0</v>
      </c>
      <c r="L8" s="15"/>
      <c r="M8" s="15"/>
    </row>
    <row r="9" spans="1:13" x14ac:dyDescent="0.25">
      <c r="A9" s="13">
        <v>3</v>
      </c>
      <c r="B9" s="215">
        <f>IFERROR(VLOOKUP(C9,'Dane średnie prod rośl.i zwierz'!$K$3:$P$187,6,0),0)</f>
        <v>0</v>
      </c>
      <c r="C9" s="99"/>
      <c r="D9" s="207" t="str">
        <f>IFERROR(VLOOKUP(C9,'Dane średnie prod rośl.i zwierz'!$C$591:$D$702,2,0),"")</f>
        <v/>
      </c>
      <c r="E9" s="14"/>
      <c r="F9" s="142"/>
      <c r="G9" s="142"/>
      <c r="H9" s="330">
        <f t="shared" si="1"/>
        <v>0</v>
      </c>
      <c r="I9" s="208"/>
      <c r="J9" s="333">
        <f t="shared" si="0"/>
        <v>0</v>
      </c>
      <c r="K9" s="333">
        <f t="shared" si="2"/>
        <v>0</v>
      </c>
      <c r="L9" s="15"/>
      <c r="M9" s="15"/>
    </row>
    <row r="10" spans="1:13" x14ac:dyDescent="0.25">
      <c r="A10" s="13">
        <v>4</v>
      </c>
      <c r="B10" s="215">
        <f>IFERROR(VLOOKUP(C10,'Dane średnie prod rośl.i zwierz'!$K$3:$P$187,6,0),0)</f>
        <v>0</v>
      </c>
      <c r="C10" s="99"/>
      <c r="D10" s="207" t="str">
        <f>IFERROR(VLOOKUP(C10,'Dane średnie prod rośl.i zwierz'!$C$591:$D$702,2,0),"")</f>
        <v/>
      </c>
      <c r="E10" s="14"/>
      <c r="F10" s="142"/>
      <c r="G10" s="142"/>
      <c r="H10" s="330">
        <f t="shared" si="1"/>
        <v>0</v>
      </c>
      <c r="I10" s="208"/>
      <c r="J10" s="333">
        <f t="shared" si="0"/>
        <v>0</v>
      </c>
      <c r="K10" s="333">
        <f t="shared" si="2"/>
        <v>0</v>
      </c>
      <c r="L10" s="15"/>
      <c r="M10" s="15"/>
    </row>
    <row r="11" spans="1:13" x14ac:dyDescent="0.25">
      <c r="A11" s="13">
        <v>5</v>
      </c>
      <c r="B11" s="215">
        <f>IFERROR(VLOOKUP(C11,'Dane średnie prod rośl.i zwierz'!$K$3:$P$187,6,0),0)</f>
        <v>0</v>
      </c>
      <c r="C11" s="99"/>
      <c r="D11" s="207" t="str">
        <f>IFERROR(VLOOKUP(C11,'Dane średnie prod rośl.i zwierz'!$C$591:$D$702,2,0),"")</f>
        <v/>
      </c>
      <c r="E11" s="14"/>
      <c r="F11" s="142"/>
      <c r="G11" s="142"/>
      <c r="H11" s="330">
        <f t="shared" si="1"/>
        <v>0</v>
      </c>
      <c r="I11" s="208"/>
      <c r="J11" s="333">
        <f t="shared" si="0"/>
        <v>0</v>
      </c>
      <c r="K11" s="333">
        <f t="shared" si="2"/>
        <v>0</v>
      </c>
      <c r="L11" s="15"/>
      <c r="M11" s="15"/>
    </row>
    <row r="12" spans="1:13" x14ac:dyDescent="0.25">
      <c r="A12" s="13">
        <v>6</v>
      </c>
      <c r="B12" s="215">
        <f>IFERROR(VLOOKUP(C12,'Dane średnie prod rośl.i zwierz'!$K$3:$P$187,6,0),0)</f>
        <v>0</v>
      </c>
      <c r="C12" s="99"/>
      <c r="D12" s="207" t="str">
        <f>IFERROR(VLOOKUP(C12,'Dane średnie prod rośl.i zwierz'!$C$591:$D$702,2,0),"")</f>
        <v/>
      </c>
      <c r="E12" s="14"/>
      <c r="F12" s="142"/>
      <c r="G12" s="142"/>
      <c r="H12" s="330">
        <f t="shared" si="1"/>
        <v>0</v>
      </c>
      <c r="I12" s="208"/>
      <c r="J12" s="333">
        <f t="shared" si="0"/>
        <v>0</v>
      </c>
      <c r="K12" s="333">
        <f t="shared" si="2"/>
        <v>0</v>
      </c>
      <c r="L12" s="15"/>
      <c r="M12" s="15"/>
    </row>
    <row r="13" spans="1:13" x14ac:dyDescent="0.25">
      <c r="A13" s="13">
        <v>7</v>
      </c>
      <c r="B13" s="215">
        <f>IFERROR(VLOOKUP(C13,'Dane średnie prod rośl.i zwierz'!$K$3:$P$187,6,0),0)</f>
        <v>0</v>
      </c>
      <c r="C13" s="99"/>
      <c r="D13" s="207" t="str">
        <f>IFERROR(VLOOKUP(C13,'Dane średnie prod rośl.i zwierz'!$C$591:$D$702,2,0),"")</f>
        <v/>
      </c>
      <c r="E13" s="14"/>
      <c r="F13" s="142"/>
      <c r="G13" s="142"/>
      <c r="H13" s="330">
        <f t="shared" si="1"/>
        <v>0</v>
      </c>
      <c r="I13" s="208"/>
      <c r="J13" s="333">
        <f t="shared" si="0"/>
        <v>0</v>
      </c>
      <c r="K13" s="333">
        <f t="shared" si="2"/>
        <v>0</v>
      </c>
      <c r="L13" s="15"/>
      <c r="M13" s="15"/>
    </row>
    <row r="14" spans="1:13" x14ac:dyDescent="0.25">
      <c r="A14" s="13">
        <v>8</v>
      </c>
      <c r="B14" s="215">
        <f>IFERROR(VLOOKUP(C14,'Dane średnie prod rośl.i zwierz'!$K$3:$P$187,6,0),0)</f>
        <v>0</v>
      </c>
      <c r="C14" s="99"/>
      <c r="D14" s="207" t="str">
        <f>IFERROR(VLOOKUP(C14,'Dane średnie prod rośl.i zwierz'!$C$591:$D$702,2,0),"")</f>
        <v/>
      </c>
      <c r="E14" s="14"/>
      <c r="F14" s="142"/>
      <c r="G14" s="142"/>
      <c r="H14" s="330">
        <f t="shared" si="1"/>
        <v>0</v>
      </c>
      <c r="I14" s="208"/>
      <c r="J14" s="333">
        <f t="shared" si="0"/>
        <v>0</v>
      </c>
      <c r="K14" s="333">
        <f t="shared" si="2"/>
        <v>0</v>
      </c>
      <c r="L14" s="15"/>
      <c r="M14" s="15"/>
    </row>
    <row r="15" spans="1:13" x14ac:dyDescent="0.25">
      <c r="A15" s="13">
        <v>9</v>
      </c>
      <c r="B15" s="215">
        <f>IFERROR(VLOOKUP(C15,'Dane średnie prod rośl.i zwierz'!$K$3:$P$187,6,0),0)</f>
        <v>0</v>
      </c>
      <c r="C15" s="99"/>
      <c r="D15" s="207" t="str">
        <f>IFERROR(VLOOKUP(C15,'Dane średnie prod rośl.i zwierz'!$C$591:$D$702,2,0),"")</f>
        <v/>
      </c>
      <c r="E15" s="14"/>
      <c r="F15" s="142"/>
      <c r="G15" s="142"/>
      <c r="H15" s="330">
        <f t="shared" si="1"/>
        <v>0</v>
      </c>
      <c r="I15" s="208"/>
      <c r="J15" s="333">
        <f t="shared" si="0"/>
        <v>0</v>
      </c>
      <c r="K15" s="333">
        <f t="shared" si="2"/>
        <v>0</v>
      </c>
      <c r="L15" s="15"/>
      <c r="M15" s="15"/>
    </row>
    <row r="16" spans="1:13" x14ac:dyDescent="0.25">
      <c r="A16" s="13">
        <v>10</v>
      </c>
      <c r="B16" s="215">
        <f>IFERROR(VLOOKUP(C16,'Dane średnie prod rośl.i zwierz'!$K$3:$P$187,6,0),0)</f>
        <v>0</v>
      </c>
      <c r="C16" s="99"/>
      <c r="D16" s="207" t="str">
        <f>IFERROR(VLOOKUP(C16,'Dane średnie prod rośl.i zwierz'!$C$591:$D$702,2,0),"")</f>
        <v/>
      </c>
      <c r="E16" s="14"/>
      <c r="F16" s="142"/>
      <c r="G16" s="142"/>
      <c r="H16" s="330">
        <f t="shared" si="1"/>
        <v>0</v>
      </c>
      <c r="I16" s="208"/>
      <c r="J16" s="333">
        <f t="shared" si="0"/>
        <v>0</v>
      </c>
      <c r="K16" s="333">
        <f t="shared" si="2"/>
        <v>0</v>
      </c>
      <c r="L16" s="15"/>
      <c r="M16" s="15"/>
    </row>
    <row r="17" spans="1:13" x14ac:dyDescent="0.25">
      <c r="A17" s="13">
        <v>11</v>
      </c>
      <c r="B17" s="215">
        <f>IFERROR(VLOOKUP(C17,'Dane średnie prod rośl.i zwierz'!$K$3:$P$187,6,0),0)</f>
        <v>0</v>
      </c>
      <c r="C17" s="99"/>
      <c r="D17" s="207" t="str">
        <f>IFERROR(VLOOKUP(C17,'Dane średnie prod rośl.i zwierz'!$C$591:$D$702,2,0),"")</f>
        <v/>
      </c>
      <c r="E17" s="14"/>
      <c r="F17" s="142"/>
      <c r="G17" s="142"/>
      <c r="H17" s="330">
        <f t="shared" si="1"/>
        <v>0</v>
      </c>
      <c r="I17" s="208"/>
      <c r="J17" s="333">
        <f t="shared" si="0"/>
        <v>0</v>
      </c>
      <c r="K17" s="333">
        <f t="shared" si="2"/>
        <v>0</v>
      </c>
      <c r="L17" s="15"/>
      <c r="M17" s="15"/>
    </row>
    <row r="18" spans="1:13" x14ac:dyDescent="0.25">
      <c r="A18" s="13">
        <v>12</v>
      </c>
      <c r="B18" s="215">
        <f>IFERROR(VLOOKUP(C18,'Dane średnie prod rośl.i zwierz'!$K$3:$P$187,6,0),0)</f>
        <v>0</v>
      </c>
      <c r="C18" s="99"/>
      <c r="D18" s="207" t="str">
        <f>IFERROR(VLOOKUP(C18,'Dane średnie prod rośl.i zwierz'!$C$591:$D$702,2,0),"")</f>
        <v/>
      </c>
      <c r="E18" s="14"/>
      <c r="F18" s="142"/>
      <c r="G18" s="142"/>
      <c r="H18" s="330">
        <f t="shared" si="1"/>
        <v>0</v>
      </c>
      <c r="I18" s="208"/>
      <c r="J18" s="333">
        <f t="shared" si="0"/>
        <v>0</v>
      </c>
      <c r="K18" s="333">
        <f t="shared" si="2"/>
        <v>0</v>
      </c>
      <c r="L18" s="15"/>
      <c r="M18" s="15"/>
    </row>
    <row r="19" spans="1:13" x14ac:dyDescent="0.25">
      <c r="A19" s="13">
        <v>13</v>
      </c>
      <c r="B19" s="215">
        <f>IFERROR(VLOOKUP(C19,'Dane średnie prod rośl.i zwierz'!$K$3:$P$187,6,0),0)</f>
        <v>0</v>
      </c>
      <c r="C19" s="99"/>
      <c r="D19" s="207" t="str">
        <f>IFERROR(VLOOKUP(C19,'Dane średnie prod rośl.i zwierz'!$C$591:$D$702,2,0),"")</f>
        <v/>
      </c>
      <c r="E19" s="14"/>
      <c r="F19" s="142"/>
      <c r="G19" s="142"/>
      <c r="H19" s="330">
        <f t="shared" si="1"/>
        <v>0</v>
      </c>
      <c r="I19" s="208"/>
      <c r="J19" s="333">
        <f t="shared" si="0"/>
        <v>0</v>
      </c>
      <c r="K19" s="333">
        <f t="shared" si="2"/>
        <v>0</v>
      </c>
      <c r="L19" s="15"/>
      <c r="M19" s="15"/>
    </row>
    <row r="20" spans="1:13" x14ac:dyDescent="0.25">
      <c r="A20" s="13">
        <v>14</v>
      </c>
      <c r="B20" s="215">
        <f>IFERROR(VLOOKUP(C20,'Dane średnie prod rośl.i zwierz'!$K$3:$P$187,6,0),0)</f>
        <v>0</v>
      </c>
      <c r="C20" s="99"/>
      <c r="D20" s="207" t="str">
        <f>IFERROR(VLOOKUP(C20,'Dane średnie prod rośl.i zwierz'!$C$591:$D$702,2,0),"")</f>
        <v/>
      </c>
      <c r="E20" s="14"/>
      <c r="F20" s="142"/>
      <c r="G20" s="142"/>
      <c r="H20" s="330">
        <f t="shared" si="1"/>
        <v>0</v>
      </c>
      <c r="I20" s="208"/>
      <c r="J20" s="333">
        <f t="shared" si="0"/>
        <v>0</v>
      </c>
      <c r="K20" s="333">
        <f t="shared" si="2"/>
        <v>0</v>
      </c>
      <c r="L20" s="15"/>
      <c r="M20" s="15"/>
    </row>
    <row r="21" spans="1:13" x14ac:dyDescent="0.25">
      <c r="A21" s="13">
        <v>15</v>
      </c>
      <c r="B21" s="215">
        <f>IFERROR(VLOOKUP(C21,'Dane średnie prod rośl.i zwierz'!$K$3:$P$187,6,0),0)</f>
        <v>0</v>
      </c>
      <c r="C21" s="99"/>
      <c r="D21" s="207" t="str">
        <f>IFERROR(VLOOKUP(C21,'Dane średnie prod rośl.i zwierz'!$C$591:$D$702,2,0),"")</f>
        <v/>
      </c>
      <c r="E21" s="14"/>
      <c r="F21" s="142"/>
      <c r="G21" s="142"/>
      <c r="H21" s="330">
        <f t="shared" si="1"/>
        <v>0</v>
      </c>
      <c r="I21" s="208"/>
      <c r="J21" s="333">
        <f t="shared" si="0"/>
        <v>0</v>
      </c>
      <c r="K21" s="333">
        <f t="shared" si="2"/>
        <v>0</v>
      </c>
      <c r="L21" s="15"/>
      <c r="M21" s="15"/>
    </row>
    <row r="22" spans="1:13" x14ac:dyDescent="0.25">
      <c r="A22" s="13">
        <v>16</v>
      </c>
      <c r="B22" s="215">
        <f>IFERROR(VLOOKUP(C22,'Dane średnie prod rośl.i zwierz'!$K$3:$P$187,6,0),0)</f>
        <v>0</v>
      </c>
      <c r="C22" s="99"/>
      <c r="D22" s="207" t="str">
        <f>IFERROR(VLOOKUP(C22,'Dane średnie prod rośl.i zwierz'!$C$591:$D$702,2,0),"")</f>
        <v/>
      </c>
      <c r="E22" s="14"/>
      <c r="F22" s="142"/>
      <c r="G22" s="142"/>
      <c r="H22" s="330">
        <f t="shared" si="1"/>
        <v>0</v>
      </c>
      <c r="I22" s="208"/>
      <c r="J22" s="333">
        <f t="shared" si="0"/>
        <v>0</v>
      </c>
      <c r="K22" s="333">
        <f t="shared" si="2"/>
        <v>0</v>
      </c>
      <c r="L22" s="15"/>
      <c r="M22" s="15"/>
    </row>
    <row r="23" spans="1:13" x14ac:dyDescent="0.25">
      <c r="A23" s="13">
        <v>17</v>
      </c>
      <c r="B23" s="215">
        <f>IFERROR(VLOOKUP(C23,'Dane średnie prod rośl.i zwierz'!$K$3:$P$187,6,0),0)</f>
        <v>0</v>
      </c>
      <c r="C23" s="99"/>
      <c r="D23" s="207" t="str">
        <f>IFERROR(VLOOKUP(C23,'Dane średnie prod rośl.i zwierz'!$C$591:$D$702,2,0),"")</f>
        <v/>
      </c>
      <c r="E23" s="14"/>
      <c r="F23" s="142"/>
      <c r="G23" s="142"/>
      <c r="H23" s="330">
        <f t="shared" si="1"/>
        <v>0</v>
      </c>
      <c r="I23" s="208"/>
      <c r="J23" s="333">
        <f t="shared" si="0"/>
        <v>0</v>
      </c>
      <c r="K23" s="333">
        <f t="shared" si="2"/>
        <v>0</v>
      </c>
      <c r="L23" s="15"/>
      <c r="M23" s="15"/>
    </row>
    <row r="24" spans="1:13" x14ac:dyDescent="0.25">
      <c r="A24" s="13">
        <v>18</v>
      </c>
      <c r="B24" s="215">
        <f>IFERROR(VLOOKUP(C24,'Dane średnie prod rośl.i zwierz'!$K$3:$P$187,6,0),0)</f>
        <v>0</v>
      </c>
      <c r="C24" s="99"/>
      <c r="D24" s="207" t="str">
        <f>IFERROR(VLOOKUP(C24,'Dane średnie prod rośl.i zwierz'!$C$591:$D$702,2,0),"")</f>
        <v/>
      </c>
      <c r="E24" s="14"/>
      <c r="F24" s="142"/>
      <c r="G24" s="142"/>
      <c r="H24" s="330">
        <f t="shared" si="1"/>
        <v>0</v>
      </c>
      <c r="I24" s="208"/>
      <c r="J24" s="333">
        <f t="shared" si="0"/>
        <v>0</v>
      </c>
      <c r="K24" s="333">
        <f t="shared" si="2"/>
        <v>0</v>
      </c>
      <c r="L24" s="15"/>
      <c r="M24" s="15"/>
    </row>
    <row r="25" spans="1:13" x14ac:dyDescent="0.25">
      <c r="A25" s="13">
        <v>19</v>
      </c>
      <c r="B25" s="215">
        <f>IFERROR(VLOOKUP(C25,'Dane średnie prod rośl.i zwierz'!$K$3:$P$187,6,0),0)</f>
        <v>0</v>
      </c>
      <c r="C25" s="99"/>
      <c r="D25" s="207" t="str">
        <f>IFERROR(VLOOKUP(C25,'Dane średnie prod rośl.i zwierz'!$C$591:$D$702,2,0),"")</f>
        <v/>
      </c>
      <c r="E25" s="14"/>
      <c r="F25" s="142"/>
      <c r="G25" s="142"/>
      <c r="H25" s="330">
        <f t="shared" si="1"/>
        <v>0</v>
      </c>
      <c r="I25" s="208"/>
      <c r="J25" s="333">
        <f t="shared" si="0"/>
        <v>0</v>
      </c>
      <c r="K25" s="333">
        <f t="shared" si="2"/>
        <v>0</v>
      </c>
      <c r="L25" s="15"/>
      <c r="M25" s="15"/>
    </row>
    <row r="26" spans="1:13" x14ac:dyDescent="0.25">
      <c r="A26" s="13">
        <v>20</v>
      </c>
      <c r="B26" s="215">
        <f>IFERROR(VLOOKUP(C26,'Dane średnie prod rośl.i zwierz'!$K$3:$P$187,6,0),0)</f>
        <v>0</v>
      </c>
      <c r="C26" s="99"/>
      <c r="D26" s="207" t="str">
        <f>IFERROR(VLOOKUP(C26,'Dane średnie prod rośl.i zwierz'!$C$591:$D$702,2,0),"")</f>
        <v/>
      </c>
      <c r="E26" s="14"/>
      <c r="F26" s="142"/>
      <c r="G26" s="142"/>
      <c r="H26" s="330">
        <f t="shared" si="1"/>
        <v>0</v>
      </c>
      <c r="I26" s="208"/>
      <c r="J26" s="333">
        <f t="shared" si="0"/>
        <v>0</v>
      </c>
      <c r="K26" s="333">
        <f t="shared" si="2"/>
        <v>0</v>
      </c>
      <c r="L26" s="15"/>
      <c r="M26" s="15"/>
    </row>
    <row r="27" spans="1:13" x14ac:dyDescent="0.25">
      <c r="A27" s="13">
        <v>21</v>
      </c>
      <c r="B27" s="215">
        <f>IFERROR(VLOOKUP(C27,'Dane średnie prod rośl.i zwierz'!$K$3:$P$187,6,0),0)</f>
        <v>0</v>
      </c>
      <c r="C27" s="99"/>
      <c r="D27" s="207" t="str">
        <f>IFERROR(VLOOKUP(C27,'Dane średnie prod rośl.i zwierz'!$C$591:$D$702,2,0),"")</f>
        <v/>
      </c>
      <c r="E27" s="14"/>
      <c r="F27" s="142"/>
      <c r="G27" s="142"/>
      <c r="H27" s="330">
        <f t="shared" si="1"/>
        <v>0</v>
      </c>
      <c r="I27" s="208"/>
      <c r="J27" s="333">
        <f t="shared" si="0"/>
        <v>0</v>
      </c>
      <c r="K27" s="333">
        <f t="shared" si="2"/>
        <v>0</v>
      </c>
      <c r="L27" s="15"/>
      <c r="M27" s="15"/>
    </row>
    <row r="28" spans="1:13" x14ac:dyDescent="0.25">
      <c r="A28" s="13">
        <v>22</v>
      </c>
      <c r="B28" s="215">
        <f>IFERROR(VLOOKUP(C28,'Dane średnie prod rośl.i zwierz'!$K$3:$P$187,6,0),0)</f>
        <v>0</v>
      </c>
      <c r="C28" s="99"/>
      <c r="D28" s="207" t="str">
        <f>IFERROR(VLOOKUP(C28,'Dane średnie prod rośl.i zwierz'!$C$591:$D$702,2,0),"")</f>
        <v/>
      </c>
      <c r="E28" s="14"/>
      <c r="F28" s="142"/>
      <c r="G28" s="142"/>
      <c r="H28" s="331">
        <f t="shared" si="1"/>
        <v>0</v>
      </c>
      <c r="I28" s="208"/>
      <c r="J28" s="333">
        <f t="shared" si="0"/>
        <v>0</v>
      </c>
      <c r="K28" s="333">
        <f t="shared" si="2"/>
        <v>0</v>
      </c>
      <c r="L28" s="15"/>
      <c r="M28" s="15"/>
    </row>
    <row r="29" spans="1:13" x14ac:dyDescent="0.25">
      <c r="A29" s="13">
        <v>23</v>
      </c>
      <c r="B29" s="215">
        <f>IFERROR(VLOOKUP(C29,'Dane średnie prod rośl.i zwierz'!$K$3:$P$187,6,0),0)</f>
        <v>0</v>
      </c>
      <c r="C29" s="99"/>
      <c r="D29" s="207" t="str">
        <f>IFERROR(VLOOKUP(C29,'Dane średnie prod rośl.i zwierz'!$C$591:$D$702,2,0),"")</f>
        <v/>
      </c>
      <c r="E29" s="14"/>
      <c r="F29" s="142"/>
      <c r="G29" s="142"/>
      <c r="H29" s="331">
        <f t="shared" ref="H29:H30" si="3">E29*F29*G29</f>
        <v>0</v>
      </c>
      <c r="I29" s="208"/>
      <c r="J29" s="334">
        <f t="shared" ref="J29:J30" si="4">I29*F29*G29</f>
        <v>0</v>
      </c>
      <c r="K29" s="334">
        <f t="shared" ref="K29:K30" si="5">H29-J29</f>
        <v>0</v>
      </c>
      <c r="L29" s="15"/>
      <c r="M29" s="15"/>
    </row>
    <row r="30" spans="1:13" ht="12" thickBot="1" x14ac:dyDescent="0.3">
      <c r="A30" s="185">
        <v>24</v>
      </c>
      <c r="B30" s="215">
        <f>IFERROR(VLOOKUP(C30,'Dane średnie prod rośl.i zwierz'!$K$3:$P$187,6,0),0)</f>
        <v>0</v>
      </c>
      <c r="C30" s="326"/>
      <c r="D30" s="207" t="str">
        <f>IFERROR(VLOOKUP(C30,'Dane średnie prod rośl.i zwierz'!$C$591:$D$698,2,0),"")</f>
        <v/>
      </c>
      <c r="E30" s="186"/>
      <c r="F30" s="187"/>
      <c r="G30" s="187"/>
      <c r="H30" s="331">
        <f t="shared" si="3"/>
        <v>0</v>
      </c>
      <c r="I30" s="208"/>
      <c r="J30" s="334">
        <f t="shared" si="4"/>
        <v>0</v>
      </c>
      <c r="K30" s="334">
        <f t="shared" si="5"/>
        <v>0</v>
      </c>
      <c r="L30" s="184"/>
      <c r="M30" s="15"/>
    </row>
    <row r="31" spans="1:13" ht="12" thickBot="1" x14ac:dyDescent="0.3">
      <c r="A31" s="481" t="s">
        <v>16</v>
      </c>
      <c r="B31" s="491"/>
      <c r="C31" s="491"/>
      <c r="D31" s="202"/>
      <c r="E31" s="26" t="s">
        <v>22</v>
      </c>
      <c r="F31" s="26" t="s">
        <v>22</v>
      </c>
      <c r="G31" s="26" t="s">
        <v>22</v>
      </c>
      <c r="H31" s="332">
        <f>SUM(H7:H30)</f>
        <v>0</v>
      </c>
      <c r="I31" s="26" t="s">
        <v>22</v>
      </c>
      <c r="J31" s="332">
        <f>SUM(J7:J30)</f>
        <v>0</v>
      </c>
      <c r="K31" s="332">
        <f>SUM(K7:K30)</f>
        <v>0</v>
      </c>
      <c r="L31" s="27">
        <f>SUM(L7:L30)</f>
        <v>0</v>
      </c>
      <c r="M31" s="28">
        <f>SUM(M7:M30)</f>
        <v>0</v>
      </c>
    </row>
    <row r="32" spans="1:13" ht="15" customHeight="1" x14ac:dyDescent="0.25">
      <c r="A32" s="490" t="s">
        <v>651</v>
      </c>
      <c r="B32" s="490"/>
      <c r="C32" s="490"/>
      <c r="D32" s="490"/>
      <c r="E32" s="490"/>
      <c r="F32" s="490"/>
      <c r="G32" s="490"/>
      <c r="H32" s="490"/>
      <c r="I32" s="490"/>
      <c r="J32" s="490"/>
      <c r="K32" s="490"/>
      <c r="L32" s="490"/>
      <c r="M32" s="490"/>
    </row>
    <row r="33" spans="1:13" ht="24.75" customHeight="1" x14ac:dyDescent="0.25">
      <c r="C33" s="387" t="s">
        <v>77</v>
      </c>
      <c r="D33" s="387"/>
      <c r="E33" s="387"/>
    </row>
    <row r="34" spans="1:13" ht="18" customHeight="1" x14ac:dyDescent="0.25">
      <c r="A34" s="199" t="s">
        <v>76</v>
      </c>
      <c r="B34" s="199"/>
      <c r="C34" s="379" t="s">
        <v>485</v>
      </c>
      <c r="D34" s="379"/>
      <c r="E34" s="379"/>
      <c r="F34" s="72" t="s">
        <v>542</v>
      </c>
      <c r="G34" s="379" t="s">
        <v>485</v>
      </c>
      <c r="H34" s="379"/>
      <c r="I34" s="379"/>
      <c r="J34" s="379"/>
    </row>
    <row r="35" spans="1:13" ht="18" customHeight="1" x14ac:dyDescent="0.25">
      <c r="A35" s="199" t="s">
        <v>75</v>
      </c>
      <c r="B35" s="199"/>
      <c r="C35" s="379" t="s">
        <v>485</v>
      </c>
      <c r="D35" s="379"/>
      <c r="E35" s="379"/>
      <c r="F35" s="72" t="s">
        <v>543</v>
      </c>
      <c r="G35" s="379" t="s">
        <v>485</v>
      </c>
      <c r="H35" s="379"/>
      <c r="I35" s="379"/>
      <c r="J35" s="379"/>
    </row>
    <row r="36" spans="1:13" ht="18" customHeight="1" x14ac:dyDescent="0.25">
      <c r="A36" s="199" t="s">
        <v>74</v>
      </c>
      <c r="B36" s="199"/>
      <c r="C36" s="379" t="s">
        <v>485</v>
      </c>
      <c r="D36" s="379"/>
      <c r="E36" s="379"/>
      <c r="F36" s="72" t="s">
        <v>544</v>
      </c>
      <c r="G36" s="379" t="s">
        <v>485</v>
      </c>
      <c r="H36" s="379"/>
      <c r="I36" s="379"/>
      <c r="J36" s="379"/>
    </row>
    <row r="37" spans="1:13" ht="18" customHeight="1" x14ac:dyDescent="0.25">
      <c r="A37" s="199" t="s">
        <v>73</v>
      </c>
      <c r="B37" s="199"/>
      <c r="C37" s="379" t="s">
        <v>485</v>
      </c>
      <c r="D37" s="379"/>
      <c r="E37" s="379"/>
      <c r="F37" s="72" t="s">
        <v>545</v>
      </c>
      <c r="G37" s="379" t="s">
        <v>485</v>
      </c>
      <c r="H37" s="379"/>
      <c r="I37" s="379"/>
      <c r="J37" s="379"/>
    </row>
    <row r="38" spans="1:13" ht="18" customHeight="1" x14ac:dyDescent="0.25">
      <c r="A38" s="199" t="s">
        <v>69</v>
      </c>
      <c r="B38" s="199"/>
      <c r="C38" s="379" t="s">
        <v>485</v>
      </c>
      <c r="D38" s="379"/>
      <c r="E38" s="379"/>
      <c r="F38" s="72" t="s">
        <v>546</v>
      </c>
      <c r="G38" s="379" t="s">
        <v>485</v>
      </c>
      <c r="H38" s="379"/>
      <c r="I38" s="379"/>
      <c r="J38" s="379"/>
    </row>
    <row r="39" spans="1:13" ht="17.25" customHeight="1" x14ac:dyDescent="0.25">
      <c r="K39" s="477" t="s">
        <v>467</v>
      </c>
      <c r="L39" s="477"/>
      <c r="M39" s="477"/>
    </row>
    <row r="40" spans="1:13" ht="17.25" customHeight="1" x14ac:dyDescent="0.35">
      <c r="I40"/>
      <c r="J40" s="335"/>
      <c r="K40" s="337"/>
      <c r="L40" s="454" t="s">
        <v>521</v>
      </c>
      <c r="M40" s="454"/>
    </row>
  </sheetData>
  <mergeCells count="26">
    <mergeCell ref="A1:H1"/>
    <mergeCell ref="L4:L5"/>
    <mergeCell ref="E4:H4"/>
    <mergeCell ref="M4:M5"/>
    <mergeCell ref="A2:C2"/>
    <mergeCell ref="E2:J2"/>
    <mergeCell ref="C4:D5"/>
    <mergeCell ref="J1:L1"/>
    <mergeCell ref="I4:J4"/>
    <mergeCell ref="K4:K5"/>
    <mergeCell ref="L40:M40"/>
    <mergeCell ref="C34:E34"/>
    <mergeCell ref="C36:E36"/>
    <mergeCell ref="C37:E37"/>
    <mergeCell ref="C38:E38"/>
    <mergeCell ref="C35:E35"/>
    <mergeCell ref="G34:J34"/>
    <mergeCell ref="G35:J35"/>
    <mergeCell ref="G36:J36"/>
    <mergeCell ref="G37:J37"/>
    <mergeCell ref="G38:J38"/>
    <mergeCell ref="A32:M32"/>
    <mergeCell ref="C33:E33"/>
    <mergeCell ref="K39:M39"/>
    <mergeCell ref="A31:C31"/>
    <mergeCell ref="A4:A5"/>
  </mergeCells>
  <dataValidations count="2">
    <dataValidation type="whole" operator="lessThanOrEqual" allowBlank="1" showInputMessage="1" showErrorMessage="1" errorTitle="Błąd" error="Liczba zwierząt w kol. 7 nie może być większa od liczby zwierząt w kol. 3" sqref="I7:I30" xr:uid="{00000000-0002-0000-0400-000000000000}">
      <formula1>E7</formula1>
    </dataValidation>
    <dataValidation type="whole" allowBlank="1" showInputMessage="1" showErrorMessage="1" errorTitle="Błąd" error="Kwota kosztów poniesionych w związku z wystąpieniem szkód wyższa niż wartość średniej rocznej produkcji." sqref="M7:M30" xr:uid="{00000000-0002-0000-0400-000001000000}">
      <formula1>0</formula1>
      <formula2>H7</formula2>
    </dataValidation>
  </dataValidations>
  <pageMargins left="0.25" right="0.25" top="0.75" bottom="0.75"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'Dane średnie prod rośl.i zwierz'!$K$160:$K$187</xm:f>
          </x14:formula1>
          <xm:sqref>C7:C29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Layout" zoomScaleNormal="100" zoomScaleSheetLayoutView="90" workbookViewId="0">
      <selection sqref="A1:G1"/>
    </sheetView>
  </sheetViews>
  <sheetFormatPr defaultColWidth="9.1796875" defaultRowHeight="14.5" x14ac:dyDescent="0.35"/>
  <cols>
    <col min="1" max="1" width="3.81640625" customWidth="1"/>
    <col min="2" max="2" width="16.26953125" bestFit="1" customWidth="1"/>
    <col min="3" max="4" width="9.7265625" customWidth="1"/>
    <col min="5" max="5" width="8.453125" bestFit="1" customWidth="1"/>
    <col min="6" max="6" width="9.1796875" customWidth="1"/>
    <col min="7" max="7" width="8" customWidth="1"/>
    <col min="8" max="8" width="11.7265625" customWidth="1"/>
    <col min="9" max="9" width="13.1796875" customWidth="1"/>
    <col min="10" max="10" width="11.453125" customWidth="1"/>
    <col min="11" max="11" width="10.1796875" customWidth="1"/>
    <col min="12" max="12" width="9.453125" customWidth="1"/>
    <col min="13" max="13" width="10.453125" customWidth="1"/>
    <col min="14" max="14" width="9.81640625" customWidth="1"/>
  </cols>
  <sheetData>
    <row r="1" spans="1:14" ht="15" customHeight="1" x14ac:dyDescent="0.35">
      <c r="A1" s="467" t="s">
        <v>475</v>
      </c>
      <c r="B1" s="467"/>
      <c r="C1" s="467"/>
      <c r="D1" s="467"/>
      <c r="E1" s="467"/>
      <c r="F1" s="467"/>
      <c r="G1" s="467"/>
      <c r="H1" s="5"/>
      <c r="J1" s="25"/>
      <c r="K1" s="509" t="s">
        <v>51</v>
      </c>
      <c r="L1" s="509"/>
      <c r="M1" s="24" t="str">
        <f>Protokół!V1</f>
        <v>A</v>
      </c>
    </row>
    <row r="2" spans="1:14" ht="14.25" customHeight="1" x14ac:dyDescent="0.35">
      <c r="A2" s="467" t="s">
        <v>49</v>
      </c>
      <c r="B2" s="467"/>
      <c r="C2" s="467"/>
      <c r="D2" s="471" t="str">
        <f>Protokół!G8</f>
        <v>………………………………………
………………………...……………</v>
      </c>
      <c r="E2" s="471"/>
      <c r="F2" s="471"/>
      <c r="G2" s="471"/>
      <c r="H2" s="471"/>
      <c r="I2" s="471"/>
      <c r="J2" s="17"/>
      <c r="K2" s="17"/>
    </row>
    <row r="3" spans="1:14" ht="9.75" customHeight="1" thickBot="1" x14ac:dyDescent="0.4"/>
    <row r="4" spans="1:14" ht="54" customHeight="1" x14ac:dyDescent="0.35">
      <c r="A4" s="512" t="s">
        <v>23</v>
      </c>
      <c r="B4" s="507" t="s">
        <v>78</v>
      </c>
      <c r="C4" s="507" t="s">
        <v>79</v>
      </c>
      <c r="D4" s="507" t="s">
        <v>80</v>
      </c>
      <c r="E4" s="507" t="s">
        <v>81</v>
      </c>
      <c r="F4" s="507" t="s">
        <v>476</v>
      </c>
      <c r="G4" s="507" t="s">
        <v>477</v>
      </c>
      <c r="H4" s="507" t="s">
        <v>478</v>
      </c>
      <c r="I4" s="507" t="s">
        <v>531</v>
      </c>
      <c r="J4" s="507"/>
      <c r="K4" s="507" t="s">
        <v>481</v>
      </c>
      <c r="L4" s="507" t="s">
        <v>82</v>
      </c>
      <c r="M4" s="507" t="s">
        <v>20</v>
      </c>
      <c r="N4" s="505" t="s">
        <v>25</v>
      </c>
    </row>
    <row r="5" spans="1:14" ht="27" x14ac:dyDescent="0.35">
      <c r="A5" s="513"/>
      <c r="B5" s="508"/>
      <c r="C5" s="508"/>
      <c r="D5" s="508"/>
      <c r="E5" s="508"/>
      <c r="F5" s="508"/>
      <c r="G5" s="508"/>
      <c r="H5" s="508"/>
      <c r="I5" s="203" t="s">
        <v>480</v>
      </c>
      <c r="J5" s="203" t="s">
        <v>479</v>
      </c>
      <c r="K5" s="508"/>
      <c r="L5" s="508"/>
      <c r="M5" s="508"/>
      <c r="N5" s="506"/>
    </row>
    <row r="6" spans="1:14" x14ac:dyDescent="0.35">
      <c r="A6" s="82">
        <v>1</v>
      </c>
      <c r="B6" s="197">
        <v>2</v>
      </c>
      <c r="C6" s="197">
        <v>3</v>
      </c>
      <c r="D6" s="197">
        <v>4</v>
      </c>
      <c r="E6" s="197">
        <v>5</v>
      </c>
      <c r="F6" s="197">
        <v>6</v>
      </c>
      <c r="G6" s="197">
        <v>7</v>
      </c>
      <c r="H6" s="197" t="s">
        <v>83</v>
      </c>
      <c r="I6" s="197">
        <v>9</v>
      </c>
      <c r="J6" s="197" t="s">
        <v>84</v>
      </c>
      <c r="K6" s="197" t="s">
        <v>85</v>
      </c>
      <c r="L6" s="197" t="s">
        <v>86</v>
      </c>
      <c r="M6" s="197">
        <v>13</v>
      </c>
      <c r="N6" s="196">
        <v>14</v>
      </c>
    </row>
    <row r="7" spans="1:14" x14ac:dyDescent="0.35">
      <c r="A7" s="83">
        <v>1</v>
      </c>
      <c r="B7" s="73"/>
      <c r="C7" s="79"/>
      <c r="D7" s="80"/>
      <c r="E7" s="78"/>
      <c r="F7" s="53"/>
      <c r="G7" s="81"/>
      <c r="H7" s="23">
        <f>F7*G7</f>
        <v>0</v>
      </c>
      <c r="I7" s="88"/>
      <c r="J7" s="23">
        <f>G7*I7</f>
        <v>0</v>
      </c>
      <c r="K7" s="23">
        <f>H7-J7</f>
        <v>0</v>
      </c>
      <c r="L7" s="23">
        <f>IFERROR((K7/H7)*100,0)</f>
        <v>0</v>
      </c>
      <c r="M7" s="15"/>
      <c r="N7" s="84"/>
    </row>
    <row r="8" spans="1:14" x14ac:dyDescent="0.35">
      <c r="A8" s="83">
        <v>2</v>
      </c>
      <c r="B8" s="73"/>
      <c r="C8" s="76"/>
      <c r="D8" s="77"/>
      <c r="E8" s="78"/>
      <c r="F8" s="53"/>
      <c r="G8" s="22"/>
      <c r="H8" s="23">
        <f>F8*G8</f>
        <v>0</v>
      </c>
      <c r="I8" s="88"/>
      <c r="J8" s="23">
        <f>G8*I8</f>
        <v>0</v>
      </c>
      <c r="K8" s="23">
        <f>H8-J8</f>
        <v>0</v>
      </c>
      <c r="L8" s="23">
        <f t="shared" ref="L8:L20" si="0">IFERROR((K8/H8)*100,0)</f>
        <v>0</v>
      </c>
      <c r="M8" s="15"/>
      <c r="N8" s="84"/>
    </row>
    <row r="9" spans="1:14" x14ac:dyDescent="0.35">
      <c r="A9" s="83">
        <v>3</v>
      </c>
      <c r="B9" s="74"/>
      <c r="C9" s="76"/>
      <c r="D9" s="77"/>
      <c r="E9" s="78"/>
      <c r="F9" s="53"/>
      <c r="G9" s="22"/>
      <c r="H9" s="23">
        <f>F9*G9</f>
        <v>0</v>
      </c>
      <c r="I9" s="88"/>
      <c r="J9" s="23">
        <f>G9*I9</f>
        <v>0</v>
      </c>
      <c r="K9" s="23">
        <f>H9-J9</f>
        <v>0</v>
      </c>
      <c r="L9" s="23">
        <f t="shared" si="0"/>
        <v>0</v>
      </c>
      <c r="M9" s="15"/>
      <c r="N9" s="84"/>
    </row>
    <row r="10" spans="1:14" x14ac:dyDescent="0.35">
      <c r="A10" s="83">
        <v>4</v>
      </c>
      <c r="B10" s="75"/>
      <c r="C10" s="76"/>
      <c r="D10" s="77"/>
      <c r="E10" s="78"/>
      <c r="F10" s="53"/>
      <c r="G10" s="22"/>
      <c r="H10" s="23">
        <f>F10*G10</f>
        <v>0</v>
      </c>
      <c r="I10" s="88"/>
      <c r="J10" s="23">
        <f>G10*I10</f>
        <v>0</v>
      </c>
      <c r="K10" s="23">
        <f>H10-J10</f>
        <v>0</v>
      </c>
      <c r="L10" s="23">
        <f t="shared" si="0"/>
        <v>0</v>
      </c>
      <c r="M10" s="15"/>
      <c r="N10" s="84"/>
    </row>
    <row r="11" spans="1:14" x14ac:dyDescent="0.35">
      <c r="A11" s="83">
        <v>5</v>
      </c>
      <c r="B11" s="73"/>
      <c r="C11" s="76"/>
      <c r="D11" s="77"/>
      <c r="E11" s="78"/>
      <c r="F11" s="53"/>
      <c r="G11" s="22"/>
      <c r="H11" s="23">
        <f>F11*G11</f>
        <v>0</v>
      </c>
      <c r="I11" s="88"/>
      <c r="J11" s="23">
        <f>G11*I11</f>
        <v>0</v>
      </c>
      <c r="K11" s="23">
        <f>H11-J11</f>
        <v>0</v>
      </c>
      <c r="L11" s="23">
        <f t="shared" si="0"/>
        <v>0</v>
      </c>
      <c r="M11" s="15"/>
      <c r="N11" s="84"/>
    </row>
    <row r="12" spans="1:14" x14ac:dyDescent="0.35">
      <c r="A12" s="83">
        <v>6</v>
      </c>
      <c r="B12" s="73"/>
      <c r="C12" s="76"/>
      <c r="D12" s="77"/>
      <c r="E12" s="78"/>
      <c r="F12" s="53"/>
      <c r="G12" s="22"/>
      <c r="H12" s="23">
        <f t="shared" ref="H12:H18" si="1">F12*G12</f>
        <v>0</v>
      </c>
      <c r="I12" s="88"/>
      <c r="J12" s="23">
        <f t="shared" ref="J12:J18" si="2">G12*I12</f>
        <v>0</v>
      </c>
      <c r="K12" s="23">
        <f t="shared" ref="K12:K19" si="3">H12-J12</f>
        <v>0</v>
      </c>
      <c r="L12" s="23">
        <f t="shared" si="0"/>
        <v>0</v>
      </c>
      <c r="M12" s="15"/>
      <c r="N12" s="84"/>
    </row>
    <row r="13" spans="1:14" x14ac:dyDescent="0.35">
      <c r="A13" s="83">
        <v>7</v>
      </c>
      <c r="B13" s="73"/>
      <c r="C13" s="76"/>
      <c r="D13" s="77"/>
      <c r="E13" s="78"/>
      <c r="F13" s="53"/>
      <c r="G13" s="22"/>
      <c r="H13" s="23">
        <f t="shared" si="1"/>
        <v>0</v>
      </c>
      <c r="I13" s="88"/>
      <c r="J13" s="23">
        <f t="shared" si="2"/>
        <v>0</v>
      </c>
      <c r="K13" s="23">
        <f t="shared" si="3"/>
        <v>0</v>
      </c>
      <c r="L13" s="23">
        <f t="shared" si="0"/>
        <v>0</v>
      </c>
      <c r="M13" s="15"/>
      <c r="N13" s="84"/>
    </row>
    <row r="14" spans="1:14" x14ac:dyDescent="0.35">
      <c r="A14" s="83">
        <v>8</v>
      </c>
      <c r="B14" s="73"/>
      <c r="C14" s="76"/>
      <c r="D14" s="77"/>
      <c r="E14" s="78"/>
      <c r="F14" s="53"/>
      <c r="G14" s="22"/>
      <c r="H14" s="23">
        <f t="shared" si="1"/>
        <v>0</v>
      </c>
      <c r="I14" s="88"/>
      <c r="J14" s="23">
        <f t="shared" si="2"/>
        <v>0</v>
      </c>
      <c r="K14" s="23">
        <f t="shared" si="3"/>
        <v>0</v>
      </c>
      <c r="L14" s="23">
        <f t="shared" si="0"/>
        <v>0</v>
      </c>
      <c r="M14" s="15"/>
      <c r="N14" s="84"/>
    </row>
    <row r="15" spans="1:14" x14ac:dyDescent="0.35">
      <c r="A15" s="83">
        <v>9</v>
      </c>
      <c r="B15" s="73"/>
      <c r="C15" s="76"/>
      <c r="D15" s="77"/>
      <c r="E15" s="78"/>
      <c r="F15" s="53"/>
      <c r="G15" s="22"/>
      <c r="H15" s="23">
        <f t="shared" si="1"/>
        <v>0</v>
      </c>
      <c r="I15" s="88"/>
      <c r="J15" s="23">
        <f t="shared" si="2"/>
        <v>0</v>
      </c>
      <c r="K15" s="23">
        <f t="shared" si="3"/>
        <v>0</v>
      </c>
      <c r="L15" s="23">
        <f t="shared" si="0"/>
        <v>0</v>
      </c>
      <c r="M15" s="15"/>
      <c r="N15" s="84"/>
    </row>
    <row r="16" spans="1:14" x14ac:dyDescent="0.35">
      <c r="A16" s="83">
        <v>10</v>
      </c>
      <c r="B16" s="73"/>
      <c r="C16" s="76"/>
      <c r="D16" s="77"/>
      <c r="E16" s="78"/>
      <c r="F16" s="53"/>
      <c r="G16" s="22"/>
      <c r="H16" s="23">
        <f t="shared" si="1"/>
        <v>0</v>
      </c>
      <c r="I16" s="88"/>
      <c r="J16" s="23">
        <f t="shared" si="2"/>
        <v>0</v>
      </c>
      <c r="K16" s="23">
        <f t="shared" si="3"/>
        <v>0</v>
      </c>
      <c r="L16" s="23">
        <f t="shared" si="0"/>
        <v>0</v>
      </c>
      <c r="M16" s="15"/>
      <c r="N16" s="84"/>
    </row>
    <row r="17" spans="1:14" x14ac:dyDescent="0.35">
      <c r="A17" s="83">
        <v>11</v>
      </c>
      <c r="B17" s="73"/>
      <c r="C17" s="76"/>
      <c r="D17" s="77"/>
      <c r="E17" s="78"/>
      <c r="F17" s="53"/>
      <c r="G17" s="22"/>
      <c r="H17" s="23">
        <f t="shared" si="1"/>
        <v>0</v>
      </c>
      <c r="I17" s="88"/>
      <c r="J17" s="23">
        <f t="shared" si="2"/>
        <v>0</v>
      </c>
      <c r="K17" s="23">
        <f t="shared" si="3"/>
        <v>0</v>
      </c>
      <c r="L17" s="23">
        <f t="shared" si="0"/>
        <v>0</v>
      </c>
      <c r="M17" s="15"/>
      <c r="N17" s="84"/>
    </row>
    <row r="18" spans="1:14" x14ac:dyDescent="0.35">
      <c r="A18" s="83">
        <v>12</v>
      </c>
      <c r="B18" s="73"/>
      <c r="C18" s="76"/>
      <c r="D18" s="77"/>
      <c r="E18" s="78"/>
      <c r="F18" s="53"/>
      <c r="G18" s="22"/>
      <c r="H18" s="23">
        <f t="shared" si="1"/>
        <v>0</v>
      </c>
      <c r="I18" s="88"/>
      <c r="J18" s="23">
        <f t="shared" si="2"/>
        <v>0</v>
      </c>
      <c r="K18" s="23">
        <f t="shared" si="3"/>
        <v>0</v>
      </c>
      <c r="L18" s="23">
        <f t="shared" si="0"/>
        <v>0</v>
      </c>
      <c r="M18" s="15"/>
      <c r="N18" s="84"/>
    </row>
    <row r="19" spans="1:14" x14ac:dyDescent="0.35">
      <c r="A19" s="83">
        <v>13</v>
      </c>
      <c r="B19" s="73"/>
      <c r="C19" s="76"/>
      <c r="D19" s="77"/>
      <c r="E19" s="78"/>
      <c r="F19" s="53"/>
      <c r="G19" s="22"/>
      <c r="H19" s="23">
        <f>F19*G19</f>
        <v>0</v>
      </c>
      <c r="I19" s="88"/>
      <c r="J19" s="23">
        <f>G19*I19</f>
        <v>0</v>
      </c>
      <c r="K19" s="23">
        <f t="shared" si="3"/>
        <v>0</v>
      </c>
      <c r="L19" s="23">
        <f t="shared" si="0"/>
        <v>0</v>
      </c>
      <c r="M19" s="15"/>
      <c r="N19" s="84"/>
    </row>
    <row r="20" spans="1:14" ht="15.75" customHeight="1" thickBot="1" x14ac:dyDescent="0.4">
      <c r="A20" s="510" t="s">
        <v>16</v>
      </c>
      <c r="B20" s="511"/>
      <c r="C20" s="21" t="s">
        <v>22</v>
      </c>
      <c r="D20" s="87">
        <f>SUM(D7:D19)</f>
        <v>0</v>
      </c>
      <c r="E20" s="21" t="s">
        <v>22</v>
      </c>
      <c r="F20" s="21" t="s">
        <v>22</v>
      </c>
      <c r="G20" s="21" t="s">
        <v>22</v>
      </c>
      <c r="H20" s="87">
        <f>SUM(H7:H19)</f>
        <v>0</v>
      </c>
      <c r="I20" s="21" t="s">
        <v>22</v>
      </c>
      <c r="J20" s="21" t="s">
        <v>22</v>
      </c>
      <c r="K20" s="87">
        <f>SUM(K7:K19)</f>
        <v>0</v>
      </c>
      <c r="L20" s="169">
        <f t="shared" si="0"/>
        <v>0</v>
      </c>
      <c r="M20" s="85">
        <f>SUM(M7:M19)</f>
        <v>0</v>
      </c>
      <c r="N20" s="86">
        <f>SUM(N7:N19)</f>
        <v>0</v>
      </c>
    </row>
    <row r="21" spans="1:14" ht="7.15" customHeight="1" x14ac:dyDescent="0.35">
      <c r="A21" s="19"/>
      <c r="B21" s="19"/>
      <c r="C21" s="19"/>
      <c r="D21" s="19"/>
      <c r="E21" s="19"/>
      <c r="F21" s="19"/>
      <c r="G21" s="19"/>
      <c r="H21" s="19"/>
      <c r="I21" s="19"/>
      <c r="J21" s="19"/>
      <c r="M21" s="52"/>
      <c r="N21" s="52"/>
    </row>
    <row r="22" spans="1:14" x14ac:dyDescent="0.35">
      <c r="A22" s="12"/>
      <c r="B22" s="387" t="s">
        <v>77</v>
      </c>
      <c r="C22" s="387"/>
      <c r="D22" s="387"/>
      <c r="E22" s="387"/>
      <c r="F22" s="387"/>
      <c r="G22" s="387"/>
      <c r="M22" s="52"/>
      <c r="N22" s="52"/>
    </row>
    <row r="23" spans="1:14" ht="17.25" customHeight="1" x14ac:dyDescent="0.35">
      <c r="A23" s="199" t="s">
        <v>76</v>
      </c>
      <c r="B23" s="379" t="s">
        <v>87</v>
      </c>
      <c r="C23" s="379"/>
      <c r="D23" s="379"/>
      <c r="E23" s="379"/>
      <c r="F23" s="72" t="s">
        <v>542</v>
      </c>
      <c r="G23" s="379" t="s">
        <v>555</v>
      </c>
      <c r="H23" s="379"/>
      <c r="I23" s="379"/>
      <c r="J23" s="379"/>
      <c r="K23" s="12"/>
      <c r="L23" s="12"/>
      <c r="M23" s="52"/>
      <c r="N23" s="52"/>
    </row>
    <row r="24" spans="1:14" ht="17.25" customHeight="1" x14ac:dyDescent="0.35">
      <c r="A24" s="199" t="s">
        <v>75</v>
      </c>
      <c r="B24" s="379" t="s">
        <v>87</v>
      </c>
      <c r="C24" s="379"/>
      <c r="D24" s="379"/>
      <c r="E24" s="379"/>
      <c r="F24" s="72" t="s">
        <v>543</v>
      </c>
      <c r="G24" s="379" t="s">
        <v>87</v>
      </c>
      <c r="H24" s="379"/>
      <c r="I24" s="379"/>
      <c r="J24" s="379"/>
      <c r="K24" s="12"/>
      <c r="M24" s="52"/>
      <c r="N24" s="52"/>
    </row>
    <row r="25" spans="1:14" ht="17.25" customHeight="1" x14ac:dyDescent="0.35">
      <c r="A25" s="199" t="s">
        <v>74</v>
      </c>
      <c r="B25" s="379" t="s">
        <v>87</v>
      </c>
      <c r="C25" s="379"/>
      <c r="D25" s="379"/>
      <c r="E25" s="379"/>
      <c r="F25" s="72" t="s">
        <v>544</v>
      </c>
      <c r="G25" s="379" t="s">
        <v>87</v>
      </c>
      <c r="H25" s="379"/>
      <c r="I25" s="379"/>
      <c r="J25" s="379"/>
    </row>
    <row r="26" spans="1:14" ht="17.25" customHeight="1" x14ac:dyDescent="0.35">
      <c r="A26" s="199" t="s">
        <v>73</v>
      </c>
      <c r="B26" s="379" t="s">
        <v>87</v>
      </c>
      <c r="C26" s="379"/>
      <c r="D26" s="379"/>
      <c r="E26" s="379"/>
      <c r="F26" s="72" t="s">
        <v>545</v>
      </c>
      <c r="G26" s="379" t="s">
        <v>87</v>
      </c>
      <c r="H26" s="379"/>
      <c r="I26" s="379"/>
      <c r="J26" s="379"/>
    </row>
    <row r="27" spans="1:14" ht="17.25" customHeight="1" x14ac:dyDescent="0.35">
      <c r="A27" s="199" t="s">
        <v>69</v>
      </c>
      <c r="B27" s="379" t="s">
        <v>87</v>
      </c>
      <c r="C27" s="379"/>
      <c r="D27" s="379"/>
      <c r="E27" s="379"/>
      <c r="F27" s="72" t="s">
        <v>546</v>
      </c>
      <c r="G27" s="379" t="s">
        <v>87</v>
      </c>
      <c r="H27" s="379"/>
      <c r="I27" s="379"/>
      <c r="J27" s="379"/>
      <c r="K27" s="12"/>
      <c r="M27" s="52"/>
      <c r="N27" s="52"/>
    </row>
    <row r="28" spans="1:14" ht="14.5" customHeight="1" x14ac:dyDescent="0.35">
      <c r="K28" s="477" t="s">
        <v>467</v>
      </c>
      <c r="L28" s="477"/>
      <c r="M28" s="477"/>
      <c r="N28" s="477"/>
    </row>
    <row r="29" spans="1:14" ht="12" customHeight="1" x14ac:dyDescent="0.35">
      <c r="K29" s="454" t="s">
        <v>521</v>
      </c>
      <c r="L29" s="454"/>
      <c r="M29" s="454"/>
      <c r="N29" s="454"/>
    </row>
  </sheetData>
  <sheetProtection algorithmName="SHA-512" hashValue="kbdYTAr5RARNVznNO06209vKkOFYldGt0iFokE/jr3izjPeI2yaM5Hgxq7x947PrPAN/sdX/3fLpCAzxql3RqQ==" saltValue="snEtQ2u4TIByA0nSea/97w==" spinCount="100000" sheet="1" objects="1" scenarios="1"/>
  <mergeCells count="31">
    <mergeCell ref="K29:N29"/>
    <mergeCell ref="B24:E24"/>
    <mergeCell ref="B25:E25"/>
    <mergeCell ref="B26:E26"/>
    <mergeCell ref="B27:E27"/>
    <mergeCell ref="G24:J24"/>
    <mergeCell ref="G25:J25"/>
    <mergeCell ref="G26:J26"/>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N4:N5"/>
    <mergeCell ref="K28:N28"/>
    <mergeCell ref="G4:G5"/>
    <mergeCell ref="H4:H5"/>
    <mergeCell ref="G27:J27"/>
    <mergeCell ref="G23:J23"/>
    <mergeCell ref="M4:M5"/>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Layout" zoomScale="90" zoomScaleNormal="100" zoomScaleSheetLayoutView="80" zoomScalePageLayoutView="90" workbookViewId="0">
      <selection sqref="A1:D1"/>
    </sheetView>
  </sheetViews>
  <sheetFormatPr defaultColWidth="9.1796875" defaultRowHeight="14.5" x14ac:dyDescent="0.35"/>
  <cols>
    <col min="1" max="1" width="4" bestFit="1" customWidth="1"/>
    <col min="2" max="2" width="32.453125" customWidth="1"/>
    <col min="3" max="3" width="8.7265625" customWidth="1"/>
    <col min="4" max="4" width="19.81640625" customWidth="1"/>
    <col min="5" max="5" width="15" customWidth="1"/>
    <col min="6" max="6" width="10.81640625" customWidth="1"/>
  </cols>
  <sheetData>
    <row r="1" spans="1:10" ht="23.25" customHeight="1" x14ac:dyDescent="0.35">
      <c r="A1" s="514" t="s">
        <v>468</v>
      </c>
      <c r="B1" s="514"/>
      <c r="C1" s="514"/>
      <c r="D1" s="514"/>
      <c r="E1" s="66" t="s">
        <v>51</v>
      </c>
      <c r="F1" s="6" t="str">
        <f>Protokół!V1</f>
        <v>A</v>
      </c>
      <c r="H1" s="20"/>
      <c r="I1" s="49"/>
      <c r="J1" s="20"/>
    </row>
    <row r="2" spans="1:10" s="50" customFormat="1" ht="17.25" customHeight="1" x14ac:dyDescent="0.35">
      <c r="A2"/>
      <c r="B2" s="204" t="s">
        <v>49</v>
      </c>
      <c r="C2" s="515" t="str">
        <f>Protokół!G8</f>
        <v>………………………………………
………………………...……………</v>
      </c>
      <c r="D2" s="515"/>
      <c r="E2" s="515"/>
      <c r="F2" s="515"/>
    </row>
    <row r="3" spans="1:10" ht="6.75" customHeight="1" thickBot="1" x14ac:dyDescent="0.4">
      <c r="A3" s="51"/>
    </row>
    <row r="4" spans="1:10" s="143" customFormat="1" ht="53.25" customHeight="1" x14ac:dyDescent="0.25">
      <c r="A4" s="69" t="s">
        <v>0</v>
      </c>
      <c r="B4" s="201" t="s">
        <v>469</v>
      </c>
      <c r="C4" s="201" t="s">
        <v>470</v>
      </c>
      <c r="D4" s="201" t="s">
        <v>18</v>
      </c>
      <c r="E4" s="70" t="s">
        <v>471</v>
      </c>
      <c r="F4" s="56" t="s">
        <v>541</v>
      </c>
    </row>
    <row r="5" spans="1:10" s="143" customFormat="1" ht="10.5" x14ac:dyDescent="0.25">
      <c r="A5" s="58">
        <v>1</v>
      </c>
      <c r="B5" s="205">
        <v>2</v>
      </c>
      <c r="C5" s="205">
        <v>3</v>
      </c>
      <c r="D5" s="205">
        <v>4</v>
      </c>
      <c r="E5" s="71">
        <v>5</v>
      </c>
      <c r="F5" s="71">
        <v>6</v>
      </c>
    </row>
    <row r="6" spans="1:10" s="143" customFormat="1" ht="18" customHeight="1" x14ac:dyDescent="0.25">
      <c r="A6" s="62">
        <v>1</v>
      </c>
      <c r="B6" s="144"/>
      <c r="C6" s="67"/>
      <c r="D6" s="68"/>
      <c r="E6" s="145"/>
      <c r="F6" s="146"/>
    </row>
    <row r="7" spans="1:10" s="143" customFormat="1" ht="18" customHeight="1" x14ac:dyDescent="0.25">
      <c r="A7" s="62">
        <v>2</v>
      </c>
      <c r="B7" s="144"/>
      <c r="C7" s="67"/>
      <c r="D7" s="68"/>
      <c r="E7" s="145"/>
      <c r="F7" s="146"/>
    </row>
    <row r="8" spans="1:10" s="143" customFormat="1" ht="18" customHeight="1" x14ac:dyDescent="0.25">
      <c r="A8" s="62">
        <v>3</v>
      </c>
      <c r="B8" s="144"/>
      <c r="C8" s="67"/>
      <c r="D8" s="68"/>
      <c r="E8" s="145"/>
      <c r="F8" s="146"/>
    </row>
    <row r="9" spans="1:10" s="143" customFormat="1" ht="18" customHeight="1" x14ac:dyDescent="0.25">
      <c r="A9" s="62">
        <v>4</v>
      </c>
      <c r="B9" s="144"/>
      <c r="C9" s="67"/>
      <c r="D9" s="68"/>
      <c r="E9" s="145"/>
      <c r="F9" s="146"/>
    </row>
    <row r="10" spans="1:10" s="143" customFormat="1" ht="18" customHeight="1" x14ac:dyDescent="0.25">
      <c r="A10" s="62">
        <v>5</v>
      </c>
      <c r="B10" s="144"/>
      <c r="C10" s="67"/>
      <c r="D10" s="68"/>
      <c r="E10" s="145"/>
      <c r="F10" s="146"/>
    </row>
    <row r="11" spans="1:10" s="143" customFormat="1" ht="18" customHeight="1" x14ac:dyDescent="0.25">
      <c r="A11" s="62">
        <v>6</v>
      </c>
      <c r="B11" s="144"/>
      <c r="C11" s="67"/>
      <c r="D11" s="68"/>
      <c r="E11" s="145"/>
      <c r="F11" s="146"/>
    </row>
    <row r="12" spans="1:10" s="143" customFormat="1" ht="18" customHeight="1" x14ac:dyDescent="0.25">
      <c r="A12" s="62">
        <v>7</v>
      </c>
      <c r="B12" s="144"/>
      <c r="C12" s="67"/>
      <c r="D12" s="68"/>
      <c r="E12" s="145"/>
      <c r="F12" s="146"/>
    </row>
    <row r="13" spans="1:10" s="143" customFormat="1" ht="18" customHeight="1" x14ac:dyDescent="0.25">
      <c r="A13" s="62">
        <v>8</v>
      </c>
      <c r="B13" s="144"/>
      <c r="C13" s="67"/>
      <c r="D13" s="68"/>
      <c r="E13" s="145"/>
      <c r="F13" s="146"/>
    </row>
    <row r="14" spans="1:10" s="143" customFormat="1" ht="18" customHeight="1" x14ac:dyDescent="0.25">
      <c r="A14" s="62">
        <v>9</v>
      </c>
      <c r="B14" s="144"/>
      <c r="C14" s="67"/>
      <c r="D14" s="68"/>
      <c r="E14" s="145"/>
      <c r="F14" s="146"/>
    </row>
    <row r="15" spans="1:10" s="143" customFormat="1" ht="18" customHeight="1" x14ac:dyDescent="0.25">
      <c r="A15" s="62">
        <v>10</v>
      </c>
      <c r="B15" s="144"/>
      <c r="C15" s="67"/>
      <c r="D15" s="68"/>
      <c r="E15" s="145"/>
      <c r="F15" s="146"/>
    </row>
    <row r="16" spans="1:10" s="143" customFormat="1" ht="16.5" customHeight="1" thickBot="1" x14ac:dyDescent="0.3">
      <c r="A16" s="517" t="s">
        <v>17</v>
      </c>
      <c r="B16" s="518"/>
      <c r="C16" s="63" t="s">
        <v>22</v>
      </c>
      <c r="D16" s="64" t="s">
        <v>22</v>
      </c>
      <c r="E16" s="65">
        <f>ROUND(SUM(E6:E15),2)</f>
        <v>0</v>
      </c>
      <c r="F16" s="63" t="s">
        <v>22</v>
      </c>
    </row>
    <row r="17" spans="1:6" s="143" customFormat="1" ht="13.5" customHeight="1" thickBot="1" x14ac:dyDescent="0.3"/>
    <row r="18" spans="1:6" s="143" customFormat="1" ht="22.5" customHeight="1" x14ac:dyDescent="0.25">
      <c r="A18" s="69" t="s">
        <v>0</v>
      </c>
      <c r="B18" s="488" t="s">
        <v>474</v>
      </c>
      <c r="C18" s="488"/>
      <c r="D18" s="488"/>
      <c r="E18" s="70" t="s">
        <v>473</v>
      </c>
      <c r="F18" s="56" t="s">
        <v>541</v>
      </c>
    </row>
    <row r="19" spans="1:6" s="143" customFormat="1" ht="10.5" x14ac:dyDescent="0.25">
      <c r="A19" s="58">
        <v>1</v>
      </c>
      <c r="B19" s="522">
        <v>2</v>
      </c>
      <c r="C19" s="523"/>
      <c r="D19" s="524"/>
      <c r="E19" s="205">
        <v>3</v>
      </c>
      <c r="F19" s="147">
        <v>4</v>
      </c>
    </row>
    <row r="20" spans="1:6" s="143" customFormat="1" ht="17.25" customHeight="1" x14ac:dyDescent="0.25">
      <c r="A20" s="62">
        <v>1</v>
      </c>
      <c r="B20" s="521"/>
      <c r="C20" s="521"/>
      <c r="D20" s="521"/>
      <c r="E20" s="145"/>
      <c r="F20" s="146"/>
    </row>
    <row r="21" spans="1:6" s="143" customFormat="1" ht="17.25" customHeight="1" x14ac:dyDescent="0.25">
      <c r="A21" s="62">
        <v>2</v>
      </c>
      <c r="B21" s="521"/>
      <c r="C21" s="521"/>
      <c r="D21" s="521"/>
      <c r="E21" s="145"/>
      <c r="F21" s="146"/>
    </row>
    <row r="22" spans="1:6" s="143" customFormat="1" ht="17.25" customHeight="1" x14ac:dyDescent="0.25">
      <c r="A22" s="62">
        <v>3</v>
      </c>
      <c r="B22" s="521"/>
      <c r="C22" s="521"/>
      <c r="D22" s="521"/>
      <c r="E22" s="145"/>
      <c r="F22" s="146"/>
    </row>
    <row r="23" spans="1:6" s="143" customFormat="1" ht="17.25" customHeight="1" x14ac:dyDescent="0.25">
      <c r="A23" s="62">
        <v>4</v>
      </c>
      <c r="B23" s="521"/>
      <c r="C23" s="521"/>
      <c r="D23" s="521"/>
      <c r="E23" s="145"/>
      <c r="F23" s="146"/>
    </row>
    <row r="24" spans="1:6" s="143" customFormat="1" ht="17.25" customHeight="1" x14ac:dyDescent="0.25">
      <c r="A24" s="62">
        <v>5</v>
      </c>
      <c r="B24" s="521"/>
      <c r="C24" s="521"/>
      <c r="D24" s="521"/>
      <c r="E24" s="145"/>
      <c r="F24" s="146"/>
    </row>
    <row r="25" spans="1:6" s="143" customFormat="1" ht="16.5" customHeight="1" thickBot="1" x14ac:dyDescent="0.3">
      <c r="A25" s="519" t="s">
        <v>17</v>
      </c>
      <c r="B25" s="519"/>
      <c r="C25" s="519"/>
      <c r="D25" s="519"/>
      <c r="E25" s="65">
        <f>ROUND(SUM(E20:E24),2)</f>
        <v>0</v>
      </c>
      <c r="F25" s="63" t="s">
        <v>22</v>
      </c>
    </row>
    <row r="26" spans="1:6" s="143" customFormat="1" ht="12" customHeight="1" thickBot="1" x14ac:dyDescent="0.3"/>
    <row r="27" spans="1:6" s="143" customFormat="1" ht="21" customHeight="1" x14ac:dyDescent="0.25">
      <c r="A27" s="102" t="s">
        <v>0</v>
      </c>
      <c r="B27" s="488" t="s">
        <v>472</v>
      </c>
      <c r="C27" s="488"/>
      <c r="D27" s="488"/>
      <c r="E27" s="70" t="s">
        <v>473</v>
      </c>
      <c r="F27" s="56" t="s">
        <v>541</v>
      </c>
    </row>
    <row r="28" spans="1:6" s="143" customFormat="1" ht="12" customHeight="1" x14ac:dyDescent="0.25">
      <c r="A28" s="205">
        <v>1</v>
      </c>
      <c r="B28" s="520">
        <v>2</v>
      </c>
      <c r="C28" s="520"/>
      <c r="D28" s="520"/>
      <c r="E28" s="71">
        <v>3</v>
      </c>
      <c r="F28" s="71">
        <v>4</v>
      </c>
    </row>
    <row r="29" spans="1:6" s="143" customFormat="1" ht="17.25" customHeight="1" x14ac:dyDescent="0.25">
      <c r="A29" s="148">
        <v>1</v>
      </c>
      <c r="B29" s="521"/>
      <c r="C29" s="521"/>
      <c r="D29" s="521"/>
      <c r="E29" s="145"/>
      <c r="F29" s="146"/>
    </row>
    <row r="30" spans="1:6" s="143" customFormat="1" ht="17.25" customHeight="1" x14ac:dyDescent="0.25">
      <c r="A30" s="148">
        <v>2</v>
      </c>
      <c r="B30" s="521"/>
      <c r="C30" s="521"/>
      <c r="D30" s="521"/>
      <c r="E30" s="145"/>
      <c r="F30" s="146"/>
    </row>
    <row r="31" spans="1:6" s="143" customFormat="1" ht="17.25" customHeight="1" x14ac:dyDescent="0.25">
      <c r="A31" s="148">
        <v>3</v>
      </c>
      <c r="B31" s="521"/>
      <c r="C31" s="521"/>
      <c r="D31" s="521"/>
      <c r="E31" s="145"/>
      <c r="F31" s="146"/>
    </row>
    <row r="32" spans="1:6" s="143" customFormat="1" ht="17.25" customHeight="1" x14ac:dyDescent="0.25">
      <c r="A32" s="148">
        <v>4</v>
      </c>
      <c r="B32" s="521"/>
      <c r="C32" s="521"/>
      <c r="D32" s="521"/>
      <c r="E32" s="145"/>
      <c r="F32" s="146"/>
    </row>
    <row r="33" spans="1:6" s="143" customFormat="1" ht="17.25" customHeight="1" x14ac:dyDescent="0.25">
      <c r="A33" s="148">
        <v>5</v>
      </c>
      <c r="B33" s="521"/>
      <c r="C33" s="521"/>
      <c r="D33" s="521"/>
      <c r="E33" s="145"/>
      <c r="F33" s="146"/>
    </row>
    <row r="34" spans="1:6" s="143" customFormat="1" ht="16.5" customHeight="1" thickBot="1" x14ac:dyDescent="0.3">
      <c r="A34" s="519" t="s">
        <v>17</v>
      </c>
      <c r="B34" s="519"/>
      <c r="C34" s="519"/>
      <c r="D34" s="519"/>
      <c r="E34" s="65">
        <f>ROUND(SUM(E29:E33),2)</f>
        <v>0</v>
      </c>
      <c r="F34" s="63" t="s">
        <v>22</v>
      </c>
    </row>
    <row r="35" spans="1:6" ht="7.9" customHeight="1" x14ac:dyDescent="0.35"/>
    <row r="36" spans="1:6" x14ac:dyDescent="0.35">
      <c r="A36" s="387" t="s">
        <v>77</v>
      </c>
      <c r="B36" s="387"/>
      <c r="C36" s="387"/>
      <c r="D36" s="387"/>
    </row>
    <row r="37" spans="1:6" ht="18" customHeight="1" x14ac:dyDescent="0.35">
      <c r="A37" s="72" t="s">
        <v>76</v>
      </c>
      <c r="B37" s="29" t="s">
        <v>553</v>
      </c>
      <c r="C37" s="72" t="s">
        <v>542</v>
      </c>
      <c r="D37" s="516" t="s">
        <v>552</v>
      </c>
      <c r="E37" s="516"/>
    </row>
    <row r="38" spans="1:6" ht="20.25" customHeight="1" x14ac:dyDescent="0.35">
      <c r="A38" s="72" t="s">
        <v>75</v>
      </c>
      <c r="B38" s="29" t="s">
        <v>553</v>
      </c>
      <c r="C38" s="72" t="s">
        <v>543</v>
      </c>
      <c r="D38" s="516" t="s">
        <v>552</v>
      </c>
      <c r="E38" s="516"/>
    </row>
    <row r="39" spans="1:6" ht="20.25" customHeight="1" x14ac:dyDescent="0.35">
      <c r="A39" s="72" t="s">
        <v>74</v>
      </c>
      <c r="B39" s="29" t="s">
        <v>553</v>
      </c>
      <c r="C39" s="72" t="s">
        <v>544</v>
      </c>
      <c r="D39" s="516" t="s">
        <v>552</v>
      </c>
      <c r="E39" s="516"/>
    </row>
    <row r="40" spans="1:6" ht="16.149999999999999" customHeight="1" x14ac:dyDescent="0.35">
      <c r="A40" s="72" t="s">
        <v>73</v>
      </c>
      <c r="B40" s="29" t="s">
        <v>553</v>
      </c>
      <c r="C40" s="72" t="s">
        <v>545</v>
      </c>
      <c r="D40" s="516" t="s">
        <v>552</v>
      </c>
      <c r="E40" s="516"/>
    </row>
    <row r="41" spans="1:6" ht="15.65" customHeight="1" x14ac:dyDescent="0.35">
      <c r="A41" s="72" t="s">
        <v>69</v>
      </c>
      <c r="B41" s="29" t="s">
        <v>553</v>
      </c>
      <c r="C41" s="72" t="s">
        <v>546</v>
      </c>
      <c r="D41" s="516" t="s">
        <v>552</v>
      </c>
      <c r="E41" s="516"/>
    </row>
    <row r="42" spans="1:6" ht="18.649999999999999" customHeight="1" x14ac:dyDescent="0.35">
      <c r="C42" s="29"/>
      <c r="D42" s="351" t="s">
        <v>554</v>
      </c>
      <c r="E42" s="351"/>
      <c r="F42" s="351"/>
    </row>
    <row r="43" spans="1:6" ht="14.5" customHeight="1" x14ac:dyDescent="0.35">
      <c r="C43" s="29"/>
      <c r="D43" s="379" t="s">
        <v>521</v>
      </c>
      <c r="E43" s="379"/>
    </row>
    <row r="44" spans="1:6" ht="23.25" customHeight="1" x14ac:dyDescent="0.35">
      <c r="C44" s="29"/>
    </row>
    <row r="45" spans="1:6" ht="22.5" customHeight="1" x14ac:dyDescent="0.35">
      <c r="C45" s="29"/>
    </row>
    <row r="46" spans="1:6" ht="22.5" customHeight="1" x14ac:dyDescent="0.35">
      <c r="C46" s="29"/>
    </row>
  </sheetData>
  <sheetProtection algorithmName="SHA-512" hashValue="8j2mVBVufKP9pcWgGeeC7azqUm82LQ+LHuqUODk7IeUticUIjgG2nRIoMyPJPp4yP2wy1x3p6xqso0Sq8Uwuaw==" saltValue="P+SjsFD0MYqVl3mvAl1zGw==" spinCount="100000" sheet="1" objects="1" scenarios="1"/>
  <mergeCells count="27">
    <mergeCell ref="B24:D24"/>
    <mergeCell ref="D43:E43"/>
    <mergeCell ref="A36:D36"/>
    <mergeCell ref="D42:F42"/>
    <mergeCell ref="B31:D31"/>
    <mergeCell ref="B32:D32"/>
    <mergeCell ref="B33:D33"/>
    <mergeCell ref="D39:E39"/>
    <mergeCell ref="D40:E40"/>
    <mergeCell ref="D41:E41"/>
    <mergeCell ref="A34:D34"/>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view="pageLayout" zoomScaleNormal="85" zoomScaleSheetLayoutView="100" workbookViewId="0">
      <selection sqref="A1:G1"/>
    </sheetView>
  </sheetViews>
  <sheetFormatPr defaultRowHeight="11.5" x14ac:dyDescent="0.25"/>
  <cols>
    <col min="1" max="1" width="4" style="12" customWidth="1"/>
    <col min="2" max="2" width="13.1796875" style="12" customWidth="1"/>
    <col min="3" max="3" width="34.7265625" style="12" customWidth="1"/>
    <col min="4" max="4" width="10.81640625" style="12" customWidth="1"/>
    <col min="5" max="5" width="5.54296875" style="12" customWidth="1"/>
    <col min="6" max="6" width="10" style="12" customWidth="1"/>
    <col min="7" max="7" width="11.81640625" style="12" customWidth="1"/>
    <col min="8" max="8" width="10.7265625" style="12" customWidth="1"/>
    <col min="9" max="9" width="11" style="12" customWidth="1"/>
    <col min="10" max="10" width="16.1796875" style="12" customWidth="1"/>
    <col min="11" max="11" width="14.54296875" style="12" customWidth="1"/>
    <col min="12" max="256" width="9.1796875" style="12"/>
    <col min="257" max="257" width="5" style="12" customWidth="1"/>
    <col min="258" max="258" width="34.54296875" style="12" customWidth="1"/>
    <col min="259" max="259" width="11.453125" style="12" customWidth="1"/>
    <col min="260" max="260" width="10.81640625" style="12" customWidth="1"/>
    <col min="261" max="261" width="11" style="12" customWidth="1"/>
    <col min="262" max="262" width="10.81640625" style="12" customWidth="1"/>
    <col min="263" max="263" width="12.26953125" style="12" customWidth="1"/>
    <col min="264" max="264" width="11.26953125" style="12" customWidth="1"/>
    <col min="265" max="265" width="17.7265625" style="12" customWidth="1"/>
    <col min="266" max="266" width="20.26953125" style="12" customWidth="1"/>
    <col min="267" max="512" width="9.1796875" style="12"/>
    <col min="513" max="513" width="5" style="12" customWidth="1"/>
    <col min="514" max="514" width="34.54296875" style="12" customWidth="1"/>
    <col min="515" max="515" width="11.453125" style="12" customWidth="1"/>
    <col min="516" max="516" width="10.81640625" style="12" customWidth="1"/>
    <col min="517" max="517" width="11" style="12" customWidth="1"/>
    <col min="518" max="518" width="10.81640625" style="12" customWidth="1"/>
    <col min="519" max="519" width="12.26953125" style="12" customWidth="1"/>
    <col min="520" max="520" width="11.26953125" style="12" customWidth="1"/>
    <col min="521" max="521" width="17.7265625" style="12" customWidth="1"/>
    <col min="522" max="522" width="20.26953125" style="12" customWidth="1"/>
    <col min="523" max="768" width="9.1796875" style="12"/>
    <col min="769" max="769" width="5" style="12" customWidth="1"/>
    <col min="770" max="770" width="34.54296875" style="12" customWidth="1"/>
    <col min="771" max="771" width="11.453125" style="12" customWidth="1"/>
    <col min="772" max="772" width="10.81640625" style="12" customWidth="1"/>
    <col min="773" max="773" width="11" style="12" customWidth="1"/>
    <col min="774" max="774" width="10.81640625" style="12" customWidth="1"/>
    <col min="775" max="775" width="12.26953125" style="12" customWidth="1"/>
    <col min="776" max="776" width="11.26953125" style="12" customWidth="1"/>
    <col min="777" max="777" width="17.7265625" style="12" customWidth="1"/>
    <col min="778" max="778" width="20.26953125" style="12" customWidth="1"/>
    <col min="779" max="1024" width="9.1796875" style="12"/>
    <col min="1025" max="1025" width="5" style="12" customWidth="1"/>
    <col min="1026" max="1026" width="34.54296875" style="12" customWidth="1"/>
    <col min="1027" max="1027" width="11.453125" style="12" customWidth="1"/>
    <col min="1028" max="1028" width="10.81640625" style="12" customWidth="1"/>
    <col min="1029" max="1029" width="11" style="12" customWidth="1"/>
    <col min="1030" max="1030" width="10.81640625" style="12" customWidth="1"/>
    <col min="1031" max="1031" width="12.26953125" style="12" customWidth="1"/>
    <col min="1032" max="1032" width="11.26953125" style="12" customWidth="1"/>
    <col min="1033" max="1033" width="17.7265625" style="12" customWidth="1"/>
    <col min="1034" max="1034" width="20.26953125" style="12" customWidth="1"/>
    <col min="1035" max="1280" width="9.1796875" style="12"/>
    <col min="1281" max="1281" width="5" style="12" customWidth="1"/>
    <col min="1282" max="1282" width="34.54296875" style="12" customWidth="1"/>
    <col min="1283" max="1283" width="11.453125" style="12" customWidth="1"/>
    <col min="1284" max="1284" width="10.81640625" style="12" customWidth="1"/>
    <col min="1285" max="1285" width="11" style="12" customWidth="1"/>
    <col min="1286" max="1286" width="10.81640625" style="12" customWidth="1"/>
    <col min="1287" max="1287" width="12.26953125" style="12" customWidth="1"/>
    <col min="1288" max="1288" width="11.26953125" style="12" customWidth="1"/>
    <col min="1289" max="1289" width="17.7265625" style="12" customWidth="1"/>
    <col min="1290" max="1290" width="20.26953125" style="12" customWidth="1"/>
    <col min="1291" max="1536" width="9.1796875" style="12"/>
    <col min="1537" max="1537" width="5" style="12" customWidth="1"/>
    <col min="1538" max="1538" width="34.54296875" style="12" customWidth="1"/>
    <col min="1539" max="1539" width="11.453125" style="12" customWidth="1"/>
    <col min="1540" max="1540" width="10.81640625" style="12" customWidth="1"/>
    <col min="1541" max="1541" width="11" style="12" customWidth="1"/>
    <col min="1542" max="1542" width="10.81640625" style="12" customWidth="1"/>
    <col min="1543" max="1543" width="12.26953125" style="12" customWidth="1"/>
    <col min="1544" max="1544" width="11.26953125" style="12" customWidth="1"/>
    <col min="1545" max="1545" width="17.7265625" style="12" customWidth="1"/>
    <col min="1546" max="1546" width="20.26953125" style="12" customWidth="1"/>
    <col min="1547" max="1792" width="9.1796875" style="12"/>
    <col min="1793" max="1793" width="5" style="12" customWidth="1"/>
    <col min="1794" max="1794" width="34.54296875" style="12" customWidth="1"/>
    <col min="1795" max="1795" width="11.453125" style="12" customWidth="1"/>
    <col min="1796" max="1796" width="10.81640625" style="12" customWidth="1"/>
    <col min="1797" max="1797" width="11" style="12" customWidth="1"/>
    <col min="1798" max="1798" width="10.81640625" style="12" customWidth="1"/>
    <col min="1799" max="1799" width="12.26953125" style="12" customWidth="1"/>
    <col min="1800" max="1800" width="11.26953125" style="12" customWidth="1"/>
    <col min="1801" max="1801" width="17.7265625" style="12" customWidth="1"/>
    <col min="1802" max="1802" width="20.26953125" style="12" customWidth="1"/>
    <col min="1803" max="2048" width="9.1796875" style="12"/>
    <col min="2049" max="2049" width="5" style="12" customWidth="1"/>
    <col min="2050" max="2050" width="34.54296875" style="12" customWidth="1"/>
    <col min="2051" max="2051" width="11.453125" style="12" customWidth="1"/>
    <col min="2052" max="2052" width="10.81640625" style="12" customWidth="1"/>
    <col min="2053" max="2053" width="11" style="12" customWidth="1"/>
    <col min="2054" max="2054" width="10.81640625" style="12" customWidth="1"/>
    <col min="2055" max="2055" width="12.26953125" style="12" customWidth="1"/>
    <col min="2056" max="2056" width="11.26953125" style="12" customWidth="1"/>
    <col min="2057" max="2057" width="17.7265625" style="12" customWidth="1"/>
    <col min="2058" max="2058" width="20.26953125" style="12" customWidth="1"/>
    <col min="2059" max="2304" width="9.1796875" style="12"/>
    <col min="2305" max="2305" width="5" style="12" customWidth="1"/>
    <col min="2306" max="2306" width="34.54296875" style="12" customWidth="1"/>
    <col min="2307" max="2307" width="11.453125" style="12" customWidth="1"/>
    <col min="2308" max="2308" width="10.81640625" style="12" customWidth="1"/>
    <col min="2309" max="2309" width="11" style="12" customWidth="1"/>
    <col min="2310" max="2310" width="10.81640625" style="12" customWidth="1"/>
    <col min="2311" max="2311" width="12.26953125" style="12" customWidth="1"/>
    <col min="2312" max="2312" width="11.26953125" style="12" customWidth="1"/>
    <col min="2313" max="2313" width="17.7265625" style="12" customWidth="1"/>
    <col min="2314" max="2314" width="20.26953125" style="12" customWidth="1"/>
    <col min="2315" max="2560" width="9.1796875" style="12"/>
    <col min="2561" max="2561" width="5" style="12" customWidth="1"/>
    <col min="2562" max="2562" width="34.54296875" style="12" customWidth="1"/>
    <col min="2563" max="2563" width="11.453125" style="12" customWidth="1"/>
    <col min="2564" max="2564" width="10.81640625" style="12" customWidth="1"/>
    <col min="2565" max="2565" width="11" style="12" customWidth="1"/>
    <col min="2566" max="2566" width="10.81640625" style="12" customWidth="1"/>
    <col min="2567" max="2567" width="12.26953125" style="12" customWidth="1"/>
    <col min="2568" max="2568" width="11.26953125" style="12" customWidth="1"/>
    <col min="2569" max="2569" width="17.7265625" style="12" customWidth="1"/>
    <col min="2570" max="2570" width="20.26953125" style="12" customWidth="1"/>
    <col min="2571" max="2816" width="9.1796875" style="12"/>
    <col min="2817" max="2817" width="5" style="12" customWidth="1"/>
    <col min="2818" max="2818" width="34.54296875" style="12" customWidth="1"/>
    <col min="2819" max="2819" width="11.453125" style="12" customWidth="1"/>
    <col min="2820" max="2820" width="10.81640625" style="12" customWidth="1"/>
    <col min="2821" max="2821" width="11" style="12" customWidth="1"/>
    <col min="2822" max="2822" width="10.81640625" style="12" customWidth="1"/>
    <col min="2823" max="2823" width="12.26953125" style="12" customWidth="1"/>
    <col min="2824" max="2824" width="11.26953125" style="12" customWidth="1"/>
    <col min="2825" max="2825" width="17.7265625" style="12" customWidth="1"/>
    <col min="2826" max="2826" width="20.26953125" style="12" customWidth="1"/>
    <col min="2827" max="3072" width="9.1796875" style="12"/>
    <col min="3073" max="3073" width="5" style="12" customWidth="1"/>
    <col min="3074" max="3074" width="34.54296875" style="12" customWidth="1"/>
    <col min="3075" max="3075" width="11.453125" style="12" customWidth="1"/>
    <col min="3076" max="3076" width="10.81640625" style="12" customWidth="1"/>
    <col min="3077" max="3077" width="11" style="12" customWidth="1"/>
    <col min="3078" max="3078" width="10.81640625" style="12" customWidth="1"/>
    <col min="3079" max="3079" width="12.26953125" style="12" customWidth="1"/>
    <col min="3080" max="3080" width="11.26953125" style="12" customWidth="1"/>
    <col min="3081" max="3081" width="17.7265625" style="12" customWidth="1"/>
    <col min="3082" max="3082" width="20.26953125" style="12" customWidth="1"/>
    <col min="3083" max="3328" width="9.1796875" style="12"/>
    <col min="3329" max="3329" width="5" style="12" customWidth="1"/>
    <col min="3330" max="3330" width="34.54296875" style="12" customWidth="1"/>
    <col min="3331" max="3331" width="11.453125" style="12" customWidth="1"/>
    <col min="3332" max="3332" width="10.81640625" style="12" customWidth="1"/>
    <col min="3333" max="3333" width="11" style="12" customWidth="1"/>
    <col min="3334" max="3334" width="10.81640625" style="12" customWidth="1"/>
    <col min="3335" max="3335" width="12.26953125" style="12" customWidth="1"/>
    <col min="3336" max="3336" width="11.26953125" style="12" customWidth="1"/>
    <col min="3337" max="3337" width="17.7265625" style="12" customWidth="1"/>
    <col min="3338" max="3338" width="20.26953125" style="12" customWidth="1"/>
    <col min="3339" max="3584" width="9.1796875" style="12"/>
    <col min="3585" max="3585" width="5" style="12" customWidth="1"/>
    <col min="3586" max="3586" width="34.54296875" style="12" customWidth="1"/>
    <col min="3587" max="3587" width="11.453125" style="12" customWidth="1"/>
    <col min="3588" max="3588" width="10.81640625" style="12" customWidth="1"/>
    <col min="3589" max="3589" width="11" style="12" customWidth="1"/>
    <col min="3590" max="3590" width="10.81640625" style="12" customWidth="1"/>
    <col min="3591" max="3591" width="12.26953125" style="12" customWidth="1"/>
    <col min="3592" max="3592" width="11.26953125" style="12" customWidth="1"/>
    <col min="3593" max="3593" width="17.7265625" style="12" customWidth="1"/>
    <col min="3594" max="3594" width="20.26953125" style="12" customWidth="1"/>
    <col min="3595" max="3840" width="9.1796875" style="12"/>
    <col min="3841" max="3841" width="5" style="12" customWidth="1"/>
    <col min="3842" max="3842" width="34.54296875" style="12" customWidth="1"/>
    <col min="3843" max="3843" width="11.453125" style="12" customWidth="1"/>
    <col min="3844" max="3844" width="10.81640625" style="12" customWidth="1"/>
    <col min="3845" max="3845" width="11" style="12" customWidth="1"/>
    <col min="3846" max="3846" width="10.81640625" style="12" customWidth="1"/>
    <col min="3847" max="3847" width="12.26953125" style="12" customWidth="1"/>
    <col min="3848" max="3848" width="11.26953125" style="12" customWidth="1"/>
    <col min="3849" max="3849" width="17.7265625" style="12" customWidth="1"/>
    <col min="3850" max="3850" width="20.26953125" style="12" customWidth="1"/>
    <col min="3851" max="4096" width="9.1796875" style="12"/>
    <col min="4097" max="4097" width="5" style="12" customWidth="1"/>
    <col min="4098" max="4098" width="34.54296875" style="12" customWidth="1"/>
    <col min="4099" max="4099" width="11.453125" style="12" customWidth="1"/>
    <col min="4100" max="4100" width="10.81640625" style="12" customWidth="1"/>
    <col min="4101" max="4101" width="11" style="12" customWidth="1"/>
    <col min="4102" max="4102" width="10.81640625" style="12" customWidth="1"/>
    <col min="4103" max="4103" width="12.26953125" style="12" customWidth="1"/>
    <col min="4104" max="4104" width="11.26953125" style="12" customWidth="1"/>
    <col min="4105" max="4105" width="17.7265625" style="12" customWidth="1"/>
    <col min="4106" max="4106" width="20.26953125" style="12" customWidth="1"/>
    <col min="4107" max="4352" width="9.1796875" style="12"/>
    <col min="4353" max="4353" width="5" style="12" customWidth="1"/>
    <col min="4354" max="4354" width="34.54296875" style="12" customWidth="1"/>
    <col min="4355" max="4355" width="11.453125" style="12" customWidth="1"/>
    <col min="4356" max="4356" width="10.81640625" style="12" customWidth="1"/>
    <col min="4357" max="4357" width="11" style="12" customWidth="1"/>
    <col min="4358" max="4358" width="10.81640625" style="12" customWidth="1"/>
    <col min="4359" max="4359" width="12.26953125" style="12" customWidth="1"/>
    <col min="4360" max="4360" width="11.26953125" style="12" customWidth="1"/>
    <col min="4361" max="4361" width="17.7265625" style="12" customWidth="1"/>
    <col min="4362" max="4362" width="20.26953125" style="12" customWidth="1"/>
    <col min="4363" max="4608" width="9.1796875" style="12"/>
    <col min="4609" max="4609" width="5" style="12" customWidth="1"/>
    <col min="4610" max="4610" width="34.54296875" style="12" customWidth="1"/>
    <col min="4611" max="4611" width="11.453125" style="12" customWidth="1"/>
    <col min="4612" max="4612" width="10.81640625" style="12" customWidth="1"/>
    <col min="4613" max="4613" width="11" style="12" customWidth="1"/>
    <col min="4614" max="4614" width="10.81640625" style="12" customWidth="1"/>
    <col min="4615" max="4615" width="12.26953125" style="12" customWidth="1"/>
    <col min="4616" max="4616" width="11.26953125" style="12" customWidth="1"/>
    <col min="4617" max="4617" width="17.7265625" style="12" customWidth="1"/>
    <col min="4618" max="4618" width="20.26953125" style="12" customWidth="1"/>
    <col min="4619" max="4864" width="9.1796875" style="12"/>
    <col min="4865" max="4865" width="5" style="12" customWidth="1"/>
    <col min="4866" max="4866" width="34.54296875" style="12" customWidth="1"/>
    <col min="4867" max="4867" width="11.453125" style="12" customWidth="1"/>
    <col min="4868" max="4868" width="10.81640625" style="12" customWidth="1"/>
    <col min="4869" max="4869" width="11" style="12" customWidth="1"/>
    <col min="4870" max="4870" width="10.81640625" style="12" customWidth="1"/>
    <col min="4871" max="4871" width="12.26953125" style="12" customWidth="1"/>
    <col min="4872" max="4872" width="11.26953125" style="12" customWidth="1"/>
    <col min="4873" max="4873" width="17.7265625" style="12" customWidth="1"/>
    <col min="4874" max="4874" width="20.26953125" style="12" customWidth="1"/>
    <col min="4875" max="5120" width="9.1796875" style="12"/>
    <col min="5121" max="5121" width="5" style="12" customWidth="1"/>
    <col min="5122" max="5122" width="34.54296875" style="12" customWidth="1"/>
    <col min="5123" max="5123" width="11.453125" style="12" customWidth="1"/>
    <col min="5124" max="5124" width="10.81640625" style="12" customWidth="1"/>
    <col min="5125" max="5125" width="11" style="12" customWidth="1"/>
    <col min="5126" max="5126" width="10.81640625" style="12" customWidth="1"/>
    <col min="5127" max="5127" width="12.26953125" style="12" customWidth="1"/>
    <col min="5128" max="5128" width="11.26953125" style="12" customWidth="1"/>
    <col min="5129" max="5129" width="17.7265625" style="12" customWidth="1"/>
    <col min="5130" max="5130" width="20.26953125" style="12" customWidth="1"/>
    <col min="5131" max="5376" width="9.1796875" style="12"/>
    <col min="5377" max="5377" width="5" style="12" customWidth="1"/>
    <col min="5378" max="5378" width="34.54296875" style="12" customWidth="1"/>
    <col min="5379" max="5379" width="11.453125" style="12" customWidth="1"/>
    <col min="5380" max="5380" width="10.81640625" style="12" customWidth="1"/>
    <col min="5381" max="5381" width="11" style="12" customWidth="1"/>
    <col min="5382" max="5382" width="10.81640625" style="12" customWidth="1"/>
    <col min="5383" max="5383" width="12.26953125" style="12" customWidth="1"/>
    <col min="5384" max="5384" width="11.26953125" style="12" customWidth="1"/>
    <col min="5385" max="5385" width="17.7265625" style="12" customWidth="1"/>
    <col min="5386" max="5386" width="20.26953125" style="12" customWidth="1"/>
    <col min="5387" max="5632" width="9.1796875" style="12"/>
    <col min="5633" max="5633" width="5" style="12" customWidth="1"/>
    <col min="5634" max="5634" width="34.54296875" style="12" customWidth="1"/>
    <col min="5635" max="5635" width="11.453125" style="12" customWidth="1"/>
    <col min="5636" max="5636" width="10.81640625" style="12" customWidth="1"/>
    <col min="5637" max="5637" width="11" style="12" customWidth="1"/>
    <col min="5638" max="5638" width="10.81640625" style="12" customWidth="1"/>
    <col min="5639" max="5639" width="12.26953125" style="12" customWidth="1"/>
    <col min="5640" max="5640" width="11.26953125" style="12" customWidth="1"/>
    <col min="5641" max="5641" width="17.7265625" style="12" customWidth="1"/>
    <col min="5642" max="5642" width="20.26953125" style="12" customWidth="1"/>
    <col min="5643" max="5888" width="9.1796875" style="12"/>
    <col min="5889" max="5889" width="5" style="12" customWidth="1"/>
    <col min="5890" max="5890" width="34.54296875" style="12" customWidth="1"/>
    <col min="5891" max="5891" width="11.453125" style="12" customWidth="1"/>
    <col min="5892" max="5892" width="10.81640625" style="12" customWidth="1"/>
    <col min="5893" max="5893" width="11" style="12" customWidth="1"/>
    <col min="5894" max="5894" width="10.81640625" style="12" customWidth="1"/>
    <col min="5895" max="5895" width="12.26953125" style="12" customWidth="1"/>
    <col min="5896" max="5896" width="11.26953125" style="12" customWidth="1"/>
    <col min="5897" max="5897" width="17.7265625" style="12" customWidth="1"/>
    <col min="5898" max="5898" width="20.26953125" style="12" customWidth="1"/>
    <col min="5899" max="6144" width="9.1796875" style="12"/>
    <col min="6145" max="6145" width="5" style="12" customWidth="1"/>
    <col min="6146" max="6146" width="34.54296875" style="12" customWidth="1"/>
    <col min="6147" max="6147" width="11.453125" style="12" customWidth="1"/>
    <col min="6148" max="6148" width="10.81640625" style="12" customWidth="1"/>
    <col min="6149" max="6149" width="11" style="12" customWidth="1"/>
    <col min="6150" max="6150" width="10.81640625" style="12" customWidth="1"/>
    <col min="6151" max="6151" width="12.26953125" style="12" customWidth="1"/>
    <col min="6152" max="6152" width="11.26953125" style="12" customWidth="1"/>
    <col min="6153" max="6153" width="17.7265625" style="12" customWidth="1"/>
    <col min="6154" max="6154" width="20.26953125" style="12" customWidth="1"/>
    <col min="6155" max="6400" width="9.1796875" style="12"/>
    <col min="6401" max="6401" width="5" style="12" customWidth="1"/>
    <col min="6402" max="6402" width="34.54296875" style="12" customWidth="1"/>
    <col min="6403" max="6403" width="11.453125" style="12" customWidth="1"/>
    <col min="6404" max="6404" width="10.81640625" style="12" customWidth="1"/>
    <col min="6405" max="6405" width="11" style="12" customWidth="1"/>
    <col min="6406" max="6406" width="10.81640625" style="12" customWidth="1"/>
    <col min="6407" max="6407" width="12.26953125" style="12" customWidth="1"/>
    <col min="6408" max="6408" width="11.26953125" style="12" customWidth="1"/>
    <col min="6409" max="6409" width="17.7265625" style="12" customWidth="1"/>
    <col min="6410" max="6410" width="20.26953125" style="12" customWidth="1"/>
    <col min="6411" max="6656" width="9.1796875" style="12"/>
    <col min="6657" max="6657" width="5" style="12" customWidth="1"/>
    <col min="6658" max="6658" width="34.54296875" style="12" customWidth="1"/>
    <col min="6659" max="6659" width="11.453125" style="12" customWidth="1"/>
    <col min="6660" max="6660" width="10.81640625" style="12" customWidth="1"/>
    <col min="6661" max="6661" width="11" style="12" customWidth="1"/>
    <col min="6662" max="6662" width="10.81640625" style="12" customWidth="1"/>
    <col min="6663" max="6663" width="12.26953125" style="12" customWidth="1"/>
    <col min="6664" max="6664" width="11.26953125" style="12" customWidth="1"/>
    <col min="6665" max="6665" width="17.7265625" style="12" customWidth="1"/>
    <col min="6666" max="6666" width="20.26953125" style="12" customWidth="1"/>
    <col min="6667" max="6912" width="9.1796875" style="12"/>
    <col min="6913" max="6913" width="5" style="12" customWidth="1"/>
    <col min="6914" max="6914" width="34.54296875" style="12" customWidth="1"/>
    <col min="6915" max="6915" width="11.453125" style="12" customWidth="1"/>
    <col min="6916" max="6916" width="10.81640625" style="12" customWidth="1"/>
    <col min="6917" max="6917" width="11" style="12" customWidth="1"/>
    <col min="6918" max="6918" width="10.81640625" style="12" customWidth="1"/>
    <col min="6919" max="6919" width="12.26953125" style="12" customWidth="1"/>
    <col min="6920" max="6920" width="11.26953125" style="12" customWidth="1"/>
    <col min="6921" max="6921" width="17.7265625" style="12" customWidth="1"/>
    <col min="6922" max="6922" width="20.26953125" style="12" customWidth="1"/>
    <col min="6923" max="7168" width="9.1796875" style="12"/>
    <col min="7169" max="7169" width="5" style="12" customWidth="1"/>
    <col min="7170" max="7170" width="34.54296875" style="12" customWidth="1"/>
    <col min="7171" max="7171" width="11.453125" style="12" customWidth="1"/>
    <col min="7172" max="7172" width="10.81640625" style="12" customWidth="1"/>
    <col min="7173" max="7173" width="11" style="12" customWidth="1"/>
    <col min="7174" max="7174" width="10.81640625" style="12" customWidth="1"/>
    <col min="7175" max="7175" width="12.26953125" style="12" customWidth="1"/>
    <col min="7176" max="7176" width="11.26953125" style="12" customWidth="1"/>
    <col min="7177" max="7177" width="17.7265625" style="12" customWidth="1"/>
    <col min="7178" max="7178" width="20.26953125" style="12" customWidth="1"/>
    <col min="7179" max="7424" width="9.1796875" style="12"/>
    <col min="7425" max="7425" width="5" style="12" customWidth="1"/>
    <col min="7426" max="7426" width="34.54296875" style="12" customWidth="1"/>
    <col min="7427" max="7427" width="11.453125" style="12" customWidth="1"/>
    <col min="7428" max="7428" width="10.81640625" style="12" customWidth="1"/>
    <col min="7429" max="7429" width="11" style="12" customWidth="1"/>
    <col min="7430" max="7430" width="10.81640625" style="12" customWidth="1"/>
    <col min="7431" max="7431" width="12.26953125" style="12" customWidth="1"/>
    <col min="7432" max="7432" width="11.26953125" style="12" customWidth="1"/>
    <col min="7433" max="7433" width="17.7265625" style="12" customWidth="1"/>
    <col min="7434" max="7434" width="20.26953125" style="12" customWidth="1"/>
    <col min="7435" max="7680" width="9.1796875" style="12"/>
    <col min="7681" max="7681" width="5" style="12" customWidth="1"/>
    <col min="7682" max="7682" width="34.54296875" style="12" customWidth="1"/>
    <col min="7683" max="7683" width="11.453125" style="12" customWidth="1"/>
    <col min="7684" max="7684" width="10.81640625" style="12" customWidth="1"/>
    <col min="7685" max="7685" width="11" style="12" customWidth="1"/>
    <col min="7686" max="7686" width="10.81640625" style="12" customWidth="1"/>
    <col min="7687" max="7687" width="12.26953125" style="12" customWidth="1"/>
    <col min="7688" max="7688" width="11.26953125" style="12" customWidth="1"/>
    <col min="7689" max="7689" width="17.7265625" style="12" customWidth="1"/>
    <col min="7690" max="7690" width="20.26953125" style="12" customWidth="1"/>
    <col min="7691" max="7936" width="9.1796875" style="12"/>
    <col min="7937" max="7937" width="5" style="12" customWidth="1"/>
    <col min="7938" max="7938" width="34.54296875" style="12" customWidth="1"/>
    <col min="7939" max="7939" width="11.453125" style="12" customWidth="1"/>
    <col min="7940" max="7940" width="10.81640625" style="12" customWidth="1"/>
    <col min="7941" max="7941" width="11" style="12" customWidth="1"/>
    <col min="7942" max="7942" width="10.81640625" style="12" customWidth="1"/>
    <col min="7943" max="7943" width="12.26953125" style="12" customWidth="1"/>
    <col min="7944" max="7944" width="11.26953125" style="12" customWidth="1"/>
    <col min="7945" max="7945" width="17.7265625" style="12" customWidth="1"/>
    <col min="7946" max="7946" width="20.26953125" style="12" customWidth="1"/>
    <col min="7947" max="8192" width="9.1796875" style="12"/>
    <col min="8193" max="8193" width="5" style="12" customWidth="1"/>
    <col min="8194" max="8194" width="34.54296875" style="12" customWidth="1"/>
    <col min="8195" max="8195" width="11.453125" style="12" customWidth="1"/>
    <col min="8196" max="8196" width="10.81640625" style="12" customWidth="1"/>
    <col min="8197" max="8197" width="11" style="12" customWidth="1"/>
    <col min="8198" max="8198" width="10.81640625" style="12" customWidth="1"/>
    <col min="8199" max="8199" width="12.26953125" style="12" customWidth="1"/>
    <col min="8200" max="8200" width="11.26953125" style="12" customWidth="1"/>
    <col min="8201" max="8201" width="17.7265625" style="12" customWidth="1"/>
    <col min="8202" max="8202" width="20.26953125" style="12" customWidth="1"/>
    <col min="8203" max="8448" width="9.1796875" style="12"/>
    <col min="8449" max="8449" width="5" style="12" customWidth="1"/>
    <col min="8450" max="8450" width="34.54296875" style="12" customWidth="1"/>
    <col min="8451" max="8451" width="11.453125" style="12" customWidth="1"/>
    <col min="8452" max="8452" width="10.81640625" style="12" customWidth="1"/>
    <col min="8453" max="8453" width="11" style="12" customWidth="1"/>
    <col min="8454" max="8454" width="10.81640625" style="12" customWidth="1"/>
    <col min="8455" max="8455" width="12.26953125" style="12" customWidth="1"/>
    <col min="8456" max="8456" width="11.26953125" style="12" customWidth="1"/>
    <col min="8457" max="8457" width="17.7265625" style="12" customWidth="1"/>
    <col min="8458" max="8458" width="20.26953125" style="12" customWidth="1"/>
    <col min="8459" max="8704" width="9.1796875" style="12"/>
    <col min="8705" max="8705" width="5" style="12" customWidth="1"/>
    <col min="8706" max="8706" width="34.54296875" style="12" customWidth="1"/>
    <col min="8707" max="8707" width="11.453125" style="12" customWidth="1"/>
    <col min="8708" max="8708" width="10.81640625" style="12" customWidth="1"/>
    <col min="8709" max="8709" width="11" style="12" customWidth="1"/>
    <col min="8710" max="8710" width="10.81640625" style="12" customWidth="1"/>
    <col min="8711" max="8711" width="12.26953125" style="12" customWidth="1"/>
    <col min="8712" max="8712" width="11.26953125" style="12" customWidth="1"/>
    <col min="8713" max="8713" width="17.7265625" style="12" customWidth="1"/>
    <col min="8714" max="8714" width="20.26953125" style="12" customWidth="1"/>
    <col min="8715" max="8960" width="9.1796875" style="12"/>
    <col min="8961" max="8961" width="5" style="12" customWidth="1"/>
    <col min="8962" max="8962" width="34.54296875" style="12" customWidth="1"/>
    <col min="8963" max="8963" width="11.453125" style="12" customWidth="1"/>
    <col min="8964" max="8964" width="10.81640625" style="12" customWidth="1"/>
    <col min="8965" max="8965" width="11" style="12" customWidth="1"/>
    <col min="8966" max="8966" width="10.81640625" style="12" customWidth="1"/>
    <col min="8967" max="8967" width="12.26953125" style="12" customWidth="1"/>
    <col min="8968" max="8968" width="11.26953125" style="12" customWidth="1"/>
    <col min="8969" max="8969" width="17.7265625" style="12" customWidth="1"/>
    <col min="8970" max="8970" width="20.26953125" style="12" customWidth="1"/>
    <col min="8971" max="9216" width="9.1796875" style="12"/>
    <col min="9217" max="9217" width="5" style="12" customWidth="1"/>
    <col min="9218" max="9218" width="34.54296875" style="12" customWidth="1"/>
    <col min="9219" max="9219" width="11.453125" style="12" customWidth="1"/>
    <col min="9220" max="9220" width="10.81640625" style="12" customWidth="1"/>
    <col min="9221" max="9221" width="11" style="12" customWidth="1"/>
    <col min="9222" max="9222" width="10.81640625" style="12" customWidth="1"/>
    <col min="9223" max="9223" width="12.26953125" style="12" customWidth="1"/>
    <col min="9224" max="9224" width="11.26953125" style="12" customWidth="1"/>
    <col min="9225" max="9225" width="17.7265625" style="12" customWidth="1"/>
    <col min="9226" max="9226" width="20.26953125" style="12" customWidth="1"/>
    <col min="9227" max="9472" width="9.1796875" style="12"/>
    <col min="9473" max="9473" width="5" style="12" customWidth="1"/>
    <col min="9474" max="9474" width="34.54296875" style="12" customWidth="1"/>
    <col min="9475" max="9475" width="11.453125" style="12" customWidth="1"/>
    <col min="9476" max="9476" width="10.81640625" style="12" customWidth="1"/>
    <col min="9477" max="9477" width="11" style="12" customWidth="1"/>
    <col min="9478" max="9478" width="10.81640625" style="12" customWidth="1"/>
    <col min="9479" max="9479" width="12.26953125" style="12" customWidth="1"/>
    <col min="9480" max="9480" width="11.26953125" style="12" customWidth="1"/>
    <col min="9481" max="9481" width="17.7265625" style="12" customWidth="1"/>
    <col min="9482" max="9482" width="20.26953125" style="12" customWidth="1"/>
    <col min="9483" max="9728" width="9.1796875" style="12"/>
    <col min="9729" max="9729" width="5" style="12" customWidth="1"/>
    <col min="9730" max="9730" width="34.54296875" style="12" customWidth="1"/>
    <col min="9731" max="9731" width="11.453125" style="12" customWidth="1"/>
    <col min="9732" max="9732" width="10.81640625" style="12" customWidth="1"/>
    <col min="9733" max="9733" width="11" style="12" customWidth="1"/>
    <col min="9734" max="9734" width="10.81640625" style="12" customWidth="1"/>
    <col min="9735" max="9735" width="12.26953125" style="12" customWidth="1"/>
    <col min="9736" max="9736" width="11.26953125" style="12" customWidth="1"/>
    <col min="9737" max="9737" width="17.7265625" style="12" customWidth="1"/>
    <col min="9738" max="9738" width="20.26953125" style="12" customWidth="1"/>
    <col min="9739" max="9984" width="9.1796875" style="12"/>
    <col min="9985" max="9985" width="5" style="12" customWidth="1"/>
    <col min="9986" max="9986" width="34.54296875" style="12" customWidth="1"/>
    <col min="9987" max="9987" width="11.453125" style="12" customWidth="1"/>
    <col min="9988" max="9988" width="10.81640625" style="12" customWidth="1"/>
    <col min="9989" max="9989" width="11" style="12" customWidth="1"/>
    <col min="9990" max="9990" width="10.81640625" style="12" customWidth="1"/>
    <col min="9991" max="9991" width="12.26953125" style="12" customWidth="1"/>
    <col min="9992" max="9992" width="11.26953125" style="12" customWidth="1"/>
    <col min="9993" max="9993" width="17.7265625" style="12" customWidth="1"/>
    <col min="9994" max="9994" width="20.26953125" style="12" customWidth="1"/>
    <col min="9995" max="10240" width="9.1796875" style="12"/>
    <col min="10241" max="10241" width="5" style="12" customWidth="1"/>
    <col min="10242" max="10242" width="34.54296875" style="12" customWidth="1"/>
    <col min="10243" max="10243" width="11.453125" style="12" customWidth="1"/>
    <col min="10244" max="10244" width="10.81640625" style="12" customWidth="1"/>
    <col min="10245" max="10245" width="11" style="12" customWidth="1"/>
    <col min="10246" max="10246" width="10.81640625" style="12" customWidth="1"/>
    <col min="10247" max="10247" width="12.26953125" style="12" customWidth="1"/>
    <col min="10248" max="10248" width="11.26953125" style="12" customWidth="1"/>
    <col min="10249" max="10249" width="17.7265625" style="12" customWidth="1"/>
    <col min="10250" max="10250" width="20.26953125" style="12" customWidth="1"/>
    <col min="10251" max="10496" width="9.1796875" style="12"/>
    <col min="10497" max="10497" width="5" style="12" customWidth="1"/>
    <col min="10498" max="10498" width="34.54296875" style="12" customWidth="1"/>
    <col min="10499" max="10499" width="11.453125" style="12" customWidth="1"/>
    <col min="10500" max="10500" width="10.81640625" style="12" customWidth="1"/>
    <col min="10501" max="10501" width="11" style="12" customWidth="1"/>
    <col min="10502" max="10502" width="10.81640625" style="12" customWidth="1"/>
    <col min="10503" max="10503" width="12.26953125" style="12" customWidth="1"/>
    <col min="10504" max="10504" width="11.26953125" style="12" customWidth="1"/>
    <col min="10505" max="10505" width="17.7265625" style="12" customWidth="1"/>
    <col min="10506" max="10506" width="20.26953125" style="12" customWidth="1"/>
    <col min="10507" max="10752" width="9.1796875" style="12"/>
    <col min="10753" max="10753" width="5" style="12" customWidth="1"/>
    <col min="10754" max="10754" width="34.54296875" style="12" customWidth="1"/>
    <col min="10755" max="10755" width="11.453125" style="12" customWidth="1"/>
    <col min="10756" max="10756" width="10.81640625" style="12" customWidth="1"/>
    <col min="10757" max="10757" width="11" style="12" customWidth="1"/>
    <col min="10758" max="10758" width="10.81640625" style="12" customWidth="1"/>
    <col min="10759" max="10759" width="12.26953125" style="12" customWidth="1"/>
    <col min="10760" max="10760" width="11.26953125" style="12" customWidth="1"/>
    <col min="10761" max="10761" width="17.7265625" style="12" customWidth="1"/>
    <col min="10762" max="10762" width="20.26953125" style="12" customWidth="1"/>
    <col min="10763" max="11008" width="9.1796875" style="12"/>
    <col min="11009" max="11009" width="5" style="12" customWidth="1"/>
    <col min="11010" max="11010" width="34.54296875" style="12" customWidth="1"/>
    <col min="11011" max="11011" width="11.453125" style="12" customWidth="1"/>
    <col min="11012" max="11012" width="10.81640625" style="12" customWidth="1"/>
    <col min="11013" max="11013" width="11" style="12" customWidth="1"/>
    <col min="11014" max="11014" width="10.81640625" style="12" customWidth="1"/>
    <col min="11015" max="11015" width="12.26953125" style="12" customWidth="1"/>
    <col min="11016" max="11016" width="11.26953125" style="12" customWidth="1"/>
    <col min="11017" max="11017" width="17.7265625" style="12" customWidth="1"/>
    <col min="11018" max="11018" width="20.26953125" style="12" customWidth="1"/>
    <col min="11019" max="11264" width="9.1796875" style="12"/>
    <col min="11265" max="11265" width="5" style="12" customWidth="1"/>
    <col min="11266" max="11266" width="34.54296875" style="12" customWidth="1"/>
    <col min="11267" max="11267" width="11.453125" style="12" customWidth="1"/>
    <col min="11268" max="11268" width="10.81640625" style="12" customWidth="1"/>
    <col min="11269" max="11269" width="11" style="12" customWidth="1"/>
    <col min="11270" max="11270" width="10.81640625" style="12" customWidth="1"/>
    <col min="11271" max="11271" width="12.26953125" style="12" customWidth="1"/>
    <col min="11272" max="11272" width="11.26953125" style="12" customWidth="1"/>
    <col min="11273" max="11273" width="17.7265625" style="12" customWidth="1"/>
    <col min="11274" max="11274" width="20.26953125" style="12" customWidth="1"/>
    <col min="11275" max="11520" width="9.1796875" style="12"/>
    <col min="11521" max="11521" width="5" style="12" customWidth="1"/>
    <col min="11522" max="11522" width="34.54296875" style="12" customWidth="1"/>
    <col min="11523" max="11523" width="11.453125" style="12" customWidth="1"/>
    <col min="11524" max="11524" width="10.81640625" style="12" customWidth="1"/>
    <col min="11525" max="11525" width="11" style="12" customWidth="1"/>
    <col min="11526" max="11526" width="10.81640625" style="12" customWidth="1"/>
    <col min="11527" max="11527" width="12.26953125" style="12" customWidth="1"/>
    <col min="11528" max="11528" width="11.26953125" style="12" customWidth="1"/>
    <col min="11529" max="11529" width="17.7265625" style="12" customWidth="1"/>
    <col min="11530" max="11530" width="20.26953125" style="12" customWidth="1"/>
    <col min="11531" max="11776" width="9.1796875" style="12"/>
    <col min="11777" max="11777" width="5" style="12" customWidth="1"/>
    <col min="11778" max="11778" width="34.54296875" style="12" customWidth="1"/>
    <col min="11779" max="11779" width="11.453125" style="12" customWidth="1"/>
    <col min="11780" max="11780" width="10.81640625" style="12" customWidth="1"/>
    <col min="11781" max="11781" width="11" style="12" customWidth="1"/>
    <col min="11782" max="11782" width="10.81640625" style="12" customWidth="1"/>
    <col min="11783" max="11783" width="12.26953125" style="12" customWidth="1"/>
    <col min="11784" max="11784" width="11.26953125" style="12" customWidth="1"/>
    <col min="11785" max="11785" width="17.7265625" style="12" customWidth="1"/>
    <col min="11786" max="11786" width="20.26953125" style="12" customWidth="1"/>
    <col min="11787" max="12032" width="9.1796875" style="12"/>
    <col min="12033" max="12033" width="5" style="12" customWidth="1"/>
    <col min="12034" max="12034" width="34.54296875" style="12" customWidth="1"/>
    <col min="12035" max="12035" width="11.453125" style="12" customWidth="1"/>
    <col min="12036" max="12036" width="10.81640625" style="12" customWidth="1"/>
    <col min="12037" max="12037" width="11" style="12" customWidth="1"/>
    <col min="12038" max="12038" width="10.81640625" style="12" customWidth="1"/>
    <col min="12039" max="12039" width="12.26953125" style="12" customWidth="1"/>
    <col min="12040" max="12040" width="11.26953125" style="12" customWidth="1"/>
    <col min="12041" max="12041" width="17.7265625" style="12" customWidth="1"/>
    <col min="12042" max="12042" width="20.26953125" style="12" customWidth="1"/>
    <col min="12043" max="12288" width="9.1796875" style="12"/>
    <col min="12289" max="12289" width="5" style="12" customWidth="1"/>
    <col min="12290" max="12290" width="34.54296875" style="12" customWidth="1"/>
    <col min="12291" max="12291" width="11.453125" style="12" customWidth="1"/>
    <col min="12292" max="12292" width="10.81640625" style="12" customWidth="1"/>
    <col min="12293" max="12293" width="11" style="12" customWidth="1"/>
    <col min="12294" max="12294" width="10.81640625" style="12" customWidth="1"/>
    <col min="12295" max="12295" width="12.26953125" style="12" customWidth="1"/>
    <col min="12296" max="12296" width="11.26953125" style="12" customWidth="1"/>
    <col min="12297" max="12297" width="17.7265625" style="12" customWidth="1"/>
    <col min="12298" max="12298" width="20.26953125" style="12" customWidth="1"/>
    <col min="12299" max="12544" width="9.1796875" style="12"/>
    <col min="12545" max="12545" width="5" style="12" customWidth="1"/>
    <col min="12546" max="12546" width="34.54296875" style="12" customWidth="1"/>
    <col min="12547" max="12547" width="11.453125" style="12" customWidth="1"/>
    <col min="12548" max="12548" width="10.81640625" style="12" customWidth="1"/>
    <col min="12549" max="12549" width="11" style="12" customWidth="1"/>
    <col min="12550" max="12550" width="10.81640625" style="12" customWidth="1"/>
    <col min="12551" max="12551" width="12.26953125" style="12" customWidth="1"/>
    <col min="12552" max="12552" width="11.26953125" style="12" customWidth="1"/>
    <col min="12553" max="12553" width="17.7265625" style="12" customWidth="1"/>
    <col min="12554" max="12554" width="20.26953125" style="12" customWidth="1"/>
    <col min="12555" max="12800" width="9.1796875" style="12"/>
    <col min="12801" max="12801" width="5" style="12" customWidth="1"/>
    <col min="12802" max="12802" width="34.54296875" style="12" customWidth="1"/>
    <col min="12803" max="12803" width="11.453125" style="12" customWidth="1"/>
    <col min="12804" max="12804" width="10.81640625" style="12" customWidth="1"/>
    <col min="12805" max="12805" width="11" style="12" customWidth="1"/>
    <col min="12806" max="12806" width="10.81640625" style="12" customWidth="1"/>
    <col min="12807" max="12807" width="12.26953125" style="12" customWidth="1"/>
    <col min="12808" max="12808" width="11.26953125" style="12" customWidth="1"/>
    <col min="12809" max="12809" width="17.7265625" style="12" customWidth="1"/>
    <col min="12810" max="12810" width="20.26953125" style="12" customWidth="1"/>
    <col min="12811" max="13056" width="9.1796875" style="12"/>
    <col min="13057" max="13057" width="5" style="12" customWidth="1"/>
    <col min="13058" max="13058" width="34.54296875" style="12" customWidth="1"/>
    <col min="13059" max="13059" width="11.453125" style="12" customWidth="1"/>
    <col min="13060" max="13060" width="10.81640625" style="12" customWidth="1"/>
    <col min="13061" max="13061" width="11" style="12" customWidth="1"/>
    <col min="13062" max="13062" width="10.81640625" style="12" customWidth="1"/>
    <col min="13063" max="13063" width="12.26953125" style="12" customWidth="1"/>
    <col min="13064" max="13064" width="11.26953125" style="12" customWidth="1"/>
    <col min="13065" max="13065" width="17.7265625" style="12" customWidth="1"/>
    <col min="13066" max="13066" width="20.26953125" style="12" customWidth="1"/>
    <col min="13067" max="13312" width="9.1796875" style="12"/>
    <col min="13313" max="13313" width="5" style="12" customWidth="1"/>
    <col min="13314" max="13314" width="34.54296875" style="12" customWidth="1"/>
    <col min="13315" max="13315" width="11.453125" style="12" customWidth="1"/>
    <col min="13316" max="13316" width="10.81640625" style="12" customWidth="1"/>
    <col min="13317" max="13317" width="11" style="12" customWidth="1"/>
    <col min="13318" max="13318" width="10.81640625" style="12" customWidth="1"/>
    <col min="13319" max="13319" width="12.26953125" style="12" customWidth="1"/>
    <col min="13320" max="13320" width="11.26953125" style="12" customWidth="1"/>
    <col min="13321" max="13321" width="17.7265625" style="12" customWidth="1"/>
    <col min="13322" max="13322" width="20.26953125" style="12" customWidth="1"/>
    <col min="13323" max="13568" width="9.1796875" style="12"/>
    <col min="13569" max="13569" width="5" style="12" customWidth="1"/>
    <col min="13570" max="13570" width="34.54296875" style="12" customWidth="1"/>
    <col min="13571" max="13571" width="11.453125" style="12" customWidth="1"/>
    <col min="13572" max="13572" width="10.81640625" style="12" customWidth="1"/>
    <col min="13573" max="13573" width="11" style="12" customWidth="1"/>
    <col min="13574" max="13574" width="10.81640625" style="12" customWidth="1"/>
    <col min="13575" max="13575" width="12.26953125" style="12" customWidth="1"/>
    <col min="13576" max="13576" width="11.26953125" style="12" customWidth="1"/>
    <col min="13577" max="13577" width="17.7265625" style="12" customWidth="1"/>
    <col min="13578" max="13578" width="20.26953125" style="12" customWidth="1"/>
    <col min="13579" max="13824" width="9.1796875" style="12"/>
    <col min="13825" max="13825" width="5" style="12" customWidth="1"/>
    <col min="13826" max="13826" width="34.54296875" style="12" customWidth="1"/>
    <col min="13827" max="13827" width="11.453125" style="12" customWidth="1"/>
    <col min="13828" max="13828" width="10.81640625" style="12" customWidth="1"/>
    <col min="13829" max="13829" width="11" style="12" customWidth="1"/>
    <col min="13830" max="13830" width="10.81640625" style="12" customWidth="1"/>
    <col min="13831" max="13831" width="12.26953125" style="12" customWidth="1"/>
    <col min="13832" max="13832" width="11.26953125" style="12" customWidth="1"/>
    <col min="13833" max="13833" width="17.7265625" style="12" customWidth="1"/>
    <col min="13834" max="13834" width="20.26953125" style="12" customWidth="1"/>
    <col min="13835" max="14080" width="9.1796875" style="12"/>
    <col min="14081" max="14081" width="5" style="12" customWidth="1"/>
    <col min="14082" max="14082" width="34.54296875" style="12" customWidth="1"/>
    <col min="14083" max="14083" width="11.453125" style="12" customWidth="1"/>
    <col min="14084" max="14084" width="10.81640625" style="12" customWidth="1"/>
    <col min="14085" max="14085" width="11" style="12" customWidth="1"/>
    <col min="14086" max="14086" width="10.81640625" style="12" customWidth="1"/>
    <col min="14087" max="14087" width="12.26953125" style="12" customWidth="1"/>
    <col min="14088" max="14088" width="11.26953125" style="12" customWidth="1"/>
    <col min="14089" max="14089" width="17.7265625" style="12" customWidth="1"/>
    <col min="14090" max="14090" width="20.26953125" style="12" customWidth="1"/>
    <col min="14091" max="14336" width="9.1796875" style="12"/>
    <col min="14337" max="14337" width="5" style="12" customWidth="1"/>
    <col min="14338" max="14338" width="34.54296875" style="12" customWidth="1"/>
    <col min="14339" max="14339" width="11.453125" style="12" customWidth="1"/>
    <col min="14340" max="14340" width="10.81640625" style="12" customWidth="1"/>
    <col min="14341" max="14341" width="11" style="12" customWidth="1"/>
    <col min="14342" max="14342" width="10.81640625" style="12" customWidth="1"/>
    <col min="14343" max="14343" width="12.26953125" style="12" customWidth="1"/>
    <col min="14344" max="14344" width="11.26953125" style="12" customWidth="1"/>
    <col min="14345" max="14345" width="17.7265625" style="12" customWidth="1"/>
    <col min="14346" max="14346" width="20.26953125" style="12" customWidth="1"/>
    <col min="14347" max="14592" width="9.1796875" style="12"/>
    <col min="14593" max="14593" width="5" style="12" customWidth="1"/>
    <col min="14594" max="14594" width="34.54296875" style="12" customWidth="1"/>
    <col min="14595" max="14595" width="11.453125" style="12" customWidth="1"/>
    <col min="14596" max="14596" width="10.81640625" style="12" customWidth="1"/>
    <col min="14597" max="14597" width="11" style="12" customWidth="1"/>
    <col min="14598" max="14598" width="10.81640625" style="12" customWidth="1"/>
    <col min="14599" max="14599" width="12.26953125" style="12" customWidth="1"/>
    <col min="14600" max="14600" width="11.26953125" style="12" customWidth="1"/>
    <col min="14601" max="14601" width="17.7265625" style="12" customWidth="1"/>
    <col min="14602" max="14602" width="20.26953125" style="12" customWidth="1"/>
    <col min="14603" max="14848" width="9.1796875" style="12"/>
    <col min="14849" max="14849" width="5" style="12" customWidth="1"/>
    <col min="14850" max="14850" width="34.54296875" style="12" customWidth="1"/>
    <col min="14851" max="14851" width="11.453125" style="12" customWidth="1"/>
    <col min="14852" max="14852" width="10.81640625" style="12" customWidth="1"/>
    <col min="14853" max="14853" width="11" style="12" customWidth="1"/>
    <col min="14854" max="14854" width="10.81640625" style="12" customWidth="1"/>
    <col min="14855" max="14855" width="12.26953125" style="12" customWidth="1"/>
    <col min="14856" max="14856" width="11.26953125" style="12" customWidth="1"/>
    <col min="14857" max="14857" width="17.7265625" style="12" customWidth="1"/>
    <col min="14858" max="14858" width="20.26953125" style="12" customWidth="1"/>
    <col min="14859" max="15104" width="9.1796875" style="12"/>
    <col min="15105" max="15105" width="5" style="12" customWidth="1"/>
    <col min="15106" max="15106" width="34.54296875" style="12" customWidth="1"/>
    <col min="15107" max="15107" width="11.453125" style="12" customWidth="1"/>
    <col min="15108" max="15108" width="10.81640625" style="12" customWidth="1"/>
    <col min="15109" max="15109" width="11" style="12" customWidth="1"/>
    <col min="15110" max="15110" width="10.81640625" style="12" customWidth="1"/>
    <col min="15111" max="15111" width="12.26953125" style="12" customWidth="1"/>
    <col min="15112" max="15112" width="11.26953125" style="12" customWidth="1"/>
    <col min="15113" max="15113" width="17.7265625" style="12" customWidth="1"/>
    <col min="15114" max="15114" width="20.26953125" style="12" customWidth="1"/>
    <col min="15115" max="15360" width="9.1796875" style="12"/>
    <col min="15361" max="15361" width="5" style="12" customWidth="1"/>
    <col min="15362" max="15362" width="34.54296875" style="12" customWidth="1"/>
    <col min="15363" max="15363" width="11.453125" style="12" customWidth="1"/>
    <col min="15364" max="15364" width="10.81640625" style="12" customWidth="1"/>
    <col min="15365" max="15365" width="11" style="12" customWidth="1"/>
    <col min="15366" max="15366" width="10.81640625" style="12" customWidth="1"/>
    <col min="15367" max="15367" width="12.26953125" style="12" customWidth="1"/>
    <col min="15368" max="15368" width="11.26953125" style="12" customWidth="1"/>
    <col min="15369" max="15369" width="17.7265625" style="12" customWidth="1"/>
    <col min="15370" max="15370" width="20.26953125" style="12" customWidth="1"/>
    <col min="15371" max="15616" width="9.1796875" style="12"/>
    <col min="15617" max="15617" width="5" style="12" customWidth="1"/>
    <col min="15618" max="15618" width="34.54296875" style="12" customWidth="1"/>
    <col min="15619" max="15619" width="11.453125" style="12" customWidth="1"/>
    <col min="15620" max="15620" width="10.81640625" style="12" customWidth="1"/>
    <col min="15621" max="15621" width="11" style="12" customWidth="1"/>
    <col min="15622" max="15622" width="10.81640625" style="12" customWidth="1"/>
    <col min="15623" max="15623" width="12.26953125" style="12" customWidth="1"/>
    <col min="15624" max="15624" width="11.26953125" style="12" customWidth="1"/>
    <col min="15625" max="15625" width="17.7265625" style="12" customWidth="1"/>
    <col min="15626" max="15626" width="20.26953125" style="12" customWidth="1"/>
    <col min="15627" max="15872" width="9.1796875" style="12"/>
    <col min="15873" max="15873" width="5" style="12" customWidth="1"/>
    <col min="15874" max="15874" width="34.54296875" style="12" customWidth="1"/>
    <col min="15875" max="15875" width="11.453125" style="12" customWidth="1"/>
    <col min="15876" max="15876" width="10.81640625" style="12" customWidth="1"/>
    <col min="15877" max="15877" width="11" style="12" customWidth="1"/>
    <col min="15878" max="15878" width="10.81640625" style="12" customWidth="1"/>
    <col min="15879" max="15879" width="12.26953125" style="12" customWidth="1"/>
    <col min="15880" max="15880" width="11.26953125" style="12" customWidth="1"/>
    <col min="15881" max="15881" width="17.7265625" style="12" customWidth="1"/>
    <col min="15882" max="15882" width="20.26953125" style="12" customWidth="1"/>
    <col min="15883" max="16128" width="9.1796875" style="12"/>
    <col min="16129" max="16129" width="5" style="12" customWidth="1"/>
    <col min="16130" max="16130" width="34.54296875" style="12" customWidth="1"/>
    <col min="16131" max="16131" width="11.453125" style="12" customWidth="1"/>
    <col min="16132" max="16132" width="10.81640625" style="12" customWidth="1"/>
    <col min="16133" max="16133" width="11" style="12" customWidth="1"/>
    <col min="16134" max="16134" width="10.81640625" style="12" customWidth="1"/>
    <col min="16135" max="16135" width="12.26953125" style="12" customWidth="1"/>
    <col min="16136" max="16136" width="11.26953125" style="12" customWidth="1"/>
    <col min="16137" max="16137" width="17.7265625" style="12" customWidth="1"/>
    <col min="16138" max="16138" width="20.26953125" style="12" customWidth="1"/>
    <col min="16139" max="16384" width="9.1796875" style="12"/>
  </cols>
  <sheetData>
    <row r="1" spans="1:11" ht="12.75" customHeight="1" x14ac:dyDescent="0.25">
      <c r="A1" s="467" t="s">
        <v>466</v>
      </c>
      <c r="B1" s="467"/>
      <c r="C1" s="467"/>
      <c r="D1" s="467"/>
      <c r="E1" s="467"/>
      <c r="F1" s="467"/>
      <c r="G1" s="467"/>
      <c r="H1" s="5"/>
      <c r="I1" s="528" t="s">
        <v>51</v>
      </c>
      <c r="J1" s="528"/>
      <c r="K1" s="6" t="str">
        <f>Protokół!V1</f>
        <v>A</v>
      </c>
    </row>
    <row r="2" spans="1:11" ht="12" x14ac:dyDescent="0.3">
      <c r="A2" s="470" t="s">
        <v>49</v>
      </c>
      <c r="B2" s="470"/>
      <c r="C2" s="470"/>
      <c r="D2" s="471" t="str">
        <f>Protokół!G8</f>
        <v>………………………………………
………………………...……………</v>
      </c>
      <c r="E2" s="471"/>
      <c r="F2" s="471"/>
      <c r="G2" s="471"/>
      <c r="H2" s="471"/>
      <c r="I2" s="17"/>
      <c r="J2" s="17"/>
      <c r="K2" s="17"/>
    </row>
    <row r="3" spans="1:11" ht="7.5" customHeight="1" thickBot="1" x14ac:dyDescent="0.3">
      <c r="A3" s="6"/>
      <c r="B3" s="6"/>
      <c r="C3" s="1"/>
      <c r="D3" s="1"/>
      <c r="E3" s="1"/>
      <c r="F3" s="1"/>
      <c r="G3" s="1"/>
      <c r="H3" s="1"/>
      <c r="I3" s="1"/>
      <c r="J3" s="1"/>
      <c r="K3" s="1"/>
    </row>
    <row r="4" spans="1:11" ht="37.5" customHeight="1" x14ac:dyDescent="0.25">
      <c r="A4" s="492" t="s">
        <v>0</v>
      </c>
      <c r="B4" s="503" t="s">
        <v>648</v>
      </c>
      <c r="C4" s="498" t="s">
        <v>38</v>
      </c>
      <c r="D4" s="499"/>
      <c r="E4" s="498" t="s">
        <v>1</v>
      </c>
      <c r="F4" s="499"/>
      <c r="G4" s="498" t="s">
        <v>2</v>
      </c>
      <c r="H4" s="531" t="s">
        <v>3</v>
      </c>
      <c r="I4" s="532"/>
      <c r="J4" s="503" t="s">
        <v>4</v>
      </c>
      <c r="K4" s="56" t="s">
        <v>5</v>
      </c>
    </row>
    <row r="5" spans="1:11" ht="74.25" customHeight="1" x14ac:dyDescent="0.25">
      <c r="A5" s="493"/>
      <c r="B5" s="504"/>
      <c r="C5" s="500"/>
      <c r="D5" s="501"/>
      <c r="E5" s="500"/>
      <c r="F5" s="501"/>
      <c r="G5" s="500"/>
      <c r="H5" s="151" t="s">
        <v>6</v>
      </c>
      <c r="I5" s="151" t="s">
        <v>7</v>
      </c>
      <c r="J5" s="504"/>
      <c r="K5" s="57" t="s">
        <v>8</v>
      </c>
    </row>
    <row r="6" spans="1:11" x14ac:dyDescent="0.25">
      <c r="A6" s="58"/>
      <c r="B6" s="59">
        <v>1</v>
      </c>
      <c r="C6" s="529">
        <v>2</v>
      </c>
      <c r="D6" s="530"/>
      <c r="E6" s="205">
        <v>3</v>
      </c>
      <c r="F6" s="205">
        <v>4</v>
      </c>
      <c r="G6" s="205" t="s">
        <v>9</v>
      </c>
      <c r="H6" s="60">
        <v>6</v>
      </c>
      <c r="I6" s="60">
        <v>7</v>
      </c>
      <c r="J6" s="205" t="s">
        <v>10</v>
      </c>
      <c r="K6" s="61" t="s">
        <v>11</v>
      </c>
    </row>
    <row r="7" spans="1:11" s="43" customFormat="1" ht="42" x14ac:dyDescent="0.2">
      <c r="A7" s="8"/>
      <c r="B7" s="9"/>
      <c r="C7" s="4" t="s">
        <v>12</v>
      </c>
      <c r="D7" s="4" t="s">
        <v>13</v>
      </c>
      <c r="E7" s="4" t="s">
        <v>57</v>
      </c>
      <c r="F7" s="4" t="s">
        <v>58</v>
      </c>
      <c r="G7" s="10" t="s">
        <v>14</v>
      </c>
      <c r="H7" s="10" t="s">
        <v>15</v>
      </c>
      <c r="I7" s="10" t="s">
        <v>15</v>
      </c>
      <c r="J7" s="10" t="s">
        <v>15</v>
      </c>
      <c r="K7" s="11" t="s">
        <v>14</v>
      </c>
    </row>
    <row r="8" spans="1:11" x14ac:dyDescent="0.25">
      <c r="A8" s="55">
        <v>1</v>
      </c>
      <c r="B8" s="153"/>
      <c r="C8" s="154"/>
      <c r="D8" s="155"/>
      <c r="E8" s="156"/>
      <c r="F8" s="157"/>
      <c r="G8" s="158">
        <f>E8*F8</f>
        <v>0</v>
      </c>
      <c r="H8" s="159"/>
      <c r="I8" s="159"/>
      <c r="J8" s="160">
        <f>(H8+I8)/2</f>
        <v>0</v>
      </c>
      <c r="K8" s="161">
        <f t="shared" ref="K8:K22" si="0">G8*J8</f>
        <v>0</v>
      </c>
    </row>
    <row r="9" spans="1:11" x14ac:dyDescent="0.25">
      <c r="A9" s="55">
        <v>2</v>
      </c>
      <c r="B9" s="153"/>
      <c r="C9" s="75"/>
      <c r="D9" s="155"/>
      <c r="E9" s="156"/>
      <c r="F9" s="157"/>
      <c r="G9" s="162">
        <f t="shared" ref="G9:G22" si="1">E9*F9</f>
        <v>0</v>
      </c>
      <c r="H9" s="157"/>
      <c r="I9" s="157"/>
      <c r="J9" s="160">
        <f t="shared" ref="J9:J22" si="2">(H9+I9)/2</f>
        <v>0</v>
      </c>
      <c r="K9" s="161">
        <f t="shared" si="0"/>
        <v>0</v>
      </c>
    </row>
    <row r="10" spans="1:11" x14ac:dyDescent="0.25">
      <c r="A10" s="55">
        <v>3</v>
      </c>
      <c r="B10" s="153"/>
      <c r="C10" s="75"/>
      <c r="D10" s="155"/>
      <c r="E10" s="156"/>
      <c r="F10" s="157"/>
      <c r="G10" s="162">
        <f t="shared" si="1"/>
        <v>0</v>
      </c>
      <c r="H10" s="157"/>
      <c r="I10" s="157"/>
      <c r="J10" s="160">
        <f t="shared" si="2"/>
        <v>0</v>
      </c>
      <c r="K10" s="161">
        <f t="shared" si="0"/>
        <v>0</v>
      </c>
    </row>
    <row r="11" spans="1:11" x14ac:dyDescent="0.25">
      <c r="A11" s="55">
        <v>4</v>
      </c>
      <c r="B11" s="153"/>
      <c r="C11" s="75"/>
      <c r="D11" s="155"/>
      <c r="E11" s="156"/>
      <c r="F11" s="157"/>
      <c r="G11" s="162">
        <f t="shared" si="1"/>
        <v>0</v>
      </c>
      <c r="H11" s="157"/>
      <c r="I11" s="157"/>
      <c r="J11" s="160">
        <f t="shared" si="2"/>
        <v>0</v>
      </c>
      <c r="K11" s="161">
        <f t="shared" si="0"/>
        <v>0</v>
      </c>
    </row>
    <row r="12" spans="1:11" x14ac:dyDescent="0.25">
      <c r="A12" s="55">
        <v>5</v>
      </c>
      <c r="B12" s="153"/>
      <c r="C12" s="75"/>
      <c r="D12" s="155"/>
      <c r="E12" s="156"/>
      <c r="F12" s="157"/>
      <c r="G12" s="162">
        <f t="shared" si="1"/>
        <v>0</v>
      </c>
      <c r="H12" s="157"/>
      <c r="I12" s="157"/>
      <c r="J12" s="160">
        <f t="shared" si="2"/>
        <v>0</v>
      </c>
      <c r="K12" s="161">
        <f t="shared" si="0"/>
        <v>0</v>
      </c>
    </row>
    <row r="13" spans="1:11" x14ac:dyDescent="0.25">
      <c r="A13" s="55">
        <v>6</v>
      </c>
      <c r="B13" s="153"/>
      <c r="C13" s="75"/>
      <c r="D13" s="155"/>
      <c r="E13" s="156"/>
      <c r="F13" s="157"/>
      <c r="G13" s="162">
        <f t="shared" si="1"/>
        <v>0</v>
      </c>
      <c r="H13" s="157"/>
      <c r="I13" s="157"/>
      <c r="J13" s="160">
        <f t="shared" si="2"/>
        <v>0</v>
      </c>
      <c r="K13" s="161">
        <f t="shared" si="0"/>
        <v>0</v>
      </c>
    </row>
    <row r="14" spans="1:11" x14ac:dyDescent="0.25">
      <c r="A14" s="55">
        <v>7</v>
      </c>
      <c r="B14" s="153"/>
      <c r="C14" s="75"/>
      <c r="D14" s="155"/>
      <c r="E14" s="156"/>
      <c r="F14" s="157"/>
      <c r="G14" s="162">
        <f t="shared" si="1"/>
        <v>0</v>
      </c>
      <c r="H14" s="157"/>
      <c r="I14" s="157"/>
      <c r="J14" s="160">
        <f t="shared" si="2"/>
        <v>0</v>
      </c>
      <c r="K14" s="161">
        <f t="shared" si="0"/>
        <v>0</v>
      </c>
    </row>
    <row r="15" spans="1:11" x14ac:dyDescent="0.25">
      <c r="A15" s="55">
        <v>8</v>
      </c>
      <c r="B15" s="153"/>
      <c r="C15" s="75"/>
      <c r="D15" s="155"/>
      <c r="E15" s="156"/>
      <c r="F15" s="157"/>
      <c r="G15" s="162">
        <f t="shared" si="1"/>
        <v>0</v>
      </c>
      <c r="H15" s="157"/>
      <c r="I15" s="157"/>
      <c r="J15" s="160">
        <f t="shared" si="2"/>
        <v>0</v>
      </c>
      <c r="K15" s="161">
        <f t="shared" si="0"/>
        <v>0</v>
      </c>
    </row>
    <row r="16" spans="1:11" ht="12.75" customHeight="1" x14ac:dyDescent="0.25">
      <c r="A16" s="55">
        <v>9</v>
      </c>
      <c r="B16" s="153"/>
      <c r="C16" s="75"/>
      <c r="D16" s="155"/>
      <c r="E16" s="156"/>
      <c r="F16" s="157"/>
      <c r="G16" s="162">
        <f t="shared" si="1"/>
        <v>0</v>
      </c>
      <c r="H16" s="157"/>
      <c r="I16" s="157"/>
      <c r="J16" s="160">
        <f t="shared" si="2"/>
        <v>0</v>
      </c>
      <c r="K16" s="161">
        <f t="shared" si="0"/>
        <v>0</v>
      </c>
    </row>
    <row r="17" spans="1:11" x14ac:dyDescent="0.25">
      <c r="A17" s="55">
        <v>10</v>
      </c>
      <c r="B17" s="153"/>
      <c r="C17" s="75"/>
      <c r="D17" s="155"/>
      <c r="E17" s="156"/>
      <c r="F17" s="157"/>
      <c r="G17" s="162">
        <f t="shared" si="1"/>
        <v>0</v>
      </c>
      <c r="H17" s="157"/>
      <c r="I17" s="157"/>
      <c r="J17" s="160">
        <f t="shared" si="2"/>
        <v>0</v>
      </c>
      <c r="K17" s="161">
        <f t="shared" si="0"/>
        <v>0</v>
      </c>
    </row>
    <row r="18" spans="1:11" x14ac:dyDescent="0.25">
      <c r="A18" s="55">
        <v>11</v>
      </c>
      <c r="B18" s="153"/>
      <c r="C18" s="75"/>
      <c r="D18" s="155"/>
      <c r="E18" s="156"/>
      <c r="F18" s="157"/>
      <c r="G18" s="162">
        <f t="shared" si="1"/>
        <v>0</v>
      </c>
      <c r="H18" s="157"/>
      <c r="I18" s="157"/>
      <c r="J18" s="160">
        <f t="shared" si="2"/>
        <v>0</v>
      </c>
      <c r="K18" s="161">
        <f t="shared" si="0"/>
        <v>0</v>
      </c>
    </row>
    <row r="19" spans="1:11" x14ac:dyDescent="0.25">
      <c r="A19" s="55">
        <v>12</v>
      </c>
      <c r="B19" s="153"/>
      <c r="C19" s="75"/>
      <c r="D19" s="155"/>
      <c r="E19" s="156"/>
      <c r="F19" s="157"/>
      <c r="G19" s="162">
        <f t="shared" si="1"/>
        <v>0</v>
      </c>
      <c r="H19" s="157"/>
      <c r="I19" s="157"/>
      <c r="J19" s="160">
        <f t="shared" si="2"/>
        <v>0</v>
      </c>
      <c r="K19" s="161">
        <f t="shared" si="0"/>
        <v>0</v>
      </c>
    </row>
    <row r="20" spans="1:11" x14ac:dyDescent="0.25">
      <c r="A20" s="55">
        <v>13</v>
      </c>
      <c r="B20" s="153"/>
      <c r="C20" s="75"/>
      <c r="D20" s="155"/>
      <c r="E20" s="156"/>
      <c r="F20" s="157"/>
      <c r="G20" s="162">
        <f t="shared" si="1"/>
        <v>0</v>
      </c>
      <c r="H20" s="157"/>
      <c r="I20" s="157"/>
      <c r="J20" s="160">
        <f t="shared" si="2"/>
        <v>0</v>
      </c>
      <c r="K20" s="161">
        <f t="shared" si="0"/>
        <v>0</v>
      </c>
    </row>
    <row r="21" spans="1:11" x14ac:dyDescent="0.25">
      <c r="A21" s="55">
        <v>14</v>
      </c>
      <c r="B21" s="153"/>
      <c r="C21" s="75"/>
      <c r="D21" s="155"/>
      <c r="E21" s="156"/>
      <c r="F21" s="157"/>
      <c r="G21" s="162">
        <f t="shared" si="1"/>
        <v>0</v>
      </c>
      <c r="H21" s="157"/>
      <c r="I21" s="157"/>
      <c r="J21" s="160">
        <f t="shared" si="2"/>
        <v>0</v>
      </c>
      <c r="K21" s="161">
        <f t="shared" si="0"/>
        <v>0</v>
      </c>
    </row>
    <row r="22" spans="1:11" x14ac:dyDescent="0.25">
      <c r="A22" s="55">
        <v>15</v>
      </c>
      <c r="B22" s="153"/>
      <c r="C22" s="75"/>
      <c r="D22" s="155"/>
      <c r="E22" s="156"/>
      <c r="F22" s="157"/>
      <c r="G22" s="162">
        <f t="shared" si="1"/>
        <v>0</v>
      </c>
      <c r="H22" s="157"/>
      <c r="I22" s="157"/>
      <c r="J22" s="160">
        <f t="shared" si="2"/>
        <v>0</v>
      </c>
      <c r="K22" s="161">
        <f t="shared" si="0"/>
        <v>0</v>
      </c>
    </row>
    <row r="23" spans="1:11" ht="12" thickBot="1" x14ac:dyDescent="0.3">
      <c r="A23" s="525" t="s">
        <v>16</v>
      </c>
      <c r="B23" s="526"/>
      <c r="C23" s="527"/>
      <c r="D23" s="21">
        <f>SUM(D8:D22)</f>
        <v>0</v>
      </c>
      <c r="E23" s="163" t="s">
        <v>22</v>
      </c>
      <c r="F23" s="164" t="s">
        <v>22</v>
      </c>
      <c r="G23" s="165">
        <f>SUM(G8:G22)</f>
        <v>0</v>
      </c>
      <c r="H23" s="166" t="s">
        <v>22</v>
      </c>
      <c r="I23" s="166" t="s">
        <v>22</v>
      </c>
      <c r="J23" s="167" t="s">
        <v>22</v>
      </c>
      <c r="K23" s="168">
        <f>SUM(K8:K22)</f>
        <v>0</v>
      </c>
    </row>
    <row r="24" spans="1:11" ht="7.5" customHeight="1" x14ac:dyDescent="0.25"/>
    <row r="25" spans="1:11" x14ac:dyDescent="0.25">
      <c r="B25" s="387" t="s">
        <v>77</v>
      </c>
      <c r="C25" s="387"/>
      <c r="D25" s="387"/>
      <c r="E25" s="387"/>
    </row>
    <row r="26" spans="1:11" ht="17.25" customHeight="1" x14ac:dyDescent="0.25">
      <c r="A26" s="199" t="s">
        <v>76</v>
      </c>
      <c r="B26" s="379" t="s">
        <v>549</v>
      </c>
      <c r="C26" s="379"/>
      <c r="D26" s="72" t="s">
        <v>542</v>
      </c>
      <c r="E26" s="379" t="s">
        <v>550</v>
      </c>
      <c r="F26" s="379"/>
      <c r="G26" s="379"/>
      <c r="H26" s="379"/>
    </row>
    <row r="27" spans="1:11" ht="17.25" customHeight="1" x14ac:dyDescent="0.25">
      <c r="A27" s="199" t="s">
        <v>75</v>
      </c>
      <c r="B27" s="379" t="s">
        <v>549</v>
      </c>
      <c r="C27" s="379"/>
      <c r="D27" s="72" t="s">
        <v>543</v>
      </c>
      <c r="E27" s="379" t="s">
        <v>550</v>
      </c>
      <c r="F27" s="379"/>
      <c r="G27" s="379"/>
      <c r="H27" s="379"/>
    </row>
    <row r="28" spans="1:11" ht="17.25" customHeight="1" x14ac:dyDescent="0.25">
      <c r="A28" s="199" t="s">
        <v>74</v>
      </c>
      <c r="B28" s="379" t="s">
        <v>549</v>
      </c>
      <c r="C28" s="379"/>
      <c r="D28" s="72" t="s">
        <v>544</v>
      </c>
      <c r="E28" s="379" t="s">
        <v>550</v>
      </c>
      <c r="F28" s="379"/>
      <c r="G28" s="379"/>
      <c r="H28" s="379"/>
    </row>
    <row r="29" spans="1:11" ht="17.25" customHeight="1" x14ac:dyDescent="0.25">
      <c r="A29" s="199" t="s">
        <v>73</v>
      </c>
      <c r="B29" s="379" t="s">
        <v>549</v>
      </c>
      <c r="C29" s="379"/>
      <c r="D29" s="72" t="s">
        <v>545</v>
      </c>
      <c r="E29" s="379" t="s">
        <v>550</v>
      </c>
      <c r="F29" s="379"/>
      <c r="G29" s="379"/>
      <c r="H29" s="379"/>
    </row>
    <row r="30" spans="1:11" ht="15" customHeight="1" x14ac:dyDescent="0.25">
      <c r="A30" s="199" t="s">
        <v>69</v>
      </c>
      <c r="B30" s="379" t="s">
        <v>549</v>
      </c>
      <c r="C30" s="379"/>
      <c r="D30" s="72" t="s">
        <v>546</v>
      </c>
      <c r="E30" s="379" t="s">
        <v>550</v>
      </c>
      <c r="F30" s="379"/>
      <c r="G30" s="379"/>
      <c r="H30" s="379"/>
    </row>
    <row r="31" spans="1:11" ht="9.65" customHeight="1" x14ac:dyDescent="0.25">
      <c r="I31" s="477" t="s">
        <v>467</v>
      </c>
      <c r="J31" s="477"/>
      <c r="K31" s="477"/>
    </row>
    <row r="32" spans="1:11" ht="12.5" x14ac:dyDescent="0.25">
      <c r="I32" s="54"/>
      <c r="J32" s="454" t="s">
        <v>521</v>
      </c>
      <c r="K32" s="454"/>
    </row>
  </sheetData>
  <sheetProtection algorithmName="SHA-512" hashValue="dLEp1ADBBiRjzaBhHmDIhupaL3LO/9DeHmotMZmQ7YBh6cn0WguF8vtPQL025K6ruNDZClOf0ePUao7jmc9f2Q==" saltValue="OOZcI5Qy+NJF5B0YusuUsg==" spinCount="100000" sheet="1" objects="1" scenarios="1"/>
  <mergeCells count="26">
    <mergeCell ref="C4:D5"/>
    <mergeCell ref="E4:F5"/>
    <mergeCell ref="G4:G5"/>
    <mergeCell ref="H4:I4"/>
    <mergeCell ref="B4:B5"/>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E29:H29"/>
    <mergeCell ref="E30:H30"/>
    <mergeCell ref="J32:K32"/>
    <mergeCell ref="B25:E25"/>
    <mergeCell ref="A23:C23"/>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view="pageBreakPreview" zoomScale="140" zoomScaleNormal="100" zoomScaleSheetLayoutView="140" workbookViewId="0">
      <selection activeCell="D12" sqref="D12"/>
    </sheetView>
  </sheetViews>
  <sheetFormatPr defaultColWidth="9.1796875" defaultRowHeight="14" x14ac:dyDescent="0.3"/>
  <cols>
    <col min="1" max="1" width="23" style="29" customWidth="1"/>
    <col min="2" max="2" width="21.81640625" style="29" customWidth="1"/>
    <col min="3" max="3" width="17" style="29" customWidth="1"/>
    <col min="4" max="4" width="18.26953125" style="29" customWidth="1"/>
    <col min="5" max="16384" width="9.1796875" style="29"/>
  </cols>
  <sheetData>
    <row r="1" spans="1:4" ht="17.25" customHeight="1" x14ac:dyDescent="0.3"/>
    <row r="2" spans="1:4" ht="23.25" customHeight="1" x14ac:dyDescent="0.3">
      <c r="A2" s="516" t="s">
        <v>108</v>
      </c>
      <c r="B2" s="516"/>
      <c r="C2" s="516"/>
      <c r="D2" s="516"/>
    </row>
    <row r="3" spans="1:4" ht="23.25" customHeight="1" x14ac:dyDescent="0.3">
      <c r="A3" s="533" t="s">
        <v>125</v>
      </c>
      <c r="B3" s="533"/>
      <c r="C3" s="533"/>
      <c r="D3" s="533"/>
    </row>
    <row r="4" spans="1:4" ht="23.25" customHeight="1" x14ac:dyDescent="0.3">
      <c r="A4" s="261" t="s">
        <v>126</v>
      </c>
      <c r="B4" s="261" t="s">
        <v>127</v>
      </c>
      <c r="C4" s="261" t="s">
        <v>149</v>
      </c>
      <c r="D4" s="261" t="s">
        <v>128</v>
      </c>
    </row>
    <row r="5" spans="1:4" ht="23.25" customHeight="1" x14ac:dyDescent="0.3">
      <c r="A5" s="30" t="s">
        <v>109</v>
      </c>
      <c r="B5" s="30" t="s">
        <v>113</v>
      </c>
      <c r="C5" s="30" t="s">
        <v>117</v>
      </c>
      <c r="D5" s="30" t="s">
        <v>121</v>
      </c>
    </row>
    <row r="6" spans="1:4" ht="23.25" customHeight="1" x14ac:dyDescent="0.3">
      <c r="A6" s="30" t="s">
        <v>110</v>
      </c>
      <c r="B6" s="30" t="s">
        <v>114</v>
      </c>
      <c r="C6" s="30" t="s">
        <v>118</v>
      </c>
      <c r="D6" s="30" t="s">
        <v>122</v>
      </c>
    </row>
    <row r="7" spans="1:4" ht="23.25" customHeight="1" x14ac:dyDescent="0.3">
      <c r="A7" s="30" t="s">
        <v>111</v>
      </c>
      <c r="B7" s="30" t="s">
        <v>115</v>
      </c>
      <c r="C7" s="30" t="s">
        <v>119</v>
      </c>
      <c r="D7" s="30" t="s">
        <v>123</v>
      </c>
    </row>
    <row r="8" spans="1:4" ht="23.25" customHeight="1" x14ac:dyDescent="0.3">
      <c r="A8" s="30" t="s">
        <v>112</v>
      </c>
      <c r="B8" s="30" t="s">
        <v>116</v>
      </c>
      <c r="C8" s="30" t="s">
        <v>120</v>
      </c>
      <c r="D8" s="30" t="s">
        <v>124</v>
      </c>
    </row>
  </sheetData>
  <sheetProtection algorithmName="SHA-512" hashValue="P1e+OFq1ZgG30cJoULbBFeY+xcG29MsDPwNxRT0KDYCUKl2kzx5GEg17EZZehZ9jSQ6CFlCMw2en60w4A+gl7A==" saltValue="A8qNxZIPwneCSkHiHtRG5Q=="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XFC730"/>
  <sheetViews>
    <sheetView zoomScale="70" zoomScaleNormal="70" zoomScaleSheetLayoutView="100" workbookViewId="0">
      <selection activeCell="K163" sqref="K163"/>
    </sheetView>
  </sheetViews>
  <sheetFormatPr defaultColWidth="0" defaultRowHeight="14.5" x14ac:dyDescent="0.35"/>
  <cols>
    <col min="1" max="1" width="9.54296875" bestFit="1" customWidth="1"/>
    <col min="2" max="2" width="69.453125" bestFit="1" customWidth="1"/>
    <col min="3" max="3" width="68.1796875" bestFit="1" customWidth="1"/>
    <col min="4" max="4" width="7.453125" bestFit="1" customWidth="1"/>
    <col min="5" max="5" width="10.81640625" bestFit="1" customWidth="1"/>
    <col min="6" max="7" width="9.81640625" bestFit="1" customWidth="1"/>
    <col min="8" max="8" width="10.81640625" bestFit="1" customWidth="1"/>
    <col min="9" max="9" width="8.7265625" hidden="1" customWidth="1"/>
    <col min="10" max="10" width="9.54296875" bestFit="1" customWidth="1"/>
    <col min="11" max="11" width="68.1796875" bestFit="1" customWidth="1"/>
    <col min="12" max="12" width="7.453125" bestFit="1" customWidth="1"/>
    <col min="13" max="13" width="10.81640625" bestFit="1" customWidth="1"/>
    <col min="14" max="15" width="5.81640625" bestFit="1" customWidth="1"/>
    <col min="16" max="16" width="8.81640625" bestFit="1" customWidth="1"/>
    <col min="17" max="17" width="5.1796875" bestFit="1" customWidth="1"/>
    <col min="18" max="18" width="7.7265625" bestFit="1" customWidth="1"/>
    <col min="19" max="19" width="3.54296875" bestFit="1" customWidth="1"/>
    <col min="20" max="20" width="10.81640625" bestFit="1" customWidth="1"/>
    <col min="21" max="22" width="5.81640625" bestFit="1" customWidth="1"/>
    <col min="23" max="23" width="2.26953125" bestFit="1" customWidth="1"/>
    <col min="24" max="26" width="8.81640625" hidden="1" customWidth="1"/>
    <col min="27" max="16382" width="8.81640625" hidden="1"/>
    <col min="16383" max="16383" width="1.1796875" hidden="1" customWidth="1"/>
    <col min="16384" max="16384" width="3.453125" hidden="1" customWidth="1"/>
  </cols>
  <sheetData>
    <row r="2" spans="1:23" x14ac:dyDescent="0.35">
      <c r="A2" s="33" t="s">
        <v>140</v>
      </c>
      <c r="B2" s="33" t="s">
        <v>461</v>
      </c>
      <c r="C2" s="33" t="s">
        <v>141</v>
      </c>
      <c r="D2" s="33" t="s">
        <v>142</v>
      </c>
      <c r="E2" s="33" t="s">
        <v>143</v>
      </c>
      <c r="F2" s="33" t="s">
        <v>144</v>
      </c>
      <c r="G2" s="33" t="s">
        <v>145</v>
      </c>
      <c r="H2" t="s">
        <v>460</v>
      </c>
      <c r="I2" s="140"/>
      <c r="J2" s="33" t="s">
        <v>140</v>
      </c>
      <c r="K2" s="33" t="s">
        <v>141</v>
      </c>
      <c r="L2" s="33" t="s">
        <v>142</v>
      </c>
      <c r="M2" s="33" t="s">
        <v>143</v>
      </c>
      <c r="N2" s="33" t="s">
        <v>144</v>
      </c>
      <c r="O2" s="33" t="s">
        <v>145</v>
      </c>
      <c r="P2" t="s">
        <v>575</v>
      </c>
      <c r="Q2" s="33" t="s">
        <v>140</v>
      </c>
      <c r="R2" s="33" t="s">
        <v>141</v>
      </c>
      <c r="S2" s="33" t="s">
        <v>142</v>
      </c>
      <c r="T2" s="33" t="s">
        <v>143</v>
      </c>
      <c r="U2" s="33" t="s">
        <v>144</v>
      </c>
      <c r="V2" s="33" t="s">
        <v>145</v>
      </c>
    </row>
    <row r="3" spans="1:23" x14ac:dyDescent="0.35">
      <c r="A3" s="31" t="s">
        <v>146</v>
      </c>
      <c r="B3" s="31" t="str">
        <f>Tabela_NS_S_OUT[[#This Row],[FADN_REG]]&amp;Tabela_NS_S_OUT[[#This Row],[NAZWA]]</f>
        <v>AZboża na ziarno</v>
      </c>
      <c r="C3" s="31" t="s">
        <v>147</v>
      </c>
      <c r="D3" s="31" t="s">
        <v>148</v>
      </c>
      <c r="E3" s="31" t="s">
        <v>126</v>
      </c>
      <c r="F3" s="32">
        <v>52.227499999999999</v>
      </c>
      <c r="G3" s="32">
        <v>69.329700000000003</v>
      </c>
      <c r="I3" s="141"/>
      <c r="J3" s="327" t="s">
        <v>146</v>
      </c>
      <c r="K3" s="327" t="s">
        <v>147</v>
      </c>
      <c r="L3" s="327" t="s">
        <v>148</v>
      </c>
      <c r="M3" s="327" t="s">
        <v>126</v>
      </c>
      <c r="N3" s="327"/>
      <c r="O3" s="327"/>
      <c r="P3" s="327">
        <v>0</v>
      </c>
      <c r="Q3" s="327"/>
      <c r="T3" t="s">
        <v>126</v>
      </c>
    </row>
    <row r="4" spans="1:23" x14ac:dyDescent="0.35">
      <c r="A4" s="31" t="s">
        <v>146</v>
      </c>
      <c r="B4" s="31" t="str">
        <f>Tabela_NS_S_OUT[[#This Row],[FADN_REG]]&amp;Tabela_NS_S_OUT[[#This Row],[NAZWA]]</f>
        <v>BZboża na ziarno</v>
      </c>
      <c r="C4" s="31" t="s">
        <v>147</v>
      </c>
      <c r="D4" s="31" t="s">
        <v>148</v>
      </c>
      <c r="E4" s="31" t="s">
        <v>127</v>
      </c>
      <c r="F4" s="32">
        <v>57.170200000000001</v>
      </c>
      <c r="G4" s="32">
        <v>67.862099999999998</v>
      </c>
      <c r="I4" s="141"/>
      <c r="J4" s="327" t="s">
        <v>150</v>
      </c>
      <c r="K4" s="327" t="s">
        <v>151</v>
      </c>
      <c r="L4" s="327" t="s">
        <v>148</v>
      </c>
      <c r="M4" s="327" t="s">
        <v>126</v>
      </c>
      <c r="N4" s="327"/>
      <c r="O4" s="327"/>
      <c r="P4" s="327">
        <v>0</v>
      </c>
      <c r="Q4" s="327"/>
    </row>
    <row r="5" spans="1:23" x14ac:dyDescent="0.35">
      <c r="A5" s="31" t="s">
        <v>146</v>
      </c>
      <c r="B5" s="31" t="str">
        <f>Tabela_NS_S_OUT[[#This Row],[FADN_REG]]&amp;Tabela_NS_S_OUT[[#This Row],[NAZWA]]</f>
        <v>CZboża na ziarno</v>
      </c>
      <c r="C5" s="31" t="s">
        <v>147</v>
      </c>
      <c r="D5" s="31" t="s">
        <v>148</v>
      </c>
      <c r="E5" s="31" t="s">
        <v>149</v>
      </c>
      <c r="F5" s="32">
        <v>48.233400000000003</v>
      </c>
      <c r="G5" s="32">
        <v>68.284000000000006</v>
      </c>
      <c r="I5" s="141"/>
      <c r="J5" s="327" t="s">
        <v>152</v>
      </c>
      <c r="K5" s="327" t="s">
        <v>153</v>
      </c>
      <c r="L5" s="327" t="s">
        <v>148</v>
      </c>
      <c r="M5" s="327" t="s">
        <v>126</v>
      </c>
      <c r="N5" s="327"/>
      <c r="O5" s="327"/>
      <c r="P5" s="327">
        <v>0</v>
      </c>
      <c r="Q5" s="327"/>
    </row>
    <row r="6" spans="1:23" x14ac:dyDescent="0.35">
      <c r="A6" s="31" t="s">
        <v>146</v>
      </c>
      <c r="B6" s="31" t="str">
        <f>Tabela_NS_S_OUT[[#This Row],[FADN_REG]]&amp;Tabela_NS_S_OUT[[#This Row],[NAZWA]]</f>
        <v>DZboża na ziarno</v>
      </c>
      <c r="C6" s="31" t="s">
        <v>147</v>
      </c>
      <c r="D6" s="31" t="s">
        <v>148</v>
      </c>
      <c r="E6" s="31" t="s">
        <v>128</v>
      </c>
      <c r="F6" s="32">
        <v>55.078099999999999</v>
      </c>
      <c r="G6" s="32">
        <v>68.565899999999999</v>
      </c>
      <c r="I6" s="141"/>
      <c r="J6" s="327" t="s">
        <v>154</v>
      </c>
      <c r="K6" s="327" t="s">
        <v>155</v>
      </c>
      <c r="L6" s="327" t="s">
        <v>148</v>
      </c>
      <c r="M6" s="327" t="s">
        <v>126</v>
      </c>
      <c r="N6" s="327"/>
      <c r="O6" s="327"/>
      <c r="P6" s="327">
        <v>0</v>
      </c>
      <c r="Q6" s="327"/>
    </row>
    <row r="7" spans="1:23" x14ac:dyDescent="0.35">
      <c r="A7" s="31" t="s">
        <v>150</v>
      </c>
      <c r="B7" s="31" t="str">
        <f>Tabela_NS_S_OUT[[#This Row],[FADN_REG]]&amp;Tabela_NS_S_OUT[[#This Row],[NAZWA]]</f>
        <v>APszenica zwyczajna ogółem na ziarno</v>
      </c>
      <c r="C7" s="31" t="s">
        <v>151</v>
      </c>
      <c r="D7" s="31" t="s">
        <v>148</v>
      </c>
      <c r="E7" s="31" t="s">
        <v>126</v>
      </c>
      <c r="F7" s="32">
        <v>58.704500000000003</v>
      </c>
      <c r="G7" s="32">
        <v>75.668700000000001</v>
      </c>
      <c r="I7" s="141"/>
      <c r="J7" s="327" t="s">
        <v>156</v>
      </c>
      <c r="K7" s="327" t="s">
        <v>157</v>
      </c>
      <c r="L7" s="327" t="s">
        <v>148</v>
      </c>
      <c r="M7" s="327" t="s">
        <v>126</v>
      </c>
      <c r="N7" s="327"/>
      <c r="O7" s="327"/>
      <c r="P7" s="327">
        <v>0</v>
      </c>
      <c r="Q7" s="327"/>
    </row>
    <row r="8" spans="1:23" x14ac:dyDescent="0.35">
      <c r="A8" s="31" t="s">
        <v>150</v>
      </c>
      <c r="B8" s="31" t="str">
        <f>Tabela_NS_S_OUT[[#This Row],[FADN_REG]]&amp;Tabela_NS_S_OUT[[#This Row],[NAZWA]]</f>
        <v>BPszenica zwyczajna ogółem na ziarno</v>
      </c>
      <c r="C8" s="31" t="s">
        <v>151</v>
      </c>
      <c r="D8" s="31" t="s">
        <v>148</v>
      </c>
      <c r="E8" s="31" t="s">
        <v>127</v>
      </c>
      <c r="F8" s="32">
        <v>60.806800000000003</v>
      </c>
      <c r="G8" s="32">
        <v>76.383300000000006</v>
      </c>
      <c r="I8" s="141"/>
      <c r="J8" s="327" t="s">
        <v>158</v>
      </c>
      <c r="K8" s="327" t="s">
        <v>159</v>
      </c>
      <c r="L8" s="327" t="s">
        <v>148</v>
      </c>
      <c r="M8" s="327" t="s">
        <v>126</v>
      </c>
      <c r="N8" s="327"/>
      <c r="O8" s="327"/>
      <c r="P8" s="327">
        <v>0</v>
      </c>
      <c r="Q8" s="327"/>
      <c r="W8">
        <f>W4+1</f>
        <v>1</v>
      </c>
    </row>
    <row r="9" spans="1:23" x14ac:dyDescent="0.35">
      <c r="A9" s="31" t="s">
        <v>150</v>
      </c>
      <c r="B9" s="31" t="str">
        <f>Tabela_NS_S_OUT[[#This Row],[FADN_REG]]&amp;Tabela_NS_S_OUT[[#This Row],[NAZWA]]</f>
        <v>CPszenica zwyczajna ogółem na ziarno</v>
      </c>
      <c r="C9" s="31" t="s">
        <v>151</v>
      </c>
      <c r="D9" s="31" t="s">
        <v>148</v>
      </c>
      <c r="E9" s="31" t="s">
        <v>149</v>
      </c>
      <c r="F9" s="32">
        <v>55.460299999999997</v>
      </c>
      <c r="G9" s="32">
        <v>75.008700000000005</v>
      </c>
      <c r="I9" s="141"/>
      <c r="J9" s="327" t="s">
        <v>160</v>
      </c>
      <c r="K9" s="327" t="s">
        <v>161</v>
      </c>
      <c r="L9" s="327" t="s">
        <v>148</v>
      </c>
      <c r="M9" s="327" t="s">
        <v>126</v>
      </c>
      <c r="N9" s="327"/>
      <c r="O9" s="327"/>
      <c r="P9" s="327">
        <v>0</v>
      </c>
      <c r="Q9" s="327"/>
      <c r="W9">
        <f t="shared" ref="W9:W10" si="0">W5+1</f>
        <v>1</v>
      </c>
    </row>
    <row r="10" spans="1:23" x14ac:dyDescent="0.35">
      <c r="A10" s="31" t="s">
        <v>150</v>
      </c>
      <c r="B10" s="31" t="str">
        <f>Tabela_NS_S_OUT[[#This Row],[FADN_REG]]&amp;Tabela_NS_S_OUT[[#This Row],[NAZWA]]</f>
        <v>DPszenica zwyczajna ogółem na ziarno</v>
      </c>
      <c r="C10" s="31" t="s">
        <v>151</v>
      </c>
      <c r="D10" s="31" t="s">
        <v>148</v>
      </c>
      <c r="E10" s="31" t="s">
        <v>128</v>
      </c>
      <c r="F10" s="32">
        <v>57.171999999999997</v>
      </c>
      <c r="G10" s="32">
        <v>75.796999999999997</v>
      </c>
      <c r="I10" s="141"/>
      <c r="J10" s="327" t="s">
        <v>162</v>
      </c>
      <c r="K10" s="327" t="s">
        <v>163</v>
      </c>
      <c r="L10" s="327" t="s">
        <v>148</v>
      </c>
      <c r="M10" s="327" t="s">
        <v>126</v>
      </c>
      <c r="N10" s="327"/>
      <c r="O10" s="327"/>
      <c r="P10" s="327">
        <v>0</v>
      </c>
      <c r="Q10" s="327"/>
      <c r="W10">
        <f t="shared" si="0"/>
        <v>1</v>
      </c>
    </row>
    <row r="11" spans="1:23" x14ac:dyDescent="0.35">
      <c r="A11" s="31" t="s">
        <v>152</v>
      </c>
      <c r="B11" s="31" t="str">
        <f>Tabela_NS_S_OUT[[#This Row],[FADN_REG]]&amp;Tabela_NS_S_OUT[[#This Row],[NAZWA]]</f>
        <v>APszenica zwyczajna jara na ziarno</v>
      </c>
      <c r="C11" s="31" t="s">
        <v>153</v>
      </c>
      <c r="D11" s="31" t="s">
        <v>148</v>
      </c>
      <c r="E11" s="31" t="s">
        <v>126</v>
      </c>
      <c r="F11" s="32">
        <v>47.561599999999999</v>
      </c>
      <c r="G11" s="32">
        <v>73.592100000000002</v>
      </c>
      <c r="I11" s="141"/>
      <c r="J11" s="327" t="s">
        <v>164</v>
      </c>
      <c r="K11" s="327" t="s">
        <v>165</v>
      </c>
      <c r="L11" s="327" t="s">
        <v>148</v>
      </c>
      <c r="M11" s="327" t="s">
        <v>126</v>
      </c>
      <c r="N11" s="327"/>
      <c r="O11" s="327"/>
      <c r="P11" s="327">
        <v>0</v>
      </c>
      <c r="Q11" s="327"/>
    </row>
    <row r="12" spans="1:23" x14ac:dyDescent="0.35">
      <c r="A12" s="31" t="s">
        <v>152</v>
      </c>
      <c r="B12" s="31" t="str">
        <f>Tabela_NS_S_OUT[[#This Row],[FADN_REG]]&amp;Tabela_NS_S_OUT[[#This Row],[NAZWA]]</f>
        <v>BPszenica zwyczajna jara na ziarno</v>
      </c>
      <c r="C12" s="31" t="s">
        <v>153</v>
      </c>
      <c r="D12" s="31" t="s">
        <v>148</v>
      </c>
      <c r="E12" s="31" t="s">
        <v>127</v>
      </c>
      <c r="F12" s="32">
        <v>50.942799999999998</v>
      </c>
      <c r="G12" s="32">
        <v>75.472099999999998</v>
      </c>
      <c r="I12" s="141"/>
      <c r="J12" s="327" t="s">
        <v>166</v>
      </c>
      <c r="K12" s="327" t="s">
        <v>167</v>
      </c>
      <c r="L12" s="327" t="s">
        <v>148</v>
      </c>
      <c r="M12" s="327" t="s">
        <v>126</v>
      </c>
      <c r="N12" s="327"/>
      <c r="O12" s="327"/>
      <c r="P12" s="327">
        <v>0</v>
      </c>
      <c r="Q12" s="327"/>
    </row>
    <row r="13" spans="1:23" x14ac:dyDescent="0.35">
      <c r="A13" s="31" t="s">
        <v>152</v>
      </c>
      <c r="B13" s="31" t="str">
        <f>Tabela_NS_S_OUT[[#This Row],[FADN_REG]]&amp;Tabela_NS_S_OUT[[#This Row],[NAZWA]]</f>
        <v>CPszenica zwyczajna jara na ziarno</v>
      </c>
      <c r="C13" s="31" t="s">
        <v>153</v>
      </c>
      <c r="D13" s="31" t="s">
        <v>148</v>
      </c>
      <c r="E13" s="31" t="s">
        <v>149</v>
      </c>
      <c r="F13" s="32">
        <v>46.7376</v>
      </c>
      <c r="G13" s="32">
        <v>73.055899999999994</v>
      </c>
      <c r="I13" s="141"/>
      <c r="J13" s="327" t="s">
        <v>168</v>
      </c>
      <c r="K13" s="327" t="s">
        <v>169</v>
      </c>
      <c r="L13" s="327" t="s">
        <v>148</v>
      </c>
      <c r="M13" s="327" t="s">
        <v>126</v>
      </c>
      <c r="N13" s="327"/>
      <c r="O13" s="327"/>
      <c r="P13" s="327">
        <v>0</v>
      </c>
      <c r="Q13" s="327"/>
    </row>
    <row r="14" spans="1:23" x14ac:dyDescent="0.35">
      <c r="A14" s="31" t="s">
        <v>152</v>
      </c>
      <c r="B14" s="31" t="str">
        <f>Tabela_NS_S_OUT[[#This Row],[FADN_REG]]&amp;Tabela_NS_S_OUT[[#This Row],[NAZWA]]</f>
        <v>DPszenica zwyczajna jara na ziarno</v>
      </c>
      <c r="C14" s="31" t="s">
        <v>153</v>
      </c>
      <c r="D14" s="31" t="s">
        <v>148</v>
      </c>
      <c r="E14" s="31" t="s">
        <v>128</v>
      </c>
      <c r="F14" s="32">
        <v>47.438099999999999</v>
      </c>
      <c r="G14" s="32">
        <v>73.513800000000003</v>
      </c>
      <c r="I14" s="141"/>
      <c r="J14" s="327" t="s">
        <v>170</v>
      </c>
      <c r="K14" s="327" t="s">
        <v>171</v>
      </c>
      <c r="L14" s="327" t="s">
        <v>148</v>
      </c>
      <c r="M14" s="327" t="s">
        <v>126</v>
      </c>
      <c r="N14" s="327"/>
      <c r="O14" s="327"/>
      <c r="P14" s="327">
        <v>0</v>
      </c>
      <c r="Q14" s="327"/>
    </row>
    <row r="15" spans="1:23" x14ac:dyDescent="0.35">
      <c r="A15" s="31" t="s">
        <v>154</v>
      </c>
      <c r="B15" s="31" t="str">
        <f>Tabela_NS_S_OUT[[#This Row],[FADN_REG]]&amp;Tabela_NS_S_OUT[[#This Row],[NAZWA]]</f>
        <v>APszenica zwyczajna ozima na ziarno</v>
      </c>
      <c r="C15" s="31" t="s">
        <v>155</v>
      </c>
      <c r="D15" s="31" t="s">
        <v>148</v>
      </c>
      <c r="E15" s="31" t="s">
        <v>126</v>
      </c>
      <c r="F15" s="32">
        <v>60.526699999999998</v>
      </c>
      <c r="G15" s="32">
        <v>75.977199999999996</v>
      </c>
      <c r="I15" s="141"/>
      <c r="J15" s="327" t="s">
        <v>172</v>
      </c>
      <c r="K15" s="327" t="s">
        <v>173</v>
      </c>
      <c r="L15" s="327" t="s">
        <v>148</v>
      </c>
      <c r="M15" s="327" t="s">
        <v>126</v>
      </c>
      <c r="N15" s="327"/>
      <c r="O15" s="327"/>
      <c r="P15" s="327">
        <v>0</v>
      </c>
      <c r="Q15" s="327"/>
    </row>
    <row r="16" spans="1:23" x14ac:dyDescent="0.35">
      <c r="A16" s="31" t="s">
        <v>154</v>
      </c>
      <c r="B16" s="31" t="str">
        <f>Tabela_NS_S_OUT[[#This Row],[FADN_REG]]&amp;Tabela_NS_S_OUT[[#This Row],[NAZWA]]</f>
        <v>BPszenica zwyczajna ozima na ziarno</v>
      </c>
      <c r="C16" s="31" t="s">
        <v>155</v>
      </c>
      <c r="D16" s="31" t="s">
        <v>148</v>
      </c>
      <c r="E16" s="31" t="s">
        <v>127</v>
      </c>
      <c r="F16" s="32">
        <v>61.775799999999997</v>
      </c>
      <c r="G16" s="32">
        <v>76.480599999999995</v>
      </c>
      <c r="I16" s="141"/>
      <c r="J16" s="327" t="s">
        <v>174</v>
      </c>
      <c r="K16" s="327" t="s">
        <v>175</v>
      </c>
      <c r="L16" s="327" t="s">
        <v>148</v>
      </c>
      <c r="M16" s="327" t="s">
        <v>126</v>
      </c>
      <c r="N16" s="327"/>
      <c r="O16" s="327"/>
      <c r="P16" s="327">
        <v>0</v>
      </c>
      <c r="Q16" s="327"/>
    </row>
    <row r="17" spans="1:17" x14ac:dyDescent="0.35">
      <c r="A17" s="31" t="s">
        <v>154</v>
      </c>
      <c r="B17" s="31" t="str">
        <f>Tabela_NS_S_OUT[[#This Row],[FADN_REG]]&amp;Tabela_NS_S_OUT[[#This Row],[NAZWA]]</f>
        <v>CPszenica zwyczajna ozima na ziarno</v>
      </c>
      <c r="C17" s="31" t="s">
        <v>155</v>
      </c>
      <c r="D17" s="31" t="s">
        <v>148</v>
      </c>
      <c r="E17" s="31" t="s">
        <v>149</v>
      </c>
      <c r="F17" s="32">
        <v>57.375900000000001</v>
      </c>
      <c r="G17" s="32">
        <v>75.340500000000006</v>
      </c>
      <c r="I17" s="141"/>
      <c r="J17" s="327" t="s">
        <v>176</v>
      </c>
      <c r="K17" s="327" t="s">
        <v>177</v>
      </c>
      <c r="L17" s="327" t="s">
        <v>148</v>
      </c>
      <c r="M17" s="327" t="s">
        <v>126</v>
      </c>
      <c r="N17" s="327"/>
      <c r="O17" s="327"/>
      <c r="P17" s="327">
        <v>0</v>
      </c>
      <c r="Q17" s="327"/>
    </row>
    <row r="18" spans="1:17" x14ac:dyDescent="0.35">
      <c r="A18" s="31" t="s">
        <v>154</v>
      </c>
      <c r="B18" s="31" t="str">
        <f>Tabela_NS_S_OUT[[#This Row],[FADN_REG]]&amp;Tabela_NS_S_OUT[[#This Row],[NAZWA]]</f>
        <v>DPszenica zwyczajna ozima na ziarno</v>
      </c>
      <c r="C18" s="31" t="s">
        <v>155</v>
      </c>
      <c r="D18" s="31" t="s">
        <v>148</v>
      </c>
      <c r="E18" s="31" t="s">
        <v>128</v>
      </c>
      <c r="F18" s="32">
        <v>58.21</v>
      </c>
      <c r="G18" s="32">
        <v>75.998900000000006</v>
      </c>
      <c r="I18" s="141"/>
      <c r="J18" s="327" t="s">
        <v>178</v>
      </c>
      <c r="K18" s="327" t="s">
        <v>179</v>
      </c>
      <c r="L18" s="327" t="s">
        <v>148</v>
      </c>
      <c r="M18" s="327" t="s">
        <v>126</v>
      </c>
      <c r="N18" s="327"/>
      <c r="O18" s="327"/>
      <c r="P18" s="327">
        <v>0</v>
      </c>
      <c r="Q18" s="327"/>
    </row>
    <row r="19" spans="1:17" x14ac:dyDescent="0.35">
      <c r="A19" s="31" t="s">
        <v>156</v>
      </c>
      <c r="B19" s="31" t="str">
        <f>Tabela_NS_S_OUT[[#This Row],[FADN_REG]]&amp;Tabela_NS_S_OUT[[#This Row],[NAZWA]]</f>
        <v>AŻyto ogółem na ziarno</v>
      </c>
      <c r="C19" s="31" t="s">
        <v>157</v>
      </c>
      <c r="D19" s="31" t="s">
        <v>148</v>
      </c>
      <c r="E19" s="31" t="s">
        <v>126</v>
      </c>
      <c r="F19" s="32">
        <v>40.448700000000002</v>
      </c>
      <c r="G19" s="32">
        <v>58.421399999999998</v>
      </c>
      <c r="I19" s="141"/>
      <c r="J19" s="327" t="s">
        <v>180</v>
      </c>
      <c r="K19" s="327" t="s">
        <v>181</v>
      </c>
      <c r="L19" s="327" t="s">
        <v>148</v>
      </c>
      <c r="M19" s="327" t="s">
        <v>126</v>
      </c>
      <c r="N19" s="327"/>
      <c r="O19" s="327"/>
      <c r="P19" s="327">
        <v>0</v>
      </c>
      <c r="Q19" s="327"/>
    </row>
    <row r="20" spans="1:17" x14ac:dyDescent="0.35">
      <c r="A20" s="31" t="s">
        <v>156</v>
      </c>
      <c r="B20" s="31" t="str">
        <f>Tabela_NS_S_OUT[[#This Row],[FADN_REG]]&amp;Tabela_NS_S_OUT[[#This Row],[NAZWA]]</f>
        <v>BŻyto ogółem na ziarno</v>
      </c>
      <c r="C20" s="31" t="s">
        <v>157</v>
      </c>
      <c r="D20" s="31" t="s">
        <v>148</v>
      </c>
      <c r="E20" s="31" t="s">
        <v>127</v>
      </c>
      <c r="F20" s="32">
        <v>39.392200000000003</v>
      </c>
      <c r="G20" s="32">
        <v>58.234200000000001</v>
      </c>
      <c r="I20" s="141"/>
      <c r="J20" s="327" t="s">
        <v>182</v>
      </c>
      <c r="K20" s="327" t="s">
        <v>183</v>
      </c>
      <c r="L20" s="327" t="s">
        <v>148</v>
      </c>
      <c r="M20" s="327" t="s">
        <v>126</v>
      </c>
      <c r="N20" s="327"/>
      <c r="O20" s="327"/>
      <c r="P20" s="327">
        <v>1</v>
      </c>
      <c r="Q20" s="327"/>
    </row>
    <row r="21" spans="1:17" x14ac:dyDescent="0.35">
      <c r="A21" s="31" t="s">
        <v>156</v>
      </c>
      <c r="B21" s="31" t="str">
        <f>Tabela_NS_S_OUT[[#This Row],[FADN_REG]]&amp;Tabela_NS_S_OUT[[#This Row],[NAZWA]]</f>
        <v>CŻyto ogółem na ziarno</v>
      </c>
      <c r="C21" s="31" t="s">
        <v>157</v>
      </c>
      <c r="D21" s="31" t="s">
        <v>148</v>
      </c>
      <c r="E21" s="31" t="s">
        <v>149</v>
      </c>
      <c r="F21" s="32">
        <v>35.029299999999999</v>
      </c>
      <c r="G21" s="32">
        <v>57.648400000000002</v>
      </c>
      <c r="I21" s="141"/>
      <c r="J21" s="327" t="s">
        <v>184</v>
      </c>
      <c r="K21" s="327" t="s">
        <v>185</v>
      </c>
      <c r="L21" s="327" t="s">
        <v>148</v>
      </c>
      <c r="M21" s="327" t="s">
        <v>126</v>
      </c>
      <c r="N21" s="327"/>
      <c r="O21" s="327"/>
      <c r="P21" s="327">
        <v>0</v>
      </c>
      <c r="Q21" s="327"/>
    </row>
    <row r="22" spans="1:17" x14ac:dyDescent="0.35">
      <c r="A22" s="31" t="s">
        <v>156</v>
      </c>
      <c r="B22" s="31" t="str">
        <f>Tabela_NS_S_OUT[[#This Row],[FADN_REG]]&amp;Tabela_NS_S_OUT[[#This Row],[NAZWA]]</f>
        <v>DŻyto ogółem na ziarno</v>
      </c>
      <c r="C22" s="31" t="s">
        <v>157</v>
      </c>
      <c r="D22" s="31" t="s">
        <v>148</v>
      </c>
      <c r="E22" s="31" t="s">
        <v>128</v>
      </c>
      <c r="F22" s="32">
        <v>37.006300000000003</v>
      </c>
      <c r="G22" s="32">
        <v>58.133699999999997</v>
      </c>
      <c r="I22" s="141"/>
      <c r="J22" s="327" t="s">
        <v>186</v>
      </c>
      <c r="K22" s="327" t="s">
        <v>187</v>
      </c>
      <c r="L22" s="327" t="s">
        <v>148</v>
      </c>
      <c r="M22" s="327" t="s">
        <v>126</v>
      </c>
      <c r="N22" s="327"/>
      <c r="O22" s="327"/>
      <c r="P22" s="327">
        <v>0</v>
      </c>
      <c r="Q22" s="327"/>
    </row>
    <row r="23" spans="1:17" x14ac:dyDescent="0.35">
      <c r="A23" s="31" t="s">
        <v>158</v>
      </c>
      <c r="B23" s="31" t="str">
        <f>Tabela_NS_S_OUT[[#This Row],[FADN_REG]]&amp;Tabela_NS_S_OUT[[#This Row],[NAZWA]]</f>
        <v>AŻyto jare na ziarno</v>
      </c>
      <c r="C23" s="31" t="s">
        <v>159</v>
      </c>
      <c r="D23" s="31" t="s">
        <v>148</v>
      </c>
      <c r="E23" s="31" t="s">
        <v>126</v>
      </c>
      <c r="F23" s="32">
        <v>39.029200000000003</v>
      </c>
      <c r="G23" s="32">
        <v>57.2699</v>
      </c>
      <c r="I23" s="141"/>
      <c r="J23" s="327" t="s">
        <v>188</v>
      </c>
      <c r="K23" s="327" t="s">
        <v>189</v>
      </c>
      <c r="L23" s="327" t="s">
        <v>148</v>
      </c>
      <c r="M23" s="327" t="s">
        <v>126</v>
      </c>
      <c r="N23" s="327"/>
      <c r="O23" s="327"/>
      <c r="P23" s="327">
        <v>1</v>
      </c>
      <c r="Q23" s="327"/>
    </row>
    <row r="24" spans="1:17" x14ac:dyDescent="0.35">
      <c r="A24" s="31" t="s">
        <v>158</v>
      </c>
      <c r="B24" s="31" t="str">
        <f>Tabela_NS_S_OUT[[#This Row],[FADN_REG]]&amp;Tabela_NS_S_OUT[[#This Row],[NAZWA]]</f>
        <v>BŻyto jare na ziarno</v>
      </c>
      <c r="C24" s="31" t="s">
        <v>159</v>
      </c>
      <c r="D24" s="31" t="s">
        <v>148</v>
      </c>
      <c r="E24" s="31" t="s">
        <v>127</v>
      </c>
      <c r="F24" s="32">
        <v>38.508099999999999</v>
      </c>
      <c r="G24" s="32">
        <v>56.330599999999997</v>
      </c>
      <c r="I24" s="141"/>
      <c r="J24" s="327" t="s">
        <v>671</v>
      </c>
      <c r="K24" s="327" t="s">
        <v>185</v>
      </c>
      <c r="L24" s="327" t="s">
        <v>148</v>
      </c>
      <c r="M24" s="327" t="s">
        <v>126</v>
      </c>
      <c r="N24" s="327"/>
      <c r="O24" s="327"/>
      <c r="P24" s="327">
        <v>0</v>
      </c>
      <c r="Q24" s="327"/>
    </row>
    <row r="25" spans="1:17" x14ac:dyDescent="0.35">
      <c r="A25" s="31" t="s">
        <v>158</v>
      </c>
      <c r="B25" s="31" t="str">
        <f>Tabela_NS_S_OUT[[#This Row],[FADN_REG]]&amp;Tabela_NS_S_OUT[[#This Row],[NAZWA]]</f>
        <v>CŻyto jare na ziarno</v>
      </c>
      <c r="C25" s="31" t="s">
        <v>159</v>
      </c>
      <c r="D25" s="31" t="s">
        <v>148</v>
      </c>
      <c r="E25" s="31" t="s">
        <v>149</v>
      </c>
      <c r="F25" s="32">
        <v>36.306100000000001</v>
      </c>
      <c r="G25" s="32">
        <v>56.980200000000004</v>
      </c>
      <c r="I25" s="141"/>
      <c r="J25" s="327" t="s">
        <v>190</v>
      </c>
      <c r="K25" s="327" t="s">
        <v>191</v>
      </c>
      <c r="L25" s="327" t="s">
        <v>148</v>
      </c>
      <c r="M25" s="327" t="s">
        <v>126</v>
      </c>
      <c r="N25" s="327"/>
      <c r="O25" s="327"/>
      <c r="P25" s="327">
        <v>0</v>
      </c>
      <c r="Q25" s="327"/>
    </row>
    <row r="26" spans="1:17" x14ac:dyDescent="0.35">
      <c r="A26" s="31" t="s">
        <v>158</v>
      </c>
      <c r="B26" s="31" t="str">
        <f>Tabela_NS_S_OUT[[#This Row],[FADN_REG]]&amp;Tabela_NS_S_OUT[[#This Row],[NAZWA]]</f>
        <v>DŻyto jare na ziarno</v>
      </c>
      <c r="C26" s="31" t="s">
        <v>159</v>
      </c>
      <c r="D26" s="31" t="s">
        <v>148</v>
      </c>
      <c r="E26" s="31" t="s">
        <v>128</v>
      </c>
      <c r="F26" s="32">
        <v>42.244900000000001</v>
      </c>
      <c r="G26" s="32">
        <v>56.726599999999998</v>
      </c>
      <c r="I26" s="141"/>
      <c r="J26" s="327" t="s">
        <v>192</v>
      </c>
      <c r="K26" s="327" t="s">
        <v>193</v>
      </c>
      <c r="L26" s="327" t="s">
        <v>148</v>
      </c>
      <c r="M26" s="327" t="s">
        <v>126</v>
      </c>
      <c r="N26" s="327"/>
      <c r="O26" s="327"/>
      <c r="P26" s="327">
        <v>0</v>
      </c>
      <c r="Q26" s="327"/>
    </row>
    <row r="27" spans="1:17" x14ac:dyDescent="0.35">
      <c r="A27" s="31" t="s">
        <v>160</v>
      </c>
      <c r="B27" s="31" t="str">
        <f>Tabela_NS_S_OUT[[#This Row],[FADN_REG]]&amp;Tabela_NS_S_OUT[[#This Row],[NAZWA]]</f>
        <v>AŻyto ozime na ziarno</v>
      </c>
      <c r="C27" s="31" t="s">
        <v>161</v>
      </c>
      <c r="D27" s="31" t="s">
        <v>148</v>
      </c>
      <c r="E27" s="31" t="s">
        <v>126</v>
      </c>
      <c r="F27" s="32">
        <v>40.572200000000002</v>
      </c>
      <c r="G27" s="32">
        <v>58.505299999999998</v>
      </c>
      <c r="I27" s="141"/>
      <c r="J27" s="327" t="s">
        <v>194</v>
      </c>
      <c r="K27" s="327" t="s">
        <v>195</v>
      </c>
      <c r="L27" s="327" t="s">
        <v>148</v>
      </c>
      <c r="M27" s="327" t="s">
        <v>126</v>
      </c>
      <c r="N27" s="327"/>
      <c r="O27" s="327"/>
      <c r="P27" s="327">
        <v>0</v>
      </c>
      <c r="Q27" s="327"/>
    </row>
    <row r="28" spans="1:17" x14ac:dyDescent="0.35">
      <c r="A28" s="31" t="s">
        <v>160</v>
      </c>
      <c r="B28" s="31" t="str">
        <f>Tabela_NS_S_OUT[[#This Row],[FADN_REG]]&amp;Tabela_NS_S_OUT[[#This Row],[NAZWA]]</f>
        <v>BŻyto ozime na ziarno</v>
      </c>
      <c r="C28" s="31" t="s">
        <v>161</v>
      </c>
      <c r="D28" s="31" t="s">
        <v>148</v>
      </c>
      <c r="E28" s="31" t="s">
        <v>127</v>
      </c>
      <c r="F28" s="32">
        <v>39.4435</v>
      </c>
      <c r="G28" s="32">
        <v>58.3354</v>
      </c>
      <c r="I28" s="141"/>
      <c r="J28" s="327" t="s">
        <v>196</v>
      </c>
      <c r="K28" s="327" t="s">
        <v>197</v>
      </c>
      <c r="L28" s="327" t="s">
        <v>148</v>
      </c>
      <c r="M28" s="327" t="s">
        <v>126</v>
      </c>
      <c r="N28" s="327"/>
      <c r="O28" s="327"/>
      <c r="P28" s="327">
        <v>0</v>
      </c>
      <c r="Q28" s="327"/>
    </row>
    <row r="29" spans="1:17" x14ac:dyDescent="0.35">
      <c r="A29" s="31" t="s">
        <v>160</v>
      </c>
      <c r="B29" s="31" t="str">
        <f>Tabela_NS_S_OUT[[#This Row],[FADN_REG]]&amp;Tabela_NS_S_OUT[[#This Row],[NAZWA]]</f>
        <v>CŻyto ozime na ziarno</v>
      </c>
      <c r="C29" s="31" t="s">
        <v>161</v>
      </c>
      <c r="D29" s="31" t="s">
        <v>148</v>
      </c>
      <c r="E29" s="31" t="s">
        <v>149</v>
      </c>
      <c r="F29" s="32">
        <v>34.989899999999999</v>
      </c>
      <c r="G29" s="32">
        <v>57.6753</v>
      </c>
      <c r="I29" s="141"/>
      <c r="J29" s="327" t="s">
        <v>198</v>
      </c>
      <c r="K29" s="327" t="s">
        <v>199</v>
      </c>
      <c r="L29" s="327" t="s">
        <v>148</v>
      </c>
      <c r="M29" s="327" t="s">
        <v>126</v>
      </c>
      <c r="N29" s="327"/>
      <c r="O29" s="327"/>
      <c r="P29" s="327">
        <v>0</v>
      </c>
      <c r="Q29" s="327"/>
    </row>
    <row r="30" spans="1:17" x14ac:dyDescent="0.35">
      <c r="A30" s="31" t="s">
        <v>160</v>
      </c>
      <c r="B30" s="31" t="str">
        <f>Tabela_NS_S_OUT[[#This Row],[FADN_REG]]&amp;Tabela_NS_S_OUT[[#This Row],[NAZWA]]</f>
        <v>DŻyto ozime na ziarno</v>
      </c>
      <c r="C30" s="31" t="s">
        <v>161</v>
      </c>
      <c r="D30" s="31" t="s">
        <v>148</v>
      </c>
      <c r="E30" s="31" t="s">
        <v>128</v>
      </c>
      <c r="F30" s="32">
        <v>36.894300000000001</v>
      </c>
      <c r="G30" s="32">
        <v>58.236600000000003</v>
      </c>
      <c r="I30" s="141"/>
      <c r="J30" s="327" t="s">
        <v>200</v>
      </c>
      <c r="K30" s="327" t="s">
        <v>201</v>
      </c>
      <c r="L30" s="327" t="s">
        <v>148</v>
      </c>
      <c r="M30" s="327" t="s">
        <v>126</v>
      </c>
      <c r="N30" s="327"/>
      <c r="O30" s="327"/>
      <c r="P30" s="327">
        <v>0</v>
      </c>
      <c r="Q30" s="327"/>
    </row>
    <row r="31" spans="1:17" x14ac:dyDescent="0.35">
      <c r="A31" s="31" t="s">
        <v>162</v>
      </c>
      <c r="B31" s="31" t="str">
        <f>Tabela_NS_S_OUT[[#This Row],[FADN_REG]]&amp;Tabela_NS_S_OUT[[#This Row],[NAZWA]]</f>
        <v>AJęczmień ogółem na ziarno</v>
      </c>
      <c r="C31" s="31" t="s">
        <v>163</v>
      </c>
      <c r="D31" s="31" t="s">
        <v>148</v>
      </c>
      <c r="E31" s="31" t="s">
        <v>126</v>
      </c>
      <c r="F31" s="32">
        <v>46.420099999999998</v>
      </c>
      <c r="G31" s="32">
        <v>64.897000000000006</v>
      </c>
      <c r="I31" s="141"/>
      <c r="J31" s="327" t="s">
        <v>202</v>
      </c>
      <c r="K31" s="327" t="s">
        <v>203</v>
      </c>
      <c r="L31" s="327" t="s">
        <v>148</v>
      </c>
      <c r="M31" s="327" t="s">
        <v>126</v>
      </c>
      <c r="N31" s="327"/>
      <c r="O31" s="327"/>
      <c r="P31" s="327">
        <v>0</v>
      </c>
      <c r="Q31" s="327"/>
    </row>
    <row r="32" spans="1:17" x14ac:dyDescent="0.35">
      <c r="A32" s="31" t="s">
        <v>162</v>
      </c>
      <c r="B32" s="31" t="str">
        <f>Tabela_NS_S_OUT[[#This Row],[FADN_REG]]&amp;Tabela_NS_S_OUT[[#This Row],[NAZWA]]</f>
        <v>BJęczmień ogółem na ziarno</v>
      </c>
      <c r="C32" s="31" t="s">
        <v>163</v>
      </c>
      <c r="D32" s="31" t="s">
        <v>148</v>
      </c>
      <c r="E32" s="31" t="s">
        <v>127</v>
      </c>
      <c r="F32" s="32">
        <v>50.465400000000002</v>
      </c>
      <c r="G32" s="32">
        <v>66.247100000000003</v>
      </c>
      <c r="I32" s="141"/>
      <c r="J32" s="327" t="s">
        <v>204</v>
      </c>
      <c r="K32" s="327" t="s">
        <v>205</v>
      </c>
      <c r="L32" s="327" t="s">
        <v>148</v>
      </c>
      <c r="M32" s="327" t="s">
        <v>126</v>
      </c>
      <c r="N32" s="327"/>
      <c r="O32" s="327"/>
      <c r="P32" s="327">
        <v>1</v>
      </c>
      <c r="Q32" s="327"/>
    </row>
    <row r="33" spans="1:17" x14ac:dyDescent="0.35">
      <c r="A33" s="31" t="s">
        <v>162</v>
      </c>
      <c r="B33" s="31" t="str">
        <f>Tabela_NS_S_OUT[[#This Row],[FADN_REG]]&amp;Tabela_NS_S_OUT[[#This Row],[NAZWA]]</f>
        <v>CJęczmień ogółem na ziarno</v>
      </c>
      <c r="C33" s="31" t="s">
        <v>163</v>
      </c>
      <c r="D33" s="31" t="s">
        <v>148</v>
      </c>
      <c r="E33" s="31" t="s">
        <v>149</v>
      </c>
      <c r="F33" s="32">
        <v>44.643799999999999</v>
      </c>
      <c r="G33" s="32">
        <v>68.069400000000002</v>
      </c>
      <c r="I33" s="141"/>
      <c r="J33" s="327" t="s">
        <v>206</v>
      </c>
      <c r="K33" s="327" t="s">
        <v>207</v>
      </c>
      <c r="L33" s="327" t="s">
        <v>148</v>
      </c>
      <c r="M33" s="327" t="s">
        <v>126</v>
      </c>
      <c r="N33" s="327"/>
      <c r="O33" s="327"/>
      <c r="P33" s="327">
        <v>1</v>
      </c>
      <c r="Q33" s="327"/>
    </row>
    <row r="34" spans="1:17" x14ac:dyDescent="0.35">
      <c r="A34" s="31" t="s">
        <v>162</v>
      </c>
      <c r="B34" s="31" t="str">
        <f>Tabela_NS_S_OUT[[#This Row],[FADN_REG]]&amp;Tabela_NS_S_OUT[[#This Row],[NAZWA]]</f>
        <v>DJęczmień ogółem na ziarno</v>
      </c>
      <c r="C34" s="31" t="s">
        <v>163</v>
      </c>
      <c r="D34" s="31" t="s">
        <v>148</v>
      </c>
      <c r="E34" s="31" t="s">
        <v>128</v>
      </c>
      <c r="F34" s="32">
        <v>47.830800000000004</v>
      </c>
      <c r="G34" s="32">
        <v>66.570599999999999</v>
      </c>
      <c r="I34" s="141"/>
      <c r="J34" s="327" t="s">
        <v>208</v>
      </c>
      <c r="K34" s="327" t="s">
        <v>209</v>
      </c>
      <c r="L34" s="327" t="s">
        <v>148</v>
      </c>
      <c r="M34" s="327" t="s">
        <v>126</v>
      </c>
      <c r="N34" s="327"/>
      <c r="O34" s="327"/>
      <c r="P34" s="327">
        <v>0</v>
      </c>
      <c r="Q34" s="327"/>
    </row>
    <row r="35" spans="1:17" x14ac:dyDescent="0.35">
      <c r="A35" s="31" t="s">
        <v>164</v>
      </c>
      <c r="B35" s="31" t="str">
        <f>Tabela_NS_S_OUT[[#This Row],[FADN_REG]]&amp;Tabela_NS_S_OUT[[#This Row],[NAZWA]]</f>
        <v>AJęczmień jary na ziarno</v>
      </c>
      <c r="C35" s="31" t="s">
        <v>165</v>
      </c>
      <c r="D35" s="31" t="s">
        <v>148</v>
      </c>
      <c r="E35" s="31" t="s">
        <v>126</v>
      </c>
      <c r="F35" s="32">
        <v>41.7622</v>
      </c>
      <c r="G35" s="32">
        <v>64.8386</v>
      </c>
      <c r="I35" s="141"/>
      <c r="J35" s="327" t="s">
        <v>210</v>
      </c>
      <c r="K35" s="327" t="s">
        <v>211</v>
      </c>
      <c r="L35" s="327" t="s">
        <v>148</v>
      </c>
      <c r="M35" s="327" t="s">
        <v>126</v>
      </c>
      <c r="N35" s="327"/>
      <c r="O35" s="327"/>
      <c r="P35" s="327">
        <v>0</v>
      </c>
      <c r="Q35" s="327"/>
    </row>
    <row r="36" spans="1:17" x14ac:dyDescent="0.35">
      <c r="A36" s="31" t="s">
        <v>164</v>
      </c>
      <c r="B36" s="31" t="str">
        <f>Tabela_NS_S_OUT[[#This Row],[FADN_REG]]&amp;Tabela_NS_S_OUT[[#This Row],[NAZWA]]</f>
        <v>BJęczmień jary na ziarno</v>
      </c>
      <c r="C36" s="31" t="s">
        <v>165</v>
      </c>
      <c r="D36" s="31" t="s">
        <v>148</v>
      </c>
      <c r="E36" s="31" t="s">
        <v>127</v>
      </c>
      <c r="F36" s="32">
        <v>46.131900000000002</v>
      </c>
      <c r="G36" s="32">
        <v>66.915700000000001</v>
      </c>
      <c r="I36" s="141"/>
      <c r="J36" s="327" t="s">
        <v>212</v>
      </c>
      <c r="K36" s="327" t="s">
        <v>213</v>
      </c>
      <c r="L36" s="327" t="s">
        <v>148</v>
      </c>
      <c r="M36" s="327" t="s">
        <v>126</v>
      </c>
      <c r="N36" s="327"/>
      <c r="O36" s="327"/>
      <c r="P36" s="327">
        <v>0</v>
      </c>
      <c r="Q36" s="327"/>
    </row>
    <row r="37" spans="1:17" x14ac:dyDescent="0.35">
      <c r="A37" s="31" t="s">
        <v>164</v>
      </c>
      <c r="B37" s="31" t="str">
        <f>Tabela_NS_S_OUT[[#This Row],[FADN_REG]]&amp;Tabela_NS_S_OUT[[#This Row],[NAZWA]]</f>
        <v>CJęczmień jary na ziarno</v>
      </c>
      <c r="C37" s="31" t="s">
        <v>165</v>
      </c>
      <c r="D37" s="31" t="s">
        <v>148</v>
      </c>
      <c r="E37" s="31" t="s">
        <v>149</v>
      </c>
      <c r="F37" s="32">
        <v>42.7759</v>
      </c>
      <c r="G37" s="32">
        <v>68.128399999999999</v>
      </c>
      <c r="I37" s="141"/>
      <c r="J37" s="327" t="s">
        <v>214</v>
      </c>
      <c r="K37" s="327" t="s">
        <v>215</v>
      </c>
      <c r="L37" s="327" t="s">
        <v>148</v>
      </c>
      <c r="M37" s="327" t="s">
        <v>126</v>
      </c>
      <c r="N37" s="327"/>
      <c r="O37" s="327"/>
      <c r="P37" s="327">
        <v>0</v>
      </c>
      <c r="Q37" s="327"/>
    </row>
    <row r="38" spans="1:17" x14ac:dyDescent="0.35">
      <c r="A38" s="31" t="s">
        <v>164</v>
      </c>
      <c r="B38" s="31" t="str">
        <f>Tabela_NS_S_OUT[[#This Row],[FADN_REG]]&amp;Tabela_NS_S_OUT[[#This Row],[NAZWA]]</f>
        <v>DJęczmień jary na ziarno</v>
      </c>
      <c r="C38" s="31" t="s">
        <v>165</v>
      </c>
      <c r="D38" s="31" t="s">
        <v>148</v>
      </c>
      <c r="E38" s="31" t="s">
        <v>128</v>
      </c>
      <c r="F38" s="32">
        <v>45.095700000000001</v>
      </c>
      <c r="G38" s="32">
        <v>67.901700000000005</v>
      </c>
      <c r="I38" s="141"/>
      <c r="J38" s="327" t="s">
        <v>216</v>
      </c>
      <c r="K38" s="327" t="s">
        <v>217</v>
      </c>
      <c r="L38" s="327" t="s">
        <v>148</v>
      </c>
      <c r="M38" s="327" t="s">
        <v>126</v>
      </c>
      <c r="N38" s="327"/>
      <c r="O38" s="327"/>
      <c r="P38" s="327">
        <v>0</v>
      </c>
      <c r="Q38" s="327"/>
    </row>
    <row r="39" spans="1:17" x14ac:dyDescent="0.35">
      <c r="A39" s="31" t="s">
        <v>166</v>
      </c>
      <c r="B39" s="31" t="str">
        <f>Tabela_NS_S_OUT[[#This Row],[FADN_REG]]&amp;Tabela_NS_S_OUT[[#This Row],[NAZWA]]</f>
        <v>AJęczmień ozimy na ziarno</v>
      </c>
      <c r="C39" s="31" t="s">
        <v>167</v>
      </c>
      <c r="D39" s="31" t="s">
        <v>148</v>
      </c>
      <c r="E39" s="31" t="s">
        <v>126</v>
      </c>
      <c r="F39" s="32">
        <v>56.695999999999998</v>
      </c>
      <c r="G39" s="32">
        <v>65.071799999999996</v>
      </c>
      <c r="I39" s="141"/>
      <c r="J39" s="327" t="s">
        <v>218</v>
      </c>
      <c r="K39" s="327" t="s">
        <v>219</v>
      </c>
      <c r="L39" s="327" t="s">
        <v>148</v>
      </c>
      <c r="M39" s="327" t="s">
        <v>126</v>
      </c>
      <c r="N39" s="327"/>
      <c r="O39" s="327"/>
      <c r="P39" s="327">
        <v>1</v>
      </c>
      <c r="Q39" s="327"/>
    </row>
    <row r="40" spans="1:17" x14ac:dyDescent="0.35">
      <c r="A40" s="31" t="s">
        <v>166</v>
      </c>
      <c r="B40" s="31" t="str">
        <f>Tabela_NS_S_OUT[[#This Row],[FADN_REG]]&amp;Tabela_NS_S_OUT[[#This Row],[NAZWA]]</f>
        <v>BJęczmień ozimy na ziarno</v>
      </c>
      <c r="C40" s="31" t="s">
        <v>167</v>
      </c>
      <c r="D40" s="31" t="s">
        <v>148</v>
      </c>
      <c r="E40" s="31" t="s">
        <v>127</v>
      </c>
      <c r="F40" s="32">
        <v>57.082799999999999</v>
      </c>
      <c r="G40" s="32">
        <v>65.1922</v>
      </c>
      <c r="I40" s="141"/>
      <c r="J40" s="327" t="s">
        <v>220</v>
      </c>
      <c r="K40" s="327" t="s">
        <v>221</v>
      </c>
      <c r="L40" s="327" t="s">
        <v>148</v>
      </c>
      <c r="M40" s="327" t="s">
        <v>126</v>
      </c>
      <c r="N40" s="327"/>
      <c r="O40" s="327"/>
      <c r="P40" s="327">
        <v>1</v>
      </c>
      <c r="Q40" s="327"/>
    </row>
    <row r="41" spans="1:17" x14ac:dyDescent="0.35">
      <c r="A41" s="31" t="s">
        <v>166</v>
      </c>
      <c r="B41" s="31" t="str">
        <f>Tabela_NS_S_OUT[[#This Row],[FADN_REG]]&amp;Tabela_NS_S_OUT[[#This Row],[NAZWA]]</f>
        <v>CJęczmień ozimy na ziarno</v>
      </c>
      <c r="C41" s="31" t="s">
        <v>167</v>
      </c>
      <c r="D41" s="31" t="s">
        <v>148</v>
      </c>
      <c r="E41" s="31" t="s">
        <v>149</v>
      </c>
      <c r="F41" s="32">
        <v>52.254100000000001</v>
      </c>
      <c r="G41" s="32">
        <v>67.995000000000005</v>
      </c>
      <c r="I41" s="141"/>
      <c r="J41" s="327" t="s">
        <v>222</v>
      </c>
      <c r="K41" s="327" t="s">
        <v>223</v>
      </c>
      <c r="L41" s="327" t="s">
        <v>148</v>
      </c>
      <c r="M41" s="327" t="s">
        <v>126</v>
      </c>
      <c r="N41" s="327"/>
      <c r="O41" s="327"/>
      <c r="P41" s="327">
        <v>1</v>
      </c>
      <c r="Q41" s="327"/>
    </row>
    <row r="42" spans="1:17" x14ac:dyDescent="0.35">
      <c r="A42" s="31" t="s">
        <v>166</v>
      </c>
      <c r="B42" s="31" t="str">
        <f>Tabela_NS_S_OUT[[#This Row],[FADN_REG]]&amp;Tabela_NS_S_OUT[[#This Row],[NAZWA]]</f>
        <v>DJęczmień ozimy na ziarno</v>
      </c>
      <c r="C42" s="31" t="s">
        <v>167</v>
      </c>
      <c r="D42" s="31" t="s">
        <v>148</v>
      </c>
      <c r="E42" s="31" t="s">
        <v>128</v>
      </c>
      <c r="F42" s="32">
        <v>55.401800000000001</v>
      </c>
      <c r="G42" s="32">
        <v>61.763599999999997</v>
      </c>
      <c r="I42" s="141"/>
      <c r="J42" s="327" t="s">
        <v>224</v>
      </c>
      <c r="K42" s="327" t="s">
        <v>225</v>
      </c>
      <c r="L42" s="327" t="s">
        <v>148</v>
      </c>
      <c r="M42" s="327" t="s">
        <v>126</v>
      </c>
      <c r="N42" s="327"/>
      <c r="O42" s="327"/>
      <c r="P42" s="327">
        <v>0</v>
      </c>
      <c r="Q42" s="327"/>
    </row>
    <row r="43" spans="1:17" x14ac:dyDescent="0.35">
      <c r="A43" s="31" t="s">
        <v>168</v>
      </c>
      <c r="B43" s="31" t="str">
        <f>Tabela_NS_S_OUT[[#This Row],[FADN_REG]]&amp;Tabela_NS_S_OUT[[#This Row],[NAZWA]]</f>
        <v>AOwies na ziarno</v>
      </c>
      <c r="C43" s="31" t="s">
        <v>169</v>
      </c>
      <c r="D43" s="31" t="s">
        <v>148</v>
      </c>
      <c r="E43" s="31" t="s">
        <v>126</v>
      </c>
      <c r="F43" s="32">
        <v>33.471200000000003</v>
      </c>
      <c r="G43" s="32">
        <v>58.154600000000002</v>
      </c>
      <c r="I43" s="141"/>
      <c r="J43" s="327" t="s">
        <v>226</v>
      </c>
      <c r="K43" s="327" t="s">
        <v>227</v>
      </c>
      <c r="L43" s="327" t="s">
        <v>148</v>
      </c>
      <c r="M43" s="327" t="s">
        <v>126</v>
      </c>
      <c r="N43" s="327"/>
      <c r="O43" s="327"/>
      <c r="P43" s="327">
        <v>0</v>
      </c>
      <c r="Q43" s="327"/>
    </row>
    <row r="44" spans="1:17" x14ac:dyDescent="0.35">
      <c r="A44" s="31" t="s">
        <v>168</v>
      </c>
      <c r="B44" s="31" t="str">
        <f>Tabela_NS_S_OUT[[#This Row],[FADN_REG]]&amp;Tabela_NS_S_OUT[[#This Row],[NAZWA]]</f>
        <v>BOwies na ziarno</v>
      </c>
      <c r="C44" s="31" t="s">
        <v>169</v>
      </c>
      <c r="D44" s="31" t="s">
        <v>148</v>
      </c>
      <c r="E44" s="31" t="s">
        <v>127</v>
      </c>
      <c r="F44" s="32">
        <v>34.842199999999998</v>
      </c>
      <c r="G44" s="32">
        <v>58.437899999999999</v>
      </c>
      <c r="I44" s="141"/>
      <c r="J44" s="327" t="s">
        <v>228</v>
      </c>
      <c r="K44" s="327" t="s">
        <v>229</v>
      </c>
      <c r="L44" s="327" t="s">
        <v>148</v>
      </c>
      <c r="M44" s="327" t="s">
        <v>126</v>
      </c>
      <c r="N44" s="327"/>
      <c r="O44" s="327"/>
      <c r="P44" s="327">
        <v>0</v>
      </c>
      <c r="Q44" s="327"/>
    </row>
    <row r="45" spans="1:17" x14ac:dyDescent="0.35">
      <c r="A45" s="31" t="s">
        <v>168</v>
      </c>
      <c r="B45" s="31" t="str">
        <f>Tabela_NS_S_OUT[[#This Row],[FADN_REG]]&amp;Tabela_NS_S_OUT[[#This Row],[NAZWA]]</f>
        <v>COwies na ziarno</v>
      </c>
      <c r="C45" s="31" t="s">
        <v>169</v>
      </c>
      <c r="D45" s="31" t="s">
        <v>148</v>
      </c>
      <c r="E45" s="31" t="s">
        <v>149</v>
      </c>
      <c r="F45" s="32">
        <v>33.463299999999997</v>
      </c>
      <c r="G45" s="32">
        <v>59.1233</v>
      </c>
      <c r="I45" s="141"/>
      <c r="J45" s="327" t="s">
        <v>230</v>
      </c>
      <c r="K45" s="327" t="s">
        <v>231</v>
      </c>
      <c r="L45" s="327" t="s">
        <v>148</v>
      </c>
      <c r="M45" s="327" t="s">
        <v>126</v>
      </c>
      <c r="N45" s="327"/>
      <c r="O45" s="327"/>
      <c r="P45" s="327">
        <v>0</v>
      </c>
      <c r="Q45" s="327"/>
    </row>
    <row r="46" spans="1:17" x14ac:dyDescent="0.35">
      <c r="A46" s="31" t="s">
        <v>168</v>
      </c>
      <c r="B46" s="31" t="str">
        <f>Tabela_NS_S_OUT[[#This Row],[FADN_REG]]&amp;Tabela_NS_S_OUT[[#This Row],[NAZWA]]</f>
        <v>DOwies na ziarno</v>
      </c>
      <c r="C46" s="31" t="s">
        <v>169</v>
      </c>
      <c r="D46" s="31" t="s">
        <v>148</v>
      </c>
      <c r="E46" s="31" t="s">
        <v>128</v>
      </c>
      <c r="F46" s="32">
        <v>35.612499999999997</v>
      </c>
      <c r="G46" s="32">
        <v>59.086399999999998</v>
      </c>
      <c r="I46" s="141"/>
      <c r="J46" s="327" t="s">
        <v>232</v>
      </c>
      <c r="K46" s="327" t="s">
        <v>233</v>
      </c>
      <c r="L46" s="327" t="s">
        <v>148</v>
      </c>
      <c r="M46" s="327" t="s">
        <v>126</v>
      </c>
      <c r="N46" s="327"/>
      <c r="O46" s="327"/>
      <c r="P46" s="327">
        <v>0</v>
      </c>
      <c r="Q46" s="327"/>
    </row>
    <row r="47" spans="1:17" x14ac:dyDescent="0.35">
      <c r="A47" s="31" t="s">
        <v>170</v>
      </c>
      <c r="B47" s="31" t="str">
        <f>Tabela_NS_S_OUT[[#This Row],[FADN_REG]]&amp;Tabela_NS_S_OUT[[#This Row],[NAZWA]]</f>
        <v>APszenżyto ogółem na ziarno</v>
      </c>
      <c r="C47" s="31" t="s">
        <v>171</v>
      </c>
      <c r="D47" s="31" t="s">
        <v>148</v>
      </c>
      <c r="E47" s="31" t="s">
        <v>126</v>
      </c>
      <c r="F47" s="32">
        <v>48.668100000000003</v>
      </c>
      <c r="G47" s="32">
        <v>65.446799999999996</v>
      </c>
      <c r="I47" s="141"/>
      <c r="J47" s="327" t="s">
        <v>234</v>
      </c>
      <c r="K47" s="327" t="s">
        <v>235</v>
      </c>
      <c r="L47" s="327" t="s">
        <v>148</v>
      </c>
      <c r="M47" s="327" t="s">
        <v>126</v>
      </c>
      <c r="N47" s="327"/>
      <c r="O47" s="327"/>
      <c r="P47" s="327">
        <v>0</v>
      </c>
      <c r="Q47" s="327"/>
    </row>
    <row r="48" spans="1:17" x14ac:dyDescent="0.35">
      <c r="A48" s="31" t="s">
        <v>170</v>
      </c>
      <c r="B48" s="31" t="str">
        <f>Tabela_NS_S_OUT[[#This Row],[FADN_REG]]&amp;Tabela_NS_S_OUT[[#This Row],[NAZWA]]</f>
        <v>BPszenżyto ogółem na ziarno</v>
      </c>
      <c r="C48" s="31" t="s">
        <v>171</v>
      </c>
      <c r="D48" s="31" t="s">
        <v>148</v>
      </c>
      <c r="E48" s="31" t="s">
        <v>127</v>
      </c>
      <c r="F48" s="32">
        <v>51.014400000000002</v>
      </c>
      <c r="G48" s="32">
        <v>66.239199999999997</v>
      </c>
      <c r="I48" s="141"/>
      <c r="J48" s="327" t="s">
        <v>236</v>
      </c>
      <c r="K48" s="327" t="s">
        <v>237</v>
      </c>
      <c r="L48" s="327" t="s">
        <v>148</v>
      </c>
      <c r="M48" s="327" t="s">
        <v>126</v>
      </c>
      <c r="N48" s="327"/>
      <c r="O48" s="327"/>
      <c r="P48" s="327">
        <v>0</v>
      </c>
      <c r="Q48" s="327"/>
    </row>
    <row r="49" spans="1:17" x14ac:dyDescent="0.35">
      <c r="A49" s="31" t="s">
        <v>170</v>
      </c>
      <c r="B49" s="31" t="str">
        <f>Tabela_NS_S_OUT[[#This Row],[FADN_REG]]&amp;Tabela_NS_S_OUT[[#This Row],[NAZWA]]</f>
        <v>CPszenżyto ogółem na ziarno</v>
      </c>
      <c r="C49" s="31" t="s">
        <v>171</v>
      </c>
      <c r="D49" s="31" t="s">
        <v>148</v>
      </c>
      <c r="E49" s="31" t="s">
        <v>149</v>
      </c>
      <c r="F49" s="32">
        <v>44.563800000000001</v>
      </c>
      <c r="G49" s="32">
        <v>65.463399999999993</v>
      </c>
      <c r="I49" s="141"/>
      <c r="J49" s="327" t="s">
        <v>238</v>
      </c>
      <c r="K49" s="327" t="s">
        <v>462</v>
      </c>
      <c r="L49" s="327" t="s">
        <v>148</v>
      </c>
      <c r="M49" s="327" t="s">
        <v>126</v>
      </c>
      <c r="N49" s="327"/>
      <c r="O49" s="327"/>
      <c r="P49" s="327">
        <v>0</v>
      </c>
      <c r="Q49" s="327"/>
    </row>
    <row r="50" spans="1:17" x14ac:dyDescent="0.35">
      <c r="A50" s="31" t="s">
        <v>170</v>
      </c>
      <c r="B50" s="31" t="str">
        <f>Tabela_NS_S_OUT[[#This Row],[FADN_REG]]&amp;Tabela_NS_S_OUT[[#This Row],[NAZWA]]</f>
        <v>DPszenżyto ogółem na ziarno</v>
      </c>
      <c r="C50" s="31" t="s">
        <v>171</v>
      </c>
      <c r="D50" s="31" t="s">
        <v>148</v>
      </c>
      <c r="E50" s="31" t="s">
        <v>128</v>
      </c>
      <c r="F50" s="32">
        <v>45.602200000000003</v>
      </c>
      <c r="G50" s="32">
        <v>65.339799999999997</v>
      </c>
      <c r="I50" s="141"/>
      <c r="J50" s="327" t="s">
        <v>239</v>
      </c>
      <c r="K50" s="327" t="s">
        <v>240</v>
      </c>
      <c r="L50" s="327" t="s">
        <v>148</v>
      </c>
      <c r="M50" s="327" t="s">
        <v>126</v>
      </c>
      <c r="N50" s="327"/>
      <c r="O50" s="327"/>
      <c r="P50" s="327">
        <v>0</v>
      </c>
      <c r="Q50" s="327"/>
    </row>
    <row r="51" spans="1:17" x14ac:dyDescent="0.35">
      <c r="A51" s="31" t="s">
        <v>172</v>
      </c>
      <c r="B51" s="31" t="str">
        <f>Tabela_NS_S_OUT[[#This Row],[FADN_REG]]&amp;Tabela_NS_S_OUT[[#This Row],[NAZWA]]</f>
        <v>APszenżyto jare na ziarno</v>
      </c>
      <c r="C51" s="31" t="s">
        <v>173</v>
      </c>
      <c r="D51" s="31" t="s">
        <v>148</v>
      </c>
      <c r="E51" s="31" t="s">
        <v>126</v>
      </c>
      <c r="F51" s="32">
        <v>42.944299999999998</v>
      </c>
      <c r="G51" s="32">
        <v>63.706800000000001</v>
      </c>
      <c r="I51" s="141"/>
      <c r="J51" s="327" t="s">
        <v>241</v>
      </c>
      <c r="K51" s="327" t="s">
        <v>242</v>
      </c>
      <c r="L51" s="327" t="s">
        <v>148</v>
      </c>
      <c r="M51" s="327" t="s">
        <v>126</v>
      </c>
      <c r="N51" s="327"/>
      <c r="O51" s="327"/>
      <c r="P51" s="327">
        <v>0</v>
      </c>
      <c r="Q51" s="327"/>
    </row>
    <row r="52" spans="1:17" x14ac:dyDescent="0.35">
      <c r="A52" s="31" t="s">
        <v>172</v>
      </c>
      <c r="B52" s="31" t="str">
        <f>Tabela_NS_S_OUT[[#This Row],[FADN_REG]]&amp;Tabela_NS_S_OUT[[#This Row],[NAZWA]]</f>
        <v>BPszenżyto jare na ziarno</v>
      </c>
      <c r="C52" s="31" t="s">
        <v>173</v>
      </c>
      <c r="D52" s="31" t="s">
        <v>148</v>
      </c>
      <c r="E52" s="31" t="s">
        <v>127</v>
      </c>
      <c r="F52" s="32">
        <v>44.930399999999999</v>
      </c>
      <c r="G52" s="32">
        <v>66.567800000000005</v>
      </c>
      <c r="I52" s="141"/>
      <c r="J52" s="327" t="s">
        <v>243</v>
      </c>
      <c r="K52" s="327" t="s">
        <v>244</v>
      </c>
      <c r="L52" s="327" t="s">
        <v>148</v>
      </c>
      <c r="M52" s="327" t="s">
        <v>126</v>
      </c>
      <c r="N52" s="327"/>
      <c r="O52" s="327"/>
      <c r="P52" s="327">
        <v>0</v>
      </c>
      <c r="Q52" s="327"/>
    </row>
    <row r="53" spans="1:17" x14ac:dyDescent="0.35">
      <c r="A53" s="31" t="s">
        <v>172</v>
      </c>
      <c r="B53" s="31" t="str">
        <f>Tabela_NS_S_OUT[[#This Row],[FADN_REG]]&amp;Tabela_NS_S_OUT[[#This Row],[NAZWA]]</f>
        <v>CPszenżyto jare na ziarno</v>
      </c>
      <c r="C53" s="31" t="s">
        <v>173</v>
      </c>
      <c r="D53" s="31" t="s">
        <v>148</v>
      </c>
      <c r="E53" s="31" t="s">
        <v>149</v>
      </c>
      <c r="F53" s="32">
        <v>41.166699999999999</v>
      </c>
      <c r="G53" s="32">
        <v>64.679199999999994</v>
      </c>
      <c r="I53" s="141"/>
      <c r="J53" s="327" t="s">
        <v>245</v>
      </c>
      <c r="K53" s="327" t="s">
        <v>463</v>
      </c>
      <c r="L53" s="327" t="s">
        <v>148</v>
      </c>
      <c r="M53" s="327" t="s">
        <v>126</v>
      </c>
      <c r="N53" s="327"/>
      <c r="O53" s="327"/>
      <c r="P53" s="327">
        <v>0</v>
      </c>
      <c r="Q53" s="327"/>
    </row>
    <row r="54" spans="1:17" x14ac:dyDescent="0.35">
      <c r="A54" s="31" t="s">
        <v>172</v>
      </c>
      <c r="B54" s="31" t="str">
        <f>Tabela_NS_S_OUT[[#This Row],[FADN_REG]]&amp;Tabela_NS_S_OUT[[#This Row],[NAZWA]]</f>
        <v>DPszenżyto jare na ziarno</v>
      </c>
      <c r="C54" s="31" t="s">
        <v>173</v>
      </c>
      <c r="D54" s="31" t="s">
        <v>148</v>
      </c>
      <c r="E54" s="31" t="s">
        <v>128</v>
      </c>
      <c r="F54" s="32">
        <v>40.885100000000001</v>
      </c>
      <c r="G54" s="32">
        <v>63.251899999999999</v>
      </c>
      <c r="I54" s="141"/>
      <c r="J54" s="327" t="s">
        <v>708</v>
      </c>
      <c r="K54" s="327" t="s">
        <v>703</v>
      </c>
      <c r="L54" s="327" t="s">
        <v>148</v>
      </c>
      <c r="M54" s="327" t="s">
        <v>126</v>
      </c>
      <c r="N54" s="327"/>
      <c r="O54" s="327"/>
      <c r="P54" s="327">
        <v>0</v>
      </c>
      <c r="Q54" s="327"/>
    </row>
    <row r="55" spans="1:17" x14ac:dyDescent="0.35">
      <c r="A55" s="31" t="s">
        <v>174</v>
      </c>
      <c r="B55" s="31" t="str">
        <f>Tabela_NS_S_OUT[[#This Row],[FADN_REG]]&amp;Tabela_NS_S_OUT[[#This Row],[NAZWA]]</f>
        <v>APszenżyto ozime na ziarno</v>
      </c>
      <c r="C55" s="31" t="s">
        <v>175</v>
      </c>
      <c r="D55" s="31" t="s">
        <v>148</v>
      </c>
      <c r="E55" s="31" t="s">
        <v>126</v>
      </c>
      <c r="F55" s="32">
        <v>50.041200000000003</v>
      </c>
      <c r="G55" s="32">
        <v>65.736000000000004</v>
      </c>
      <c r="I55" s="141"/>
      <c r="J55" s="327" t="s">
        <v>246</v>
      </c>
      <c r="K55" s="327" t="s">
        <v>247</v>
      </c>
      <c r="L55" s="327" t="s">
        <v>148</v>
      </c>
      <c r="M55" s="327" t="s">
        <v>126</v>
      </c>
      <c r="N55" s="327"/>
      <c r="O55" s="327"/>
      <c r="P55" s="327">
        <v>0</v>
      </c>
      <c r="Q55" s="327"/>
    </row>
    <row r="56" spans="1:17" x14ac:dyDescent="0.35">
      <c r="A56" s="31" t="s">
        <v>174</v>
      </c>
      <c r="B56" s="31" t="str">
        <f>Tabela_NS_S_OUT[[#This Row],[FADN_REG]]&amp;Tabela_NS_S_OUT[[#This Row],[NAZWA]]</f>
        <v>BPszenżyto ozime na ziarno</v>
      </c>
      <c r="C56" s="31" t="s">
        <v>175</v>
      </c>
      <c r="D56" s="31" t="s">
        <v>148</v>
      </c>
      <c r="E56" s="31" t="s">
        <v>127</v>
      </c>
      <c r="F56" s="32">
        <v>51.508899999999997</v>
      </c>
      <c r="G56" s="32">
        <v>66.217100000000002</v>
      </c>
      <c r="I56" s="141"/>
      <c r="J56" s="327" t="s">
        <v>248</v>
      </c>
      <c r="K56" s="327" t="s">
        <v>249</v>
      </c>
      <c r="L56" s="327" t="s">
        <v>148</v>
      </c>
      <c r="M56" s="327" t="s">
        <v>126</v>
      </c>
      <c r="N56" s="327"/>
      <c r="O56" s="327"/>
      <c r="P56" s="327">
        <v>0</v>
      </c>
      <c r="Q56" s="327"/>
    </row>
    <row r="57" spans="1:17" x14ac:dyDescent="0.35">
      <c r="A57" s="31" t="s">
        <v>174</v>
      </c>
      <c r="B57" s="31" t="str">
        <f>Tabela_NS_S_OUT[[#This Row],[FADN_REG]]&amp;Tabela_NS_S_OUT[[#This Row],[NAZWA]]</f>
        <v>CPszenżyto ozime na ziarno</v>
      </c>
      <c r="C57" s="31" t="s">
        <v>175</v>
      </c>
      <c r="D57" s="31" t="s">
        <v>148</v>
      </c>
      <c r="E57" s="31" t="s">
        <v>149</v>
      </c>
      <c r="F57" s="32">
        <v>44.919199999999996</v>
      </c>
      <c r="G57" s="32">
        <v>65.562700000000007</v>
      </c>
      <c r="I57" s="141"/>
      <c r="J57" s="327" t="s">
        <v>250</v>
      </c>
      <c r="K57" s="327" t="s">
        <v>251</v>
      </c>
      <c r="L57" s="327" t="s">
        <v>148</v>
      </c>
      <c r="M57" s="327" t="s">
        <v>126</v>
      </c>
      <c r="N57" s="327"/>
      <c r="O57" s="327"/>
      <c r="P57" s="327">
        <v>0</v>
      </c>
      <c r="Q57" s="327"/>
    </row>
    <row r="58" spans="1:17" x14ac:dyDescent="0.35">
      <c r="A58" s="31" t="s">
        <v>174</v>
      </c>
      <c r="B58" s="31" t="str">
        <f>Tabela_NS_S_OUT[[#This Row],[FADN_REG]]&amp;Tabela_NS_S_OUT[[#This Row],[NAZWA]]</f>
        <v>DPszenżyto ozime na ziarno</v>
      </c>
      <c r="C58" s="31" t="s">
        <v>175</v>
      </c>
      <c r="D58" s="31" t="s">
        <v>148</v>
      </c>
      <c r="E58" s="31" t="s">
        <v>128</v>
      </c>
      <c r="F58" s="32">
        <v>46.091999999999999</v>
      </c>
      <c r="G58" s="32">
        <v>65.503600000000006</v>
      </c>
      <c r="I58" s="141"/>
      <c r="J58" s="327" t="s">
        <v>252</v>
      </c>
      <c r="K58" s="327" t="s">
        <v>253</v>
      </c>
      <c r="L58" s="327" t="s">
        <v>148</v>
      </c>
      <c r="M58" s="327" t="s">
        <v>126</v>
      </c>
      <c r="N58" s="327"/>
      <c r="O58" s="327"/>
      <c r="P58" s="327">
        <v>0</v>
      </c>
      <c r="Q58" s="327"/>
    </row>
    <row r="59" spans="1:17" x14ac:dyDescent="0.35">
      <c r="A59" s="31" t="s">
        <v>176</v>
      </c>
      <c r="B59" s="31" t="str">
        <f>Tabela_NS_S_OUT[[#This Row],[FADN_REG]]&amp;Tabela_NS_S_OUT[[#This Row],[NAZWA]]</f>
        <v>AMieszanki zbożowe na ziarno</v>
      </c>
      <c r="C59" s="31" t="s">
        <v>177</v>
      </c>
      <c r="D59" s="31" t="s">
        <v>148</v>
      </c>
      <c r="E59" s="31" t="s">
        <v>126</v>
      </c>
      <c r="F59" s="32">
        <v>36.974899999999998</v>
      </c>
      <c r="G59" s="32">
        <v>60.342199999999998</v>
      </c>
      <c r="I59" s="141"/>
      <c r="J59" s="327" t="s">
        <v>254</v>
      </c>
      <c r="K59" s="327" t="s">
        <v>464</v>
      </c>
      <c r="L59" s="327" t="s">
        <v>148</v>
      </c>
      <c r="M59" s="327" t="s">
        <v>126</v>
      </c>
      <c r="N59" s="327"/>
      <c r="O59" s="327"/>
      <c r="P59" s="327">
        <v>0</v>
      </c>
      <c r="Q59" s="327"/>
    </row>
    <row r="60" spans="1:17" x14ac:dyDescent="0.35">
      <c r="A60" s="31" t="s">
        <v>176</v>
      </c>
      <c r="B60" s="31" t="str">
        <f>Tabela_NS_S_OUT[[#This Row],[FADN_REG]]&amp;Tabela_NS_S_OUT[[#This Row],[NAZWA]]</f>
        <v>BMieszanki zbożowe na ziarno</v>
      </c>
      <c r="C60" s="31" t="s">
        <v>177</v>
      </c>
      <c r="D60" s="31" t="s">
        <v>148</v>
      </c>
      <c r="E60" s="31" t="s">
        <v>127</v>
      </c>
      <c r="F60" s="32">
        <v>39.107999999999997</v>
      </c>
      <c r="G60" s="32">
        <v>61.016399999999997</v>
      </c>
      <c r="I60" s="141"/>
      <c r="J60" s="327" t="s">
        <v>255</v>
      </c>
      <c r="K60" s="327" t="s">
        <v>256</v>
      </c>
      <c r="L60" s="327" t="s">
        <v>148</v>
      </c>
      <c r="M60" s="327" t="s">
        <v>126</v>
      </c>
      <c r="N60" s="327"/>
      <c r="O60" s="327"/>
      <c r="P60" s="327">
        <v>0</v>
      </c>
      <c r="Q60" s="327"/>
    </row>
    <row r="61" spans="1:17" x14ac:dyDescent="0.35">
      <c r="A61" s="31" t="s">
        <v>176</v>
      </c>
      <c r="B61" s="31" t="str">
        <f>Tabela_NS_S_OUT[[#This Row],[FADN_REG]]&amp;Tabela_NS_S_OUT[[#This Row],[NAZWA]]</f>
        <v>CMieszanki zbożowe na ziarno</v>
      </c>
      <c r="C61" s="31" t="s">
        <v>177</v>
      </c>
      <c r="D61" s="31" t="s">
        <v>148</v>
      </c>
      <c r="E61" s="31" t="s">
        <v>149</v>
      </c>
      <c r="F61" s="32">
        <v>37.157400000000003</v>
      </c>
      <c r="G61" s="32">
        <v>62.386400000000002</v>
      </c>
      <c r="I61" s="141"/>
      <c r="J61" s="327" t="s">
        <v>257</v>
      </c>
      <c r="K61" s="327" t="s">
        <v>258</v>
      </c>
      <c r="L61" s="327" t="s">
        <v>148</v>
      </c>
      <c r="M61" s="327" t="s">
        <v>126</v>
      </c>
      <c r="N61" s="327"/>
      <c r="O61" s="327"/>
      <c r="P61" s="327">
        <v>0</v>
      </c>
      <c r="Q61" s="327"/>
    </row>
    <row r="62" spans="1:17" x14ac:dyDescent="0.35">
      <c r="A62" s="31" t="s">
        <v>176</v>
      </c>
      <c r="B62" s="31" t="str">
        <f>Tabela_NS_S_OUT[[#This Row],[FADN_REG]]&amp;Tabela_NS_S_OUT[[#This Row],[NAZWA]]</f>
        <v>DMieszanki zbożowe na ziarno</v>
      </c>
      <c r="C62" s="31" t="s">
        <v>177</v>
      </c>
      <c r="D62" s="31" t="s">
        <v>148</v>
      </c>
      <c r="E62" s="31" t="s">
        <v>128</v>
      </c>
      <c r="F62" s="32">
        <v>39.689700000000002</v>
      </c>
      <c r="G62" s="32">
        <v>64.676699999999997</v>
      </c>
      <c r="I62" s="141"/>
      <c r="J62" s="327" t="s">
        <v>259</v>
      </c>
      <c r="K62" s="327" t="s">
        <v>260</v>
      </c>
      <c r="L62" s="327" t="s">
        <v>148</v>
      </c>
      <c r="M62" s="327" t="s">
        <v>126</v>
      </c>
      <c r="N62" s="327"/>
      <c r="O62" s="327"/>
      <c r="P62" s="327">
        <v>0</v>
      </c>
      <c r="Q62" s="327"/>
    </row>
    <row r="63" spans="1:17" x14ac:dyDescent="0.35">
      <c r="A63" s="31" t="s">
        <v>178</v>
      </c>
      <c r="B63" s="31" t="str">
        <f>Tabela_NS_S_OUT[[#This Row],[FADN_REG]]&amp;Tabela_NS_S_OUT[[#This Row],[NAZWA]]</f>
        <v>AMieszanki zbożowe jare na ziarno</v>
      </c>
      <c r="C63" s="31" t="s">
        <v>179</v>
      </c>
      <c r="D63" s="31" t="s">
        <v>148</v>
      </c>
      <c r="E63" s="31" t="s">
        <v>126</v>
      </c>
      <c r="F63" s="32">
        <v>36.776600000000002</v>
      </c>
      <c r="G63" s="32">
        <v>60.599499999999999</v>
      </c>
      <c r="I63" s="141"/>
      <c r="J63" s="327" t="s">
        <v>261</v>
      </c>
      <c r="K63" s="327" t="s">
        <v>262</v>
      </c>
      <c r="L63" s="327" t="s">
        <v>148</v>
      </c>
      <c r="M63" s="327" t="s">
        <v>126</v>
      </c>
      <c r="N63" s="327"/>
      <c r="O63" s="327"/>
      <c r="P63" s="327">
        <v>0</v>
      </c>
      <c r="Q63" s="327"/>
    </row>
    <row r="64" spans="1:17" x14ac:dyDescent="0.35">
      <c r="A64" s="31" t="s">
        <v>178</v>
      </c>
      <c r="B64" s="31" t="str">
        <f>Tabela_NS_S_OUT[[#This Row],[FADN_REG]]&amp;Tabela_NS_S_OUT[[#This Row],[NAZWA]]</f>
        <v>BMieszanki zbożowe jare na ziarno</v>
      </c>
      <c r="C64" s="31" t="s">
        <v>179</v>
      </c>
      <c r="D64" s="31" t="s">
        <v>148</v>
      </c>
      <c r="E64" s="31" t="s">
        <v>127</v>
      </c>
      <c r="F64" s="32">
        <v>38.713099999999997</v>
      </c>
      <c r="G64" s="32">
        <v>61.21</v>
      </c>
      <c r="I64" s="141"/>
      <c r="J64" s="327" t="s">
        <v>264</v>
      </c>
      <c r="K64" s="327" t="s">
        <v>265</v>
      </c>
      <c r="L64" s="327" t="s">
        <v>148</v>
      </c>
      <c r="M64" s="327" t="s">
        <v>126</v>
      </c>
      <c r="N64" s="327"/>
      <c r="O64" s="327"/>
      <c r="P64" s="327">
        <v>0</v>
      </c>
      <c r="Q64" s="327"/>
    </row>
    <row r="65" spans="1:17" x14ac:dyDescent="0.35">
      <c r="A65" s="31" t="s">
        <v>178</v>
      </c>
      <c r="B65" s="31" t="str">
        <f>Tabela_NS_S_OUT[[#This Row],[FADN_REG]]&amp;Tabela_NS_S_OUT[[#This Row],[NAZWA]]</f>
        <v>CMieszanki zbożowe jare na ziarno</v>
      </c>
      <c r="C65" s="31" t="s">
        <v>179</v>
      </c>
      <c r="D65" s="31" t="s">
        <v>148</v>
      </c>
      <c r="E65" s="31" t="s">
        <v>149</v>
      </c>
      <c r="F65" s="32">
        <v>37.118299999999998</v>
      </c>
      <c r="G65" s="32">
        <v>62.388199999999998</v>
      </c>
      <c r="I65" s="141"/>
      <c r="J65" s="327" t="s">
        <v>266</v>
      </c>
      <c r="K65" s="327" t="s">
        <v>267</v>
      </c>
      <c r="L65" s="327" t="s">
        <v>148</v>
      </c>
      <c r="M65" s="327" t="s">
        <v>126</v>
      </c>
      <c r="N65" s="327"/>
      <c r="O65" s="327"/>
      <c r="P65" s="327">
        <v>1</v>
      </c>
      <c r="Q65" s="327"/>
    </row>
    <row r="66" spans="1:17" x14ac:dyDescent="0.35">
      <c r="A66" s="31" t="s">
        <v>178</v>
      </c>
      <c r="B66" s="31" t="str">
        <f>Tabela_NS_S_OUT[[#This Row],[FADN_REG]]&amp;Tabela_NS_S_OUT[[#This Row],[NAZWA]]</f>
        <v>DMieszanki zbożowe jare na ziarno</v>
      </c>
      <c r="C66" s="31" t="s">
        <v>179</v>
      </c>
      <c r="D66" s="31" t="s">
        <v>148</v>
      </c>
      <c r="E66" s="31" t="s">
        <v>128</v>
      </c>
      <c r="F66" s="32">
        <v>39.7224</v>
      </c>
      <c r="G66" s="32">
        <v>64.594999999999999</v>
      </c>
      <c r="I66" s="141"/>
      <c r="J66" s="327" t="s">
        <v>268</v>
      </c>
      <c r="K66" s="327" t="s">
        <v>269</v>
      </c>
      <c r="L66" s="327" t="s">
        <v>148</v>
      </c>
      <c r="M66" s="327" t="s">
        <v>126</v>
      </c>
      <c r="N66" s="327"/>
      <c r="O66" s="327"/>
      <c r="P66" s="327">
        <v>1</v>
      </c>
      <c r="Q66" s="327"/>
    </row>
    <row r="67" spans="1:17" x14ac:dyDescent="0.35">
      <c r="A67" s="31" t="s">
        <v>180</v>
      </c>
      <c r="B67" s="31" t="str">
        <f>Tabela_NS_S_OUT[[#This Row],[FADN_REG]]&amp;Tabela_NS_S_OUT[[#This Row],[NAZWA]]</f>
        <v>AMieszanki zbożowe ozime na ziarno</v>
      </c>
      <c r="C67" s="31" t="s">
        <v>181</v>
      </c>
      <c r="D67" s="31" t="s">
        <v>148</v>
      </c>
      <c r="E67" s="31" t="s">
        <v>126</v>
      </c>
      <c r="F67" s="32">
        <v>48.0154</v>
      </c>
      <c r="G67" s="32">
        <v>59.645699999999998</v>
      </c>
      <c r="I67" s="141"/>
      <c r="J67" s="327" t="s">
        <v>270</v>
      </c>
      <c r="K67" s="327" t="s">
        <v>271</v>
      </c>
      <c r="L67" s="327" t="s">
        <v>148</v>
      </c>
      <c r="M67" s="327" t="s">
        <v>126</v>
      </c>
      <c r="N67" s="327"/>
      <c r="O67" s="327"/>
      <c r="P67" s="327">
        <v>1</v>
      </c>
      <c r="Q67" s="327"/>
    </row>
    <row r="68" spans="1:17" ht="17.25" customHeight="1" x14ac:dyDescent="0.35">
      <c r="A68" s="31" t="s">
        <v>180</v>
      </c>
      <c r="B68" s="31" t="str">
        <f>Tabela_NS_S_OUT[[#This Row],[FADN_REG]]&amp;Tabela_NS_S_OUT[[#This Row],[NAZWA]]</f>
        <v>BMieszanki zbożowe ozime na ziarno</v>
      </c>
      <c r="C68" s="31" t="s">
        <v>181</v>
      </c>
      <c r="D68" s="31" t="s">
        <v>148</v>
      </c>
      <c r="E68" s="31" t="s">
        <v>127</v>
      </c>
      <c r="F68" s="32">
        <v>45.481900000000003</v>
      </c>
      <c r="G68" s="32">
        <v>59.778399999999998</v>
      </c>
      <c r="I68" s="141"/>
      <c r="J68" s="327" t="s">
        <v>272</v>
      </c>
      <c r="K68" s="327" t="s">
        <v>273</v>
      </c>
      <c r="L68" s="327" t="s">
        <v>148</v>
      </c>
      <c r="M68" s="327" t="s">
        <v>126</v>
      </c>
      <c r="N68" s="327"/>
      <c r="O68" s="327"/>
      <c r="P68" s="327">
        <v>1</v>
      </c>
      <c r="Q68" s="327"/>
    </row>
    <row r="69" spans="1:17" x14ac:dyDescent="0.35">
      <c r="A69" s="31" t="s">
        <v>180</v>
      </c>
      <c r="B69" s="31" t="str">
        <f>Tabela_NS_S_OUT[[#This Row],[FADN_REG]]&amp;Tabela_NS_S_OUT[[#This Row],[NAZWA]]</f>
        <v>CMieszanki zbożowe ozime na ziarno</v>
      </c>
      <c r="C69" s="31" t="s">
        <v>181</v>
      </c>
      <c r="D69" s="31" t="s">
        <v>148</v>
      </c>
      <c r="E69" s="31" t="s">
        <v>149</v>
      </c>
      <c r="F69" s="32">
        <v>39.868400000000001</v>
      </c>
      <c r="G69" s="32">
        <v>62.705599999999997</v>
      </c>
      <c r="I69" s="141"/>
      <c r="J69" s="327" t="s">
        <v>274</v>
      </c>
      <c r="K69" s="327" t="s">
        <v>275</v>
      </c>
      <c r="L69" s="327" t="s">
        <v>148</v>
      </c>
      <c r="M69" s="327" t="s">
        <v>126</v>
      </c>
      <c r="N69" s="327"/>
      <c r="O69" s="327"/>
      <c r="P69" s="327">
        <v>1</v>
      </c>
      <c r="Q69" s="327"/>
    </row>
    <row r="70" spans="1:17" x14ac:dyDescent="0.35">
      <c r="A70" s="31" t="s">
        <v>180</v>
      </c>
      <c r="B70" s="31" t="str">
        <f>Tabela_NS_S_OUT[[#This Row],[FADN_REG]]&amp;Tabela_NS_S_OUT[[#This Row],[NAZWA]]</f>
        <v>DMieszanki zbożowe ozime na ziarno</v>
      </c>
      <c r="C70" s="31" t="s">
        <v>181</v>
      </c>
      <c r="D70" s="31" t="s">
        <v>148</v>
      </c>
      <c r="E70" s="31" t="s">
        <v>128</v>
      </c>
      <c r="F70" s="32">
        <v>38.745899999999999</v>
      </c>
      <c r="G70" s="32">
        <v>65.97</v>
      </c>
      <c r="I70" s="141"/>
      <c r="J70" s="327" t="s">
        <v>276</v>
      </c>
      <c r="K70" s="327" t="s">
        <v>277</v>
      </c>
      <c r="L70" s="327" t="s">
        <v>148</v>
      </c>
      <c r="M70" s="327" t="s">
        <v>126</v>
      </c>
      <c r="N70" s="327"/>
      <c r="O70" s="327"/>
      <c r="P70" s="327">
        <v>1</v>
      </c>
      <c r="Q70" s="327"/>
    </row>
    <row r="71" spans="1:17" x14ac:dyDescent="0.35">
      <c r="A71" s="31" t="s">
        <v>182</v>
      </c>
      <c r="B71" s="31" t="str">
        <f>Tabela_NS_S_OUT[[#This Row],[FADN_REG]]&amp;Tabela_NS_S_OUT[[#This Row],[NAZWA]]</f>
        <v>AKukurydza (sucha i wilgotna) na ziarno</v>
      </c>
      <c r="C71" s="31" t="s">
        <v>183</v>
      </c>
      <c r="D71" s="31" t="s">
        <v>148</v>
      </c>
      <c r="E71" s="31" t="s">
        <v>126</v>
      </c>
      <c r="F71" s="32">
        <v>81.204499999999996</v>
      </c>
      <c r="G71" s="32">
        <v>54.815199999999997</v>
      </c>
      <c r="I71" s="141"/>
      <c r="J71" s="327" t="s">
        <v>278</v>
      </c>
      <c r="K71" s="327" t="s">
        <v>279</v>
      </c>
      <c r="L71" s="327" t="s">
        <v>148</v>
      </c>
      <c r="M71" s="327" t="s">
        <v>126</v>
      </c>
      <c r="N71" s="327"/>
      <c r="O71" s="327"/>
      <c r="P71" s="327">
        <v>1</v>
      </c>
      <c r="Q71" s="327"/>
    </row>
    <row r="72" spans="1:17" x14ac:dyDescent="0.35">
      <c r="A72" s="31" t="s">
        <v>182</v>
      </c>
      <c r="B72" s="31" t="str">
        <f>Tabela_NS_S_OUT[[#This Row],[FADN_REG]]&amp;Tabela_NS_S_OUT[[#This Row],[NAZWA]]</f>
        <v>BKukurydza (sucha i wilgotna) na ziarno</v>
      </c>
      <c r="C72" s="31" t="s">
        <v>183</v>
      </c>
      <c r="D72" s="31" t="s">
        <v>148</v>
      </c>
      <c r="E72" s="31" t="s">
        <v>127</v>
      </c>
      <c r="F72" s="32">
        <v>88.235699999999994</v>
      </c>
      <c r="G72" s="32">
        <v>54.941699999999997</v>
      </c>
      <c r="I72" s="141"/>
      <c r="J72" s="327" t="s">
        <v>280</v>
      </c>
      <c r="K72" s="327" t="s">
        <v>281</v>
      </c>
      <c r="L72" s="327" t="s">
        <v>148</v>
      </c>
      <c r="M72" s="327" t="s">
        <v>126</v>
      </c>
      <c r="N72" s="327"/>
      <c r="O72" s="327"/>
      <c r="P72" s="327">
        <v>1</v>
      </c>
      <c r="Q72" s="327"/>
    </row>
    <row r="73" spans="1:17" x14ac:dyDescent="0.35">
      <c r="A73" s="31" t="s">
        <v>182</v>
      </c>
      <c r="B73" s="31" t="str">
        <f>Tabela_NS_S_OUT[[#This Row],[FADN_REG]]&amp;Tabela_NS_S_OUT[[#This Row],[NAZWA]]</f>
        <v>CKukurydza (sucha i wilgotna) na ziarno</v>
      </c>
      <c r="C73" s="31" t="s">
        <v>183</v>
      </c>
      <c r="D73" s="31" t="s">
        <v>148</v>
      </c>
      <c r="E73" s="31" t="s">
        <v>149</v>
      </c>
      <c r="F73" s="32">
        <v>92.327399999999997</v>
      </c>
      <c r="G73" s="32">
        <v>58.947099999999999</v>
      </c>
      <c r="I73" s="141"/>
      <c r="J73" s="327" t="s">
        <v>282</v>
      </c>
      <c r="K73" s="327" t="s">
        <v>659</v>
      </c>
      <c r="L73" s="327" t="s">
        <v>148</v>
      </c>
      <c r="M73" s="327" t="s">
        <v>126</v>
      </c>
      <c r="N73" s="327"/>
      <c r="O73" s="327"/>
      <c r="P73" s="327">
        <v>1</v>
      </c>
      <c r="Q73" s="327"/>
    </row>
    <row r="74" spans="1:17" x14ac:dyDescent="0.35">
      <c r="A74" s="31" t="s">
        <v>182</v>
      </c>
      <c r="B74" s="31" t="str">
        <f>Tabela_NS_S_OUT[[#This Row],[FADN_REG]]&amp;Tabela_NS_S_OUT[[#This Row],[NAZWA]]</f>
        <v>DKukurydza (sucha i wilgotna) na ziarno</v>
      </c>
      <c r="C74" s="31" t="s">
        <v>183</v>
      </c>
      <c r="D74" s="31" t="s">
        <v>148</v>
      </c>
      <c r="E74" s="31" t="s">
        <v>128</v>
      </c>
      <c r="F74" s="32">
        <v>99.658799999999999</v>
      </c>
      <c r="G74" s="32">
        <v>59.123199999999997</v>
      </c>
      <c r="I74" s="141"/>
      <c r="J74" s="327" t="s">
        <v>283</v>
      </c>
      <c r="K74" s="327" t="s">
        <v>284</v>
      </c>
      <c r="L74" s="327" t="s">
        <v>148</v>
      </c>
      <c r="M74" s="327" t="s">
        <v>126</v>
      </c>
      <c r="N74" s="327"/>
      <c r="O74" s="327"/>
      <c r="P74" s="327">
        <v>1</v>
      </c>
      <c r="Q74" s="327"/>
    </row>
    <row r="75" spans="1:17" x14ac:dyDescent="0.35">
      <c r="A75" s="31" t="s">
        <v>184</v>
      </c>
      <c r="B75" s="31" t="str">
        <f>Tabela_NS_S_OUT[[#This Row],[FADN_REG]]&amp;Tabela_NS_S_OUT[[#This Row],[NAZWA]]</f>
        <v>APozostałe zboża na ziarno</v>
      </c>
      <c r="C75" s="31" t="s">
        <v>185</v>
      </c>
      <c r="D75" s="31" t="s">
        <v>148</v>
      </c>
      <c r="E75" s="31" t="s">
        <v>126</v>
      </c>
      <c r="F75" s="32">
        <v>12.1922</v>
      </c>
      <c r="G75" s="32">
        <v>122.6778</v>
      </c>
      <c r="I75" s="141"/>
      <c r="J75" s="327" t="s">
        <v>285</v>
      </c>
      <c r="K75" s="327" t="s">
        <v>660</v>
      </c>
      <c r="L75" s="327" t="s">
        <v>148</v>
      </c>
      <c r="M75" s="327" t="s">
        <v>126</v>
      </c>
      <c r="N75" s="327"/>
      <c r="O75" s="327"/>
      <c r="P75" s="327">
        <v>1</v>
      </c>
      <c r="Q75" s="327"/>
    </row>
    <row r="76" spans="1:17" x14ac:dyDescent="0.35">
      <c r="A76" s="31" t="s">
        <v>184</v>
      </c>
      <c r="B76" s="31" t="str">
        <f>Tabela_NS_S_OUT[[#This Row],[FADN_REG]]&amp;Tabela_NS_S_OUT[[#This Row],[NAZWA]]</f>
        <v>BPozostałe zboża na ziarno</v>
      </c>
      <c r="C76" s="31" t="s">
        <v>185</v>
      </c>
      <c r="D76" s="31" t="s">
        <v>148</v>
      </c>
      <c r="E76" s="31" t="s">
        <v>127</v>
      </c>
      <c r="F76" s="32">
        <v>14.282</v>
      </c>
      <c r="G76" s="32">
        <v>129.6651</v>
      </c>
      <c r="I76" s="141"/>
      <c r="J76" s="327" t="s">
        <v>286</v>
      </c>
      <c r="K76" s="327" t="s">
        <v>661</v>
      </c>
      <c r="L76" s="327" t="s">
        <v>148</v>
      </c>
      <c r="M76" s="327" t="s">
        <v>126</v>
      </c>
      <c r="N76" s="327"/>
      <c r="O76" s="327"/>
      <c r="P76" s="327">
        <v>1</v>
      </c>
      <c r="Q76" s="327"/>
    </row>
    <row r="77" spans="1:17" x14ac:dyDescent="0.35">
      <c r="A77" s="31" t="s">
        <v>184</v>
      </c>
      <c r="B77" s="31" t="str">
        <f>Tabela_NS_S_OUT[[#This Row],[FADN_REG]]&amp;Tabela_NS_S_OUT[[#This Row],[NAZWA]]</f>
        <v>CPozostałe zboża na ziarno</v>
      </c>
      <c r="C77" s="31" t="s">
        <v>185</v>
      </c>
      <c r="D77" s="31" t="s">
        <v>148</v>
      </c>
      <c r="E77" s="31" t="s">
        <v>149</v>
      </c>
      <c r="F77" s="32">
        <v>13.9057</v>
      </c>
      <c r="G77" s="32">
        <v>128.32919999999999</v>
      </c>
      <c r="I77" s="141"/>
      <c r="J77" s="327" t="s">
        <v>287</v>
      </c>
      <c r="K77" s="327" t="s">
        <v>288</v>
      </c>
      <c r="L77" s="327" t="s">
        <v>148</v>
      </c>
      <c r="M77" s="327" t="s">
        <v>126</v>
      </c>
      <c r="N77" s="327"/>
      <c r="O77" s="327"/>
      <c r="P77" s="327">
        <v>1</v>
      </c>
      <c r="Q77" s="327"/>
    </row>
    <row r="78" spans="1:17" x14ac:dyDescent="0.35">
      <c r="A78" s="31" t="s">
        <v>184</v>
      </c>
      <c r="B78" s="31" t="str">
        <f>Tabela_NS_S_OUT[[#This Row],[FADN_REG]]&amp;Tabela_NS_S_OUT[[#This Row],[NAZWA]]</f>
        <v>DPozostałe zboża na ziarno</v>
      </c>
      <c r="C78" s="31" t="s">
        <v>185</v>
      </c>
      <c r="D78" s="31" t="s">
        <v>148</v>
      </c>
      <c r="E78" s="31" t="s">
        <v>128</v>
      </c>
      <c r="F78" s="32">
        <v>20.211099999999998</v>
      </c>
      <c r="G78" s="32">
        <v>113.1465</v>
      </c>
      <c r="I78" s="141"/>
      <c r="J78" s="327" t="s">
        <v>289</v>
      </c>
      <c r="K78" s="327" t="s">
        <v>657</v>
      </c>
      <c r="L78" s="327" t="s">
        <v>148</v>
      </c>
      <c r="M78" s="327" t="s">
        <v>126</v>
      </c>
      <c r="N78" s="327"/>
      <c r="O78" s="327"/>
      <c r="P78" s="327">
        <v>1</v>
      </c>
      <c r="Q78" s="327"/>
    </row>
    <row r="79" spans="1:17" x14ac:dyDescent="0.35">
      <c r="A79" s="31" t="s">
        <v>186</v>
      </c>
      <c r="B79" s="31" t="str">
        <f>Tabela_NS_S_OUT[[#This Row],[FADN_REG]]&amp;Tabela_NS_S_OUT[[#This Row],[NAZWA]]</f>
        <v>AGryka na ziarno</v>
      </c>
      <c r="C79" s="31" t="s">
        <v>187</v>
      </c>
      <c r="D79" s="31" t="s">
        <v>148</v>
      </c>
      <c r="E79" s="31" t="s">
        <v>126</v>
      </c>
      <c r="F79" s="32">
        <v>11.689</v>
      </c>
      <c r="G79" s="32">
        <v>121.4558</v>
      </c>
      <c r="I79" s="141"/>
      <c r="J79" s="327" t="s">
        <v>290</v>
      </c>
      <c r="K79" s="327" t="s">
        <v>658</v>
      </c>
      <c r="L79" s="327" t="s">
        <v>148</v>
      </c>
      <c r="M79" s="327" t="s">
        <v>126</v>
      </c>
      <c r="N79" s="327"/>
      <c r="O79" s="327"/>
      <c r="P79" s="327">
        <v>1</v>
      </c>
      <c r="Q79" s="327"/>
    </row>
    <row r="80" spans="1:17" x14ac:dyDescent="0.35">
      <c r="A80" s="31" t="s">
        <v>186</v>
      </c>
      <c r="B80" s="31" t="str">
        <f>Tabela_NS_S_OUT[[#This Row],[FADN_REG]]&amp;Tabela_NS_S_OUT[[#This Row],[NAZWA]]</f>
        <v>BGryka na ziarno</v>
      </c>
      <c r="C80" s="31" t="s">
        <v>187</v>
      </c>
      <c r="D80" s="31" t="s">
        <v>148</v>
      </c>
      <c r="E80" s="31" t="s">
        <v>127</v>
      </c>
      <c r="F80" s="32">
        <v>13.198399999999999</v>
      </c>
      <c r="G80" s="32">
        <v>133.3939</v>
      </c>
      <c r="I80" s="141"/>
      <c r="J80" s="327" t="s">
        <v>291</v>
      </c>
      <c r="K80" s="327" t="s">
        <v>662</v>
      </c>
      <c r="L80" s="327" t="s">
        <v>148</v>
      </c>
      <c r="M80" s="327" t="s">
        <v>126</v>
      </c>
      <c r="N80" s="327"/>
      <c r="O80" s="327"/>
      <c r="P80" s="327">
        <v>1</v>
      </c>
      <c r="Q80" s="327"/>
    </row>
    <row r="81" spans="1:17" x14ac:dyDescent="0.35">
      <c r="A81" s="31" t="s">
        <v>186</v>
      </c>
      <c r="B81" s="31" t="str">
        <f>Tabela_NS_S_OUT[[#This Row],[FADN_REG]]&amp;Tabela_NS_S_OUT[[#This Row],[NAZWA]]</f>
        <v>CGryka na ziarno</v>
      </c>
      <c r="C81" s="31" t="s">
        <v>187</v>
      </c>
      <c r="D81" s="31" t="s">
        <v>148</v>
      </c>
      <c r="E81" s="31" t="s">
        <v>149</v>
      </c>
      <c r="F81" s="32">
        <v>12.1607</v>
      </c>
      <c r="G81" s="32">
        <v>136.25569999999999</v>
      </c>
      <c r="I81" s="141"/>
      <c r="J81" s="327" t="s">
        <v>292</v>
      </c>
      <c r="K81" s="327" t="s">
        <v>663</v>
      </c>
      <c r="L81" s="327" t="s">
        <v>148</v>
      </c>
      <c r="M81" s="327" t="s">
        <v>126</v>
      </c>
      <c r="N81" s="327"/>
      <c r="O81" s="327"/>
      <c r="P81" s="327">
        <v>1</v>
      </c>
      <c r="Q81" s="327"/>
    </row>
    <row r="82" spans="1:17" x14ac:dyDescent="0.35">
      <c r="A82" s="31" t="s">
        <v>186</v>
      </c>
      <c r="B82" s="31" t="str">
        <f>Tabela_NS_S_OUT[[#This Row],[FADN_REG]]&amp;Tabela_NS_S_OUT[[#This Row],[NAZWA]]</f>
        <v>DGryka na ziarno</v>
      </c>
      <c r="C82" s="31" t="s">
        <v>187</v>
      </c>
      <c r="D82" s="31" t="s">
        <v>148</v>
      </c>
      <c r="E82" s="31" t="s">
        <v>128</v>
      </c>
      <c r="F82" s="32">
        <v>12.599600000000001</v>
      </c>
      <c r="G82" s="32">
        <v>136.80500000000001</v>
      </c>
      <c r="I82" s="141"/>
      <c r="J82" s="327" t="s">
        <v>293</v>
      </c>
      <c r="K82" s="327" t="s">
        <v>664</v>
      </c>
      <c r="L82" s="327" t="s">
        <v>148</v>
      </c>
      <c r="M82" s="327" t="s">
        <v>126</v>
      </c>
      <c r="N82" s="327"/>
      <c r="O82" s="327"/>
      <c r="P82" s="327">
        <v>1</v>
      </c>
      <c r="Q82" s="327"/>
    </row>
    <row r="83" spans="1:17" x14ac:dyDescent="0.35">
      <c r="A83" s="31" t="s">
        <v>188</v>
      </c>
      <c r="B83" s="31" t="str">
        <f>Tabela_NS_S_OUT[[#This Row],[FADN_REG]]&amp;Tabela_NS_S_OUT[[#This Row],[NAZWA]]</f>
        <v>AProso na ziarno</v>
      </c>
      <c r="C83" s="31" t="s">
        <v>189</v>
      </c>
      <c r="D83" s="31" t="s">
        <v>148</v>
      </c>
      <c r="E83" s="31" t="s">
        <v>126</v>
      </c>
      <c r="F83" s="32">
        <v>13.6206</v>
      </c>
      <c r="G83" s="32">
        <v>123.4551</v>
      </c>
      <c r="I83" s="141"/>
      <c r="J83" s="327" t="s">
        <v>672</v>
      </c>
      <c r="K83" s="327" t="s">
        <v>673</v>
      </c>
      <c r="L83" s="327" t="s">
        <v>148</v>
      </c>
      <c r="M83" s="327" t="s">
        <v>126</v>
      </c>
      <c r="N83" s="327"/>
      <c r="O83" s="327"/>
      <c r="P83" s="327">
        <v>0</v>
      </c>
      <c r="Q83" s="327"/>
    </row>
    <row r="84" spans="1:17" x14ac:dyDescent="0.35">
      <c r="A84" s="31" t="s">
        <v>188</v>
      </c>
      <c r="B84" s="31" t="str">
        <f>Tabela_NS_S_OUT[[#This Row],[FADN_REG]]&amp;Tabela_NS_S_OUT[[#This Row],[NAZWA]]</f>
        <v>BProso na ziarno</v>
      </c>
      <c r="C84" s="31" t="s">
        <v>189</v>
      </c>
      <c r="D84" s="31" t="s">
        <v>148</v>
      </c>
      <c r="E84" s="31" t="s">
        <v>127</v>
      </c>
      <c r="F84" s="32">
        <v>25.075099999999999</v>
      </c>
      <c r="G84" s="32">
        <v>109.8073</v>
      </c>
      <c r="I84" s="141"/>
      <c r="J84" s="327" t="s">
        <v>674</v>
      </c>
      <c r="K84" s="327" t="s">
        <v>675</v>
      </c>
      <c r="L84" s="327" t="s">
        <v>148</v>
      </c>
      <c r="M84" s="327" t="s">
        <v>126</v>
      </c>
      <c r="N84" s="327"/>
      <c r="O84" s="327"/>
      <c r="P84" s="327">
        <v>0</v>
      </c>
      <c r="Q84" s="327"/>
    </row>
    <row r="85" spans="1:17" x14ac:dyDescent="0.35">
      <c r="A85" s="31" t="s">
        <v>188</v>
      </c>
      <c r="B85" s="31" t="str">
        <f>Tabela_NS_S_OUT[[#This Row],[FADN_REG]]&amp;Tabela_NS_S_OUT[[#This Row],[NAZWA]]</f>
        <v>CProso na ziarno</v>
      </c>
      <c r="C85" s="31" t="s">
        <v>189</v>
      </c>
      <c r="D85" s="31" t="s">
        <v>148</v>
      </c>
      <c r="E85" s="31" t="s">
        <v>149</v>
      </c>
      <c r="F85" s="32">
        <v>24.395299999999999</v>
      </c>
      <c r="G85" s="32">
        <v>111.0577</v>
      </c>
      <c r="I85" s="141"/>
      <c r="J85" s="327" t="s">
        <v>676</v>
      </c>
      <c r="K85" s="327" t="s">
        <v>677</v>
      </c>
      <c r="L85" s="327" t="s">
        <v>148</v>
      </c>
      <c r="M85" s="327" t="s">
        <v>126</v>
      </c>
      <c r="N85" s="327"/>
      <c r="O85" s="327"/>
      <c r="P85" s="327">
        <v>0</v>
      </c>
      <c r="Q85" s="327"/>
    </row>
    <row r="86" spans="1:17" x14ac:dyDescent="0.35">
      <c r="A86" s="31" t="s">
        <v>188</v>
      </c>
      <c r="B86" s="31" t="str">
        <f>Tabela_NS_S_OUT[[#This Row],[FADN_REG]]&amp;Tabela_NS_S_OUT[[#This Row],[NAZWA]]</f>
        <v>DProso na ziarno</v>
      </c>
      <c r="C86" s="31" t="s">
        <v>189</v>
      </c>
      <c r="D86" s="31" t="s">
        <v>148</v>
      </c>
      <c r="E86" s="31" t="s">
        <v>128</v>
      </c>
      <c r="F86" s="32">
        <v>27.0594</v>
      </c>
      <c r="G86" s="32">
        <v>104.6147</v>
      </c>
      <c r="I86" s="141"/>
      <c r="J86" s="327" t="s">
        <v>294</v>
      </c>
      <c r="K86" s="327" t="s">
        <v>295</v>
      </c>
      <c r="L86" s="327" t="s">
        <v>148</v>
      </c>
      <c r="M86" s="327" t="s">
        <v>126</v>
      </c>
      <c r="N86" s="327"/>
      <c r="O86" s="327"/>
      <c r="P86" s="327">
        <v>0</v>
      </c>
      <c r="Q86" s="327"/>
    </row>
    <row r="87" spans="1:17" x14ac:dyDescent="0.35">
      <c r="A87" s="31" t="s">
        <v>671</v>
      </c>
      <c r="B87" s="31" t="str">
        <f>Tabela_NS_S_OUT[[#This Row],[FADN_REG]]&amp;Tabela_NS_S_OUT[[#This Row],[NAZWA]]</f>
        <v>APozostałe zboża na ziarno</v>
      </c>
      <c r="C87" s="31" t="s">
        <v>185</v>
      </c>
      <c r="D87" s="31" t="s">
        <v>148</v>
      </c>
      <c r="E87" s="31" t="s">
        <v>126</v>
      </c>
      <c r="F87" s="32">
        <v>42.072499999999998</v>
      </c>
      <c r="G87" s="32">
        <v>80.5364</v>
      </c>
      <c r="I87" s="141"/>
      <c r="J87" s="327" t="s">
        <v>678</v>
      </c>
      <c r="K87" s="327" t="s">
        <v>679</v>
      </c>
      <c r="L87" s="327" t="s">
        <v>148</v>
      </c>
      <c r="M87" s="327" t="s">
        <v>126</v>
      </c>
      <c r="N87" s="327"/>
      <c r="O87" s="327"/>
      <c r="P87" s="327">
        <v>0</v>
      </c>
      <c r="Q87" s="327"/>
    </row>
    <row r="88" spans="1:17" x14ac:dyDescent="0.35">
      <c r="A88" s="31" t="s">
        <v>671</v>
      </c>
      <c r="B88" s="31" t="str">
        <f>Tabela_NS_S_OUT[[#This Row],[FADN_REG]]&amp;Tabela_NS_S_OUT[[#This Row],[NAZWA]]</f>
        <v>BPozostałe zboża na ziarno</v>
      </c>
      <c r="C88" s="31" t="s">
        <v>185</v>
      </c>
      <c r="D88" s="31" t="s">
        <v>148</v>
      </c>
      <c r="E88" s="31" t="s">
        <v>127</v>
      </c>
      <c r="F88" s="32">
        <v>39.048200000000001</v>
      </c>
      <c r="G88" s="32">
        <v>80.5364</v>
      </c>
      <c r="I88" s="141"/>
      <c r="J88" s="327" t="s">
        <v>296</v>
      </c>
      <c r="K88" s="327" t="s">
        <v>297</v>
      </c>
      <c r="L88" s="327" t="s">
        <v>148</v>
      </c>
      <c r="M88" s="327" t="s">
        <v>126</v>
      </c>
      <c r="N88" s="327"/>
      <c r="O88" s="327"/>
      <c r="P88" s="327">
        <v>0</v>
      </c>
      <c r="Q88" s="327"/>
    </row>
    <row r="89" spans="1:17" x14ac:dyDescent="0.35">
      <c r="A89" s="31" t="s">
        <v>671</v>
      </c>
      <c r="B89" s="31" t="str">
        <f>Tabela_NS_S_OUT[[#This Row],[FADN_REG]]&amp;Tabela_NS_S_OUT[[#This Row],[NAZWA]]</f>
        <v>CPozostałe zboża na ziarno</v>
      </c>
      <c r="C89" s="31" t="s">
        <v>185</v>
      </c>
      <c r="D89" s="31" t="s">
        <v>148</v>
      </c>
      <c r="E89" s="31" t="s">
        <v>149</v>
      </c>
      <c r="F89" s="32">
        <v>42.072499999999998</v>
      </c>
      <c r="G89" s="32">
        <v>80.5364</v>
      </c>
      <c r="I89" s="141"/>
      <c r="J89" s="327" t="s">
        <v>680</v>
      </c>
      <c r="K89" s="327" t="s">
        <v>681</v>
      </c>
      <c r="L89" s="327" t="s">
        <v>148</v>
      </c>
      <c r="M89" s="327" t="s">
        <v>126</v>
      </c>
      <c r="N89" s="327"/>
      <c r="O89" s="327"/>
      <c r="P89" s="327">
        <v>0</v>
      </c>
      <c r="Q89" s="327"/>
    </row>
    <row r="90" spans="1:17" x14ac:dyDescent="0.35">
      <c r="A90" s="31" t="s">
        <v>671</v>
      </c>
      <c r="B90" s="31" t="str">
        <f>Tabela_NS_S_OUT[[#This Row],[FADN_REG]]&amp;Tabela_NS_S_OUT[[#This Row],[NAZWA]]</f>
        <v>DPozostałe zboża na ziarno</v>
      </c>
      <c r="C90" s="31" t="s">
        <v>185</v>
      </c>
      <c r="D90" s="31" t="s">
        <v>148</v>
      </c>
      <c r="E90" s="31" t="s">
        <v>128</v>
      </c>
      <c r="F90" s="32">
        <v>42.072499999999998</v>
      </c>
      <c r="G90" s="32">
        <v>80.5364</v>
      </c>
      <c r="I90" s="141"/>
      <c r="J90" s="327" t="s">
        <v>298</v>
      </c>
      <c r="K90" s="327" t="s">
        <v>299</v>
      </c>
      <c r="L90" s="327" t="s">
        <v>148</v>
      </c>
      <c r="M90" s="327" t="s">
        <v>126</v>
      </c>
      <c r="N90" s="327"/>
      <c r="O90" s="327"/>
      <c r="P90" s="327">
        <v>0</v>
      </c>
      <c r="Q90" s="327"/>
    </row>
    <row r="91" spans="1:17" x14ac:dyDescent="0.35">
      <c r="A91" s="31" t="s">
        <v>190</v>
      </c>
      <c r="B91" s="31" t="str">
        <f>Tabela_NS_S_OUT[[#This Row],[FADN_REG]]&amp;Tabela_NS_S_OUT[[#This Row],[NAZWA]]</f>
        <v>AStrączkowe na nasiona suche</v>
      </c>
      <c r="C91" s="31" t="s">
        <v>191</v>
      </c>
      <c r="D91" s="31" t="s">
        <v>148</v>
      </c>
      <c r="E91" s="31" t="s">
        <v>126</v>
      </c>
      <c r="F91" s="32">
        <v>20.254200000000001</v>
      </c>
      <c r="G91" s="32">
        <v>96.300299999999993</v>
      </c>
      <c r="I91" s="141"/>
      <c r="J91" s="327" t="s">
        <v>682</v>
      </c>
      <c r="K91" s="327" t="s">
        <v>311</v>
      </c>
      <c r="L91" s="327" t="s">
        <v>148</v>
      </c>
      <c r="M91" s="327" t="s">
        <v>126</v>
      </c>
      <c r="N91" s="327"/>
      <c r="O91" s="327"/>
      <c r="P91" s="327">
        <v>0</v>
      </c>
      <c r="Q91" s="327"/>
    </row>
    <row r="92" spans="1:17" x14ac:dyDescent="0.35">
      <c r="A92" s="31" t="s">
        <v>190</v>
      </c>
      <c r="B92" s="31" t="str">
        <f>Tabela_NS_S_OUT[[#This Row],[FADN_REG]]&amp;Tabela_NS_S_OUT[[#This Row],[NAZWA]]</f>
        <v>BStrączkowe na nasiona suche</v>
      </c>
      <c r="C92" s="31" t="s">
        <v>191</v>
      </c>
      <c r="D92" s="31" t="s">
        <v>148</v>
      </c>
      <c r="E92" s="31" t="s">
        <v>127</v>
      </c>
      <c r="F92" s="32">
        <v>21.325099999999999</v>
      </c>
      <c r="G92" s="32">
        <v>102.8925</v>
      </c>
      <c r="I92" s="141"/>
      <c r="J92" s="327" t="s">
        <v>300</v>
      </c>
      <c r="K92" s="327" t="s">
        <v>301</v>
      </c>
      <c r="L92" s="327" t="s">
        <v>148</v>
      </c>
      <c r="M92" s="327" t="s">
        <v>126</v>
      </c>
      <c r="N92" s="327"/>
      <c r="O92" s="327"/>
      <c r="P92" s="327">
        <v>0</v>
      </c>
      <c r="Q92" s="327"/>
    </row>
    <row r="93" spans="1:17" x14ac:dyDescent="0.35">
      <c r="A93" s="31" t="s">
        <v>190</v>
      </c>
      <c r="B93" s="31" t="str">
        <f>Tabela_NS_S_OUT[[#This Row],[FADN_REG]]&amp;Tabela_NS_S_OUT[[#This Row],[NAZWA]]</f>
        <v>CStrączkowe na nasiona suche</v>
      </c>
      <c r="C93" s="31" t="s">
        <v>191</v>
      </c>
      <c r="D93" s="31" t="s">
        <v>148</v>
      </c>
      <c r="E93" s="31" t="s">
        <v>149</v>
      </c>
      <c r="F93" s="32">
        <v>18.553899999999999</v>
      </c>
      <c r="G93" s="32">
        <v>147.9751</v>
      </c>
      <c r="I93" s="141"/>
      <c r="J93" s="327" t="s">
        <v>302</v>
      </c>
      <c r="K93" s="327" t="s">
        <v>303</v>
      </c>
      <c r="L93" s="327" t="s">
        <v>148</v>
      </c>
      <c r="M93" s="327" t="s">
        <v>126</v>
      </c>
      <c r="N93" s="327"/>
      <c r="O93" s="327"/>
      <c r="P93" s="327">
        <v>0</v>
      </c>
      <c r="Q93" s="327"/>
    </row>
    <row r="94" spans="1:17" x14ac:dyDescent="0.35">
      <c r="A94" s="31" t="s">
        <v>190</v>
      </c>
      <c r="B94" s="31" t="str">
        <f>Tabela_NS_S_OUT[[#This Row],[FADN_REG]]&amp;Tabela_NS_S_OUT[[#This Row],[NAZWA]]</f>
        <v>DStrączkowe na nasiona suche</v>
      </c>
      <c r="C94" s="31" t="s">
        <v>191</v>
      </c>
      <c r="D94" s="31" t="s">
        <v>148</v>
      </c>
      <c r="E94" s="31" t="s">
        <v>128</v>
      </c>
      <c r="F94" s="32">
        <v>22.573699999999999</v>
      </c>
      <c r="G94" s="32">
        <v>140.7448</v>
      </c>
      <c r="I94" s="141"/>
      <c r="J94" s="327" t="s">
        <v>304</v>
      </c>
      <c r="K94" s="327" t="s">
        <v>305</v>
      </c>
      <c r="L94" s="327" t="s">
        <v>148</v>
      </c>
      <c r="M94" s="327" t="s">
        <v>126</v>
      </c>
      <c r="N94" s="327"/>
      <c r="O94" s="327"/>
      <c r="P94" s="327">
        <v>0</v>
      </c>
      <c r="Q94" s="327"/>
    </row>
    <row r="95" spans="1:17" x14ac:dyDescent="0.35">
      <c r="A95" s="31" t="s">
        <v>192</v>
      </c>
      <c r="B95" s="31" t="str">
        <f>Tabela_NS_S_OUT[[#This Row],[FADN_REG]]&amp;Tabela_NS_S_OUT[[#This Row],[NAZWA]]</f>
        <v>AStrączkowe jadalne na nasiona suche</v>
      </c>
      <c r="C95" s="31" t="s">
        <v>193</v>
      </c>
      <c r="D95" s="31" t="s">
        <v>148</v>
      </c>
      <c r="E95" s="31" t="s">
        <v>126</v>
      </c>
      <c r="F95" s="32">
        <v>24.860099999999999</v>
      </c>
      <c r="G95" s="32">
        <v>103.26309999999999</v>
      </c>
      <c r="I95" s="141"/>
      <c r="J95" s="327" t="s">
        <v>306</v>
      </c>
      <c r="K95" s="327" t="s">
        <v>307</v>
      </c>
      <c r="L95" s="327" t="s">
        <v>148</v>
      </c>
      <c r="M95" s="327" t="s">
        <v>126</v>
      </c>
      <c r="N95" s="327"/>
      <c r="O95" s="327"/>
      <c r="P95" s="327">
        <v>0</v>
      </c>
      <c r="Q95" s="327"/>
    </row>
    <row r="96" spans="1:17" x14ac:dyDescent="0.35">
      <c r="A96" s="31" t="s">
        <v>192</v>
      </c>
      <c r="B96" s="31" t="str">
        <f>Tabela_NS_S_OUT[[#This Row],[FADN_REG]]&amp;Tabela_NS_S_OUT[[#This Row],[NAZWA]]</f>
        <v>BStrączkowe jadalne na nasiona suche</v>
      </c>
      <c r="C96" s="31" t="s">
        <v>193</v>
      </c>
      <c r="D96" s="31" t="s">
        <v>148</v>
      </c>
      <c r="E96" s="31" t="s">
        <v>127</v>
      </c>
      <c r="F96" s="32">
        <v>23.328900000000001</v>
      </c>
      <c r="G96" s="32">
        <v>138.565</v>
      </c>
      <c r="I96" s="141"/>
      <c r="J96" s="327" t="s">
        <v>308</v>
      </c>
      <c r="K96" s="327" t="s">
        <v>309</v>
      </c>
      <c r="L96" s="327" t="s">
        <v>148</v>
      </c>
      <c r="M96" s="327" t="s">
        <v>126</v>
      </c>
      <c r="N96" s="327"/>
      <c r="O96" s="327"/>
      <c r="P96" s="327">
        <v>0</v>
      </c>
      <c r="Q96" s="327"/>
    </row>
    <row r="97" spans="1:17" x14ac:dyDescent="0.35">
      <c r="A97" s="31" t="s">
        <v>192</v>
      </c>
      <c r="B97" s="31" t="str">
        <f>Tabela_NS_S_OUT[[#This Row],[FADN_REG]]&amp;Tabela_NS_S_OUT[[#This Row],[NAZWA]]</f>
        <v>CStrączkowe jadalne na nasiona suche</v>
      </c>
      <c r="C97" s="31" t="s">
        <v>193</v>
      </c>
      <c r="D97" s="31" t="s">
        <v>148</v>
      </c>
      <c r="E97" s="31" t="s">
        <v>149</v>
      </c>
      <c r="F97" s="32">
        <v>20.1813</v>
      </c>
      <c r="G97" s="32">
        <v>280.95229999999998</v>
      </c>
      <c r="I97" s="141"/>
      <c r="J97" s="327" t="s">
        <v>310</v>
      </c>
      <c r="K97" s="327" t="s">
        <v>311</v>
      </c>
      <c r="L97" s="327" t="s">
        <v>148</v>
      </c>
      <c r="M97" s="327" t="s">
        <v>126</v>
      </c>
      <c r="N97" s="327"/>
      <c r="O97" s="327"/>
      <c r="P97" s="327">
        <v>0</v>
      </c>
      <c r="Q97" s="327"/>
    </row>
    <row r="98" spans="1:17" x14ac:dyDescent="0.35">
      <c r="A98" s="31" t="s">
        <v>192</v>
      </c>
      <c r="B98" s="31" t="str">
        <f>Tabela_NS_S_OUT[[#This Row],[FADN_REG]]&amp;Tabela_NS_S_OUT[[#This Row],[NAZWA]]</f>
        <v>DStrączkowe jadalne na nasiona suche</v>
      </c>
      <c r="C98" s="31" t="s">
        <v>193</v>
      </c>
      <c r="D98" s="31" t="s">
        <v>148</v>
      </c>
      <c r="E98" s="31" t="s">
        <v>128</v>
      </c>
      <c r="F98" s="32">
        <v>25.5428</v>
      </c>
      <c r="G98" s="32">
        <v>160.9468</v>
      </c>
      <c r="I98" s="141"/>
      <c r="J98" s="327" t="s">
        <v>683</v>
      </c>
      <c r="K98" s="327" t="s">
        <v>684</v>
      </c>
      <c r="L98" s="327" t="s">
        <v>148</v>
      </c>
      <c r="M98" s="327" t="s">
        <v>126</v>
      </c>
      <c r="N98" s="327"/>
      <c r="O98" s="327"/>
      <c r="P98" s="327">
        <v>0</v>
      </c>
      <c r="Q98" s="327"/>
    </row>
    <row r="99" spans="1:17" x14ac:dyDescent="0.35">
      <c r="A99" s="31" t="s">
        <v>194</v>
      </c>
      <c r="B99" s="31" t="str">
        <f>Tabela_NS_S_OUT[[#This Row],[FADN_REG]]&amp;Tabela_NS_S_OUT[[#This Row],[NAZWA]]</f>
        <v>AGroch konsumpcyjny na nasiona suche</v>
      </c>
      <c r="C99" s="31" t="s">
        <v>195</v>
      </c>
      <c r="D99" s="31" t="s">
        <v>148</v>
      </c>
      <c r="E99" s="31" t="s">
        <v>126</v>
      </c>
      <c r="F99" s="32">
        <v>26.905000000000001</v>
      </c>
      <c r="G99" s="32">
        <v>100.279</v>
      </c>
      <c r="I99" s="141"/>
      <c r="J99" s="327" t="s">
        <v>685</v>
      </c>
      <c r="K99" s="327" t="s">
        <v>686</v>
      </c>
      <c r="L99" s="327" t="s">
        <v>148</v>
      </c>
      <c r="M99" s="327" t="s">
        <v>126</v>
      </c>
      <c r="N99" s="327"/>
      <c r="O99" s="327"/>
      <c r="P99" s="327">
        <v>0</v>
      </c>
      <c r="Q99" s="327"/>
    </row>
    <row r="100" spans="1:17" x14ac:dyDescent="0.35">
      <c r="A100" s="31" t="s">
        <v>194</v>
      </c>
      <c r="B100" s="31" t="str">
        <f>Tabela_NS_S_OUT[[#This Row],[FADN_REG]]&amp;Tabela_NS_S_OUT[[#This Row],[NAZWA]]</f>
        <v>BGroch konsumpcyjny na nasiona suche</v>
      </c>
      <c r="C100" s="31" t="s">
        <v>195</v>
      </c>
      <c r="D100" s="31" t="s">
        <v>148</v>
      </c>
      <c r="E100" s="31" t="s">
        <v>127</v>
      </c>
      <c r="F100" s="32">
        <v>26.904900000000001</v>
      </c>
      <c r="G100" s="32">
        <v>101.9521</v>
      </c>
      <c r="I100" s="141"/>
      <c r="J100" s="327" t="s">
        <v>312</v>
      </c>
      <c r="K100" s="327" t="s">
        <v>313</v>
      </c>
      <c r="L100" s="327" t="s">
        <v>148</v>
      </c>
      <c r="M100" s="327" t="s">
        <v>126</v>
      </c>
      <c r="N100" s="327"/>
      <c r="O100" s="327"/>
      <c r="P100" s="327">
        <v>0</v>
      </c>
      <c r="Q100" s="327"/>
    </row>
    <row r="101" spans="1:17" x14ac:dyDescent="0.35">
      <c r="A101" s="31" t="s">
        <v>194</v>
      </c>
      <c r="B101" s="31" t="str">
        <f>Tabela_NS_S_OUT[[#This Row],[FADN_REG]]&amp;Tabela_NS_S_OUT[[#This Row],[NAZWA]]</f>
        <v>CGroch konsumpcyjny na nasiona suche</v>
      </c>
      <c r="C101" s="31" t="s">
        <v>195</v>
      </c>
      <c r="D101" s="31" t="s">
        <v>148</v>
      </c>
      <c r="E101" s="31" t="s">
        <v>149</v>
      </c>
      <c r="F101" s="32">
        <v>23.2073</v>
      </c>
      <c r="G101" s="32">
        <v>96.979799999999997</v>
      </c>
      <c r="I101" s="141"/>
      <c r="J101" s="327" t="s">
        <v>687</v>
      </c>
      <c r="K101" s="327" t="s">
        <v>688</v>
      </c>
      <c r="L101" s="327" t="s">
        <v>148</v>
      </c>
      <c r="M101" s="327" t="s">
        <v>126</v>
      </c>
      <c r="N101" s="327"/>
      <c r="O101" s="327"/>
      <c r="P101" s="327">
        <v>0</v>
      </c>
      <c r="Q101" s="327"/>
    </row>
    <row r="102" spans="1:17" x14ac:dyDescent="0.35">
      <c r="A102" s="31" t="s">
        <v>194</v>
      </c>
      <c r="B102" s="31" t="str">
        <f>Tabela_NS_S_OUT[[#This Row],[FADN_REG]]&amp;Tabela_NS_S_OUT[[#This Row],[NAZWA]]</f>
        <v>DGroch konsumpcyjny na nasiona suche</v>
      </c>
      <c r="C102" s="31" t="s">
        <v>195</v>
      </c>
      <c r="D102" s="31" t="s">
        <v>148</v>
      </c>
      <c r="E102" s="31" t="s">
        <v>128</v>
      </c>
      <c r="F102" s="32">
        <v>25.675699999999999</v>
      </c>
      <c r="G102" s="32">
        <v>94.561000000000007</v>
      </c>
      <c r="I102" s="141"/>
      <c r="J102" s="327" t="s">
        <v>314</v>
      </c>
      <c r="K102" s="327" t="s">
        <v>315</v>
      </c>
      <c r="L102" s="327" t="s">
        <v>148</v>
      </c>
      <c r="M102" s="327" t="s">
        <v>126</v>
      </c>
      <c r="N102" s="327"/>
      <c r="O102" s="327"/>
      <c r="P102" s="327">
        <v>0</v>
      </c>
      <c r="Q102" s="327"/>
    </row>
    <row r="103" spans="1:17" x14ac:dyDescent="0.35">
      <c r="A103" s="31" t="s">
        <v>196</v>
      </c>
      <c r="B103" s="31" t="str">
        <f>Tabela_NS_S_OUT[[#This Row],[FADN_REG]]&amp;Tabela_NS_S_OUT[[#This Row],[NAZWA]]</f>
        <v>AFasola na nasiona suche</v>
      </c>
      <c r="C103" s="31" t="s">
        <v>197</v>
      </c>
      <c r="D103" s="31" t="s">
        <v>148</v>
      </c>
      <c r="E103" s="31" t="s">
        <v>126</v>
      </c>
      <c r="F103" s="32">
        <v>19.688300000000002</v>
      </c>
      <c r="G103" s="32">
        <v>391.22190000000001</v>
      </c>
      <c r="I103" s="141"/>
      <c r="J103" s="327" t="s">
        <v>689</v>
      </c>
      <c r="K103" s="327" t="s">
        <v>690</v>
      </c>
      <c r="L103" s="327" t="s">
        <v>148</v>
      </c>
      <c r="M103" s="327" t="s">
        <v>126</v>
      </c>
      <c r="N103" s="327"/>
      <c r="O103" s="327"/>
      <c r="P103" s="327">
        <v>0</v>
      </c>
      <c r="Q103" s="327"/>
    </row>
    <row r="104" spans="1:17" x14ac:dyDescent="0.35">
      <c r="A104" s="31" t="s">
        <v>196</v>
      </c>
      <c r="B104" s="31" t="str">
        <f>Tabela_NS_S_OUT[[#This Row],[FADN_REG]]&amp;Tabela_NS_S_OUT[[#This Row],[NAZWA]]</f>
        <v>BFasola na nasiona suche</v>
      </c>
      <c r="C104" s="31" t="s">
        <v>197</v>
      </c>
      <c r="D104" s="31" t="s">
        <v>148</v>
      </c>
      <c r="E104" s="31" t="s">
        <v>127</v>
      </c>
      <c r="F104" s="32">
        <v>19.688300000000002</v>
      </c>
      <c r="G104" s="32">
        <v>391.22190000000001</v>
      </c>
      <c r="I104" s="141"/>
      <c r="J104" s="327" t="s">
        <v>691</v>
      </c>
      <c r="K104" s="327" t="s">
        <v>325</v>
      </c>
      <c r="L104" s="327" t="s">
        <v>148</v>
      </c>
      <c r="M104" s="327" t="s">
        <v>126</v>
      </c>
      <c r="N104" s="327"/>
      <c r="O104" s="327"/>
      <c r="P104" s="327">
        <v>0</v>
      </c>
      <c r="Q104" s="327"/>
    </row>
    <row r="105" spans="1:17" x14ac:dyDescent="0.35">
      <c r="A105" s="31" t="s">
        <v>196</v>
      </c>
      <c r="B105" s="31" t="str">
        <f>Tabela_NS_S_OUT[[#This Row],[FADN_REG]]&amp;Tabela_NS_S_OUT[[#This Row],[NAZWA]]</f>
        <v>CFasola na nasiona suche</v>
      </c>
      <c r="C105" s="31" t="s">
        <v>197</v>
      </c>
      <c r="D105" s="31" t="s">
        <v>148</v>
      </c>
      <c r="E105" s="31" t="s">
        <v>149</v>
      </c>
      <c r="F105" s="32">
        <v>19.186900000000001</v>
      </c>
      <c r="G105" s="32">
        <v>397.428</v>
      </c>
      <c r="I105" s="141"/>
      <c r="J105" s="327" t="s">
        <v>316</v>
      </c>
      <c r="K105" s="327" t="s">
        <v>317</v>
      </c>
      <c r="L105" s="327" t="s">
        <v>148</v>
      </c>
      <c r="M105" s="327" t="s">
        <v>126</v>
      </c>
      <c r="N105" s="327"/>
      <c r="O105" s="327"/>
      <c r="P105" s="327">
        <v>0</v>
      </c>
      <c r="Q105" s="327"/>
    </row>
    <row r="106" spans="1:17" x14ac:dyDescent="0.35">
      <c r="A106" s="31" t="s">
        <v>196</v>
      </c>
      <c r="B106" s="31" t="str">
        <f>Tabela_NS_S_OUT[[#This Row],[FADN_REG]]&amp;Tabela_NS_S_OUT[[#This Row],[NAZWA]]</f>
        <v>DFasola na nasiona suche</v>
      </c>
      <c r="C106" s="31" t="s">
        <v>197</v>
      </c>
      <c r="D106" s="31" t="s">
        <v>148</v>
      </c>
      <c r="E106" s="31" t="s">
        <v>128</v>
      </c>
      <c r="F106" s="32">
        <v>22.6662</v>
      </c>
      <c r="G106" s="32">
        <v>385.63229999999999</v>
      </c>
      <c r="I106" s="141"/>
      <c r="J106" s="327" t="s">
        <v>318</v>
      </c>
      <c r="K106" s="327" t="s">
        <v>319</v>
      </c>
      <c r="L106" s="327" t="s">
        <v>148</v>
      </c>
      <c r="M106" s="327" t="s">
        <v>126</v>
      </c>
      <c r="N106" s="327"/>
      <c r="O106" s="327"/>
      <c r="P106" s="327">
        <v>0</v>
      </c>
      <c r="Q106" s="327"/>
    </row>
    <row r="107" spans="1:17" x14ac:dyDescent="0.35">
      <c r="A107" s="31" t="s">
        <v>198</v>
      </c>
      <c r="B107" s="31" t="str">
        <f>Tabela_NS_S_OUT[[#This Row],[FADN_REG]]&amp;Tabela_NS_S_OUT[[#This Row],[NAZWA]]</f>
        <v>ABób na nasiona suche</v>
      </c>
      <c r="C107" s="31" t="s">
        <v>199</v>
      </c>
      <c r="D107" s="31" t="s">
        <v>148</v>
      </c>
      <c r="E107" s="31" t="s">
        <v>126</v>
      </c>
      <c r="F107" s="32">
        <v>26.668800000000001</v>
      </c>
      <c r="G107" s="32">
        <v>517.41700000000003</v>
      </c>
      <c r="I107" s="141"/>
      <c r="J107" s="327" t="s">
        <v>320</v>
      </c>
      <c r="K107" s="327" t="s">
        <v>321</v>
      </c>
      <c r="L107" s="327" t="s">
        <v>148</v>
      </c>
      <c r="M107" s="327" t="s">
        <v>126</v>
      </c>
      <c r="N107" s="327"/>
      <c r="O107" s="327"/>
      <c r="P107" s="327">
        <v>0</v>
      </c>
      <c r="Q107" s="327"/>
    </row>
    <row r="108" spans="1:17" x14ac:dyDescent="0.35">
      <c r="A108" s="31" t="s">
        <v>198</v>
      </c>
      <c r="B108" s="31" t="str">
        <f>Tabela_NS_S_OUT[[#This Row],[FADN_REG]]&amp;Tabela_NS_S_OUT[[#This Row],[NAZWA]]</f>
        <v>BBób na nasiona suche</v>
      </c>
      <c r="C108" s="31" t="s">
        <v>199</v>
      </c>
      <c r="D108" s="31" t="s">
        <v>148</v>
      </c>
      <c r="E108" s="31" t="s">
        <v>127</v>
      </c>
      <c r="F108" s="32">
        <v>22.125800000000002</v>
      </c>
      <c r="G108" s="32">
        <v>365.47359999999998</v>
      </c>
      <c r="I108" s="141"/>
      <c r="J108" s="327" t="s">
        <v>322</v>
      </c>
      <c r="K108" s="327" t="s">
        <v>323</v>
      </c>
      <c r="L108" s="327" t="s">
        <v>148</v>
      </c>
      <c r="M108" s="327" t="s">
        <v>126</v>
      </c>
      <c r="N108" s="327"/>
      <c r="O108" s="327"/>
      <c r="P108" s="327">
        <v>0</v>
      </c>
      <c r="Q108" s="327"/>
    </row>
    <row r="109" spans="1:17" x14ac:dyDescent="0.35">
      <c r="A109" s="31" t="s">
        <v>198</v>
      </c>
      <c r="B109" s="31" t="str">
        <f>Tabela_NS_S_OUT[[#This Row],[FADN_REG]]&amp;Tabela_NS_S_OUT[[#This Row],[NAZWA]]</f>
        <v>CBób na nasiona suche</v>
      </c>
      <c r="C109" s="31" t="s">
        <v>199</v>
      </c>
      <c r="D109" s="31" t="s">
        <v>148</v>
      </c>
      <c r="E109" s="31" t="s">
        <v>149</v>
      </c>
      <c r="F109" s="32">
        <v>30.031099999999999</v>
      </c>
      <c r="G109" s="32">
        <v>658.43960000000004</v>
      </c>
      <c r="I109" s="141"/>
      <c r="J109" s="327" t="s">
        <v>324</v>
      </c>
      <c r="K109" s="327" t="s">
        <v>325</v>
      </c>
      <c r="L109" s="327" t="s">
        <v>148</v>
      </c>
      <c r="M109" s="327" t="s">
        <v>126</v>
      </c>
      <c r="N109" s="327"/>
      <c r="O109" s="327"/>
      <c r="P109" s="327">
        <v>0</v>
      </c>
      <c r="Q109" s="327"/>
    </row>
    <row r="110" spans="1:17" x14ac:dyDescent="0.35">
      <c r="A110" s="31" t="s">
        <v>198</v>
      </c>
      <c r="B110" s="31" t="str">
        <f>Tabela_NS_S_OUT[[#This Row],[FADN_REG]]&amp;Tabela_NS_S_OUT[[#This Row],[NAZWA]]</f>
        <v>DBób na nasiona suche</v>
      </c>
      <c r="C110" s="31" t="s">
        <v>199</v>
      </c>
      <c r="D110" s="31" t="s">
        <v>148</v>
      </c>
      <c r="E110" s="31" t="s">
        <v>128</v>
      </c>
      <c r="F110" s="32">
        <v>28.6431</v>
      </c>
      <c r="G110" s="32">
        <v>580.06849999999997</v>
      </c>
      <c r="I110" s="141"/>
      <c r="J110" s="327" t="s">
        <v>709</v>
      </c>
      <c r="K110" s="327" t="s">
        <v>704</v>
      </c>
      <c r="L110" s="327" t="s">
        <v>148</v>
      </c>
      <c r="M110" s="327" t="s">
        <v>126</v>
      </c>
      <c r="N110" s="327"/>
      <c r="O110" s="327"/>
      <c r="P110" s="327">
        <v>0</v>
      </c>
      <c r="Q110" s="327"/>
    </row>
    <row r="111" spans="1:17" x14ac:dyDescent="0.35">
      <c r="A111" s="31" t="s">
        <v>200</v>
      </c>
      <c r="B111" s="31" t="str">
        <f>Tabela_NS_S_OUT[[#This Row],[FADN_REG]]&amp;Tabela_NS_S_OUT[[#This Row],[NAZWA]]</f>
        <v>ASoczewica na nasiona suche</v>
      </c>
      <c r="C111" s="31" t="s">
        <v>201</v>
      </c>
      <c r="D111" s="31" t="s">
        <v>148</v>
      </c>
      <c r="E111" s="31" t="s">
        <v>126</v>
      </c>
      <c r="F111" s="32">
        <v>6.8076999999999996</v>
      </c>
      <c r="G111" s="32">
        <v>211.9341</v>
      </c>
      <c r="I111" s="141"/>
      <c r="J111" s="327" t="s">
        <v>326</v>
      </c>
      <c r="K111" s="327" t="s">
        <v>327</v>
      </c>
      <c r="L111" s="327" t="s">
        <v>328</v>
      </c>
      <c r="M111" s="327" t="s">
        <v>126</v>
      </c>
      <c r="N111" s="327"/>
      <c r="O111" s="327"/>
      <c r="P111" s="327">
        <v>0</v>
      </c>
      <c r="Q111" s="327"/>
    </row>
    <row r="112" spans="1:17" x14ac:dyDescent="0.35">
      <c r="A112" s="31" t="s">
        <v>200</v>
      </c>
      <c r="B112" s="31" t="str">
        <f>Tabela_NS_S_OUT[[#This Row],[FADN_REG]]&amp;Tabela_NS_S_OUT[[#This Row],[NAZWA]]</f>
        <v>BSoczewica na nasiona suche</v>
      </c>
      <c r="C112" s="31" t="s">
        <v>201</v>
      </c>
      <c r="D112" s="31" t="s">
        <v>148</v>
      </c>
      <c r="E112" s="31" t="s">
        <v>127</v>
      </c>
      <c r="F112" s="32">
        <v>6.7609000000000004</v>
      </c>
      <c r="G112" s="32">
        <v>249.50110000000001</v>
      </c>
      <c r="I112" s="141"/>
      <c r="J112" s="327" t="s">
        <v>329</v>
      </c>
      <c r="K112" s="327" t="s">
        <v>330</v>
      </c>
      <c r="L112" s="327" t="s">
        <v>328</v>
      </c>
      <c r="M112" s="327" t="s">
        <v>126</v>
      </c>
      <c r="N112" s="327"/>
      <c r="O112" s="327"/>
      <c r="P112" s="327">
        <v>0</v>
      </c>
      <c r="Q112" s="327"/>
    </row>
    <row r="113" spans="1:17" x14ac:dyDescent="0.35">
      <c r="A113" s="31" t="s">
        <v>200</v>
      </c>
      <c r="B113" s="31" t="str">
        <f>Tabela_NS_S_OUT[[#This Row],[FADN_REG]]&amp;Tabela_NS_S_OUT[[#This Row],[NAZWA]]</f>
        <v>CSoczewica na nasiona suche</v>
      </c>
      <c r="C113" s="31" t="s">
        <v>201</v>
      </c>
      <c r="D113" s="31" t="s">
        <v>148</v>
      </c>
      <c r="E113" s="31" t="s">
        <v>149</v>
      </c>
      <c r="F113" s="32">
        <v>6.8654999999999999</v>
      </c>
      <c r="G113" s="32">
        <v>249.50110000000001</v>
      </c>
      <c r="I113" s="141"/>
      <c r="J113" s="327" t="s">
        <v>331</v>
      </c>
      <c r="K113" s="327" t="s">
        <v>332</v>
      </c>
      <c r="L113" s="327" t="s">
        <v>328</v>
      </c>
      <c r="M113" s="327" t="s">
        <v>126</v>
      </c>
      <c r="N113" s="327"/>
      <c r="O113" s="327"/>
      <c r="P113" s="327">
        <v>0</v>
      </c>
      <c r="Q113" s="327"/>
    </row>
    <row r="114" spans="1:17" x14ac:dyDescent="0.35">
      <c r="A114" s="31" t="s">
        <v>200</v>
      </c>
      <c r="B114" s="31" t="str">
        <f>Tabela_NS_S_OUT[[#This Row],[FADN_REG]]&amp;Tabela_NS_S_OUT[[#This Row],[NAZWA]]</f>
        <v>DSoczewica na nasiona suche</v>
      </c>
      <c r="C114" s="31" t="s">
        <v>201</v>
      </c>
      <c r="D114" s="31" t="s">
        <v>148</v>
      </c>
      <c r="E114" s="31" t="s">
        <v>128</v>
      </c>
      <c r="F114" s="32">
        <v>6.7609000000000004</v>
      </c>
      <c r="G114" s="32">
        <v>249.50110000000001</v>
      </c>
      <c r="I114" s="141"/>
      <c r="J114" s="327" t="s">
        <v>333</v>
      </c>
      <c r="K114" s="327" t="s">
        <v>334</v>
      </c>
      <c r="L114" s="327" t="s">
        <v>328</v>
      </c>
      <c r="M114" s="327" t="s">
        <v>126</v>
      </c>
      <c r="N114" s="327"/>
      <c r="O114" s="327"/>
      <c r="P114" s="327">
        <v>0</v>
      </c>
      <c r="Q114" s="327"/>
    </row>
    <row r="115" spans="1:17" x14ac:dyDescent="0.35">
      <c r="A115" s="31" t="s">
        <v>202</v>
      </c>
      <c r="B115" s="31" t="str">
        <f>Tabela_NS_S_OUT[[#This Row],[FADN_REG]]&amp;Tabela_NS_S_OUT[[#This Row],[NAZWA]]</f>
        <v>ASoja na nasiona suche</v>
      </c>
      <c r="C115" s="31" t="s">
        <v>203</v>
      </c>
      <c r="D115" s="31" t="s">
        <v>148</v>
      </c>
      <c r="E115" s="31" t="s">
        <v>126</v>
      </c>
      <c r="F115" s="32">
        <v>16.0108</v>
      </c>
      <c r="G115" s="32">
        <v>164.30289999999999</v>
      </c>
      <c r="I115" s="141"/>
      <c r="J115" s="327" t="s">
        <v>335</v>
      </c>
      <c r="K115" s="327" t="s">
        <v>336</v>
      </c>
      <c r="L115" s="327" t="s">
        <v>328</v>
      </c>
      <c r="M115" s="327" t="s">
        <v>126</v>
      </c>
      <c r="N115" s="327"/>
      <c r="O115" s="327"/>
      <c r="P115" s="327">
        <v>0</v>
      </c>
      <c r="Q115" s="327"/>
    </row>
    <row r="116" spans="1:17" x14ac:dyDescent="0.35">
      <c r="A116" s="31" t="s">
        <v>202</v>
      </c>
      <c r="B116" s="31" t="str">
        <f>Tabela_NS_S_OUT[[#This Row],[FADN_REG]]&amp;Tabela_NS_S_OUT[[#This Row],[NAZWA]]</f>
        <v>BSoja na nasiona suche</v>
      </c>
      <c r="C116" s="31" t="s">
        <v>203</v>
      </c>
      <c r="D116" s="31" t="s">
        <v>148</v>
      </c>
      <c r="E116" s="31" t="s">
        <v>127</v>
      </c>
      <c r="F116" s="32">
        <v>19.461600000000001</v>
      </c>
      <c r="G116" s="32">
        <v>167.0292</v>
      </c>
      <c r="I116" s="141"/>
      <c r="J116" s="327" t="s">
        <v>337</v>
      </c>
      <c r="K116" s="327" t="s">
        <v>338</v>
      </c>
      <c r="L116" s="327" t="s">
        <v>328</v>
      </c>
      <c r="M116" s="327" t="s">
        <v>126</v>
      </c>
      <c r="N116" s="327"/>
      <c r="O116" s="327"/>
      <c r="P116" s="327">
        <v>0</v>
      </c>
      <c r="Q116" s="327"/>
    </row>
    <row r="117" spans="1:17" x14ac:dyDescent="0.35">
      <c r="A117" s="31" t="s">
        <v>202</v>
      </c>
      <c r="B117" s="31" t="str">
        <f>Tabela_NS_S_OUT[[#This Row],[FADN_REG]]&amp;Tabela_NS_S_OUT[[#This Row],[NAZWA]]</f>
        <v>CSoja na nasiona suche</v>
      </c>
      <c r="C117" s="31" t="s">
        <v>203</v>
      </c>
      <c r="D117" s="31" t="s">
        <v>148</v>
      </c>
      <c r="E117" s="31" t="s">
        <v>149</v>
      </c>
      <c r="F117" s="32">
        <v>20.913599999999999</v>
      </c>
      <c r="G117" s="32">
        <v>163.60659999999999</v>
      </c>
      <c r="I117" s="141"/>
      <c r="J117" s="327" t="s">
        <v>339</v>
      </c>
      <c r="K117" s="327" t="s">
        <v>340</v>
      </c>
      <c r="L117" s="327" t="s">
        <v>328</v>
      </c>
      <c r="M117" s="327" t="s">
        <v>126</v>
      </c>
      <c r="N117" s="327"/>
      <c r="O117" s="327"/>
      <c r="P117" s="327">
        <v>0</v>
      </c>
      <c r="Q117" s="327"/>
    </row>
    <row r="118" spans="1:17" x14ac:dyDescent="0.35">
      <c r="A118" s="31" t="s">
        <v>202</v>
      </c>
      <c r="B118" s="31" t="str">
        <f>Tabela_NS_S_OUT[[#This Row],[FADN_REG]]&amp;Tabela_NS_S_OUT[[#This Row],[NAZWA]]</f>
        <v>DSoja na nasiona suche</v>
      </c>
      <c r="C118" s="31" t="s">
        <v>203</v>
      </c>
      <c r="D118" s="31" t="s">
        <v>148</v>
      </c>
      <c r="E118" s="31" t="s">
        <v>128</v>
      </c>
      <c r="F118" s="32">
        <v>25.855</v>
      </c>
      <c r="G118" s="32">
        <v>163.50569999999999</v>
      </c>
      <c r="I118" s="141"/>
      <c r="J118" s="327" t="s">
        <v>692</v>
      </c>
      <c r="K118" s="327" t="s">
        <v>693</v>
      </c>
      <c r="L118" s="327" t="s">
        <v>148</v>
      </c>
      <c r="M118" s="327" t="s">
        <v>126</v>
      </c>
      <c r="N118" s="327"/>
      <c r="O118" s="327"/>
      <c r="P118" s="327">
        <v>0</v>
      </c>
      <c r="Q118" s="327"/>
    </row>
    <row r="119" spans="1:17" x14ac:dyDescent="0.35">
      <c r="A119" s="31" t="s">
        <v>204</v>
      </c>
      <c r="B119" s="31" t="str">
        <f>Tabela_NS_S_OUT[[#This Row],[FADN_REG]]&amp;Tabela_NS_S_OUT[[#This Row],[NAZWA]]</f>
        <v>AStrączkowe pastewne na nasiona suche</v>
      </c>
      <c r="C119" s="31" t="s">
        <v>205</v>
      </c>
      <c r="D119" s="31" t="s">
        <v>148</v>
      </c>
      <c r="E119" s="31" t="s">
        <v>126</v>
      </c>
      <c r="F119" s="32">
        <v>17.601500000000001</v>
      </c>
      <c r="G119" s="32">
        <v>98.498000000000005</v>
      </c>
      <c r="I119" s="141"/>
      <c r="J119" s="327" t="s">
        <v>341</v>
      </c>
      <c r="K119" s="327" t="s">
        <v>342</v>
      </c>
      <c r="L119" s="327" t="s">
        <v>148</v>
      </c>
      <c r="M119" s="327" t="s">
        <v>126</v>
      </c>
      <c r="N119" s="327"/>
      <c r="O119" s="327"/>
      <c r="P119" s="327">
        <v>0</v>
      </c>
      <c r="Q119" s="327"/>
    </row>
    <row r="120" spans="1:17" x14ac:dyDescent="0.35">
      <c r="A120" s="31" t="s">
        <v>204</v>
      </c>
      <c r="B120" s="31" t="str">
        <f>Tabela_NS_S_OUT[[#This Row],[FADN_REG]]&amp;Tabela_NS_S_OUT[[#This Row],[NAZWA]]</f>
        <v>BStrączkowe pastewne na nasiona suche</v>
      </c>
      <c r="C120" s="31" t="s">
        <v>205</v>
      </c>
      <c r="D120" s="31" t="s">
        <v>148</v>
      </c>
      <c r="E120" s="31" t="s">
        <v>127</v>
      </c>
      <c r="F120" s="32">
        <v>16.0761</v>
      </c>
      <c r="G120" s="32">
        <v>98.066900000000004</v>
      </c>
      <c r="I120" s="141"/>
      <c r="J120" s="327" t="s">
        <v>343</v>
      </c>
      <c r="K120" s="327" t="s">
        <v>344</v>
      </c>
      <c r="L120" s="327" t="s">
        <v>148</v>
      </c>
      <c r="M120" s="327" t="s">
        <v>126</v>
      </c>
      <c r="N120" s="327"/>
      <c r="O120" s="327"/>
      <c r="P120" s="327">
        <v>0</v>
      </c>
      <c r="Q120" s="327"/>
    </row>
    <row r="121" spans="1:17" x14ac:dyDescent="0.35">
      <c r="A121" s="31" t="s">
        <v>204</v>
      </c>
      <c r="B121" s="31" t="str">
        <f>Tabela_NS_S_OUT[[#This Row],[FADN_REG]]&amp;Tabela_NS_S_OUT[[#This Row],[NAZWA]]</f>
        <v>CStrączkowe pastewne na nasiona suche</v>
      </c>
      <c r="C121" s="31" t="s">
        <v>205</v>
      </c>
      <c r="D121" s="31" t="s">
        <v>148</v>
      </c>
      <c r="E121" s="31" t="s">
        <v>149</v>
      </c>
      <c r="F121" s="32">
        <v>16.099599999999999</v>
      </c>
      <c r="G121" s="32">
        <v>108.3402</v>
      </c>
      <c r="I121" s="141"/>
      <c r="J121" s="327" t="s">
        <v>345</v>
      </c>
      <c r="K121" s="327" t="s">
        <v>346</v>
      </c>
      <c r="L121" s="327" t="s">
        <v>148</v>
      </c>
      <c r="M121" s="327" t="s">
        <v>126</v>
      </c>
      <c r="N121" s="327"/>
      <c r="O121" s="327"/>
      <c r="P121" s="327">
        <v>0</v>
      </c>
      <c r="Q121" s="327"/>
    </row>
    <row r="122" spans="1:17" x14ac:dyDescent="0.35">
      <c r="A122" s="31" t="s">
        <v>204</v>
      </c>
      <c r="B122" s="31" t="str">
        <f>Tabela_NS_S_OUT[[#This Row],[FADN_REG]]&amp;Tabela_NS_S_OUT[[#This Row],[NAZWA]]</f>
        <v>DStrączkowe pastewne na nasiona suche</v>
      </c>
      <c r="C122" s="31" t="s">
        <v>205</v>
      </c>
      <c r="D122" s="31" t="s">
        <v>148</v>
      </c>
      <c r="E122" s="31" t="s">
        <v>128</v>
      </c>
      <c r="F122" s="32">
        <v>17.9282</v>
      </c>
      <c r="G122" s="32">
        <v>109.38420000000001</v>
      </c>
      <c r="I122" s="141"/>
      <c r="J122" s="327" t="s">
        <v>347</v>
      </c>
      <c r="K122" s="327" t="s">
        <v>348</v>
      </c>
      <c r="L122" s="327" t="s">
        <v>148</v>
      </c>
      <c r="M122" s="327" t="s">
        <v>126</v>
      </c>
      <c r="N122" s="327"/>
      <c r="O122" s="327"/>
      <c r="P122" s="327">
        <v>0</v>
      </c>
      <c r="Q122" s="327"/>
    </row>
    <row r="123" spans="1:17" x14ac:dyDescent="0.35">
      <c r="A123" s="31" t="s">
        <v>206</v>
      </c>
      <c r="B123" s="31" t="str">
        <f>Tabela_NS_S_OUT[[#This Row],[FADN_REG]]&amp;Tabela_NS_S_OUT[[#This Row],[NAZWA]]</f>
        <v>AGroch pastewny (peluszka) na nasiona suche</v>
      </c>
      <c r="C123" s="31" t="s">
        <v>207</v>
      </c>
      <c r="D123" s="31" t="s">
        <v>148</v>
      </c>
      <c r="E123" s="31" t="s">
        <v>126</v>
      </c>
      <c r="F123" s="32">
        <v>24.007999999999999</v>
      </c>
      <c r="G123" s="32">
        <v>95.729200000000006</v>
      </c>
      <c r="I123" s="141"/>
      <c r="J123" s="327" t="s">
        <v>349</v>
      </c>
      <c r="K123" s="327" t="s">
        <v>350</v>
      </c>
      <c r="L123" s="327" t="s">
        <v>148</v>
      </c>
      <c r="M123" s="327" t="s">
        <v>126</v>
      </c>
      <c r="N123" s="327"/>
      <c r="O123" s="327"/>
      <c r="P123" s="327">
        <v>0</v>
      </c>
      <c r="Q123" s="327"/>
    </row>
    <row r="124" spans="1:17" x14ac:dyDescent="0.35">
      <c r="A124" s="31" t="s">
        <v>206</v>
      </c>
      <c r="B124" s="31" t="str">
        <f>Tabela_NS_S_OUT[[#This Row],[FADN_REG]]&amp;Tabela_NS_S_OUT[[#This Row],[NAZWA]]</f>
        <v>BGroch pastewny (peluszka) na nasiona suche</v>
      </c>
      <c r="C124" s="31" t="s">
        <v>207</v>
      </c>
      <c r="D124" s="31" t="s">
        <v>148</v>
      </c>
      <c r="E124" s="31" t="s">
        <v>127</v>
      </c>
      <c r="F124" s="32">
        <v>23.453299999999999</v>
      </c>
      <c r="G124" s="32">
        <v>95.525400000000005</v>
      </c>
      <c r="I124" s="141"/>
      <c r="J124" s="327" t="s">
        <v>351</v>
      </c>
      <c r="K124" s="327" t="s">
        <v>352</v>
      </c>
      <c r="L124" s="327" t="s">
        <v>148</v>
      </c>
      <c r="M124" s="327" t="s">
        <v>126</v>
      </c>
      <c r="N124" s="327"/>
      <c r="O124" s="327"/>
      <c r="P124" s="327">
        <v>0</v>
      </c>
      <c r="Q124" s="327"/>
    </row>
    <row r="125" spans="1:17" x14ac:dyDescent="0.35">
      <c r="A125" s="31" t="s">
        <v>206</v>
      </c>
      <c r="B125" s="31" t="str">
        <f>Tabela_NS_S_OUT[[#This Row],[FADN_REG]]&amp;Tabela_NS_S_OUT[[#This Row],[NAZWA]]</f>
        <v>CGroch pastewny (peluszka) na nasiona suche</v>
      </c>
      <c r="C125" s="31" t="s">
        <v>207</v>
      </c>
      <c r="D125" s="31" t="s">
        <v>148</v>
      </c>
      <c r="E125" s="31" t="s">
        <v>149</v>
      </c>
      <c r="F125" s="32">
        <v>21.343900000000001</v>
      </c>
      <c r="G125" s="32">
        <v>97.567999999999998</v>
      </c>
      <c r="I125" s="141"/>
      <c r="J125" s="327" t="s">
        <v>353</v>
      </c>
      <c r="K125" s="327" t="s">
        <v>354</v>
      </c>
      <c r="L125" s="327" t="s">
        <v>148</v>
      </c>
      <c r="M125" s="327" t="s">
        <v>126</v>
      </c>
      <c r="N125" s="327"/>
      <c r="O125" s="327"/>
      <c r="P125" s="327">
        <v>0</v>
      </c>
      <c r="Q125" s="327"/>
    </row>
    <row r="126" spans="1:17" x14ac:dyDescent="0.35">
      <c r="A126" s="31" t="s">
        <v>206</v>
      </c>
      <c r="B126" s="31" t="str">
        <f>Tabela_NS_S_OUT[[#This Row],[FADN_REG]]&amp;Tabela_NS_S_OUT[[#This Row],[NAZWA]]</f>
        <v>DGroch pastewny (peluszka) na nasiona suche</v>
      </c>
      <c r="C126" s="31" t="s">
        <v>207</v>
      </c>
      <c r="D126" s="31" t="s">
        <v>148</v>
      </c>
      <c r="E126" s="31" t="s">
        <v>128</v>
      </c>
      <c r="F126" s="32">
        <v>23.348099999999999</v>
      </c>
      <c r="G126" s="32">
        <v>95.828199999999995</v>
      </c>
      <c r="I126" s="141"/>
      <c r="J126" s="327" t="s">
        <v>355</v>
      </c>
      <c r="K126" s="327" t="s">
        <v>356</v>
      </c>
      <c r="L126" s="327" t="s">
        <v>148</v>
      </c>
      <c r="M126" s="327" t="s">
        <v>126</v>
      </c>
      <c r="N126" s="327"/>
      <c r="O126" s="327"/>
      <c r="P126" s="327">
        <v>0</v>
      </c>
      <c r="Q126" s="327"/>
    </row>
    <row r="127" spans="1:17" x14ac:dyDescent="0.35">
      <c r="A127" s="31" t="s">
        <v>208</v>
      </c>
      <c r="B127" s="31" t="str">
        <f>Tabela_NS_S_OUT[[#This Row],[FADN_REG]]&amp;Tabela_NS_S_OUT[[#This Row],[NAZWA]]</f>
        <v>ABobik na nasiona suche</v>
      </c>
      <c r="C127" s="31" t="s">
        <v>209</v>
      </c>
      <c r="D127" s="31" t="s">
        <v>148</v>
      </c>
      <c r="E127" s="31" t="s">
        <v>126</v>
      </c>
      <c r="F127" s="32">
        <v>29.968900000000001</v>
      </c>
      <c r="G127" s="32">
        <v>98.016300000000001</v>
      </c>
      <c r="I127" s="141"/>
      <c r="J127" s="327" t="s">
        <v>357</v>
      </c>
      <c r="K127" s="327" t="s">
        <v>358</v>
      </c>
      <c r="L127" s="327" t="s">
        <v>148</v>
      </c>
      <c r="M127" s="327" t="s">
        <v>126</v>
      </c>
      <c r="N127" s="327"/>
      <c r="O127" s="327"/>
      <c r="P127" s="327">
        <v>0</v>
      </c>
      <c r="Q127" s="327"/>
    </row>
    <row r="128" spans="1:17" x14ac:dyDescent="0.35">
      <c r="A128" s="31" t="s">
        <v>208</v>
      </c>
      <c r="B128" s="31" t="str">
        <f>Tabela_NS_S_OUT[[#This Row],[FADN_REG]]&amp;Tabela_NS_S_OUT[[#This Row],[NAZWA]]</f>
        <v>BBobik na nasiona suche</v>
      </c>
      <c r="C128" s="31" t="s">
        <v>209</v>
      </c>
      <c r="D128" s="31" t="s">
        <v>148</v>
      </c>
      <c r="E128" s="31" t="s">
        <v>127</v>
      </c>
      <c r="F128" s="32">
        <v>26.5364</v>
      </c>
      <c r="G128" s="32">
        <v>75.876300000000001</v>
      </c>
      <c r="I128" s="141"/>
      <c r="J128" s="327" t="s">
        <v>359</v>
      </c>
      <c r="K128" s="327" t="s">
        <v>360</v>
      </c>
      <c r="L128" s="327" t="s">
        <v>148</v>
      </c>
      <c r="M128" s="327" t="s">
        <v>126</v>
      </c>
      <c r="N128" s="327"/>
      <c r="O128" s="327"/>
      <c r="P128" s="327">
        <v>0</v>
      </c>
      <c r="Q128" s="327"/>
    </row>
    <row r="129" spans="1:17" x14ac:dyDescent="0.35">
      <c r="A129" s="31" t="s">
        <v>208</v>
      </c>
      <c r="B129" s="31" t="str">
        <f>Tabela_NS_S_OUT[[#This Row],[FADN_REG]]&amp;Tabela_NS_S_OUT[[#This Row],[NAZWA]]</f>
        <v>CBobik na nasiona suche</v>
      </c>
      <c r="C129" s="31" t="s">
        <v>209</v>
      </c>
      <c r="D129" s="31" t="s">
        <v>148</v>
      </c>
      <c r="E129" s="31" t="s">
        <v>149</v>
      </c>
      <c r="F129" s="32">
        <v>22.968599999999999</v>
      </c>
      <c r="G129" s="32">
        <v>91.886700000000005</v>
      </c>
      <c r="I129" s="141"/>
      <c r="J129" s="327" t="s">
        <v>361</v>
      </c>
      <c r="K129" s="327" t="s">
        <v>362</v>
      </c>
      <c r="L129" s="327" t="s">
        <v>148</v>
      </c>
      <c r="M129" s="327" t="s">
        <v>126</v>
      </c>
      <c r="N129" s="327"/>
      <c r="O129" s="327"/>
      <c r="P129" s="327">
        <v>0</v>
      </c>
      <c r="Q129" s="327"/>
    </row>
    <row r="130" spans="1:17" x14ac:dyDescent="0.35">
      <c r="A130" s="31" t="s">
        <v>208</v>
      </c>
      <c r="B130" s="31" t="str">
        <f>Tabela_NS_S_OUT[[#This Row],[FADN_REG]]&amp;Tabela_NS_S_OUT[[#This Row],[NAZWA]]</f>
        <v>DBobik na nasiona suche</v>
      </c>
      <c r="C130" s="31" t="s">
        <v>209</v>
      </c>
      <c r="D130" s="31" t="s">
        <v>148</v>
      </c>
      <c r="E130" s="31" t="s">
        <v>128</v>
      </c>
      <c r="F130" s="32">
        <v>27.986599999999999</v>
      </c>
      <c r="G130" s="32">
        <v>100.03060000000001</v>
      </c>
      <c r="I130" s="141"/>
      <c r="J130" s="327" t="s">
        <v>363</v>
      </c>
      <c r="K130" s="327" t="s">
        <v>364</v>
      </c>
      <c r="L130" s="327" t="s">
        <v>148</v>
      </c>
      <c r="M130" s="327" t="s">
        <v>126</v>
      </c>
      <c r="N130" s="327"/>
      <c r="O130" s="327"/>
      <c r="P130" s="327">
        <v>0</v>
      </c>
      <c r="Q130" s="327"/>
    </row>
    <row r="131" spans="1:17" x14ac:dyDescent="0.35">
      <c r="A131" s="31" t="s">
        <v>210</v>
      </c>
      <c r="B131" s="31" t="str">
        <f>Tabela_NS_S_OUT[[#This Row],[FADN_REG]]&amp;Tabela_NS_S_OUT[[#This Row],[NAZWA]]</f>
        <v>AŁubin słodki na nasiona suche</v>
      </c>
      <c r="C131" s="31" t="s">
        <v>211</v>
      </c>
      <c r="D131" s="31" t="s">
        <v>148</v>
      </c>
      <c r="E131" s="31" t="s">
        <v>126</v>
      </c>
      <c r="F131" s="32">
        <v>14.536799999999999</v>
      </c>
      <c r="G131" s="32">
        <v>96.724699999999999</v>
      </c>
      <c r="I131" s="141"/>
      <c r="J131" s="327" t="s">
        <v>365</v>
      </c>
      <c r="K131" s="327" t="s">
        <v>366</v>
      </c>
      <c r="L131" s="327" t="s">
        <v>148</v>
      </c>
      <c r="M131" s="327" t="s">
        <v>126</v>
      </c>
      <c r="N131" s="327"/>
      <c r="O131" s="327"/>
      <c r="P131" s="327">
        <v>0</v>
      </c>
      <c r="Q131" s="327"/>
    </row>
    <row r="132" spans="1:17" x14ac:dyDescent="0.35">
      <c r="A132" s="31" t="s">
        <v>210</v>
      </c>
      <c r="B132" s="31" t="str">
        <f>Tabela_NS_S_OUT[[#This Row],[FADN_REG]]&amp;Tabela_NS_S_OUT[[#This Row],[NAZWA]]</f>
        <v>BŁubin słodki na nasiona suche</v>
      </c>
      <c r="C132" s="31" t="s">
        <v>211</v>
      </c>
      <c r="D132" s="31" t="s">
        <v>148</v>
      </c>
      <c r="E132" s="31" t="s">
        <v>127</v>
      </c>
      <c r="F132" s="32">
        <v>13.5154</v>
      </c>
      <c r="G132" s="32">
        <v>100.45310000000001</v>
      </c>
      <c r="I132" s="141"/>
      <c r="J132" s="327" t="s">
        <v>367</v>
      </c>
      <c r="K132" s="327" t="s">
        <v>368</v>
      </c>
      <c r="L132" s="327" t="s">
        <v>148</v>
      </c>
      <c r="M132" s="327" t="s">
        <v>126</v>
      </c>
      <c r="N132" s="327"/>
      <c r="O132" s="327"/>
      <c r="P132" s="327">
        <v>0</v>
      </c>
      <c r="Q132" s="327"/>
    </row>
    <row r="133" spans="1:17" x14ac:dyDescent="0.35">
      <c r="A133" s="31" t="s">
        <v>210</v>
      </c>
      <c r="B133" s="31" t="str">
        <f>Tabela_NS_S_OUT[[#This Row],[FADN_REG]]&amp;Tabela_NS_S_OUT[[#This Row],[NAZWA]]</f>
        <v>CŁubin słodki na nasiona suche</v>
      </c>
      <c r="C133" s="31" t="s">
        <v>211</v>
      </c>
      <c r="D133" s="31" t="s">
        <v>148</v>
      </c>
      <c r="E133" s="31" t="s">
        <v>149</v>
      </c>
      <c r="F133" s="32">
        <v>14.164400000000001</v>
      </c>
      <c r="G133" s="32">
        <v>107.34690000000001</v>
      </c>
      <c r="I133" s="141"/>
      <c r="J133" s="327" t="s">
        <v>369</v>
      </c>
      <c r="K133" s="327" t="s">
        <v>370</v>
      </c>
      <c r="L133" s="327" t="s">
        <v>148</v>
      </c>
      <c r="M133" s="327" t="s">
        <v>126</v>
      </c>
      <c r="N133" s="327"/>
      <c r="O133" s="327"/>
      <c r="P133" s="327">
        <v>0</v>
      </c>
      <c r="Q133" s="327"/>
    </row>
    <row r="134" spans="1:17" x14ac:dyDescent="0.35">
      <c r="A134" s="31" t="s">
        <v>210</v>
      </c>
      <c r="B134" s="31" t="str">
        <f>Tabela_NS_S_OUT[[#This Row],[FADN_REG]]&amp;Tabela_NS_S_OUT[[#This Row],[NAZWA]]</f>
        <v>DŁubin słodki na nasiona suche</v>
      </c>
      <c r="C134" s="31" t="s">
        <v>211</v>
      </c>
      <c r="D134" s="31" t="s">
        <v>148</v>
      </c>
      <c r="E134" s="31" t="s">
        <v>128</v>
      </c>
      <c r="F134" s="32">
        <v>14.3188</v>
      </c>
      <c r="G134" s="32">
        <v>106.7342</v>
      </c>
      <c r="I134" s="141"/>
      <c r="J134" s="327" t="s">
        <v>371</v>
      </c>
      <c r="K134" s="327" t="s">
        <v>372</v>
      </c>
      <c r="L134" s="327" t="s">
        <v>148</v>
      </c>
      <c r="M134" s="327" t="s">
        <v>126</v>
      </c>
      <c r="N134" s="327"/>
      <c r="O134" s="327"/>
      <c r="P134" s="327">
        <v>0</v>
      </c>
      <c r="Q134" s="327"/>
    </row>
    <row r="135" spans="1:17" x14ac:dyDescent="0.35">
      <c r="A135" s="31" t="s">
        <v>212</v>
      </c>
      <c r="B135" s="31" t="str">
        <f>Tabela_NS_S_OUT[[#This Row],[FADN_REG]]&amp;Tabela_NS_S_OUT[[#This Row],[NAZWA]]</f>
        <v>AWyka ogółem na nasiona suche</v>
      </c>
      <c r="C135" s="31" t="s">
        <v>213</v>
      </c>
      <c r="D135" s="31" t="s">
        <v>148</v>
      </c>
      <c r="E135" s="31" t="s">
        <v>126</v>
      </c>
      <c r="F135" s="32">
        <v>16.6509</v>
      </c>
      <c r="G135" s="32">
        <v>157.39230000000001</v>
      </c>
      <c r="I135" s="141"/>
      <c r="J135" s="327" t="s">
        <v>373</v>
      </c>
      <c r="K135" s="327" t="s">
        <v>374</v>
      </c>
      <c r="L135" s="327" t="s">
        <v>148</v>
      </c>
      <c r="M135" s="327" t="s">
        <v>126</v>
      </c>
      <c r="N135" s="327"/>
      <c r="O135" s="327"/>
      <c r="P135" s="327">
        <v>0</v>
      </c>
      <c r="Q135" s="327"/>
    </row>
    <row r="136" spans="1:17" x14ac:dyDescent="0.35">
      <c r="A136" s="31" t="s">
        <v>212</v>
      </c>
      <c r="B136" s="31" t="str">
        <f>Tabela_NS_S_OUT[[#This Row],[FADN_REG]]&amp;Tabela_NS_S_OUT[[#This Row],[NAZWA]]</f>
        <v>BWyka ogółem na nasiona suche</v>
      </c>
      <c r="C136" s="31" t="s">
        <v>213</v>
      </c>
      <c r="D136" s="31" t="s">
        <v>148</v>
      </c>
      <c r="E136" s="31" t="s">
        <v>127</v>
      </c>
      <c r="F136" s="32">
        <v>15.4269</v>
      </c>
      <c r="G136" s="32">
        <v>158.5009</v>
      </c>
      <c r="I136" s="141"/>
      <c r="J136" s="327" t="s">
        <v>375</v>
      </c>
      <c r="K136" s="327" t="s">
        <v>376</v>
      </c>
      <c r="L136" s="327" t="s">
        <v>148</v>
      </c>
      <c r="M136" s="327" t="s">
        <v>126</v>
      </c>
      <c r="N136" s="327"/>
      <c r="O136" s="327"/>
      <c r="P136" s="327">
        <v>0</v>
      </c>
      <c r="Q136" s="327"/>
    </row>
    <row r="137" spans="1:17" x14ac:dyDescent="0.35">
      <c r="A137" s="31" t="s">
        <v>212</v>
      </c>
      <c r="B137" s="31" t="str">
        <f>Tabela_NS_S_OUT[[#This Row],[FADN_REG]]&amp;Tabela_NS_S_OUT[[#This Row],[NAZWA]]</f>
        <v>CWyka ogółem na nasiona suche</v>
      </c>
      <c r="C137" s="31" t="s">
        <v>213</v>
      </c>
      <c r="D137" s="31" t="s">
        <v>148</v>
      </c>
      <c r="E137" s="31" t="s">
        <v>149</v>
      </c>
      <c r="F137" s="32">
        <v>14.0905</v>
      </c>
      <c r="G137" s="32">
        <v>156.01779999999999</v>
      </c>
      <c r="I137" s="141"/>
      <c r="J137" s="327" t="s">
        <v>377</v>
      </c>
      <c r="K137" s="327" t="s">
        <v>378</v>
      </c>
      <c r="L137" s="327" t="s">
        <v>148</v>
      </c>
      <c r="M137" s="327" t="s">
        <v>126</v>
      </c>
      <c r="N137" s="327"/>
      <c r="O137" s="327"/>
      <c r="P137" s="327">
        <v>0</v>
      </c>
      <c r="Q137" s="327"/>
    </row>
    <row r="138" spans="1:17" x14ac:dyDescent="0.35">
      <c r="A138" s="31" t="s">
        <v>212</v>
      </c>
      <c r="B138" s="31" t="str">
        <f>Tabela_NS_S_OUT[[#This Row],[FADN_REG]]&amp;Tabela_NS_S_OUT[[#This Row],[NAZWA]]</f>
        <v>DWyka ogółem na nasiona suche</v>
      </c>
      <c r="C138" s="31" t="s">
        <v>213</v>
      </c>
      <c r="D138" s="31" t="s">
        <v>148</v>
      </c>
      <c r="E138" s="31" t="s">
        <v>128</v>
      </c>
      <c r="F138" s="32">
        <v>13.7691</v>
      </c>
      <c r="G138" s="32">
        <v>152.27330000000001</v>
      </c>
      <c r="I138" s="141"/>
      <c r="J138" s="327" t="s">
        <v>379</v>
      </c>
      <c r="K138" s="327" t="s">
        <v>380</v>
      </c>
      <c r="L138" s="327" t="s">
        <v>148</v>
      </c>
      <c r="M138" s="327" t="s">
        <v>126</v>
      </c>
      <c r="N138" s="327"/>
      <c r="O138" s="327"/>
      <c r="P138" s="327">
        <v>0</v>
      </c>
      <c r="Q138" s="327"/>
    </row>
    <row r="139" spans="1:17" x14ac:dyDescent="0.35">
      <c r="A139" s="31" t="s">
        <v>214</v>
      </c>
      <c r="B139" s="31" t="str">
        <f>Tabela_NS_S_OUT[[#This Row],[FADN_REG]]&amp;Tabela_NS_S_OUT[[#This Row],[NAZWA]]</f>
        <v>AWyka jara na nasiona suche</v>
      </c>
      <c r="C139" s="31" t="s">
        <v>215</v>
      </c>
      <c r="D139" s="31" t="s">
        <v>148</v>
      </c>
      <c r="E139" s="31" t="s">
        <v>126</v>
      </c>
      <c r="F139" s="32">
        <v>16.673100000000002</v>
      </c>
      <c r="G139" s="32">
        <v>157.4556</v>
      </c>
      <c r="I139" s="141"/>
      <c r="J139" s="327" t="s">
        <v>381</v>
      </c>
      <c r="K139" s="327" t="s">
        <v>382</v>
      </c>
      <c r="L139" s="327" t="s">
        <v>148</v>
      </c>
      <c r="M139" s="327" t="s">
        <v>126</v>
      </c>
      <c r="N139" s="327"/>
      <c r="O139" s="327"/>
      <c r="P139" s="327">
        <v>0</v>
      </c>
      <c r="Q139" s="327"/>
    </row>
    <row r="140" spans="1:17" x14ac:dyDescent="0.35">
      <c r="A140" s="31" t="s">
        <v>214</v>
      </c>
      <c r="B140" s="31" t="str">
        <f>Tabela_NS_S_OUT[[#This Row],[FADN_REG]]&amp;Tabela_NS_S_OUT[[#This Row],[NAZWA]]</f>
        <v>BWyka jara na nasiona suche</v>
      </c>
      <c r="C140" s="31" t="s">
        <v>215</v>
      </c>
      <c r="D140" s="31" t="s">
        <v>148</v>
      </c>
      <c r="E140" s="31" t="s">
        <v>127</v>
      </c>
      <c r="F140" s="32">
        <v>15.4977</v>
      </c>
      <c r="G140" s="32">
        <v>158.8914</v>
      </c>
      <c r="I140" s="141"/>
      <c r="J140" s="327" t="s">
        <v>383</v>
      </c>
      <c r="K140" s="327" t="s">
        <v>384</v>
      </c>
      <c r="L140" s="327" t="s">
        <v>148</v>
      </c>
      <c r="M140" s="327" t="s">
        <v>126</v>
      </c>
      <c r="N140" s="327"/>
      <c r="O140" s="327"/>
      <c r="P140" s="327">
        <v>0</v>
      </c>
      <c r="Q140" s="327"/>
    </row>
    <row r="141" spans="1:17" x14ac:dyDescent="0.35">
      <c r="A141" s="31" t="s">
        <v>214</v>
      </c>
      <c r="B141" s="31" t="str">
        <f>Tabela_NS_S_OUT[[#This Row],[FADN_REG]]&amp;Tabela_NS_S_OUT[[#This Row],[NAZWA]]</f>
        <v>CWyka jara na nasiona suche</v>
      </c>
      <c r="C141" s="31" t="s">
        <v>215</v>
      </c>
      <c r="D141" s="31" t="s">
        <v>148</v>
      </c>
      <c r="E141" s="31" t="s">
        <v>149</v>
      </c>
      <c r="F141" s="32">
        <v>14.201700000000001</v>
      </c>
      <c r="G141" s="32">
        <v>156.01779999999999</v>
      </c>
      <c r="I141" s="141"/>
      <c r="J141" s="327" t="s">
        <v>385</v>
      </c>
      <c r="K141" s="327" t="s">
        <v>386</v>
      </c>
      <c r="L141" s="327" t="s">
        <v>148</v>
      </c>
      <c r="M141" s="327" t="s">
        <v>126</v>
      </c>
      <c r="N141" s="327"/>
      <c r="O141" s="327"/>
      <c r="P141" s="327">
        <v>0</v>
      </c>
      <c r="Q141" s="327"/>
    </row>
    <row r="142" spans="1:17" x14ac:dyDescent="0.35">
      <c r="A142" s="31" t="s">
        <v>214</v>
      </c>
      <c r="B142" s="31" t="str">
        <f>Tabela_NS_S_OUT[[#This Row],[FADN_REG]]&amp;Tabela_NS_S_OUT[[#This Row],[NAZWA]]</f>
        <v>DWyka jara na nasiona suche</v>
      </c>
      <c r="C142" s="31" t="s">
        <v>215</v>
      </c>
      <c r="D142" s="31" t="s">
        <v>148</v>
      </c>
      <c r="E142" s="31" t="s">
        <v>128</v>
      </c>
      <c r="F142" s="32">
        <v>14.1494</v>
      </c>
      <c r="G142" s="32">
        <v>159.655</v>
      </c>
      <c r="I142" s="141"/>
      <c r="J142" s="327" t="s">
        <v>694</v>
      </c>
      <c r="K142" s="327" t="s">
        <v>695</v>
      </c>
      <c r="L142" s="327" t="s">
        <v>148</v>
      </c>
      <c r="M142" s="327" t="s">
        <v>126</v>
      </c>
      <c r="N142" s="327"/>
      <c r="O142" s="327"/>
      <c r="P142" s="327">
        <v>0</v>
      </c>
      <c r="Q142" s="327"/>
    </row>
    <row r="143" spans="1:17" x14ac:dyDescent="0.35">
      <c r="A143" s="31" t="s">
        <v>216</v>
      </c>
      <c r="B143" s="31" t="str">
        <f>Tabela_NS_S_OUT[[#This Row],[FADN_REG]]&amp;Tabela_NS_S_OUT[[#This Row],[NAZWA]]</f>
        <v>ASeradela na nasiona suche</v>
      </c>
      <c r="C143" s="31" t="s">
        <v>217</v>
      </c>
      <c r="D143" s="31" t="s">
        <v>148</v>
      </c>
      <c r="E143" s="31" t="s">
        <v>126</v>
      </c>
      <c r="F143" s="32">
        <v>5.1753999999999998</v>
      </c>
      <c r="G143" s="32">
        <v>447.63940000000002</v>
      </c>
      <c r="I143" s="141"/>
      <c r="J143" s="327" t="s">
        <v>387</v>
      </c>
      <c r="K143" s="327" t="s">
        <v>388</v>
      </c>
      <c r="L143" s="327" t="s">
        <v>148</v>
      </c>
      <c r="M143" s="327" t="s">
        <v>126</v>
      </c>
      <c r="N143" s="327"/>
      <c r="O143" s="327"/>
      <c r="P143" s="327">
        <v>0</v>
      </c>
      <c r="Q143" s="327"/>
    </row>
    <row r="144" spans="1:17" x14ac:dyDescent="0.35">
      <c r="A144" s="31" t="s">
        <v>216</v>
      </c>
      <c r="B144" s="31" t="str">
        <f>Tabela_NS_S_OUT[[#This Row],[FADN_REG]]&amp;Tabela_NS_S_OUT[[#This Row],[NAZWA]]</f>
        <v>BSeradela na nasiona suche</v>
      </c>
      <c r="C144" s="31" t="s">
        <v>217</v>
      </c>
      <c r="D144" s="31" t="s">
        <v>148</v>
      </c>
      <c r="E144" s="31" t="s">
        <v>127</v>
      </c>
      <c r="F144" s="32">
        <v>6.3825000000000003</v>
      </c>
      <c r="G144" s="32">
        <v>364.4384</v>
      </c>
      <c r="I144" s="141"/>
      <c r="J144" s="327" t="s">
        <v>389</v>
      </c>
      <c r="K144" s="327" t="s">
        <v>390</v>
      </c>
      <c r="L144" s="327" t="s">
        <v>148</v>
      </c>
      <c r="M144" s="327" t="s">
        <v>126</v>
      </c>
      <c r="N144" s="327"/>
      <c r="O144" s="327"/>
      <c r="P144" s="327">
        <v>0</v>
      </c>
      <c r="Q144" s="327"/>
    </row>
    <row r="145" spans="1:17" x14ac:dyDescent="0.35">
      <c r="A145" s="31" t="s">
        <v>216</v>
      </c>
      <c r="B145" s="31" t="str">
        <f>Tabela_NS_S_OUT[[#This Row],[FADN_REG]]&amp;Tabela_NS_S_OUT[[#This Row],[NAZWA]]</f>
        <v>CSeradela na nasiona suche</v>
      </c>
      <c r="C145" s="31" t="s">
        <v>217</v>
      </c>
      <c r="D145" s="31" t="s">
        <v>148</v>
      </c>
      <c r="E145" s="31" t="s">
        <v>149</v>
      </c>
      <c r="F145" s="32">
        <v>6.4941000000000004</v>
      </c>
      <c r="G145" s="32">
        <v>505.40190000000001</v>
      </c>
      <c r="I145" s="141"/>
      <c r="J145" s="327" t="s">
        <v>710</v>
      </c>
      <c r="K145" s="327" t="s">
        <v>705</v>
      </c>
      <c r="L145" s="327" t="s">
        <v>148</v>
      </c>
      <c r="M145" s="327" t="s">
        <v>126</v>
      </c>
      <c r="N145" s="327"/>
      <c r="O145" s="327"/>
      <c r="P145" s="327">
        <v>0</v>
      </c>
      <c r="Q145" s="327"/>
    </row>
    <row r="146" spans="1:17" x14ac:dyDescent="0.35">
      <c r="A146" s="31" t="s">
        <v>216</v>
      </c>
      <c r="B146" s="31" t="str">
        <f>Tabela_NS_S_OUT[[#This Row],[FADN_REG]]&amp;Tabela_NS_S_OUT[[#This Row],[NAZWA]]</f>
        <v>DSeradela na nasiona suche</v>
      </c>
      <c r="C146" s="31" t="s">
        <v>217</v>
      </c>
      <c r="D146" s="31" t="s">
        <v>148</v>
      </c>
      <c r="E146" s="31" t="s">
        <v>128</v>
      </c>
      <c r="F146" s="32">
        <v>6.3221999999999996</v>
      </c>
      <c r="G146" s="32">
        <v>447.63940000000002</v>
      </c>
      <c r="I146" s="141"/>
      <c r="J146" s="327" t="s">
        <v>700</v>
      </c>
      <c r="K146" s="327" t="s">
        <v>698</v>
      </c>
      <c r="L146" s="327"/>
      <c r="M146" s="327" t="s">
        <v>126</v>
      </c>
      <c r="N146" s="327"/>
      <c r="O146" s="327"/>
      <c r="P146" s="327">
        <v>0</v>
      </c>
      <c r="Q146" s="327"/>
    </row>
    <row r="147" spans="1:17" x14ac:dyDescent="0.35">
      <c r="A147" s="31" t="s">
        <v>218</v>
      </c>
      <c r="B147" s="31" t="str">
        <f>Tabela_NS_S_OUT[[#This Row],[FADN_REG]]&amp;Tabela_NS_S_OUT[[#This Row],[NAZWA]]</f>
        <v>APozostałe strączkowe pastewne na nasiona suche</v>
      </c>
      <c r="C147" s="31" t="s">
        <v>219</v>
      </c>
      <c r="D147" s="31" t="s">
        <v>148</v>
      </c>
      <c r="E147" s="31" t="s">
        <v>126</v>
      </c>
      <c r="F147" s="32">
        <v>15.324</v>
      </c>
      <c r="G147" s="32">
        <v>92.518199999999993</v>
      </c>
      <c r="I147" s="141"/>
      <c r="J147" s="327" t="s">
        <v>391</v>
      </c>
      <c r="K147" s="327" t="s">
        <v>392</v>
      </c>
      <c r="L147" s="327"/>
      <c r="M147" s="327" t="s">
        <v>126</v>
      </c>
      <c r="N147" s="327"/>
      <c r="O147" s="327"/>
      <c r="P147" s="327">
        <v>0</v>
      </c>
      <c r="Q147" s="327"/>
    </row>
    <row r="148" spans="1:17" x14ac:dyDescent="0.35">
      <c r="A148" s="31" t="s">
        <v>218</v>
      </c>
      <c r="B148" s="31" t="str">
        <f>Tabela_NS_S_OUT[[#This Row],[FADN_REG]]&amp;Tabela_NS_S_OUT[[#This Row],[NAZWA]]</f>
        <v>BPozostałe strączkowe pastewne na nasiona suche</v>
      </c>
      <c r="C148" s="31" t="s">
        <v>219</v>
      </c>
      <c r="D148" s="31" t="s">
        <v>148</v>
      </c>
      <c r="E148" s="31" t="s">
        <v>127</v>
      </c>
      <c r="F148" s="32">
        <v>14</v>
      </c>
      <c r="G148" s="32">
        <v>102.886</v>
      </c>
      <c r="I148" s="141"/>
      <c r="J148" s="327" t="s">
        <v>393</v>
      </c>
      <c r="K148" s="327" t="s">
        <v>394</v>
      </c>
      <c r="L148" s="327"/>
      <c r="M148" s="327" t="s">
        <v>126</v>
      </c>
      <c r="N148" s="327"/>
      <c r="O148" s="327"/>
      <c r="P148" s="327">
        <v>0</v>
      </c>
      <c r="Q148" s="327"/>
    </row>
    <row r="149" spans="1:17" x14ac:dyDescent="0.35">
      <c r="A149" s="31" t="s">
        <v>218</v>
      </c>
      <c r="B149" s="31" t="str">
        <f>Tabela_NS_S_OUT[[#This Row],[FADN_REG]]&amp;Tabela_NS_S_OUT[[#This Row],[NAZWA]]</f>
        <v>CPozostałe strączkowe pastewne na nasiona suche</v>
      </c>
      <c r="C149" s="31" t="s">
        <v>219</v>
      </c>
      <c r="D149" s="31" t="s">
        <v>148</v>
      </c>
      <c r="E149" s="31" t="s">
        <v>149</v>
      </c>
      <c r="F149" s="32">
        <v>14.2052</v>
      </c>
      <c r="G149" s="32">
        <v>108.9235</v>
      </c>
      <c r="I149" s="141"/>
      <c r="J149" s="327" t="s">
        <v>395</v>
      </c>
      <c r="K149" s="327" t="s">
        <v>396</v>
      </c>
      <c r="L149" s="327"/>
      <c r="M149" s="327" t="s">
        <v>126</v>
      </c>
      <c r="N149" s="327"/>
      <c r="O149" s="327"/>
      <c r="P149" s="327">
        <v>0</v>
      </c>
      <c r="Q149" s="327"/>
    </row>
    <row r="150" spans="1:17" x14ac:dyDescent="0.35">
      <c r="A150" s="31" t="s">
        <v>218</v>
      </c>
      <c r="B150" s="31" t="str">
        <f>Tabela_NS_S_OUT[[#This Row],[FADN_REG]]&amp;Tabela_NS_S_OUT[[#This Row],[NAZWA]]</f>
        <v>DPozostałe strączkowe pastewne na nasiona suche</v>
      </c>
      <c r="C150" s="31" t="s">
        <v>219</v>
      </c>
      <c r="D150" s="31" t="s">
        <v>148</v>
      </c>
      <c r="E150" s="31" t="s">
        <v>128</v>
      </c>
      <c r="F150" s="32">
        <v>16.1859</v>
      </c>
      <c r="G150" s="32">
        <v>116.1807</v>
      </c>
      <c r="I150" s="141"/>
      <c r="J150" s="327" t="s">
        <v>397</v>
      </c>
      <c r="K150" s="327" t="s">
        <v>398</v>
      </c>
      <c r="L150" s="327"/>
      <c r="M150" s="327" t="s">
        <v>126</v>
      </c>
      <c r="N150" s="327"/>
      <c r="O150" s="327"/>
      <c r="P150" s="327">
        <v>0</v>
      </c>
      <c r="Q150" s="327"/>
    </row>
    <row r="151" spans="1:17" x14ac:dyDescent="0.35">
      <c r="A151" s="31" t="s">
        <v>220</v>
      </c>
      <c r="B151" s="31" t="str">
        <f>Tabela_NS_S_OUT[[#This Row],[FADN_REG]]&amp;Tabela_NS_S_OUT[[#This Row],[NAZWA]]</f>
        <v>AMieszanki strączkowych z innymi roślinami ogółem na nasiona suche</v>
      </c>
      <c r="C151" s="31" t="s">
        <v>221</v>
      </c>
      <c r="D151" s="31" t="s">
        <v>148</v>
      </c>
      <c r="E151" s="31" t="s">
        <v>126</v>
      </c>
      <c r="F151" s="32">
        <v>37.864699999999999</v>
      </c>
      <c r="G151" s="32">
        <v>60.476999999999997</v>
      </c>
      <c r="I151" s="141"/>
      <c r="J151" s="327" t="s">
        <v>399</v>
      </c>
      <c r="K151" s="327" t="s">
        <v>400</v>
      </c>
      <c r="L151" s="327"/>
      <c r="M151" s="327" t="s">
        <v>126</v>
      </c>
      <c r="N151" s="327"/>
      <c r="O151" s="327"/>
      <c r="P151" s="327">
        <v>0</v>
      </c>
      <c r="Q151" s="327"/>
    </row>
    <row r="152" spans="1:17" x14ac:dyDescent="0.35">
      <c r="A152" s="31" t="s">
        <v>220</v>
      </c>
      <c r="B152" s="31" t="str">
        <f>Tabela_NS_S_OUT[[#This Row],[FADN_REG]]&amp;Tabela_NS_S_OUT[[#This Row],[NAZWA]]</f>
        <v>BMieszanki strączkowych z innymi roślinami ogółem na nasiona suche</v>
      </c>
      <c r="C152" s="31" t="s">
        <v>221</v>
      </c>
      <c r="D152" s="31" t="s">
        <v>148</v>
      </c>
      <c r="E152" s="31" t="s">
        <v>127</v>
      </c>
      <c r="F152" s="32">
        <v>43.570900000000002</v>
      </c>
      <c r="G152" s="32">
        <v>69.361599999999996</v>
      </c>
      <c r="I152" s="141"/>
      <c r="J152" s="327" t="s">
        <v>401</v>
      </c>
      <c r="K152" s="327" t="s">
        <v>402</v>
      </c>
      <c r="L152" s="327"/>
      <c r="M152" s="327" t="s">
        <v>126</v>
      </c>
      <c r="N152" s="327"/>
      <c r="O152" s="327"/>
      <c r="P152" s="327">
        <v>0</v>
      </c>
      <c r="Q152" s="327"/>
    </row>
    <row r="153" spans="1:17" x14ac:dyDescent="0.35">
      <c r="A153" s="31" t="s">
        <v>220</v>
      </c>
      <c r="B153" s="31" t="str">
        <f>Tabela_NS_S_OUT[[#This Row],[FADN_REG]]&amp;Tabela_NS_S_OUT[[#This Row],[NAZWA]]</f>
        <v>CMieszanki strączkowych z innymi roślinami ogółem na nasiona suche</v>
      </c>
      <c r="C153" s="31" t="s">
        <v>221</v>
      </c>
      <c r="D153" s="31" t="s">
        <v>148</v>
      </c>
      <c r="E153" s="31" t="s">
        <v>149</v>
      </c>
      <c r="F153" s="32">
        <v>34.2943</v>
      </c>
      <c r="G153" s="32">
        <v>61.2423</v>
      </c>
      <c r="I153" s="141"/>
      <c r="J153" s="327" t="s">
        <v>403</v>
      </c>
      <c r="K153" s="327" t="s">
        <v>404</v>
      </c>
      <c r="L153" s="327"/>
      <c r="M153" s="327" t="s">
        <v>126</v>
      </c>
      <c r="N153" s="327"/>
      <c r="O153" s="327"/>
      <c r="P153" s="327">
        <v>0</v>
      </c>
      <c r="Q153" s="327"/>
    </row>
    <row r="154" spans="1:17" x14ac:dyDescent="0.35">
      <c r="A154" s="31" t="s">
        <v>220</v>
      </c>
      <c r="B154" s="31" t="str">
        <f>Tabela_NS_S_OUT[[#This Row],[FADN_REG]]&amp;Tabela_NS_S_OUT[[#This Row],[NAZWA]]</f>
        <v>DMieszanki strączkowych z innymi roślinami ogółem na nasiona suche</v>
      </c>
      <c r="C154" s="31" t="s">
        <v>221</v>
      </c>
      <c r="D154" s="31" t="s">
        <v>148</v>
      </c>
      <c r="E154" s="31" t="s">
        <v>128</v>
      </c>
      <c r="F154" s="32">
        <v>38.302399999999999</v>
      </c>
      <c r="G154" s="32">
        <v>70.488699999999994</v>
      </c>
      <c r="I154" s="141"/>
      <c r="J154" s="327" t="s">
        <v>405</v>
      </c>
      <c r="K154" s="327" t="s">
        <v>465</v>
      </c>
      <c r="L154" s="327"/>
      <c r="M154" s="327" t="s">
        <v>126</v>
      </c>
      <c r="N154" s="327"/>
      <c r="O154" s="327"/>
      <c r="P154" s="327">
        <v>0</v>
      </c>
      <c r="Q154" s="327"/>
    </row>
    <row r="155" spans="1:17" x14ac:dyDescent="0.35">
      <c r="A155" s="31" t="s">
        <v>222</v>
      </c>
      <c r="B155" s="31" t="str">
        <f>Tabela_NS_S_OUT[[#This Row],[FADN_REG]]&amp;Tabela_NS_S_OUT[[#This Row],[NAZWA]]</f>
        <v>AMieszanki strączkowych z innymi roślinami jare na nasiona suche</v>
      </c>
      <c r="C155" s="31" t="s">
        <v>223</v>
      </c>
      <c r="D155" s="31" t="s">
        <v>148</v>
      </c>
      <c r="E155" s="31" t="s">
        <v>126</v>
      </c>
      <c r="F155" s="32">
        <v>37.864699999999999</v>
      </c>
      <c r="G155" s="32">
        <v>60.476999999999997</v>
      </c>
      <c r="I155" s="141"/>
      <c r="J155" s="327" t="s">
        <v>406</v>
      </c>
      <c r="K155" s="327" t="s">
        <v>407</v>
      </c>
      <c r="L155" s="327"/>
      <c r="M155" s="327" t="s">
        <v>126</v>
      </c>
      <c r="N155" s="327"/>
      <c r="O155" s="327"/>
      <c r="P155" s="327">
        <v>0</v>
      </c>
      <c r="Q155" s="327"/>
    </row>
    <row r="156" spans="1:17" x14ac:dyDescent="0.35">
      <c r="A156" s="31" t="s">
        <v>222</v>
      </c>
      <c r="B156" s="31" t="str">
        <f>Tabela_NS_S_OUT[[#This Row],[FADN_REG]]&amp;Tabela_NS_S_OUT[[#This Row],[NAZWA]]</f>
        <v>BMieszanki strączkowych z innymi roślinami jare na nasiona suche</v>
      </c>
      <c r="C156" s="31" t="s">
        <v>223</v>
      </c>
      <c r="D156" s="31" t="s">
        <v>148</v>
      </c>
      <c r="E156" s="31" t="s">
        <v>127</v>
      </c>
      <c r="F156" s="32">
        <v>43.559600000000003</v>
      </c>
      <c r="G156" s="32">
        <v>69.4422</v>
      </c>
      <c r="I156" s="141"/>
      <c r="J156" s="327" t="s">
        <v>408</v>
      </c>
      <c r="K156" s="327" t="s">
        <v>409</v>
      </c>
      <c r="L156" s="327"/>
      <c r="M156" s="327" t="s">
        <v>126</v>
      </c>
      <c r="N156" s="327"/>
      <c r="O156" s="327"/>
      <c r="P156" s="327">
        <v>0</v>
      </c>
      <c r="Q156" s="327"/>
    </row>
    <row r="157" spans="1:17" x14ac:dyDescent="0.35">
      <c r="A157" s="31" t="s">
        <v>222</v>
      </c>
      <c r="B157" s="31" t="str">
        <f>Tabela_NS_S_OUT[[#This Row],[FADN_REG]]&amp;Tabela_NS_S_OUT[[#This Row],[NAZWA]]</f>
        <v>CMieszanki strączkowych z innymi roślinami jare na nasiona suche</v>
      </c>
      <c r="C157" s="31" t="s">
        <v>223</v>
      </c>
      <c r="D157" s="31" t="s">
        <v>148</v>
      </c>
      <c r="E157" s="31" t="s">
        <v>149</v>
      </c>
      <c r="F157" s="32">
        <v>34.276499999999999</v>
      </c>
      <c r="G157" s="32">
        <v>61.156399999999998</v>
      </c>
      <c r="I157" s="141"/>
      <c r="J157" s="327" t="s">
        <v>410</v>
      </c>
      <c r="K157" s="327" t="s">
        <v>411</v>
      </c>
      <c r="L157" s="327"/>
      <c r="M157" s="327" t="s">
        <v>126</v>
      </c>
      <c r="N157" s="327"/>
      <c r="O157" s="327"/>
      <c r="P157" s="327">
        <v>0</v>
      </c>
      <c r="Q157" s="327"/>
    </row>
    <row r="158" spans="1:17" x14ac:dyDescent="0.35">
      <c r="A158" s="31" t="s">
        <v>222</v>
      </c>
      <c r="B158" s="31" t="str">
        <f>Tabela_NS_S_OUT[[#This Row],[FADN_REG]]&amp;Tabela_NS_S_OUT[[#This Row],[NAZWA]]</f>
        <v>DMieszanki strączkowych z innymi roślinami jare na nasiona suche</v>
      </c>
      <c r="C158" s="31" t="s">
        <v>223</v>
      </c>
      <c r="D158" s="31" t="s">
        <v>148</v>
      </c>
      <c r="E158" s="31" t="s">
        <v>128</v>
      </c>
      <c r="F158" s="32">
        <v>37.858699999999999</v>
      </c>
      <c r="G158" s="32">
        <v>71.009399999999999</v>
      </c>
      <c r="I158" s="141"/>
      <c r="J158" s="327"/>
      <c r="K158" s="31" t="s">
        <v>712</v>
      </c>
      <c r="L158" s="327"/>
      <c r="M158" s="327" t="s">
        <v>126</v>
      </c>
      <c r="N158" s="327"/>
      <c r="O158" s="327"/>
      <c r="P158" s="327">
        <v>0</v>
      </c>
      <c r="Q158" s="327"/>
    </row>
    <row r="159" spans="1:17" x14ac:dyDescent="0.35">
      <c r="A159" s="31" t="s">
        <v>642</v>
      </c>
      <c r="B159" s="31" t="str">
        <f>Tabela_NS_S_OUT[[#This Row],[FADN_REG]]&amp;Tabela_NS_S_OUT[[#This Row],[NAZWA]]</f>
        <v>ARośliny przemysłowe</v>
      </c>
      <c r="C159" s="31" t="s">
        <v>225</v>
      </c>
      <c r="D159" s="31" t="s">
        <v>148</v>
      </c>
      <c r="E159" s="31" t="s">
        <v>126</v>
      </c>
      <c r="F159" s="32">
        <v>97.960999999999999</v>
      </c>
      <c r="G159" s="32">
        <v>56.763300000000001</v>
      </c>
      <c r="H159" s="31"/>
      <c r="I159" s="141"/>
      <c r="J159" s="327"/>
      <c r="K159" s="327"/>
      <c r="L159" s="327"/>
      <c r="M159" s="327" t="s">
        <v>126</v>
      </c>
      <c r="N159" s="327"/>
      <c r="O159" s="327"/>
      <c r="P159" s="327">
        <v>0</v>
      </c>
      <c r="Q159" s="327"/>
    </row>
    <row r="160" spans="1:17" x14ac:dyDescent="0.35">
      <c r="A160" s="31" t="s">
        <v>642</v>
      </c>
      <c r="B160" s="31" t="str">
        <f>Tabela_NS_S_OUT[[#This Row],[FADN_REG]]&amp;Tabela_NS_S_OUT[[#This Row],[NAZWA]]</f>
        <v>BRośliny przemysłowe</v>
      </c>
      <c r="C160" s="31" t="s">
        <v>225</v>
      </c>
      <c r="D160" s="31" t="s">
        <v>148</v>
      </c>
      <c r="E160" s="31" t="s">
        <v>127</v>
      </c>
      <c r="F160" s="32">
        <v>171.2638</v>
      </c>
      <c r="G160" s="32">
        <v>33.582299999999996</v>
      </c>
      <c r="H160" s="31"/>
      <c r="I160" s="141"/>
      <c r="J160" s="327" t="s">
        <v>413</v>
      </c>
      <c r="K160" s="327" t="s">
        <v>414</v>
      </c>
      <c r="L160" s="327" t="s">
        <v>415</v>
      </c>
      <c r="M160" s="327" t="s">
        <v>126</v>
      </c>
      <c r="N160" s="327"/>
      <c r="O160" s="327"/>
      <c r="P160" s="327">
        <v>1</v>
      </c>
      <c r="Q160" s="327"/>
    </row>
    <row r="161" spans="1:17" x14ac:dyDescent="0.35">
      <c r="A161" s="31" t="s">
        <v>642</v>
      </c>
      <c r="B161" s="31" t="str">
        <f>Tabela_NS_S_OUT[[#This Row],[FADN_REG]]&amp;Tabela_NS_S_OUT[[#This Row],[NAZWA]]</f>
        <v>CRośliny przemysłowe</v>
      </c>
      <c r="C161" s="31" t="s">
        <v>225</v>
      </c>
      <c r="D161" s="31" t="s">
        <v>148</v>
      </c>
      <c r="E161" s="31" t="s">
        <v>149</v>
      </c>
      <c r="F161" s="32">
        <v>125.3081</v>
      </c>
      <c r="G161" s="32">
        <v>46.400199999999998</v>
      </c>
      <c r="H161" s="31"/>
      <c r="I161" s="141"/>
      <c r="J161" s="327" t="s">
        <v>416</v>
      </c>
      <c r="K161" s="327" t="s">
        <v>417</v>
      </c>
      <c r="L161" s="327" t="s">
        <v>415</v>
      </c>
      <c r="M161" s="327" t="s">
        <v>126</v>
      </c>
      <c r="N161" s="327"/>
      <c r="O161" s="327"/>
      <c r="P161" s="327">
        <v>1</v>
      </c>
      <c r="Q161" s="327"/>
    </row>
    <row r="162" spans="1:17" x14ac:dyDescent="0.35">
      <c r="A162" s="31" t="s">
        <v>642</v>
      </c>
      <c r="B162" s="31" t="str">
        <f>Tabela_NS_S_OUT[[#This Row],[FADN_REG]]&amp;Tabela_NS_S_OUT[[#This Row],[NAZWA]]</f>
        <v>DRośliny przemysłowe</v>
      </c>
      <c r="C162" s="31" t="s">
        <v>225</v>
      </c>
      <c r="D162" s="31" t="s">
        <v>148</v>
      </c>
      <c r="E162" s="31" t="s">
        <v>128</v>
      </c>
      <c r="F162" s="32">
        <v>92.610600000000005</v>
      </c>
      <c r="G162" s="32">
        <v>66.432199999999995</v>
      </c>
      <c r="H162" s="31"/>
      <c r="I162" s="141"/>
      <c r="J162" s="327" t="s">
        <v>418</v>
      </c>
      <c r="K162" s="327" t="s">
        <v>419</v>
      </c>
      <c r="L162" s="327" t="s">
        <v>415</v>
      </c>
      <c r="M162" s="327" t="s">
        <v>126</v>
      </c>
      <c r="N162" s="327"/>
      <c r="O162" s="327"/>
      <c r="P162" s="327">
        <v>1</v>
      </c>
      <c r="Q162" s="327"/>
    </row>
    <row r="163" spans="1:17" x14ac:dyDescent="0.35">
      <c r="A163" s="31" t="s">
        <v>224</v>
      </c>
      <c r="B163" s="31" t="str">
        <f>Tabela_NS_S_OUT[[#This Row],[FADN_REG]]&amp;Tabela_NS_S_OUT[[#This Row],[NAZWA]]</f>
        <v>ABuraki cukrowe na korzeń</v>
      </c>
      <c r="C163" s="31" t="s">
        <v>227</v>
      </c>
      <c r="D163" s="31" t="s">
        <v>148</v>
      </c>
      <c r="E163" s="31" t="s">
        <v>126</v>
      </c>
      <c r="F163" s="32">
        <v>604.84939999999995</v>
      </c>
      <c r="G163" s="32">
        <v>12.0733</v>
      </c>
      <c r="I163" s="141"/>
      <c r="J163" s="327" t="s">
        <v>524</v>
      </c>
      <c r="K163" s="327" t="s">
        <v>525</v>
      </c>
      <c r="L163" s="327" t="s">
        <v>415</v>
      </c>
      <c r="M163" s="327" t="s">
        <v>126</v>
      </c>
      <c r="N163" s="327"/>
      <c r="O163" s="327"/>
      <c r="P163" s="327">
        <v>1</v>
      </c>
      <c r="Q163" s="327"/>
    </row>
    <row r="164" spans="1:17" x14ac:dyDescent="0.35">
      <c r="A164" s="31" t="s">
        <v>224</v>
      </c>
      <c r="B164" s="31" t="str">
        <f>Tabela_NS_S_OUT[[#This Row],[FADN_REG]]&amp;Tabela_NS_S_OUT[[#This Row],[NAZWA]]</f>
        <v>BBuraki cukrowe na korzeń</v>
      </c>
      <c r="C164" s="31" t="s">
        <v>227</v>
      </c>
      <c r="D164" s="31" t="s">
        <v>148</v>
      </c>
      <c r="E164" s="31" t="s">
        <v>127</v>
      </c>
      <c r="F164" s="32">
        <v>600.54020000000003</v>
      </c>
      <c r="G164" s="32">
        <v>11.2332</v>
      </c>
      <c r="I164" s="141"/>
      <c r="J164" s="327" t="s">
        <v>526</v>
      </c>
      <c r="K164" s="327" t="s">
        <v>527</v>
      </c>
      <c r="L164" s="327" t="s">
        <v>415</v>
      </c>
      <c r="M164" s="327" t="s">
        <v>126</v>
      </c>
      <c r="N164" s="327"/>
      <c r="O164" s="327"/>
      <c r="P164" s="327">
        <v>0</v>
      </c>
      <c r="Q164" s="327"/>
    </row>
    <row r="165" spans="1:17" x14ac:dyDescent="0.35">
      <c r="A165" s="31" t="s">
        <v>224</v>
      </c>
      <c r="B165" s="31" t="str">
        <f>Tabela_NS_S_OUT[[#This Row],[FADN_REG]]&amp;Tabela_NS_S_OUT[[#This Row],[NAZWA]]</f>
        <v>CBuraki cukrowe na korzeń</v>
      </c>
      <c r="C165" s="31" t="s">
        <v>227</v>
      </c>
      <c r="D165" s="31" t="s">
        <v>148</v>
      </c>
      <c r="E165" s="31" t="s">
        <v>149</v>
      </c>
      <c r="F165" s="32">
        <v>575.68690000000004</v>
      </c>
      <c r="G165" s="32">
        <v>11.6386</v>
      </c>
      <c r="I165" s="141"/>
      <c r="J165" s="327" t="s">
        <v>420</v>
      </c>
      <c r="K165" s="327" t="s">
        <v>421</v>
      </c>
      <c r="L165" s="327" t="s">
        <v>415</v>
      </c>
      <c r="M165" s="327" t="s">
        <v>126</v>
      </c>
      <c r="N165" s="327"/>
      <c r="O165" s="327"/>
      <c r="P165" s="327">
        <v>0</v>
      </c>
      <c r="Q165" s="327"/>
    </row>
    <row r="166" spans="1:17" x14ac:dyDescent="0.35">
      <c r="A166" s="31" t="s">
        <v>224</v>
      </c>
      <c r="B166" s="31" t="str">
        <f>Tabela_NS_S_OUT[[#This Row],[FADN_REG]]&amp;Tabela_NS_S_OUT[[#This Row],[NAZWA]]</f>
        <v>DBuraki cukrowe na korzeń</v>
      </c>
      <c r="C166" s="31" t="s">
        <v>227</v>
      </c>
      <c r="D166" s="31" t="s">
        <v>148</v>
      </c>
      <c r="E166" s="31" t="s">
        <v>128</v>
      </c>
      <c r="F166" s="32">
        <v>642.89210000000003</v>
      </c>
      <c r="G166" s="32">
        <v>9.3133999999999997</v>
      </c>
      <c r="I166" s="141"/>
      <c r="J166" s="327" t="s">
        <v>422</v>
      </c>
      <c r="K166" s="327" t="s">
        <v>423</v>
      </c>
      <c r="L166" s="327" t="s">
        <v>415</v>
      </c>
      <c r="M166" s="327" t="s">
        <v>126</v>
      </c>
      <c r="N166" s="327"/>
      <c r="O166" s="327"/>
      <c r="P166" s="327">
        <v>1</v>
      </c>
      <c r="Q166" s="327"/>
    </row>
    <row r="167" spans="1:17" x14ac:dyDescent="0.35">
      <c r="A167" s="31" t="s">
        <v>226</v>
      </c>
      <c r="B167" s="31" t="str">
        <f>Tabela_NS_S_OUT[[#This Row],[FADN_REG]]&amp;Tabela_NS_S_OUT[[#This Row],[NAZWA]]</f>
        <v>ACykoria przemysłowa na korzeń</v>
      </c>
      <c r="C167" s="31" t="s">
        <v>229</v>
      </c>
      <c r="D167" s="31" t="s">
        <v>148</v>
      </c>
      <c r="E167" s="31" t="s">
        <v>126</v>
      </c>
      <c r="F167" s="32">
        <v>291.77659999999997</v>
      </c>
      <c r="G167" s="32">
        <v>28.957100000000001</v>
      </c>
      <c r="I167" s="141"/>
      <c r="J167" s="327" t="s">
        <v>424</v>
      </c>
      <c r="K167" s="327" t="s">
        <v>425</v>
      </c>
      <c r="L167" s="327" t="s">
        <v>415</v>
      </c>
      <c r="M167" s="327" t="s">
        <v>126</v>
      </c>
      <c r="N167" s="327"/>
      <c r="O167" s="327"/>
      <c r="P167" s="327">
        <v>0</v>
      </c>
      <c r="Q167" s="327"/>
    </row>
    <row r="168" spans="1:17" x14ac:dyDescent="0.35">
      <c r="A168" s="31" t="s">
        <v>226</v>
      </c>
      <c r="B168" s="31" t="str">
        <f>Tabela_NS_S_OUT[[#This Row],[FADN_REG]]&amp;Tabela_NS_S_OUT[[#This Row],[NAZWA]]</f>
        <v>BCykoria przemysłowa na korzeń</v>
      </c>
      <c r="C168" s="31" t="s">
        <v>229</v>
      </c>
      <c r="D168" s="31" t="s">
        <v>148</v>
      </c>
      <c r="E168" s="31" t="s">
        <v>127</v>
      </c>
      <c r="F168" s="32">
        <v>291.77659999999997</v>
      </c>
      <c r="G168" s="32">
        <v>28.957100000000001</v>
      </c>
      <c r="I168" s="141"/>
      <c r="J168" s="327" t="s">
        <v>426</v>
      </c>
      <c r="K168" s="327" t="s">
        <v>427</v>
      </c>
      <c r="L168" s="327" t="s">
        <v>415</v>
      </c>
      <c r="M168" s="327" t="s">
        <v>126</v>
      </c>
      <c r="N168" s="327"/>
      <c r="O168" s="327"/>
      <c r="P168" s="327">
        <v>0</v>
      </c>
      <c r="Q168" s="327"/>
    </row>
    <row r="169" spans="1:17" x14ac:dyDescent="0.35">
      <c r="A169" s="31" t="s">
        <v>226</v>
      </c>
      <c r="B169" s="31" t="str">
        <f>Tabela_NS_S_OUT[[#This Row],[FADN_REG]]&amp;Tabela_NS_S_OUT[[#This Row],[NAZWA]]</f>
        <v>CCykoria przemysłowa na korzeń</v>
      </c>
      <c r="C169" s="31" t="s">
        <v>229</v>
      </c>
      <c r="D169" s="31" t="s">
        <v>148</v>
      </c>
      <c r="E169" s="31" t="s">
        <v>149</v>
      </c>
      <c r="F169" s="32">
        <v>291.77659999999997</v>
      </c>
      <c r="G169" s="32">
        <v>28.957100000000001</v>
      </c>
      <c r="I169" s="141"/>
      <c r="J169" s="327" t="s">
        <v>428</v>
      </c>
      <c r="K169" s="327" t="s">
        <v>429</v>
      </c>
      <c r="L169" s="327" t="s">
        <v>415</v>
      </c>
      <c r="M169" s="327" t="s">
        <v>126</v>
      </c>
      <c r="N169" s="327"/>
      <c r="O169" s="327"/>
      <c r="P169" s="327">
        <v>1</v>
      </c>
      <c r="Q169" s="327"/>
    </row>
    <row r="170" spans="1:17" x14ac:dyDescent="0.35">
      <c r="A170" s="31" t="s">
        <v>226</v>
      </c>
      <c r="B170" s="31" t="str">
        <f>Tabela_NS_S_OUT[[#This Row],[FADN_REG]]&amp;Tabela_NS_S_OUT[[#This Row],[NAZWA]]</f>
        <v>DCykoria przemysłowa na korzeń</v>
      </c>
      <c r="C170" s="31" t="s">
        <v>229</v>
      </c>
      <c r="D170" s="31" t="s">
        <v>148</v>
      </c>
      <c r="E170" s="31" t="s">
        <v>128</v>
      </c>
      <c r="F170" s="32">
        <v>291.77659999999997</v>
      </c>
      <c r="G170" s="32">
        <v>28.957100000000001</v>
      </c>
      <c r="I170" s="141"/>
      <c r="J170" s="327" t="s">
        <v>528</v>
      </c>
      <c r="K170" s="327" t="s">
        <v>529</v>
      </c>
      <c r="L170" s="327" t="s">
        <v>415</v>
      </c>
      <c r="M170" s="327" t="s">
        <v>126</v>
      </c>
      <c r="N170" s="327"/>
      <c r="O170" s="327"/>
      <c r="P170" s="327">
        <v>1</v>
      </c>
      <c r="Q170" s="327"/>
    </row>
    <row r="171" spans="1:17" x14ac:dyDescent="0.35">
      <c r="A171" s="31" t="s">
        <v>228</v>
      </c>
      <c r="B171" s="31" t="str">
        <f>Tabela_NS_S_OUT[[#This Row],[FADN_REG]]&amp;Tabela_NS_S_OUT[[#This Row],[NAZWA]]</f>
        <v>ARośliny oleiste</v>
      </c>
      <c r="C171" s="31" t="s">
        <v>231</v>
      </c>
      <c r="D171" s="31" t="s">
        <v>148</v>
      </c>
      <c r="E171" s="31" t="s">
        <v>126</v>
      </c>
      <c r="F171" s="32">
        <v>31.414200000000001</v>
      </c>
      <c r="G171" s="32">
        <v>170.32320000000001</v>
      </c>
      <c r="I171" s="141"/>
      <c r="J171" s="327" t="s">
        <v>430</v>
      </c>
      <c r="K171" s="327" t="s">
        <v>431</v>
      </c>
      <c r="L171" s="327" t="s">
        <v>328</v>
      </c>
      <c r="M171" s="327" t="s">
        <v>126</v>
      </c>
      <c r="N171" s="327"/>
      <c r="O171" s="327"/>
      <c r="P171" s="327">
        <v>0</v>
      </c>
      <c r="Q171" s="327"/>
    </row>
    <row r="172" spans="1:17" x14ac:dyDescent="0.35">
      <c r="A172" s="31" t="s">
        <v>228</v>
      </c>
      <c r="B172" s="31" t="str">
        <f>Tabela_NS_S_OUT[[#This Row],[FADN_REG]]&amp;Tabela_NS_S_OUT[[#This Row],[NAZWA]]</f>
        <v>BRośliny oleiste</v>
      </c>
      <c r="C172" s="31" t="s">
        <v>231</v>
      </c>
      <c r="D172" s="31" t="s">
        <v>148</v>
      </c>
      <c r="E172" s="31" t="s">
        <v>127</v>
      </c>
      <c r="F172" s="32">
        <v>31.271699999999999</v>
      </c>
      <c r="G172" s="32">
        <v>174.49690000000001</v>
      </c>
      <c r="I172" s="141"/>
      <c r="J172" s="327" t="s">
        <v>432</v>
      </c>
      <c r="K172" s="327" t="s">
        <v>433</v>
      </c>
      <c r="L172" s="327" t="s">
        <v>415</v>
      </c>
      <c r="M172" s="327" t="s">
        <v>126</v>
      </c>
      <c r="N172" s="327"/>
      <c r="O172" s="327"/>
      <c r="P172" s="327">
        <v>0</v>
      </c>
      <c r="Q172" s="327"/>
    </row>
    <row r="173" spans="1:17" x14ac:dyDescent="0.35">
      <c r="A173" s="31" t="s">
        <v>228</v>
      </c>
      <c r="B173" s="31" t="str">
        <f>Tabela_NS_S_OUT[[#This Row],[FADN_REG]]&amp;Tabela_NS_S_OUT[[#This Row],[NAZWA]]</f>
        <v>CRośliny oleiste</v>
      </c>
      <c r="C173" s="31" t="s">
        <v>231</v>
      </c>
      <c r="D173" s="31" t="s">
        <v>148</v>
      </c>
      <c r="E173" s="31" t="s">
        <v>149</v>
      </c>
      <c r="F173" s="32">
        <v>30.4391</v>
      </c>
      <c r="G173" s="32">
        <v>171.2884</v>
      </c>
      <c r="I173" s="141"/>
      <c r="J173" s="327" t="s">
        <v>434</v>
      </c>
      <c r="K173" s="327" t="s">
        <v>435</v>
      </c>
      <c r="L173" s="327" t="s">
        <v>415</v>
      </c>
      <c r="M173" s="327" t="s">
        <v>126</v>
      </c>
      <c r="N173" s="327"/>
      <c r="O173" s="327"/>
      <c r="P173" s="327">
        <v>0</v>
      </c>
      <c r="Q173" s="327"/>
    </row>
    <row r="174" spans="1:17" x14ac:dyDescent="0.35">
      <c r="A174" s="31" t="s">
        <v>228</v>
      </c>
      <c r="B174" s="31" t="str">
        <f>Tabela_NS_S_OUT[[#This Row],[FADN_REG]]&amp;Tabela_NS_S_OUT[[#This Row],[NAZWA]]</f>
        <v>DRośliny oleiste</v>
      </c>
      <c r="C174" s="31" t="s">
        <v>231</v>
      </c>
      <c r="D174" s="31" t="s">
        <v>148</v>
      </c>
      <c r="E174" s="31" t="s">
        <v>128</v>
      </c>
      <c r="F174" s="32">
        <v>30.082000000000001</v>
      </c>
      <c r="G174" s="32">
        <v>173.95230000000001</v>
      </c>
      <c r="I174" s="141"/>
      <c r="J174" s="327" t="s">
        <v>436</v>
      </c>
      <c r="K174" s="327" t="s">
        <v>437</v>
      </c>
      <c r="L174" s="327" t="s">
        <v>415</v>
      </c>
      <c r="M174" s="327" t="s">
        <v>126</v>
      </c>
      <c r="N174" s="327"/>
      <c r="O174" s="327"/>
      <c r="P174" s="327">
        <v>0</v>
      </c>
      <c r="Q174" s="327"/>
    </row>
    <row r="175" spans="1:17" x14ac:dyDescent="0.35">
      <c r="A175" s="31" t="s">
        <v>230</v>
      </c>
      <c r="B175" s="31" t="str">
        <f>Tabela_NS_S_OUT[[#This Row],[FADN_REG]]&amp;Tabela_NS_S_OUT[[#This Row],[NAZWA]]</f>
        <v>ARzepak i rzepik ogółem oleisty</v>
      </c>
      <c r="C175" s="31" t="s">
        <v>233</v>
      </c>
      <c r="D175" s="31" t="s">
        <v>148</v>
      </c>
      <c r="E175" s="31" t="s">
        <v>126</v>
      </c>
      <c r="F175" s="32">
        <v>32.174599999999998</v>
      </c>
      <c r="G175" s="32">
        <v>168.43940000000001</v>
      </c>
      <c r="I175" s="141"/>
      <c r="J175" s="327" t="s">
        <v>438</v>
      </c>
      <c r="K175" s="327" t="s">
        <v>439</v>
      </c>
      <c r="L175" s="327" t="s">
        <v>415</v>
      </c>
      <c r="M175" s="327" t="s">
        <v>126</v>
      </c>
      <c r="N175" s="327"/>
      <c r="O175" s="327"/>
      <c r="P175" s="327">
        <v>0</v>
      </c>
      <c r="Q175" s="327"/>
    </row>
    <row r="176" spans="1:17" ht="18" customHeight="1" x14ac:dyDescent="0.35">
      <c r="A176" s="31" t="s">
        <v>230</v>
      </c>
      <c r="B176" s="31" t="str">
        <f>Tabela_NS_S_OUT[[#This Row],[FADN_REG]]&amp;Tabela_NS_S_OUT[[#This Row],[NAZWA]]</f>
        <v>BRzepak i rzepik ogółem oleisty</v>
      </c>
      <c r="C176" s="31" t="s">
        <v>233</v>
      </c>
      <c r="D176" s="31" t="s">
        <v>148</v>
      </c>
      <c r="E176" s="31" t="s">
        <v>127</v>
      </c>
      <c r="F176" s="32">
        <v>31.673999999999999</v>
      </c>
      <c r="G176" s="32">
        <v>171.65459999999999</v>
      </c>
      <c r="I176" s="141"/>
      <c r="J176" s="327" t="s">
        <v>440</v>
      </c>
      <c r="K176" s="327" t="s">
        <v>441</v>
      </c>
      <c r="L176" s="327" t="s">
        <v>442</v>
      </c>
      <c r="M176" s="327" t="s">
        <v>126</v>
      </c>
      <c r="N176" s="327"/>
      <c r="O176" s="327"/>
      <c r="P176" s="327">
        <v>1</v>
      </c>
      <c r="Q176" s="327"/>
    </row>
    <row r="177" spans="1:17" x14ac:dyDescent="0.35">
      <c r="A177" s="31" t="s">
        <v>230</v>
      </c>
      <c r="B177" s="31" t="str">
        <f>Tabela_NS_S_OUT[[#This Row],[FADN_REG]]&amp;Tabela_NS_S_OUT[[#This Row],[NAZWA]]</f>
        <v>CRzepak i rzepik ogółem oleisty</v>
      </c>
      <c r="C177" s="31" t="s">
        <v>233</v>
      </c>
      <c r="D177" s="31" t="s">
        <v>148</v>
      </c>
      <c r="E177" s="31" t="s">
        <v>149</v>
      </c>
      <c r="F177" s="32">
        <v>31.534300000000002</v>
      </c>
      <c r="G177" s="32">
        <v>168.6277</v>
      </c>
      <c r="I177" s="141"/>
      <c r="J177" s="327" t="s">
        <v>443</v>
      </c>
      <c r="K177" s="327" t="s">
        <v>444</v>
      </c>
      <c r="L177" s="327" t="s">
        <v>442</v>
      </c>
      <c r="M177" s="327" t="s">
        <v>126</v>
      </c>
      <c r="N177" s="327"/>
      <c r="O177" s="327"/>
      <c r="P177" s="327">
        <v>1</v>
      </c>
      <c r="Q177" s="327"/>
    </row>
    <row r="178" spans="1:17" x14ac:dyDescent="0.35">
      <c r="A178" s="31" t="s">
        <v>230</v>
      </c>
      <c r="B178" s="31" t="str">
        <f>Tabela_NS_S_OUT[[#This Row],[FADN_REG]]&amp;Tabela_NS_S_OUT[[#This Row],[NAZWA]]</f>
        <v>DRzepak i rzepik ogółem oleisty</v>
      </c>
      <c r="C178" s="31" t="s">
        <v>233</v>
      </c>
      <c r="D178" s="31" t="s">
        <v>148</v>
      </c>
      <c r="E178" s="31" t="s">
        <v>128</v>
      </c>
      <c r="F178" s="32">
        <v>30.849499999999999</v>
      </c>
      <c r="G178" s="32">
        <v>171.89500000000001</v>
      </c>
      <c r="I178" s="141"/>
      <c r="J178" s="327" t="s">
        <v>445</v>
      </c>
      <c r="K178" s="327" t="s">
        <v>446</v>
      </c>
      <c r="L178" s="327" t="s">
        <v>442</v>
      </c>
      <c r="M178" s="327" t="s">
        <v>126</v>
      </c>
      <c r="N178" s="327"/>
      <c r="O178" s="327"/>
      <c r="P178" s="327">
        <v>1</v>
      </c>
      <c r="Q178" s="327"/>
    </row>
    <row r="179" spans="1:17" x14ac:dyDescent="0.35">
      <c r="A179" s="31" t="s">
        <v>232</v>
      </c>
      <c r="B179" s="31" t="str">
        <f>Tabela_NS_S_OUT[[#This Row],[FADN_REG]]&amp;Tabela_NS_S_OUT[[#This Row],[NAZWA]]</f>
        <v>ARzepak i rzepik jary oleisty</v>
      </c>
      <c r="C179" s="31" t="s">
        <v>235</v>
      </c>
      <c r="D179" s="31" t="s">
        <v>148</v>
      </c>
      <c r="E179" s="31" t="s">
        <v>126</v>
      </c>
      <c r="F179" s="32">
        <v>27.856100000000001</v>
      </c>
      <c r="G179" s="32">
        <v>168.10810000000001</v>
      </c>
      <c r="I179" s="141"/>
      <c r="J179" s="327" t="s">
        <v>447</v>
      </c>
      <c r="K179" s="327" t="s">
        <v>448</v>
      </c>
      <c r="L179" s="327" t="s">
        <v>449</v>
      </c>
      <c r="M179" s="327" t="s">
        <v>126</v>
      </c>
      <c r="N179" s="327"/>
      <c r="O179" s="327"/>
      <c r="P179" s="327">
        <v>0</v>
      </c>
      <c r="Q179" s="327"/>
    </row>
    <row r="180" spans="1:17" x14ac:dyDescent="0.35">
      <c r="A180" s="31" t="s">
        <v>232</v>
      </c>
      <c r="B180" s="31" t="str">
        <f>Tabela_NS_S_OUT[[#This Row],[FADN_REG]]&amp;Tabela_NS_S_OUT[[#This Row],[NAZWA]]</f>
        <v>BRzepak i rzepik jary oleisty</v>
      </c>
      <c r="C180" s="31" t="s">
        <v>235</v>
      </c>
      <c r="D180" s="31" t="s">
        <v>148</v>
      </c>
      <c r="E180" s="31" t="s">
        <v>127</v>
      </c>
      <c r="F180" s="32">
        <v>27.834099999999999</v>
      </c>
      <c r="G180" s="32">
        <v>163.2672</v>
      </c>
      <c r="I180" s="141"/>
      <c r="J180" s="327" t="s">
        <v>450</v>
      </c>
      <c r="K180" s="327" t="s">
        <v>451</v>
      </c>
      <c r="L180" s="327" t="s">
        <v>449</v>
      </c>
      <c r="M180" s="327" t="s">
        <v>126</v>
      </c>
      <c r="N180" s="327"/>
      <c r="O180" s="327"/>
      <c r="P180" s="327">
        <v>0</v>
      </c>
      <c r="Q180" s="327"/>
    </row>
    <row r="181" spans="1:17" x14ac:dyDescent="0.35">
      <c r="A181" s="31" t="s">
        <v>232</v>
      </c>
      <c r="B181" s="31" t="str">
        <f>Tabela_NS_S_OUT[[#This Row],[FADN_REG]]&amp;Tabela_NS_S_OUT[[#This Row],[NAZWA]]</f>
        <v>CRzepak i rzepik jary oleisty</v>
      </c>
      <c r="C181" s="31" t="s">
        <v>235</v>
      </c>
      <c r="D181" s="31" t="s">
        <v>148</v>
      </c>
      <c r="E181" s="31" t="s">
        <v>149</v>
      </c>
      <c r="F181" s="32">
        <v>30.376000000000001</v>
      </c>
      <c r="G181" s="32">
        <v>163.83179999999999</v>
      </c>
      <c r="I181" s="141"/>
      <c r="J181" s="327" t="s">
        <v>452</v>
      </c>
      <c r="K181" s="327" t="s">
        <v>453</v>
      </c>
      <c r="L181" s="327" t="s">
        <v>449</v>
      </c>
      <c r="M181" s="327" t="s">
        <v>126</v>
      </c>
      <c r="N181" s="327"/>
      <c r="O181" s="327"/>
      <c r="P181" s="327">
        <v>0</v>
      </c>
      <c r="Q181" s="327"/>
    </row>
    <row r="182" spans="1:17" x14ac:dyDescent="0.35">
      <c r="A182" s="31" t="s">
        <v>232</v>
      </c>
      <c r="B182" s="31" t="str">
        <f>Tabela_NS_S_OUT[[#This Row],[FADN_REG]]&amp;Tabela_NS_S_OUT[[#This Row],[NAZWA]]</f>
        <v>DRzepak i rzepik jary oleisty</v>
      </c>
      <c r="C182" s="31" t="s">
        <v>235</v>
      </c>
      <c r="D182" s="31" t="s">
        <v>148</v>
      </c>
      <c r="E182" s="31" t="s">
        <v>128</v>
      </c>
      <c r="F182" s="32">
        <v>29.178799999999999</v>
      </c>
      <c r="G182" s="32">
        <v>173.36920000000001</v>
      </c>
      <c r="I182" s="141"/>
      <c r="J182" s="327" t="s">
        <v>643</v>
      </c>
      <c r="K182" s="327" t="s">
        <v>644</v>
      </c>
      <c r="L182" s="327" t="s">
        <v>449</v>
      </c>
      <c r="M182" s="327" t="s">
        <v>126</v>
      </c>
      <c r="N182" s="327"/>
      <c r="O182" s="327"/>
      <c r="P182" s="327">
        <v>0</v>
      </c>
      <c r="Q182" s="327"/>
    </row>
    <row r="183" spans="1:17" x14ac:dyDescent="0.35">
      <c r="A183" s="31" t="s">
        <v>234</v>
      </c>
      <c r="B183" s="31" t="str">
        <f>Tabela_NS_S_OUT[[#This Row],[FADN_REG]]&amp;Tabela_NS_S_OUT[[#This Row],[NAZWA]]</f>
        <v>ARzepak i rzepik ozimy oleisty</v>
      </c>
      <c r="C183" s="31" t="s">
        <v>237</v>
      </c>
      <c r="D183" s="31" t="s">
        <v>148</v>
      </c>
      <c r="E183" s="31" t="s">
        <v>126</v>
      </c>
      <c r="F183" s="32">
        <v>32.456699999999998</v>
      </c>
      <c r="G183" s="32">
        <v>168.1849</v>
      </c>
      <c r="I183" s="141"/>
      <c r="J183" s="327" t="s">
        <v>454</v>
      </c>
      <c r="K183" s="327" t="s">
        <v>455</v>
      </c>
      <c r="L183" s="327" t="s">
        <v>148</v>
      </c>
      <c r="M183" s="327" t="s">
        <v>126</v>
      </c>
      <c r="N183" s="327"/>
      <c r="O183" s="327"/>
      <c r="P183" s="327">
        <v>0</v>
      </c>
      <c r="Q183" s="327"/>
    </row>
    <row r="184" spans="1:17" x14ac:dyDescent="0.35">
      <c r="A184" s="31" t="s">
        <v>234</v>
      </c>
      <c r="B184" s="31" t="str">
        <f>Tabela_NS_S_OUT[[#This Row],[FADN_REG]]&amp;Tabela_NS_S_OUT[[#This Row],[NAZWA]]</f>
        <v>BRzepak i rzepik ozimy oleisty</v>
      </c>
      <c r="C184" s="31" t="s">
        <v>237</v>
      </c>
      <c r="D184" s="31" t="s">
        <v>148</v>
      </c>
      <c r="E184" s="31" t="s">
        <v>127</v>
      </c>
      <c r="F184" s="32">
        <v>31.781300000000002</v>
      </c>
      <c r="G184" s="32">
        <v>171.8092</v>
      </c>
      <c r="I184" s="141"/>
      <c r="J184" s="327" t="s">
        <v>456</v>
      </c>
      <c r="K184" s="327" t="s">
        <v>457</v>
      </c>
      <c r="L184" s="327" t="s">
        <v>415</v>
      </c>
      <c r="M184" s="327" t="s">
        <v>126</v>
      </c>
      <c r="N184" s="327"/>
      <c r="O184" s="327"/>
      <c r="P184" s="327">
        <v>0</v>
      </c>
      <c r="Q184" s="327"/>
    </row>
    <row r="185" spans="1:17" x14ac:dyDescent="0.35">
      <c r="A185" s="31" t="s">
        <v>234</v>
      </c>
      <c r="B185" s="31" t="str">
        <f>Tabela_NS_S_OUT[[#This Row],[FADN_REG]]&amp;Tabela_NS_S_OUT[[#This Row],[NAZWA]]</f>
        <v>CRzepak i rzepik ozimy oleisty</v>
      </c>
      <c r="C185" s="31" t="s">
        <v>237</v>
      </c>
      <c r="D185" s="31" t="s">
        <v>148</v>
      </c>
      <c r="E185" s="31" t="s">
        <v>149</v>
      </c>
      <c r="F185" s="32">
        <v>31.647500000000001</v>
      </c>
      <c r="G185" s="32">
        <v>168.9468</v>
      </c>
      <c r="I185" s="141"/>
      <c r="J185" s="327" t="s">
        <v>458</v>
      </c>
      <c r="K185" s="327" t="s">
        <v>459</v>
      </c>
      <c r="L185" s="327" t="s">
        <v>415</v>
      </c>
      <c r="M185" s="327" t="s">
        <v>126</v>
      </c>
      <c r="N185" s="327"/>
      <c r="O185" s="327"/>
      <c r="P185" s="327">
        <v>0</v>
      </c>
      <c r="Q185" s="327"/>
    </row>
    <row r="186" spans="1:17" x14ac:dyDescent="0.35">
      <c r="A186" s="31" t="s">
        <v>234</v>
      </c>
      <c r="B186" s="31" t="str">
        <f>Tabela_NS_S_OUT[[#This Row],[FADN_REG]]&amp;Tabela_NS_S_OUT[[#This Row],[NAZWA]]</f>
        <v>DRzepak i rzepik ozimy oleisty</v>
      </c>
      <c r="C186" s="31" t="s">
        <v>237</v>
      </c>
      <c r="D186" s="31" t="s">
        <v>148</v>
      </c>
      <c r="E186" s="31" t="s">
        <v>128</v>
      </c>
      <c r="F186" s="32">
        <v>30.882999999999999</v>
      </c>
      <c r="G186" s="32">
        <v>172.06780000000001</v>
      </c>
      <c r="I186" s="141"/>
      <c r="J186" s="327"/>
      <c r="K186" s="327" t="s">
        <v>655</v>
      </c>
      <c r="L186" s="327" t="s">
        <v>415</v>
      </c>
      <c r="M186" s="327" t="s">
        <v>126</v>
      </c>
      <c r="N186" s="327"/>
      <c r="O186" s="327"/>
      <c r="P186" s="327">
        <v>1</v>
      </c>
    </row>
    <row r="187" spans="1:17" x14ac:dyDescent="0.35">
      <c r="A187" s="31" t="s">
        <v>236</v>
      </c>
      <c r="B187" s="31" t="str">
        <f>Tabela_NS_S_OUT[[#This Row],[FADN_REG]]&amp;Tabela_NS_S_OUT[[#This Row],[NAZWA]]</f>
        <v>ASłonecznik oleisty</v>
      </c>
      <c r="C187" s="31" t="s">
        <v>462</v>
      </c>
      <c r="D187" s="31" t="s">
        <v>148</v>
      </c>
      <c r="E187" s="31" t="s">
        <v>126</v>
      </c>
      <c r="F187" s="32">
        <v>23.354099999999999</v>
      </c>
      <c r="G187" s="32">
        <v>178.65700000000001</v>
      </c>
      <c r="I187" s="141"/>
      <c r="J187" s="327"/>
      <c r="K187" s="327" t="s">
        <v>656</v>
      </c>
      <c r="L187" s="327" t="s">
        <v>415</v>
      </c>
      <c r="M187" s="327" t="s">
        <v>126</v>
      </c>
      <c r="N187" s="327"/>
      <c r="O187" s="327"/>
      <c r="P187" s="327">
        <v>1</v>
      </c>
    </row>
    <row r="188" spans="1:17" x14ac:dyDescent="0.35">
      <c r="A188" s="31" t="s">
        <v>236</v>
      </c>
      <c r="B188" s="31" t="str">
        <f>Tabela_NS_S_OUT[[#This Row],[FADN_REG]]&amp;Tabela_NS_S_OUT[[#This Row],[NAZWA]]</f>
        <v>BSłonecznik oleisty</v>
      </c>
      <c r="C188" s="31" t="s">
        <v>462</v>
      </c>
      <c r="D188" s="31" t="s">
        <v>148</v>
      </c>
      <c r="E188" s="31" t="s">
        <v>127</v>
      </c>
      <c r="F188" s="32">
        <v>24.944500000000001</v>
      </c>
      <c r="G188" s="32">
        <v>214.36199999999999</v>
      </c>
      <c r="I188" s="141"/>
      <c r="J188" s="327"/>
      <c r="K188" s="31"/>
      <c r="P188" s="327"/>
    </row>
    <row r="189" spans="1:17" x14ac:dyDescent="0.35">
      <c r="A189" s="31" t="s">
        <v>236</v>
      </c>
      <c r="B189" s="31" t="str">
        <f>Tabela_NS_S_OUT[[#This Row],[FADN_REG]]&amp;Tabela_NS_S_OUT[[#This Row],[NAZWA]]</f>
        <v>CSłonecznik oleisty</v>
      </c>
      <c r="C189" s="31" t="s">
        <v>462</v>
      </c>
      <c r="D189" s="31" t="s">
        <v>148</v>
      </c>
      <c r="E189" s="31" t="s">
        <v>149</v>
      </c>
      <c r="F189" s="32">
        <v>24.093900000000001</v>
      </c>
      <c r="G189" s="32">
        <v>175.34880000000001</v>
      </c>
      <c r="I189" s="141"/>
      <c r="J189" s="327"/>
    </row>
    <row r="190" spans="1:17" x14ac:dyDescent="0.35">
      <c r="A190" s="31" t="s">
        <v>236</v>
      </c>
      <c r="B190" s="31" t="str">
        <f>Tabela_NS_S_OUT[[#This Row],[FADN_REG]]&amp;Tabela_NS_S_OUT[[#This Row],[NAZWA]]</f>
        <v>DSłonecznik oleisty</v>
      </c>
      <c r="C190" s="31" t="s">
        <v>462</v>
      </c>
      <c r="D190" s="31" t="s">
        <v>148</v>
      </c>
      <c r="E190" s="31" t="s">
        <v>128</v>
      </c>
      <c r="F190" s="32">
        <v>21.743400000000001</v>
      </c>
      <c r="G190" s="32">
        <v>159.3468</v>
      </c>
      <c r="I190" s="141"/>
    </row>
    <row r="191" spans="1:17" x14ac:dyDescent="0.35">
      <c r="A191" s="31" t="s">
        <v>238</v>
      </c>
      <c r="B191" s="31" t="str">
        <f>Tabela_NS_S_OUT[[#This Row],[FADN_REG]]&amp;Tabela_NS_S_OUT[[#This Row],[NAZWA]]</f>
        <v>ALen i lnianka oleiste</v>
      </c>
      <c r="C191" s="31" t="s">
        <v>240</v>
      </c>
      <c r="D191" s="31" t="s">
        <v>148</v>
      </c>
      <c r="E191" s="31" t="s">
        <v>126</v>
      </c>
      <c r="F191" s="32">
        <v>13.519600000000001</v>
      </c>
      <c r="G191" s="32">
        <v>197.0992</v>
      </c>
      <c r="I191" s="141"/>
    </row>
    <row r="192" spans="1:17" x14ac:dyDescent="0.35">
      <c r="A192" s="31" t="s">
        <v>238</v>
      </c>
      <c r="B192" s="31" t="str">
        <f>Tabela_NS_S_OUT[[#This Row],[FADN_REG]]&amp;Tabela_NS_S_OUT[[#This Row],[NAZWA]]</f>
        <v>BLen i lnianka oleiste</v>
      </c>
      <c r="C192" s="31" t="s">
        <v>240</v>
      </c>
      <c r="D192" s="31" t="s">
        <v>148</v>
      </c>
      <c r="E192" s="31" t="s">
        <v>127</v>
      </c>
      <c r="F192" s="32">
        <v>10.0595</v>
      </c>
      <c r="G192" s="32">
        <v>210.90209999999999</v>
      </c>
      <c r="I192" s="141"/>
    </row>
    <row r="193" spans="1:13" x14ac:dyDescent="0.35">
      <c r="A193" s="31" t="s">
        <v>238</v>
      </c>
      <c r="B193" s="31" t="str">
        <f>Tabela_NS_S_OUT[[#This Row],[FADN_REG]]&amp;Tabela_NS_S_OUT[[#This Row],[NAZWA]]</f>
        <v>CLen i lnianka oleiste</v>
      </c>
      <c r="C193" s="31" t="s">
        <v>240</v>
      </c>
      <c r="D193" s="31" t="s">
        <v>148</v>
      </c>
      <c r="E193" s="31" t="s">
        <v>149</v>
      </c>
      <c r="F193" s="32">
        <v>12.7637</v>
      </c>
      <c r="G193" s="32">
        <v>201.2355</v>
      </c>
      <c r="I193" s="141"/>
      <c r="L193">
        <v>1</v>
      </c>
      <c r="M193" t="s">
        <v>696</v>
      </c>
    </row>
    <row r="194" spans="1:13" x14ac:dyDescent="0.35">
      <c r="A194" s="31" t="s">
        <v>238</v>
      </c>
      <c r="B194" s="31" t="str">
        <f>Tabela_NS_S_OUT[[#This Row],[FADN_REG]]&amp;Tabela_NS_S_OUT[[#This Row],[NAZWA]]</f>
        <v>DLen i lnianka oleiste</v>
      </c>
      <c r="C194" s="31" t="s">
        <v>240</v>
      </c>
      <c r="D194" s="31" t="s">
        <v>148</v>
      </c>
      <c r="E194" s="31" t="s">
        <v>128</v>
      </c>
      <c r="F194" s="32">
        <v>12.7637</v>
      </c>
      <c r="G194" s="32">
        <v>201.2355</v>
      </c>
      <c r="I194" s="141"/>
      <c r="K194" s="12" t="s">
        <v>91</v>
      </c>
      <c r="L194">
        <v>2</v>
      </c>
    </row>
    <row r="195" spans="1:13" x14ac:dyDescent="0.35">
      <c r="A195" s="31" t="s">
        <v>239</v>
      </c>
      <c r="B195" s="31" t="str">
        <f>Tabela_NS_S_OUT[[#This Row],[FADN_REG]]&amp;Tabela_NS_S_OUT[[#This Row],[NAZWA]]</f>
        <v>ASoja oleista</v>
      </c>
      <c r="C195" s="31" t="s">
        <v>242</v>
      </c>
      <c r="D195" s="31" t="s">
        <v>148</v>
      </c>
      <c r="E195" s="31" t="s">
        <v>126</v>
      </c>
      <c r="F195" s="32">
        <v>19.0717</v>
      </c>
      <c r="G195" s="32">
        <v>147.6532</v>
      </c>
      <c r="I195" s="141"/>
      <c r="K195" s="12" t="s">
        <v>92</v>
      </c>
      <c r="L195">
        <v>3</v>
      </c>
    </row>
    <row r="196" spans="1:13" x14ac:dyDescent="0.35">
      <c r="A196" s="31" t="s">
        <v>239</v>
      </c>
      <c r="B196" s="31" t="str">
        <f>Tabela_NS_S_OUT[[#This Row],[FADN_REG]]&amp;Tabela_NS_S_OUT[[#This Row],[NAZWA]]</f>
        <v>BSoja oleista</v>
      </c>
      <c r="C196" s="31" t="s">
        <v>242</v>
      </c>
      <c r="D196" s="31" t="s">
        <v>148</v>
      </c>
      <c r="E196" s="31" t="s">
        <v>127</v>
      </c>
      <c r="F196" s="32">
        <v>19.0717</v>
      </c>
      <c r="G196" s="32">
        <v>147.6532</v>
      </c>
      <c r="I196" s="141"/>
      <c r="K196" s="12" t="s">
        <v>93</v>
      </c>
      <c r="L196">
        <v>4</v>
      </c>
    </row>
    <row r="197" spans="1:13" x14ac:dyDescent="0.35">
      <c r="A197" s="31" t="s">
        <v>239</v>
      </c>
      <c r="B197" s="31" t="str">
        <f>Tabela_NS_S_OUT[[#This Row],[FADN_REG]]&amp;Tabela_NS_S_OUT[[#This Row],[NAZWA]]</f>
        <v>CSoja oleista</v>
      </c>
      <c r="C197" s="31" t="s">
        <v>242</v>
      </c>
      <c r="D197" s="31" t="s">
        <v>148</v>
      </c>
      <c r="E197" s="31" t="s">
        <v>149</v>
      </c>
      <c r="F197" s="32">
        <v>19.0717</v>
      </c>
      <c r="G197" s="32">
        <v>147.98439999999999</v>
      </c>
      <c r="I197" s="141"/>
      <c r="K197" s="12" t="s">
        <v>94</v>
      </c>
      <c r="L197">
        <v>5</v>
      </c>
    </row>
    <row r="198" spans="1:13" x14ac:dyDescent="0.35">
      <c r="A198" s="31" t="s">
        <v>239</v>
      </c>
      <c r="B198" s="31" t="str">
        <f>Tabela_NS_S_OUT[[#This Row],[FADN_REG]]&amp;Tabela_NS_S_OUT[[#This Row],[NAZWA]]</f>
        <v>DSoja oleista</v>
      </c>
      <c r="C198" s="31" t="s">
        <v>242</v>
      </c>
      <c r="D198" s="31" t="s">
        <v>148</v>
      </c>
      <c r="E198" s="31" t="s">
        <v>128</v>
      </c>
      <c r="F198" s="32">
        <v>19.0717</v>
      </c>
      <c r="G198" s="32">
        <v>147.6532</v>
      </c>
      <c r="I198" s="141"/>
      <c r="K198" s="89" t="s">
        <v>95</v>
      </c>
      <c r="L198">
        <v>6</v>
      </c>
    </row>
    <row r="199" spans="1:13" x14ac:dyDescent="0.35">
      <c r="A199" s="31" t="s">
        <v>241</v>
      </c>
      <c r="B199" s="31" t="str">
        <f>Tabela_NS_S_OUT[[#This Row],[FADN_REG]]&amp;Tabela_NS_S_OUT[[#This Row],[NAZWA]]</f>
        <v>APozostałe rośliny oleiste</v>
      </c>
      <c r="C199" s="31" t="s">
        <v>244</v>
      </c>
      <c r="D199" s="31" t="s">
        <v>148</v>
      </c>
      <c r="E199" s="31" t="s">
        <v>126</v>
      </c>
      <c r="F199" s="32">
        <v>14.093500000000001</v>
      </c>
      <c r="G199" s="32">
        <v>248.61529999999999</v>
      </c>
      <c r="I199" s="141"/>
      <c r="K199" s="89" t="s">
        <v>96</v>
      </c>
      <c r="L199">
        <v>7</v>
      </c>
    </row>
    <row r="200" spans="1:13" x14ac:dyDescent="0.35">
      <c r="A200" s="31" t="s">
        <v>241</v>
      </c>
      <c r="B200" s="31" t="str">
        <f>Tabela_NS_S_OUT[[#This Row],[FADN_REG]]&amp;Tabela_NS_S_OUT[[#This Row],[NAZWA]]</f>
        <v>BPozostałe rośliny oleiste</v>
      </c>
      <c r="C200" s="31" t="s">
        <v>244</v>
      </c>
      <c r="D200" s="31" t="s">
        <v>148</v>
      </c>
      <c r="E200" s="31" t="s">
        <v>127</v>
      </c>
      <c r="F200" s="32">
        <v>9.9530999999999992</v>
      </c>
      <c r="G200" s="32">
        <v>265.34719999999999</v>
      </c>
      <c r="I200" s="141"/>
      <c r="K200" s="89" t="s">
        <v>97</v>
      </c>
      <c r="L200">
        <v>8</v>
      </c>
    </row>
    <row r="201" spans="1:13" x14ac:dyDescent="0.35">
      <c r="A201" s="31" t="s">
        <v>241</v>
      </c>
      <c r="B201" s="31" t="str">
        <f>Tabela_NS_S_OUT[[#This Row],[FADN_REG]]&amp;Tabela_NS_S_OUT[[#This Row],[NAZWA]]</f>
        <v>CPozostałe rośliny oleiste</v>
      </c>
      <c r="C201" s="31" t="s">
        <v>244</v>
      </c>
      <c r="D201" s="31" t="s">
        <v>148</v>
      </c>
      <c r="E201" s="31" t="s">
        <v>149</v>
      </c>
      <c r="F201" s="32">
        <v>16.438700000000001</v>
      </c>
      <c r="G201" s="32">
        <v>313.79320000000001</v>
      </c>
      <c r="I201" s="141"/>
      <c r="K201" s="89" t="s">
        <v>98</v>
      </c>
      <c r="L201">
        <v>9</v>
      </c>
    </row>
    <row r="202" spans="1:13" x14ac:dyDescent="0.35">
      <c r="A202" s="31" t="s">
        <v>241</v>
      </c>
      <c r="B202" s="31" t="str">
        <f>Tabela_NS_S_OUT[[#This Row],[FADN_REG]]&amp;Tabela_NS_S_OUT[[#This Row],[NAZWA]]</f>
        <v>DPozostałe rośliny oleiste</v>
      </c>
      <c r="C202" s="31" t="s">
        <v>244</v>
      </c>
      <c r="D202" s="31" t="s">
        <v>148</v>
      </c>
      <c r="E202" s="31" t="s">
        <v>128</v>
      </c>
      <c r="F202" s="32">
        <v>6.9626000000000001</v>
      </c>
      <c r="G202" s="32">
        <v>289.48180000000002</v>
      </c>
      <c r="I202" s="141"/>
      <c r="K202" t="s">
        <v>99</v>
      </c>
      <c r="L202">
        <v>10</v>
      </c>
    </row>
    <row r="203" spans="1:13" x14ac:dyDescent="0.35">
      <c r="A203" s="31" t="s">
        <v>243</v>
      </c>
      <c r="B203" s="31" t="str">
        <f>Tabela_NS_S_OUT[[#This Row],[FADN_REG]]&amp;Tabela_NS_S_OUT[[#This Row],[NAZWA]]</f>
        <v>ARośliny włókniste (uprawa lub słoma)</v>
      </c>
      <c r="C203" s="31" t="s">
        <v>463</v>
      </c>
      <c r="D203" s="31" t="s">
        <v>148</v>
      </c>
      <c r="E203" s="31" t="s">
        <v>126</v>
      </c>
      <c r="F203" s="32">
        <v>39.967399999999998</v>
      </c>
      <c r="G203" s="32">
        <v>52.6297</v>
      </c>
      <c r="I203" s="141"/>
    </row>
    <row r="204" spans="1:13" x14ac:dyDescent="0.35">
      <c r="A204" s="31" t="s">
        <v>243</v>
      </c>
      <c r="B204" s="31" t="str">
        <f>Tabela_NS_S_OUT[[#This Row],[FADN_REG]]&amp;Tabela_NS_S_OUT[[#This Row],[NAZWA]]</f>
        <v>BRośliny włókniste (uprawa lub słoma)</v>
      </c>
      <c r="C204" s="31" t="s">
        <v>463</v>
      </c>
      <c r="D204" s="31" t="s">
        <v>148</v>
      </c>
      <c r="E204" s="31" t="s">
        <v>127</v>
      </c>
      <c r="F204" s="32">
        <v>39.967399999999998</v>
      </c>
      <c r="G204" s="32">
        <v>52.6297</v>
      </c>
      <c r="I204" s="141"/>
    </row>
    <row r="205" spans="1:13" x14ac:dyDescent="0.35">
      <c r="A205" s="31" t="s">
        <v>243</v>
      </c>
      <c r="B205" s="31" t="str">
        <f>Tabela_NS_S_OUT[[#This Row],[FADN_REG]]&amp;Tabela_NS_S_OUT[[#This Row],[NAZWA]]</f>
        <v>CRośliny włókniste (uprawa lub słoma)</v>
      </c>
      <c r="C205" s="31" t="s">
        <v>463</v>
      </c>
      <c r="D205" s="31" t="s">
        <v>148</v>
      </c>
      <c r="E205" s="31" t="s">
        <v>149</v>
      </c>
      <c r="F205" s="32">
        <v>21.309899999999999</v>
      </c>
      <c r="G205" s="32">
        <v>51.533299999999997</v>
      </c>
      <c r="I205" s="141"/>
    </row>
    <row r="206" spans="1:13" x14ac:dyDescent="0.35">
      <c r="A206" s="31" t="s">
        <v>243</v>
      </c>
      <c r="B206" s="31" t="str">
        <f>Tabela_NS_S_OUT[[#This Row],[FADN_REG]]&amp;Tabela_NS_S_OUT[[#This Row],[NAZWA]]</f>
        <v>DRośliny włókniste (uprawa lub słoma)</v>
      </c>
      <c r="C206" s="31" t="s">
        <v>463</v>
      </c>
      <c r="D206" s="31" t="s">
        <v>148</v>
      </c>
      <c r="E206" s="31" t="s">
        <v>128</v>
      </c>
      <c r="F206" s="32">
        <v>39.967399999999998</v>
      </c>
      <c r="G206" s="32">
        <v>52.6297</v>
      </c>
      <c r="I206" s="141"/>
    </row>
    <row r="207" spans="1:13" x14ac:dyDescent="0.35">
      <c r="A207" s="31" t="s">
        <v>245</v>
      </c>
      <c r="B207" s="31" t="str">
        <f>Tabela_NS_S_OUT[[#This Row],[FADN_REG]]&amp;Tabela_NS_S_OUT[[#This Row],[NAZWA]]</f>
        <v>AKonopie włókniste</v>
      </c>
      <c r="C207" s="31" t="s">
        <v>703</v>
      </c>
      <c r="D207" s="31" t="s">
        <v>148</v>
      </c>
      <c r="E207" s="31" t="s">
        <v>126</v>
      </c>
      <c r="F207" s="32">
        <v>48.225200000000001</v>
      </c>
      <c r="G207" s="32">
        <v>45.078600000000002</v>
      </c>
      <c r="I207" s="141"/>
    </row>
    <row r="208" spans="1:13" x14ac:dyDescent="0.35">
      <c r="A208" s="31" t="s">
        <v>245</v>
      </c>
      <c r="B208" s="31" t="str">
        <f>Tabela_NS_S_OUT[[#This Row],[FADN_REG]]&amp;Tabela_NS_S_OUT[[#This Row],[NAZWA]]</f>
        <v>BKonopie włókniste</v>
      </c>
      <c r="C208" s="31" t="s">
        <v>703</v>
      </c>
      <c r="D208" s="31" t="s">
        <v>148</v>
      </c>
      <c r="E208" s="31" t="s">
        <v>127</v>
      </c>
      <c r="F208" s="32">
        <v>48.225200000000001</v>
      </c>
      <c r="G208" s="32">
        <v>45.078600000000002</v>
      </c>
      <c r="I208" s="141"/>
    </row>
    <row r="209" spans="1:9" x14ac:dyDescent="0.35">
      <c r="A209" s="31" t="s">
        <v>245</v>
      </c>
      <c r="B209" s="31" t="str">
        <f>Tabela_NS_S_OUT[[#This Row],[FADN_REG]]&amp;Tabela_NS_S_OUT[[#This Row],[NAZWA]]</f>
        <v>CKonopie włókniste</v>
      </c>
      <c r="C209" s="31" t="s">
        <v>703</v>
      </c>
      <c r="D209" s="31" t="s">
        <v>148</v>
      </c>
      <c r="E209" s="31" t="s">
        <v>149</v>
      </c>
      <c r="F209" s="32">
        <v>22.177399999999999</v>
      </c>
      <c r="G209" s="32">
        <v>45.078600000000002</v>
      </c>
      <c r="I209" s="141"/>
    </row>
    <row r="210" spans="1:9" x14ac:dyDescent="0.35">
      <c r="A210" s="31" t="s">
        <v>245</v>
      </c>
      <c r="B210" s="31" t="str">
        <f>Tabela_NS_S_OUT[[#This Row],[FADN_REG]]&amp;Tabela_NS_S_OUT[[#This Row],[NAZWA]]</f>
        <v>DKonopie włókniste</v>
      </c>
      <c r="C210" s="31" t="s">
        <v>703</v>
      </c>
      <c r="D210" s="31" t="s">
        <v>148</v>
      </c>
      <c r="E210" s="31" t="s">
        <v>128</v>
      </c>
      <c r="F210" s="32">
        <v>48.225200000000001</v>
      </c>
      <c r="G210" s="32">
        <v>45.078600000000002</v>
      </c>
      <c r="I210" s="141"/>
    </row>
    <row r="211" spans="1:9" x14ac:dyDescent="0.35">
      <c r="A211" s="31" t="s">
        <v>246</v>
      </c>
      <c r="B211" s="31" t="str">
        <f>Tabela_NS_S_OUT[[#This Row],[FADN_REG]]&amp;Tabela_NS_S_OUT[[#This Row],[NAZWA]]</f>
        <v>ARośliny przemysłowe specjalne</v>
      </c>
      <c r="C211" s="31" t="s">
        <v>247</v>
      </c>
      <c r="D211" s="31" t="s">
        <v>148</v>
      </c>
      <c r="E211" s="31" t="s">
        <v>126</v>
      </c>
      <c r="F211" s="32">
        <v>8.9562000000000008</v>
      </c>
      <c r="G211" s="32">
        <v>448.66860000000003</v>
      </c>
      <c r="I211" s="141"/>
    </row>
    <row r="212" spans="1:9" x14ac:dyDescent="0.35">
      <c r="A212" s="31" t="s">
        <v>246</v>
      </c>
      <c r="B212" s="31" t="str">
        <f>Tabela_NS_S_OUT[[#This Row],[FADN_REG]]&amp;Tabela_NS_S_OUT[[#This Row],[NAZWA]]</f>
        <v>BRośliny przemysłowe specjalne</v>
      </c>
      <c r="C212" s="31" t="s">
        <v>247</v>
      </c>
      <c r="D212" s="31" t="s">
        <v>148</v>
      </c>
      <c r="E212" s="31" t="s">
        <v>127</v>
      </c>
      <c r="F212" s="32">
        <v>14.2806</v>
      </c>
      <c r="G212" s="32">
        <v>758.3433</v>
      </c>
      <c r="I212" s="141"/>
    </row>
    <row r="213" spans="1:9" x14ac:dyDescent="0.35">
      <c r="A213" s="31" t="s">
        <v>246</v>
      </c>
      <c r="B213" s="31" t="str">
        <f>Tabela_NS_S_OUT[[#This Row],[FADN_REG]]&amp;Tabela_NS_S_OUT[[#This Row],[NAZWA]]</f>
        <v>CRośliny przemysłowe specjalne</v>
      </c>
      <c r="C213" s="31" t="s">
        <v>247</v>
      </c>
      <c r="D213" s="31" t="s">
        <v>148</v>
      </c>
      <c r="E213" s="31" t="s">
        <v>149</v>
      </c>
      <c r="F213" s="32">
        <v>19.749600000000001</v>
      </c>
      <c r="G213" s="32">
        <v>1009.7107</v>
      </c>
      <c r="I213" s="141"/>
    </row>
    <row r="214" spans="1:9" x14ac:dyDescent="0.35">
      <c r="A214" s="31" t="s">
        <v>246</v>
      </c>
      <c r="B214" s="31" t="str">
        <f>Tabela_NS_S_OUT[[#This Row],[FADN_REG]]&amp;Tabela_NS_S_OUT[[#This Row],[NAZWA]]</f>
        <v>DRośliny przemysłowe specjalne</v>
      </c>
      <c r="C214" s="31" t="s">
        <v>247</v>
      </c>
      <c r="D214" s="31" t="s">
        <v>148</v>
      </c>
      <c r="E214" s="31" t="s">
        <v>128</v>
      </c>
      <c r="F214" s="32">
        <v>18.1447</v>
      </c>
      <c r="G214" s="32">
        <v>932.66380000000004</v>
      </c>
      <c r="I214" s="141"/>
    </row>
    <row r="215" spans="1:9" x14ac:dyDescent="0.35">
      <c r="A215" s="31" t="s">
        <v>248</v>
      </c>
      <c r="B215" s="31" t="str">
        <f>Tabela_NS_S_OUT[[#This Row],[FADN_REG]]&amp;Tabela_NS_S_OUT[[#This Row],[NAZWA]]</f>
        <v>ATytoń na liście</v>
      </c>
      <c r="C215" s="31" t="s">
        <v>249</v>
      </c>
      <c r="D215" s="31" t="s">
        <v>148</v>
      </c>
      <c r="E215" s="31" t="s">
        <v>126</v>
      </c>
      <c r="F215" s="32">
        <v>23.328700000000001</v>
      </c>
      <c r="G215" s="32">
        <v>1050.307</v>
      </c>
      <c r="I215" s="141"/>
    </row>
    <row r="216" spans="1:9" x14ac:dyDescent="0.35">
      <c r="A216" s="31" t="s">
        <v>248</v>
      </c>
      <c r="B216" s="31" t="str">
        <f>Tabela_NS_S_OUT[[#This Row],[FADN_REG]]&amp;Tabela_NS_S_OUT[[#This Row],[NAZWA]]</f>
        <v>BTytoń na liście</v>
      </c>
      <c r="C216" s="31" t="s">
        <v>249</v>
      </c>
      <c r="D216" s="31" t="s">
        <v>148</v>
      </c>
      <c r="E216" s="31" t="s">
        <v>127</v>
      </c>
      <c r="F216" s="32">
        <v>23.328700000000001</v>
      </c>
      <c r="G216" s="32">
        <v>1050.307</v>
      </c>
      <c r="I216" s="141"/>
    </row>
    <row r="217" spans="1:9" x14ac:dyDescent="0.35">
      <c r="A217" s="31" t="s">
        <v>248</v>
      </c>
      <c r="B217" s="31" t="str">
        <f>Tabela_NS_S_OUT[[#This Row],[FADN_REG]]&amp;Tabela_NS_S_OUT[[#This Row],[NAZWA]]</f>
        <v>CTytoń na liście</v>
      </c>
      <c r="C217" s="31" t="s">
        <v>249</v>
      </c>
      <c r="D217" s="31" t="s">
        <v>148</v>
      </c>
      <c r="E217" s="31" t="s">
        <v>149</v>
      </c>
      <c r="F217" s="32">
        <v>23.335899999999999</v>
      </c>
      <c r="G217" s="32">
        <v>1062.4315999999999</v>
      </c>
      <c r="I217" s="141"/>
    </row>
    <row r="218" spans="1:9" x14ac:dyDescent="0.35">
      <c r="A218" s="31" t="s">
        <v>248</v>
      </c>
      <c r="B218" s="31" t="str">
        <f>Tabela_NS_S_OUT[[#This Row],[FADN_REG]]&amp;Tabela_NS_S_OUT[[#This Row],[NAZWA]]</f>
        <v>DTytoń na liście</v>
      </c>
      <c r="C218" s="31" t="s">
        <v>249</v>
      </c>
      <c r="D218" s="31" t="s">
        <v>148</v>
      </c>
      <c r="E218" s="31" t="s">
        <v>128</v>
      </c>
      <c r="F218" s="32">
        <v>22.805900000000001</v>
      </c>
      <c r="G218" s="32">
        <v>915.86609999999996</v>
      </c>
      <c r="I218" s="141"/>
    </row>
    <row r="219" spans="1:9" x14ac:dyDescent="0.35">
      <c r="A219" s="31" t="s">
        <v>250</v>
      </c>
      <c r="B219" s="31" t="str">
        <f>Tabela_NS_S_OUT[[#This Row],[FADN_REG]]&amp;Tabela_NS_S_OUT[[#This Row],[NAZWA]]</f>
        <v>AChmiel na szyszki</v>
      </c>
      <c r="C219" s="31" t="s">
        <v>251</v>
      </c>
      <c r="D219" s="31" t="s">
        <v>148</v>
      </c>
      <c r="E219" s="31" t="s">
        <v>126</v>
      </c>
      <c r="F219" s="32">
        <v>18.304099999999998</v>
      </c>
      <c r="G219" s="32">
        <v>1932.5565999999999</v>
      </c>
      <c r="I219" s="141"/>
    </row>
    <row r="220" spans="1:9" x14ac:dyDescent="0.35">
      <c r="A220" s="31" t="s">
        <v>250</v>
      </c>
      <c r="B220" s="31" t="str">
        <f>Tabela_NS_S_OUT[[#This Row],[FADN_REG]]&amp;Tabela_NS_S_OUT[[#This Row],[NAZWA]]</f>
        <v>BChmiel na szyszki</v>
      </c>
      <c r="C220" s="31" t="s">
        <v>251</v>
      </c>
      <c r="D220" s="31" t="s">
        <v>148</v>
      </c>
      <c r="E220" s="31" t="s">
        <v>127</v>
      </c>
      <c r="F220" s="32">
        <v>18.304099999999998</v>
      </c>
      <c r="G220" s="32">
        <v>1932.5565999999999</v>
      </c>
      <c r="I220" s="141"/>
    </row>
    <row r="221" spans="1:9" x14ac:dyDescent="0.35">
      <c r="A221" s="31" t="s">
        <v>250</v>
      </c>
      <c r="B221" s="31" t="str">
        <f>Tabela_NS_S_OUT[[#This Row],[FADN_REG]]&amp;Tabela_NS_S_OUT[[#This Row],[NAZWA]]</f>
        <v>CChmiel na szyszki</v>
      </c>
      <c r="C221" s="31" t="s">
        <v>251</v>
      </c>
      <c r="D221" s="31" t="s">
        <v>148</v>
      </c>
      <c r="E221" s="31" t="s">
        <v>149</v>
      </c>
      <c r="F221" s="32">
        <v>19.130400000000002</v>
      </c>
      <c r="G221" s="32">
        <v>1958.1518000000001</v>
      </c>
      <c r="I221" s="141"/>
    </row>
    <row r="222" spans="1:9" x14ac:dyDescent="0.35">
      <c r="A222" s="31" t="s">
        <v>250</v>
      </c>
      <c r="B222" s="31" t="str">
        <f>Tabela_NS_S_OUT[[#This Row],[FADN_REG]]&amp;Tabela_NS_S_OUT[[#This Row],[NAZWA]]</f>
        <v>DChmiel na szyszki</v>
      </c>
      <c r="C222" s="31" t="s">
        <v>251</v>
      </c>
      <c r="D222" s="31" t="s">
        <v>148</v>
      </c>
      <c r="E222" s="31" t="s">
        <v>128</v>
      </c>
      <c r="F222" s="32">
        <v>18.304099999999998</v>
      </c>
      <c r="G222" s="32">
        <v>1932.5565999999999</v>
      </c>
      <c r="I222" s="141"/>
    </row>
    <row r="223" spans="1:9" x14ac:dyDescent="0.35">
      <c r="A223" s="31" t="s">
        <v>252</v>
      </c>
      <c r="B223" s="31" t="str">
        <f>Tabela_NS_S_OUT[[#This Row],[FADN_REG]]&amp;Tabela_NS_S_OUT[[#This Row],[NAZWA]]</f>
        <v>ARośliny zielarskie (lecznicze, przyprawowe, aromatyczne)</v>
      </c>
      <c r="C223" s="31" t="s">
        <v>253</v>
      </c>
      <c r="D223" s="31" t="s">
        <v>148</v>
      </c>
      <c r="E223" s="31" t="s">
        <v>126</v>
      </c>
      <c r="F223" s="32">
        <v>7.5121000000000002</v>
      </c>
      <c r="G223" s="32">
        <v>486.57749999999999</v>
      </c>
      <c r="I223" s="141"/>
    </row>
    <row r="224" spans="1:9" x14ac:dyDescent="0.35">
      <c r="A224" s="31" t="s">
        <v>252</v>
      </c>
      <c r="B224" s="31" t="str">
        <f>Tabela_NS_S_OUT[[#This Row],[FADN_REG]]&amp;Tabela_NS_S_OUT[[#This Row],[NAZWA]]</f>
        <v>BRośliny zielarskie (lecznicze, przyprawowe, aromatyczne)</v>
      </c>
      <c r="C224" s="31" t="s">
        <v>253</v>
      </c>
      <c r="D224" s="31" t="s">
        <v>148</v>
      </c>
      <c r="E224" s="31" t="s">
        <v>127</v>
      </c>
      <c r="F224" s="32">
        <v>13.6648</v>
      </c>
      <c r="G224" s="32">
        <v>720.19110000000001</v>
      </c>
      <c r="I224" s="141"/>
    </row>
    <row r="225" spans="1:9" x14ac:dyDescent="0.35">
      <c r="A225" s="31" t="s">
        <v>252</v>
      </c>
      <c r="B225" s="31" t="str">
        <f>Tabela_NS_S_OUT[[#This Row],[FADN_REG]]&amp;Tabela_NS_S_OUT[[#This Row],[NAZWA]]</f>
        <v>CRośliny zielarskie (lecznicze, przyprawowe, aromatyczne)</v>
      </c>
      <c r="C225" s="31" t="s">
        <v>253</v>
      </c>
      <c r="D225" s="31" t="s">
        <v>148</v>
      </c>
      <c r="E225" s="31" t="s">
        <v>149</v>
      </c>
      <c r="F225" s="32">
        <v>15.0914</v>
      </c>
      <c r="G225" s="32">
        <v>839.67139999999995</v>
      </c>
      <c r="I225" s="141"/>
    </row>
    <row r="226" spans="1:9" x14ac:dyDescent="0.35">
      <c r="A226" s="31" t="s">
        <v>252</v>
      </c>
      <c r="B226" s="31" t="str">
        <f>Tabela_NS_S_OUT[[#This Row],[FADN_REG]]&amp;Tabela_NS_S_OUT[[#This Row],[NAZWA]]</f>
        <v>DRośliny zielarskie (lecznicze, przyprawowe, aromatyczne)</v>
      </c>
      <c r="C226" s="31" t="s">
        <v>253</v>
      </c>
      <c r="D226" s="31" t="s">
        <v>148</v>
      </c>
      <c r="E226" s="31" t="s">
        <v>128</v>
      </c>
      <c r="F226" s="32">
        <v>13.552</v>
      </c>
      <c r="G226" s="32">
        <v>802.6241</v>
      </c>
      <c r="I226" s="141"/>
    </row>
    <row r="227" spans="1:9" x14ac:dyDescent="0.35">
      <c r="A227" s="31" t="s">
        <v>254</v>
      </c>
      <c r="B227" s="31" t="str">
        <f>Tabela_NS_S_OUT[[#This Row],[FADN_REG]]&amp;Tabela_NS_S_OUT[[#This Row],[NAZWA]]</f>
        <v>AWiklina</v>
      </c>
      <c r="C227" s="31" t="s">
        <v>464</v>
      </c>
      <c r="D227" s="31" t="s">
        <v>148</v>
      </c>
      <c r="E227" s="31" t="s">
        <v>126</v>
      </c>
      <c r="F227" s="32">
        <v>88.756100000000004</v>
      </c>
      <c r="G227" s="32">
        <v>102.4385</v>
      </c>
      <c r="I227" s="141"/>
    </row>
    <row r="228" spans="1:9" x14ac:dyDescent="0.35">
      <c r="A228" s="31" t="s">
        <v>254</v>
      </c>
      <c r="B228" s="31" t="str">
        <f>Tabela_NS_S_OUT[[#This Row],[FADN_REG]]&amp;Tabela_NS_S_OUT[[#This Row],[NAZWA]]</f>
        <v>BWiklina</v>
      </c>
      <c r="C228" s="31" t="s">
        <v>464</v>
      </c>
      <c r="D228" s="31" t="s">
        <v>148</v>
      </c>
      <c r="E228" s="31" t="s">
        <v>127</v>
      </c>
      <c r="F228" s="32">
        <v>88.756100000000004</v>
      </c>
      <c r="G228" s="32">
        <v>102.4385</v>
      </c>
      <c r="I228" s="141"/>
    </row>
    <row r="229" spans="1:9" x14ac:dyDescent="0.35">
      <c r="A229" s="31" t="s">
        <v>254</v>
      </c>
      <c r="B229" s="31" t="str">
        <f>Tabela_NS_S_OUT[[#This Row],[FADN_REG]]&amp;Tabela_NS_S_OUT[[#This Row],[NAZWA]]</f>
        <v>CWiklina</v>
      </c>
      <c r="C229" s="31" t="s">
        <v>464</v>
      </c>
      <c r="D229" s="31" t="s">
        <v>148</v>
      </c>
      <c r="E229" s="31" t="s">
        <v>149</v>
      </c>
      <c r="F229" s="32">
        <v>88.756100000000004</v>
      </c>
      <c r="G229" s="32">
        <v>102.4385</v>
      </c>
      <c r="I229" s="141"/>
    </row>
    <row r="230" spans="1:9" x14ac:dyDescent="0.35">
      <c r="A230" s="31" t="s">
        <v>254</v>
      </c>
      <c r="B230" s="31" t="str">
        <f>Tabela_NS_S_OUT[[#This Row],[FADN_REG]]&amp;Tabela_NS_S_OUT[[#This Row],[NAZWA]]</f>
        <v>DWiklina</v>
      </c>
      <c r="C230" s="31" t="s">
        <v>464</v>
      </c>
      <c r="D230" s="31" t="s">
        <v>148</v>
      </c>
      <c r="E230" s="31" t="s">
        <v>128</v>
      </c>
      <c r="F230" s="32">
        <v>88.756100000000004</v>
      </c>
      <c r="G230" s="32">
        <v>102.4385</v>
      </c>
      <c r="I230" s="141"/>
    </row>
    <row r="231" spans="1:9" x14ac:dyDescent="0.35">
      <c r="A231" s="31" t="s">
        <v>255</v>
      </c>
      <c r="B231" s="31" t="str">
        <f>Tabela_NS_S_OUT[[#This Row],[FADN_REG]]&amp;Tabela_NS_S_OUT[[#This Row],[NAZWA]]</f>
        <v>AZiemniaki</v>
      </c>
      <c r="C231" s="31" t="s">
        <v>256</v>
      </c>
      <c r="D231" s="31" t="s">
        <v>148</v>
      </c>
      <c r="E231" s="31" t="s">
        <v>126</v>
      </c>
      <c r="F231" s="32">
        <v>246.708</v>
      </c>
      <c r="G231" s="32">
        <v>54.888199999999998</v>
      </c>
      <c r="I231" s="141"/>
    </row>
    <row r="232" spans="1:9" x14ac:dyDescent="0.35">
      <c r="A232" s="31" t="s">
        <v>255</v>
      </c>
      <c r="B232" s="31" t="str">
        <f>Tabela_NS_S_OUT[[#This Row],[FADN_REG]]&amp;Tabela_NS_S_OUT[[#This Row],[NAZWA]]</f>
        <v>BZiemniaki</v>
      </c>
      <c r="C232" s="31" t="s">
        <v>256</v>
      </c>
      <c r="D232" s="31" t="s">
        <v>148</v>
      </c>
      <c r="E232" s="31" t="s">
        <v>127</v>
      </c>
      <c r="F232" s="32">
        <v>245.1377</v>
      </c>
      <c r="G232" s="32">
        <v>49.661099999999998</v>
      </c>
      <c r="I232" s="141"/>
    </row>
    <row r="233" spans="1:9" x14ac:dyDescent="0.35">
      <c r="A233" s="31" t="s">
        <v>255</v>
      </c>
      <c r="B233" s="31" t="str">
        <f>Tabela_NS_S_OUT[[#This Row],[FADN_REG]]&amp;Tabela_NS_S_OUT[[#This Row],[NAZWA]]</f>
        <v>CZiemniaki</v>
      </c>
      <c r="C233" s="31" t="s">
        <v>256</v>
      </c>
      <c r="D233" s="31" t="s">
        <v>148</v>
      </c>
      <c r="E233" s="31" t="s">
        <v>149</v>
      </c>
      <c r="F233" s="32">
        <v>222.61670000000001</v>
      </c>
      <c r="G233" s="32">
        <v>65.003799999999998</v>
      </c>
      <c r="I233" s="141"/>
    </row>
    <row r="234" spans="1:9" x14ac:dyDescent="0.35">
      <c r="A234" s="31" t="s">
        <v>255</v>
      </c>
      <c r="B234" s="31" t="str">
        <f>Tabela_NS_S_OUT[[#This Row],[FADN_REG]]&amp;Tabela_NS_S_OUT[[#This Row],[NAZWA]]</f>
        <v>DZiemniaki</v>
      </c>
      <c r="C234" s="31" t="s">
        <v>256</v>
      </c>
      <c r="D234" s="31" t="s">
        <v>148</v>
      </c>
      <c r="E234" s="31" t="s">
        <v>128</v>
      </c>
      <c r="F234" s="32">
        <v>215.87530000000001</v>
      </c>
      <c r="G234" s="32">
        <v>85.784300000000002</v>
      </c>
      <c r="I234" s="141"/>
    </row>
    <row r="235" spans="1:9" x14ac:dyDescent="0.35">
      <c r="A235" s="31" t="s">
        <v>257</v>
      </c>
      <c r="B235" s="31" t="str">
        <f>Tabela_NS_S_OUT[[#This Row],[FADN_REG]]&amp;Tabela_NS_S_OUT[[#This Row],[NAZWA]]</f>
        <v>AZiemniaki sadzeniaki (kwalifikowane)</v>
      </c>
      <c r="C235" s="31" t="s">
        <v>258</v>
      </c>
      <c r="D235" s="31" t="s">
        <v>148</v>
      </c>
      <c r="E235" s="31" t="s">
        <v>126</v>
      </c>
      <c r="F235" s="32">
        <v>289.30579999999998</v>
      </c>
      <c r="G235" s="32">
        <v>94.614199999999997</v>
      </c>
      <c r="I235" s="141"/>
    </row>
    <row r="236" spans="1:9" x14ac:dyDescent="0.35">
      <c r="A236" s="31" t="s">
        <v>257</v>
      </c>
      <c r="B236" s="31" t="str">
        <f>Tabela_NS_S_OUT[[#This Row],[FADN_REG]]&amp;Tabela_NS_S_OUT[[#This Row],[NAZWA]]</f>
        <v>BZiemniaki sadzeniaki (kwalifikowane)</v>
      </c>
      <c r="C236" s="31" t="s">
        <v>258</v>
      </c>
      <c r="D236" s="31" t="s">
        <v>148</v>
      </c>
      <c r="E236" s="31" t="s">
        <v>127</v>
      </c>
      <c r="F236" s="32">
        <v>289.30579999999998</v>
      </c>
      <c r="G236" s="32">
        <v>94.614199999999997</v>
      </c>
      <c r="I236" s="141"/>
    </row>
    <row r="237" spans="1:9" x14ac:dyDescent="0.35">
      <c r="A237" s="31" t="s">
        <v>257</v>
      </c>
      <c r="B237" s="31" t="str">
        <f>Tabela_NS_S_OUT[[#This Row],[FADN_REG]]&amp;Tabela_NS_S_OUT[[#This Row],[NAZWA]]</f>
        <v>CZiemniaki sadzeniaki (kwalifikowane)</v>
      </c>
      <c r="C237" s="31" t="s">
        <v>258</v>
      </c>
      <c r="D237" s="31" t="s">
        <v>148</v>
      </c>
      <c r="E237" s="31" t="s">
        <v>149</v>
      </c>
      <c r="F237" s="32">
        <v>289.30579999999998</v>
      </c>
      <c r="G237" s="32">
        <v>94.614199999999997</v>
      </c>
      <c r="I237" s="141"/>
    </row>
    <row r="238" spans="1:9" x14ac:dyDescent="0.35">
      <c r="A238" s="31" t="s">
        <v>257</v>
      </c>
      <c r="B238" s="31" t="str">
        <f>Tabela_NS_S_OUT[[#This Row],[FADN_REG]]&amp;Tabela_NS_S_OUT[[#This Row],[NAZWA]]</f>
        <v>DZiemniaki sadzeniaki (kwalifikowane)</v>
      </c>
      <c r="C238" s="31" t="s">
        <v>258</v>
      </c>
      <c r="D238" s="31" t="s">
        <v>148</v>
      </c>
      <c r="E238" s="31" t="s">
        <v>128</v>
      </c>
      <c r="F238" s="32">
        <v>289.30579999999998</v>
      </c>
      <c r="G238" s="32">
        <v>94.614199999999997</v>
      </c>
      <c r="I238" s="141"/>
    </row>
    <row r="239" spans="1:9" x14ac:dyDescent="0.35">
      <c r="A239" s="31" t="s">
        <v>259</v>
      </c>
      <c r="B239" s="31" t="str">
        <f>Tabela_NS_S_OUT[[#This Row],[FADN_REG]]&amp;Tabela_NS_S_OUT[[#This Row],[NAZWA]]</f>
        <v>AZiemniaki jadalne</v>
      </c>
      <c r="C239" s="31" t="s">
        <v>260</v>
      </c>
      <c r="D239" s="31" t="s">
        <v>148</v>
      </c>
      <c r="E239" s="31" t="s">
        <v>126</v>
      </c>
      <c r="F239" s="32">
        <v>225.9939</v>
      </c>
      <c r="G239" s="32">
        <v>81.359099999999998</v>
      </c>
      <c r="I239" s="141"/>
    </row>
    <row r="240" spans="1:9" x14ac:dyDescent="0.35">
      <c r="A240" s="31" t="s">
        <v>259</v>
      </c>
      <c r="B240" s="31" t="str">
        <f>Tabela_NS_S_OUT[[#This Row],[FADN_REG]]&amp;Tabela_NS_S_OUT[[#This Row],[NAZWA]]</f>
        <v>BZiemniaki jadalne</v>
      </c>
      <c r="C240" s="31" t="s">
        <v>260</v>
      </c>
      <c r="D240" s="31" t="s">
        <v>148</v>
      </c>
      <c r="E240" s="31" t="s">
        <v>127</v>
      </c>
      <c r="F240" s="32">
        <v>227.4325</v>
      </c>
      <c r="G240" s="32">
        <v>70.440899999999999</v>
      </c>
      <c r="I240" s="141"/>
    </row>
    <row r="241" spans="1:9" x14ac:dyDescent="0.35">
      <c r="A241" s="31" t="s">
        <v>259</v>
      </c>
      <c r="B241" s="31" t="str">
        <f>Tabela_NS_S_OUT[[#This Row],[FADN_REG]]&amp;Tabela_NS_S_OUT[[#This Row],[NAZWA]]</f>
        <v>CZiemniaki jadalne</v>
      </c>
      <c r="C241" s="31" t="s">
        <v>260</v>
      </c>
      <c r="D241" s="31" t="s">
        <v>148</v>
      </c>
      <c r="E241" s="31" t="s">
        <v>149</v>
      </c>
      <c r="F241" s="32">
        <v>222.7465</v>
      </c>
      <c r="G241" s="32">
        <v>73.372900000000001</v>
      </c>
      <c r="I241" s="141"/>
    </row>
    <row r="242" spans="1:9" x14ac:dyDescent="0.35">
      <c r="A242" s="31" t="s">
        <v>259</v>
      </c>
      <c r="B242" s="31" t="str">
        <f>Tabela_NS_S_OUT[[#This Row],[FADN_REG]]&amp;Tabela_NS_S_OUT[[#This Row],[NAZWA]]</f>
        <v>DZiemniaki jadalne</v>
      </c>
      <c r="C242" s="31" t="s">
        <v>260</v>
      </c>
      <c r="D242" s="31" t="s">
        <v>148</v>
      </c>
      <c r="E242" s="31" t="s">
        <v>128</v>
      </c>
      <c r="F242" s="32">
        <v>221.79</v>
      </c>
      <c r="G242" s="32">
        <v>86.183199999999999</v>
      </c>
      <c r="I242" s="141"/>
    </row>
    <row r="243" spans="1:9" x14ac:dyDescent="0.35">
      <c r="A243" s="31" t="s">
        <v>261</v>
      </c>
      <c r="B243" s="31" t="str">
        <f>Tabela_NS_S_OUT[[#This Row],[FADN_REG]]&amp;Tabela_NS_S_OUT[[#This Row],[NAZWA]]</f>
        <v>AZiemniaki skrobiowe</v>
      </c>
      <c r="C243" s="31" t="s">
        <v>262</v>
      </c>
      <c r="D243" s="31" t="s">
        <v>148</v>
      </c>
      <c r="E243" s="31" t="s">
        <v>126</v>
      </c>
      <c r="F243" s="32">
        <v>284.80939999999998</v>
      </c>
      <c r="G243" s="32">
        <v>25.752500000000001</v>
      </c>
      <c r="I243" s="141"/>
    </row>
    <row r="244" spans="1:9" x14ac:dyDescent="0.35">
      <c r="A244" s="31" t="s">
        <v>261</v>
      </c>
      <c r="B244" s="31" t="str">
        <f>Tabela_NS_S_OUT[[#This Row],[FADN_REG]]&amp;Tabela_NS_S_OUT[[#This Row],[NAZWA]]</f>
        <v>BZiemniaki skrobiowe</v>
      </c>
      <c r="C244" s="31" t="s">
        <v>262</v>
      </c>
      <c r="D244" s="31" t="s">
        <v>148</v>
      </c>
      <c r="E244" s="31" t="s">
        <v>127</v>
      </c>
      <c r="F244" s="32">
        <v>269.26929999999999</v>
      </c>
      <c r="G244" s="32">
        <v>28.3459</v>
      </c>
      <c r="I244" s="141"/>
    </row>
    <row r="245" spans="1:9" x14ac:dyDescent="0.35">
      <c r="A245" s="31" t="s">
        <v>261</v>
      </c>
      <c r="B245" s="31" t="str">
        <f>Tabela_NS_S_OUT[[#This Row],[FADN_REG]]&amp;Tabela_NS_S_OUT[[#This Row],[NAZWA]]</f>
        <v>CZiemniaki skrobiowe</v>
      </c>
      <c r="C245" s="31" t="s">
        <v>262</v>
      </c>
      <c r="D245" s="31" t="s">
        <v>148</v>
      </c>
      <c r="E245" s="31" t="s">
        <v>149</v>
      </c>
      <c r="F245" s="32">
        <v>244.07849999999999</v>
      </c>
      <c r="G245" s="32">
        <v>27.7516</v>
      </c>
      <c r="I245" s="141"/>
    </row>
    <row r="246" spans="1:9" x14ac:dyDescent="0.35">
      <c r="A246" s="31" t="s">
        <v>261</v>
      </c>
      <c r="B246" s="31" t="str">
        <f>Tabela_NS_S_OUT[[#This Row],[FADN_REG]]&amp;Tabela_NS_S_OUT[[#This Row],[NAZWA]]</f>
        <v>DZiemniaki skrobiowe</v>
      </c>
      <c r="C246" s="31" t="s">
        <v>262</v>
      </c>
      <c r="D246" s="31" t="s">
        <v>148</v>
      </c>
      <c r="E246" s="31" t="s">
        <v>128</v>
      </c>
      <c r="F246" s="32">
        <v>268.91109999999998</v>
      </c>
      <c r="G246" s="32">
        <v>27.614000000000001</v>
      </c>
      <c r="I246" s="141"/>
    </row>
    <row r="247" spans="1:9" x14ac:dyDescent="0.35">
      <c r="A247" s="31" t="s">
        <v>263</v>
      </c>
      <c r="B247" s="31" t="str">
        <f>Tabela_NS_S_OUT[[#This Row],[FADN_REG]]&amp;Tabela_NS_S_OUT[[#This Row],[NAZWA]]</f>
        <v>AZiemniaki ogólnoużytkowe</v>
      </c>
      <c r="C247" s="31" t="s">
        <v>265</v>
      </c>
      <c r="D247" s="31" t="s">
        <v>148</v>
      </c>
      <c r="E247" s="31" t="s">
        <v>126</v>
      </c>
      <c r="F247" s="32">
        <v>267.24720000000002</v>
      </c>
      <c r="G247" s="32">
        <v>54.742100000000001</v>
      </c>
      <c r="I247" s="141"/>
    </row>
    <row r="248" spans="1:9" x14ac:dyDescent="0.35">
      <c r="A248" s="31" t="s">
        <v>263</v>
      </c>
      <c r="B248" s="31" t="str">
        <f>Tabela_NS_S_OUT[[#This Row],[FADN_REG]]&amp;Tabela_NS_S_OUT[[#This Row],[NAZWA]]</f>
        <v>BZiemniaki ogólnoużytkowe</v>
      </c>
      <c r="C248" s="31" t="s">
        <v>265</v>
      </c>
      <c r="D248" s="31" t="s">
        <v>148</v>
      </c>
      <c r="E248" s="31" t="s">
        <v>127</v>
      </c>
      <c r="F248" s="32">
        <v>251.21090000000001</v>
      </c>
      <c r="G248" s="32">
        <v>64.177300000000002</v>
      </c>
      <c r="I248" s="141"/>
    </row>
    <row r="249" spans="1:9" x14ac:dyDescent="0.35">
      <c r="A249" s="31" t="s">
        <v>263</v>
      </c>
      <c r="B249" s="31" t="str">
        <f>Tabela_NS_S_OUT[[#This Row],[FADN_REG]]&amp;Tabela_NS_S_OUT[[#This Row],[NAZWA]]</f>
        <v>CZiemniaki ogólnoużytkowe</v>
      </c>
      <c r="C249" s="31" t="s">
        <v>265</v>
      </c>
      <c r="D249" s="31" t="s">
        <v>148</v>
      </c>
      <c r="E249" s="31" t="s">
        <v>149</v>
      </c>
      <c r="F249" s="32">
        <v>206.38980000000001</v>
      </c>
      <c r="G249" s="32">
        <v>74.709000000000003</v>
      </c>
      <c r="I249" s="141"/>
    </row>
    <row r="250" spans="1:9" x14ac:dyDescent="0.35">
      <c r="A250" s="31" t="s">
        <v>263</v>
      </c>
      <c r="B250" s="31" t="str">
        <f>Tabela_NS_S_OUT[[#This Row],[FADN_REG]]&amp;Tabela_NS_S_OUT[[#This Row],[NAZWA]]</f>
        <v>DZiemniaki ogólnoużytkowe</v>
      </c>
      <c r="C250" s="31" t="s">
        <v>265</v>
      </c>
      <c r="D250" s="31" t="s">
        <v>148</v>
      </c>
      <c r="E250" s="31" t="s">
        <v>128</v>
      </c>
      <c r="F250" s="32">
        <v>199.46199999999999</v>
      </c>
      <c r="G250" s="32">
        <v>87.069199999999995</v>
      </c>
      <c r="I250" s="141"/>
    </row>
    <row r="251" spans="1:9" x14ac:dyDescent="0.35">
      <c r="A251" s="31" t="s">
        <v>264</v>
      </c>
      <c r="B251" s="31" t="str">
        <f>Tabela_NS_S_OUT[[#This Row],[FADN_REG]]&amp;Tabela_NS_S_OUT[[#This Row],[NAZWA]]</f>
        <v>ARośliny pastewne objętościowe na gruntach ornych</v>
      </c>
      <c r="C251" s="31" t="s">
        <v>267</v>
      </c>
      <c r="D251" s="31" t="s">
        <v>148</v>
      </c>
      <c r="E251" s="31" t="s">
        <v>126</v>
      </c>
      <c r="F251" s="32">
        <v>306.06610000000001</v>
      </c>
      <c r="G251" s="32">
        <v>12.3683</v>
      </c>
      <c r="I251" s="141"/>
    </row>
    <row r="252" spans="1:9" x14ac:dyDescent="0.35">
      <c r="A252" s="31" t="s">
        <v>264</v>
      </c>
      <c r="B252" s="31" t="str">
        <f>Tabela_NS_S_OUT[[#This Row],[FADN_REG]]&amp;Tabela_NS_S_OUT[[#This Row],[NAZWA]]</f>
        <v>BRośliny pastewne objętościowe na gruntach ornych</v>
      </c>
      <c r="C252" s="31" t="s">
        <v>267</v>
      </c>
      <c r="D252" s="31" t="s">
        <v>148</v>
      </c>
      <c r="E252" s="31" t="s">
        <v>127</v>
      </c>
      <c r="F252" s="32">
        <v>399.94920000000002</v>
      </c>
      <c r="G252" s="32">
        <v>12.5472</v>
      </c>
      <c r="I252" s="141"/>
    </row>
    <row r="253" spans="1:9" x14ac:dyDescent="0.35">
      <c r="A253" s="31" t="s">
        <v>264</v>
      </c>
      <c r="B253" s="31" t="str">
        <f>Tabela_NS_S_OUT[[#This Row],[FADN_REG]]&amp;Tabela_NS_S_OUT[[#This Row],[NAZWA]]</f>
        <v>CRośliny pastewne objętościowe na gruntach ornych</v>
      </c>
      <c r="C253" s="31" t="s">
        <v>267</v>
      </c>
      <c r="D253" s="31" t="s">
        <v>148</v>
      </c>
      <c r="E253" s="31" t="s">
        <v>149</v>
      </c>
      <c r="F253" s="32">
        <v>421.21620000000001</v>
      </c>
      <c r="G253" s="32">
        <v>12.590299999999999</v>
      </c>
      <c r="I253" s="141"/>
    </row>
    <row r="254" spans="1:9" x14ac:dyDescent="0.35">
      <c r="A254" s="31" t="s">
        <v>264</v>
      </c>
      <c r="B254" s="31" t="str">
        <f>Tabela_NS_S_OUT[[#This Row],[FADN_REG]]&amp;Tabela_NS_S_OUT[[#This Row],[NAZWA]]</f>
        <v>DRośliny pastewne objętościowe na gruntach ornych</v>
      </c>
      <c r="C254" s="31" t="s">
        <v>267</v>
      </c>
      <c r="D254" s="31" t="s">
        <v>148</v>
      </c>
      <c r="E254" s="31" t="s">
        <v>128</v>
      </c>
      <c r="F254" s="32">
        <v>388.20909999999998</v>
      </c>
      <c r="G254" s="32">
        <v>12.571300000000001</v>
      </c>
      <c r="I254" s="141"/>
    </row>
    <row r="255" spans="1:9" x14ac:dyDescent="0.35">
      <c r="A255" s="31" t="s">
        <v>266</v>
      </c>
      <c r="B255" s="31" t="str">
        <f>Tabela_NS_S_OUT[[#This Row],[FADN_REG]]&amp;Tabela_NS_S_OUT[[#This Row],[NAZWA]]</f>
        <v>AOkopowe pastewne na pasze</v>
      </c>
      <c r="C255" s="31" t="s">
        <v>269</v>
      </c>
      <c r="D255" s="31" t="s">
        <v>148</v>
      </c>
      <c r="E255" s="31" t="s">
        <v>126</v>
      </c>
      <c r="F255" s="32">
        <v>405.98020000000002</v>
      </c>
      <c r="G255" s="32">
        <v>8.9304000000000006</v>
      </c>
      <c r="I255" s="141"/>
    </row>
    <row r="256" spans="1:9" x14ac:dyDescent="0.35">
      <c r="A256" s="31" t="s">
        <v>266</v>
      </c>
      <c r="B256" s="31" t="str">
        <f>Tabela_NS_S_OUT[[#This Row],[FADN_REG]]&amp;Tabela_NS_S_OUT[[#This Row],[NAZWA]]</f>
        <v>BOkopowe pastewne na pasze</v>
      </c>
      <c r="C256" s="31" t="s">
        <v>269</v>
      </c>
      <c r="D256" s="31" t="s">
        <v>148</v>
      </c>
      <c r="E256" s="31" t="s">
        <v>127</v>
      </c>
      <c r="F256" s="32">
        <v>428.60399999999998</v>
      </c>
      <c r="G256" s="32">
        <v>9.3338000000000001</v>
      </c>
      <c r="I256" s="141"/>
    </row>
    <row r="257" spans="1:9" x14ac:dyDescent="0.35">
      <c r="A257" s="31" t="s">
        <v>266</v>
      </c>
      <c r="B257" s="31" t="str">
        <f>Tabela_NS_S_OUT[[#This Row],[FADN_REG]]&amp;Tabela_NS_S_OUT[[#This Row],[NAZWA]]</f>
        <v>COkopowe pastewne na pasze</v>
      </c>
      <c r="C257" s="31" t="s">
        <v>269</v>
      </c>
      <c r="D257" s="31" t="s">
        <v>148</v>
      </c>
      <c r="E257" s="31" t="s">
        <v>149</v>
      </c>
      <c r="F257" s="32">
        <v>401.51479999999998</v>
      </c>
      <c r="G257" s="32">
        <v>8.9192</v>
      </c>
      <c r="I257" s="141"/>
    </row>
    <row r="258" spans="1:9" x14ac:dyDescent="0.35">
      <c r="A258" s="31" t="s">
        <v>266</v>
      </c>
      <c r="B258" s="31" t="str">
        <f>Tabela_NS_S_OUT[[#This Row],[FADN_REG]]&amp;Tabela_NS_S_OUT[[#This Row],[NAZWA]]</f>
        <v>DOkopowe pastewne na pasze</v>
      </c>
      <c r="C258" s="31" t="s">
        <v>269</v>
      </c>
      <c r="D258" s="31" t="s">
        <v>148</v>
      </c>
      <c r="E258" s="31" t="s">
        <v>128</v>
      </c>
      <c r="F258" s="32">
        <v>402.89030000000002</v>
      </c>
      <c r="G258" s="32">
        <v>8.9875000000000007</v>
      </c>
      <c r="I258" s="141"/>
    </row>
    <row r="259" spans="1:9" x14ac:dyDescent="0.35">
      <c r="A259" s="31" t="s">
        <v>268</v>
      </c>
      <c r="B259" s="31" t="str">
        <f>Tabela_NS_S_OUT[[#This Row],[FADN_REG]]&amp;Tabela_NS_S_OUT[[#This Row],[NAZWA]]</f>
        <v>ABuraki pastewne na pasze</v>
      </c>
      <c r="C259" s="31" t="s">
        <v>271</v>
      </c>
      <c r="D259" s="31" t="s">
        <v>148</v>
      </c>
      <c r="E259" s="31" t="s">
        <v>126</v>
      </c>
      <c r="F259" s="32">
        <v>427.76650000000001</v>
      </c>
      <c r="G259" s="32">
        <v>8.7517999999999994</v>
      </c>
      <c r="I259" s="141"/>
    </row>
    <row r="260" spans="1:9" x14ac:dyDescent="0.35">
      <c r="A260" s="31" t="s">
        <v>268</v>
      </c>
      <c r="B260" s="31" t="str">
        <f>Tabela_NS_S_OUT[[#This Row],[FADN_REG]]&amp;Tabela_NS_S_OUT[[#This Row],[NAZWA]]</f>
        <v>BBuraki pastewne na pasze</v>
      </c>
      <c r="C260" s="31" t="s">
        <v>271</v>
      </c>
      <c r="D260" s="31" t="s">
        <v>148</v>
      </c>
      <c r="E260" s="31" t="s">
        <v>127</v>
      </c>
      <c r="F260" s="32">
        <v>459.02050000000003</v>
      </c>
      <c r="G260" s="32">
        <v>8.6739999999999995</v>
      </c>
      <c r="I260" s="141"/>
    </row>
    <row r="261" spans="1:9" x14ac:dyDescent="0.35">
      <c r="A261" s="31" t="s">
        <v>268</v>
      </c>
      <c r="B261" s="31" t="str">
        <f>Tabela_NS_S_OUT[[#This Row],[FADN_REG]]&amp;Tabela_NS_S_OUT[[#This Row],[NAZWA]]</f>
        <v>CBuraki pastewne na pasze</v>
      </c>
      <c r="C261" s="31" t="s">
        <v>271</v>
      </c>
      <c r="D261" s="31" t="s">
        <v>148</v>
      </c>
      <c r="E261" s="31" t="s">
        <v>149</v>
      </c>
      <c r="F261" s="32">
        <v>503.10300000000001</v>
      </c>
      <c r="G261" s="32">
        <v>8.6984999999999992</v>
      </c>
      <c r="I261" s="141"/>
    </row>
    <row r="262" spans="1:9" x14ac:dyDescent="0.35">
      <c r="A262" s="31" t="s">
        <v>268</v>
      </c>
      <c r="B262" s="31" t="str">
        <f>Tabela_NS_S_OUT[[#This Row],[FADN_REG]]&amp;Tabela_NS_S_OUT[[#This Row],[NAZWA]]</f>
        <v>DBuraki pastewne na pasze</v>
      </c>
      <c r="C262" s="31" t="s">
        <v>271</v>
      </c>
      <c r="D262" s="31" t="s">
        <v>148</v>
      </c>
      <c r="E262" s="31" t="s">
        <v>128</v>
      </c>
      <c r="F262" s="32">
        <v>488.54230000000001</v>
      </c>
      <c r="G262" s="32">
        <v>8.6958000000000002</v>
      </c>
      <c r="I262" s="141"/>
    </row>
    <row r="263" spans="1:9" x14ac:dyDescent="0.35">
      <c r="A263" s="31" t="s">
        <v>270</v>
      </c>
      <c r="B263" s="31" t="str">
        <f>Tabela_NS_S_OUT[[#This Row],[FADN_REG]]&amp;Tabela_NS_S_OUT[[#This Row],[NAZWA]]</f>
        <v>ABrukiew pastewna na pasze</v>
      </c>
      <c r="C263" s="31" t="s">
        <v>273</v>
      </c>
      <c r="D263" s="31" t="s">
        <v>148</v>
      </c>
      <c r="E263" s="31" t="s">
        <v>126</v>
      </c>
      <c r="F263" s="32">
        <v>317.61360000000002</v>
      </c>
      <c r="G263" s="32">
        <v>8.7248000000000001</v>
      </c>
      <c r="I263" s="141"/>
    </row>
    <row r="264" spans="1:9" x14ac:dyDescent="0.35">
      <c r="A264" s="31" t="s">
        <v>270</v>
      </c>
      <c r="B264" s="31" t="str">
        <f>Tabela_NS_S_OUT[[#This Row],[FADN_REG]]&amp;Tabela_NS_S_OUT[[#This Row],[NAZWA]]</f>
        <v>BBrukiew pastewna na pasze</v>
      </c>
      <c r="C264" s="31" t="s">
        <v>273</v>
      </c>
      <c r="D264" s="31" t="s">
        <v>148</v>
      </c>
      <c r="E264" s="31" t="s">
        <v>127</v>
      </c>
      <c r="F264" s="32">
        <v>317.61360000000002</v>
      </c>
      <c r="G264" s="32">
        <v>8.7248000000000001</v>
      </c>
      <c r="I264" s="141"/>
    </row>
    <row r="265" spans="1:9" x14ac:dyDescent="0.35">
      <c r="A265" s="31" t="s">
        <v>270</v>
      </c>
      <c r="B265" s="31" t="str">
        <f>Tabela_NS_S_OUT[[#This Row],[FADN_REG]]&amp;Tabela_NS_S_OUT[[#This Row],[NAZWA]]</f>
        <v>CBrukiew pastewna na pasze</v>
      </c>
      <c r="C265" s="31" t="s">
        <v>273</v>
      </c>
      <c r="D265" s="31" t="s">
        <v>148</v>
      </c>
      <c r="E265" s="31" t="s">
        <v>149</v>
      </c>
      <c r="F265" s="32">
        <v>317.61360000000002</v>
      </c>
      <c r="G265" s="32">
        <v>8.7248000000000001</v>
      </c>
      <c r="I265" s="141"/>
    </row>
    <row r="266" spans="1:9" x14ac:dyDescent="0.35">
      <c r="A266" s="31" t="s">
        <v>270</v>
      </c>
      <c r="B266" s="31" t="str">
        <f>Tabela_NS_S_OUT[[#This Row],[FADN_REG]]&amp;Tabela_NS_S_OUT[[#This Row],[NAZWA]]</f>
        <v>DBrukiew pastewna na pasze</v>
      </c>
      <c r="C266" s="31" t="s">
        <v>273</v>
      </c>
      <c r="D266" s="31" t="s">
        <v>148</v>
      </c>
      <c r="E266" s="31" t="s">
        <v>128</v>
      </c>
      <c r="F266" s="32">
        <v>317.61360000000002</v>
      </c>
      <c r="G266" s="32">
        <v>8.7248000000000001</v>
      </c>
      <c r="I266" s="141"/>
    </row>
    <row r="267" spans="1:9" x14ac:dyDescent="0.35">
      <c r="A267" s="31" t="s">
        <v>272</v>
      </c>
      <c r="B267" s="31" t="str">
        <f>Tabela_NS_S_OUT[[#This Row],[FADN_REG]]&amp;Tabela_NS_S_OUT[[#This Row],[NAZWA]]</f>
        <v>AMarchew pastewna na pasze</v>
      </c>
      <c r="C267" s="31" t="s">
        <v>275</v>
      </c>
      <c r="D267" s="31" t="s">
        <v>148</v>
      </c>
      <c r="E267" s="31" t="s">
        <v>126</v>
      </c>
      <c r="F267" s="32">
        <v>389.69510000000002</v>
      </c>
      <c r="G267" s="32">
        <v>12.9055</v>
      </c>
      <c r="I267" s="141"/>
    </row>
    <row r="268" spans="1:9" x14ac:dyDescent="0.35">
      <c r="A268" s="31" t="s">
        <v>272</v>
      </c>
      <c r="B268" s="31" t="str">
        <f>Tabela_NS_S_OUT[[#This Row],[FADN_REG]]&amp;Tabela_NS_S_OUT[[#This Row],[NAZWA]]</f>
        <v>BMarchew pastewna na pasze</v>
      </c>
      <c r="C268" s="31" t="s">
        <v>275</v>
      </c>
      <c r="D268" s="31" t="s">
        <v>148</v>
      </c>
      <c r="E268" s="31" t="s">
        <v>127</v>
      </c>
      <c r="F268" s="32">
        <v>376.56889999999999</v>
      </c>
      <c r="G268" s="32">
        <v>12.715199999999999</v>
      </c>
      <c r="I268" s="141"/>
    </row>
    <row r="269" spans="1:9" x14ac:dyDescent="0.35">
      <c r="A269" s="31" t="s">
        <v>272</v>
      </c>
      <c r="B269" s="31" t="str">
        <f>Tabela_NS_S_OUT[[#This Row],[FADN_REG]]&amp;Tabela_NS_S_OUT[[#This Row],[NAZWA]]</f>
        <v>CMarchew pastewna na pasze</v>
      </c>
      <c r="C269" s="31" t="s">
        <v>275</v>
      </c>
      <c r="D269" s="31" t="s">
        <v>148</v>
      </c>
      <c r="E269" s="31" t="s">
        <v>149</v>
      </c>
      <c r="F269" s="32">
        <v>353.70920000000001</v>
      </c>
      <c r="G269" s="32">
        <v>12.953099999999999</v>
      </c>
      <c r="I269" s="141"/>
    </row>
    <row r="270" spans="1:9" x14ac:dyDescent="0.35">
      <c r="A270" s="31" t="s">
        <v>272</v>
      </c>
      <c r="B270" s="31" t="str">
        <f>Tabela_NS_S_OUT[[#This Row],[FADN_REG]]&amp;Tabela_NS_S_OUT[[#This Row],[NAZWA]]</f>
        <v>DMarchew pastewna na pasze</v>
      </c>
      <c r="C270" s="31" t="s">
        <v>275</v>
      </c>
      <c r="D270" s="31" t="s">
        <v>148</v>
      </c>
      <c r="E270" s="31" t="s">
        <v>128</v>
      </c>
      <c r="F270" s="32">
        <v>389.69510000000002</v>
      </c>
      <c r="G270" s="32">
        <v>12.9055</v>
      </c>
      <c r="I270" s="141"/>
    </row>
    <row r="271" spans="1:9" x14ac:dyDescent="0.35">
      <c r="A271" s="31" t="s">
        <v>274</v>
      </c>
      <c r="B271" s="31" t="str">
        <f>Tabela_NS_S_OUT[[#This Row],[FADN_REG]]&amp;Tabela_NS_S_OUT[[#This Row],[NAZWA]]</f>
        <v>ADynia pastewna na pasze</v>
      </c>
      <c r="C271" s="31" t="s">
        <v>277</v>
      </c>
      <c r="D271" s="31" t="s">
        <v>148</v>
      </c>
      <c r="E271" s="31" t="s">
        <v>126</v>
      </c>
      <c r="F271" s="32">
        <v>346.428</v>
      </c>
      <c r="G271" s="32">
        <v>8.7174999999999994</v>
      </c>
      <c r="I271" s="141"/>
    </row>
    <row r="272" spans="1:9" x14ac:dyDescent="0.35">
      <c r="A272" s="31" t="s">
        <v>274</v>
      </c>
      <c r="B272" s="31" t="str">
        <f>Tabela_NS_S_OUT[[#This Row],[FADN_REG]]&amp;Tabela_NS_S_OUT[[#This Row],[NAZWA]]</f>
        <v>BDynia pastewna na pasze</v>
      </c>
      <c r="C272" s="31" t="s">
        <v>277</v>
      </c>
      <c r="D272" s="31" t="s">
        <v>148</v>
      </c>
      <c r="E272" s="31" t="s">
        <v>127</v>
      </c>
      <c r="F272" s="32">
        <v>288.5086</v>
      </c>
      <c r="G272" s="32">
        <v>8.7443000000000008</v>
      </c>
      <c r="I272" s="141"/>
    </row>
    <row r="273" spans="1:9" x14ac:dyDescent="0.35">
      <c r="A273" s="31" t="s">
        <v>274</v>
      </c>
      <c r="B273" s="31" t="str">
        <f>Tabela_NS_S_OUT[[#This Row],[FADN_REG]]&amp;Tabela_NS_S_OUT[[#This Row],[NAZWA]]</f>
        <v>CDynia pastewna na pasze</v>
      </c>
      <c r="C273" s="31" t="s">
        <v>277</v>
      </c>
      <c r="D273" s="31" t="s">
        <v>148</v>
      </c>
      <c r="E273" s="31" t="s">
        <v>149</v>
      </c>
      <c r="F273" s="32">
        <v>364.79739999999998</v>
      </c>
      <c r="G273" s="32">
        <v>8.6372999999999998</v>
      </c>
      <c r="I273" s="141"/>
    </row>
    <row r="274" spans="1:9" x14ac:dyDescent="0.35">
      <c r="A274" s="31" t="s">
        <v>274</v>
      </c>
      <c r="B274" s="31" t="str">
        <f>Tabela_NS_S_OUT[[#This Row],[FADN_REG]]&amp;Tabela_NS_S_OUT[[#This Row],[NAZWA]]</f>
        <v>DDynia pastewna na pasze</v>
      </c>
      <c r="C274" s="31" t="s">
        <v>277</v>
      </c>
      <c r="D274" s="31" t="s">
        <v>148</v>
      </c>
      <c r="E274" s="31" t="s">
        <v>128</v>
      </c>
      <c r="F274" s="32">
        <v>362.5</v>
      </c>
      <c r="G274" s="32">
        <v>8.8114000000000008</v>
      </c>
      <c r="I274" s="141"/>
    </row>
    <row r="275" spans="1:9" x14ac:dyDescent="0.35">
      <c r="A275" s="31" t="s">
        <v>276</v>
      </c>
      <c r="B275" s="31" t="str">
        <f>Tabela_NS_S_OUT[[#This Row],[FADN_REG]]&amp;Tabela_NS_S_OUT[[#This Row],[NAZWA]]</f>
        <v>AKukurydza pastewna na zielonkę</v>
      </c>
      <c r="C275" s="31" t="s">
        <v>279</v>
      </c>
      <c r="D275" s="31" t="s">
        <v>148</v>
      </c>
      <c r="E275" s="31" t="s">
        <v>126</v>
      </c>
      <c r="F275" s="32">
        <v>471.82420000000002</v>
      </c>
      <c r="G275" s="32">
        <v>12.4093</v>
      </c>
      <c r="I275" s="141"/>
    </row>
    <row r="276" spans="1:9" x14ac:dyDescent="0.35">
      <c r="A276" s="31" t="s">
        <v>276</v>
      </c>
      <c r="B276" s="31" t="str">
        <f>Tabela_NS_S_OUT[[#This Row],[FADN_REG]]&amp;Tabela_NS_S_OUT[[#This Row],[NAZWA]]</f>
        <v>BKukurydza pastewna na zielonkę</v>
      </c>
      <c r="C276" s="31" t="s">
        <v>279</v>
      </c>
      <c r="D276" s="31" t="s">
        <v>148</v>
      </c>
      <c r="E276" s="31" t="s">
        <v>127</v>
      </c>
      <c r="F276" s="32">
        <v>466.9436</v>
      </c>
      <c r="G276" s="32">
        <v>12.527100000000001</v>
      </c>
      <c r="I276" s="141"/>
    </row>
    <row r="277" spans="1:9" x14ac:dyDescent="0.35">
      <c r="A277" s="31" t="s">
        <v>276</v>
      </c>
      <c r="B277" s="31" t="str">
        <f>Tabela_NS_S_OUT[[#This Row],[FADN_REG]]&amp;Tabela_NS_S_OUT[[#This Row],[NAZWA]]</f>
        <v>CKukurydza pastewna na zielonkę</v>
      </c>
      <c r="C277" s="31" t="s">
        <v>279</v>
      </c>
      <c r="D277" s="31" t="s">
        <v>148</v>
      </c>
      <c r="E277" s="31" t="s">
        <v>149</v>
      </c>
      <c r="F277" s="32">
        <v>518.24339999999995</v>
      </c>
      <c r="G277" s="32">
        <v>12.5998</v>
      </c>
      <c r="I277" s="141"/>
    </row>
    <row r="278" spans="1:9" x14ac:dyDescent="0.35">
      <c r="A278" s="31" t="s">
        <v>276</v>
      </c>
      <c r="B278" s="31" t="str">
        <f>Tabela_NS_S_OUT[[#This Row],[FADN_REG]]&amp;Tabela_NS_S_OUT[[#This Row],[NAZWA]]</f>
        <v>DKukurydza pastewna na zielonkę</v>
      </c>
      <c r="C278" s="31" t="s">
        <v>279</v>
      </c>
      <c r="D278" s="31" t="s">
        <v>148</v>
      </c>
      <c r="E278" s="31" t="s">
        <v>128</v>
      </c>
      <c r="F278" s="32">
        <v>533.48760000000004</v>
      </c>
      <c r="G278" s="32">
        <v>12.563700000000001</v>
      </c>
      <c r="I278" s="141"/>
    </row>
    <row r="279" spans="1:9" x14ac:dyDescent="0.35">
      <c r="A279" s="328" t="s">
        <v>699</v>
      </c>
      <c r="B279" s="31" t="str">
        <f>Tabela_NS_S_OUT[[#This Row],[FADN_REG]]&amp;Tabela_NS_S_OUT[[#This Row],[NAZWA]]</f>
        <v>AZboża i mieszanki zbóż z innymi roślinami na zielonkę</v>
      </c>
      <c r="C279" s="329" t="s">
        <v>281</v>
      </c>
      <c r="D279" s="31" t="s">
        <v>148</v>
      </c>
      <c r="E279" s="31" t="s">
        <v>126</v>
      </c>
      <c r="F279" s="32">
        <v>181.17619999999999</v>
      </c>
      <c r="G279" s="32">
        <v>12.395</v>
      </c>
      <c r="I279" s="141"/>
    </row>
    <row r="280" spans="1:9" x14ac:dyDescent="0.35">
      <c r="A280" s="328" t="s">
        <v>699</v>
      </c>
      <c r="B280" s="31" t="str">
        <f>Tabela_NS_S_OUT[[#This Row],[FADN_REG]]&amp;Tabela_NS_S_OUT[[#This Row],[NAZWA]]</f>
        <v>BZboża i mieszanki zbóż z innymi roślinami na zielonkę</v>
      </c>
      <c r="C280" s="329" t="s">
        <v>281</v>
      </c>
      <c r="D280" s="31" t="s">
        <v>148</v>
      </c>
      <c r="E280" s="31" t="s">
        <v>127</v>
      </c>
      <c r="F280" s="32">
        <v>211.9803</v>
      </c>
      <c r="G280" s="32">
        <v>12.2277</v>
      </c>
      <c r="I280" s="141"/>
    </row>
    <row r="281" spans="1:9" x14ac:dyDescent="0.35">
      <c r="A281" s="328" t="s">
        <v>699</v>
      </c>
      <c r="B281" s="31" t="str">
        <f>Tabela_NS_S_OUT[[#This Row],[FADN_REG]]&amp;Tabela_NS_S_OUT[[#This Row],[NAZWA]]</f>
        <v>CZboża i mieszanki zbóż z innymi roślinami na zielonkę</v>
      </c>
      <c r="C281" s="329" t="s">
        <v>281</v>
      </c>
      <c r="D281" s="31" t="s">
        <v>148</v>
      </c>
      <c r="E281" s="31" t="s">
        <v>149</v>
      </c>
      <c r="F281" s="32">
        <v>155.64490000000001</v>
      </c>
      <c r="G281" s="32">
        <v>12.4313</v>
      </c>
      <c r="I281" s="141"/>
    </row>
    <row r="282" spans="1:9" x14ac:dyDescent="0.35">
      <c r="A282" s="328" t="s">
        <v>699</v>
      </c>
      <c r="B282" s="31" t="str">
        <f>Tabela_NS_S_OUT[[#This Row],[FADN_REG]]&amp;Tabela_NS_S_OUT[[#This Row],[NAZWA]]</f>
        <v>DZboża i mieszanki zbóż z innymi roślinami na zielonkę</v>
      </c>
      <c r="C282" s="329" t="s">
        <v>281</v>
      </c>
      <c r="D282" s="31" t="s">
        <v>148</v>
      </c>
      <c r="E282" s="31" t="s">
        <v>128</v>
      </c>
      <c r="F282" s="32">
        <v>150.18969999999999</v>
      </c>
      <c r="G282" s="32">
        <v>12.341799999999999</v>
      </c>
      <c r="I282" s="141"/>
    </row>
    <row r="283" spans="1:9" x14ac:dyDescent="0.35">
      <c r="A283" s="31" t="s">
        <v>278</v>
      </c>
      <c r="B283" s="31" t="str">
        <f>Tabela_NS_S_OUT[[#This Row],[FADN_REG]]&amp;Tabela_NS_S_OUT[[#This Row],[NAZWA]]</f>
        <v>ATrawy w uprawie polowej na zielonkę (UZ)</v>
      </c>
      <c r="C283" s="31" t="s">
        <v>659</v>
      </c>
      <c r="D283" s="31" t="s">
        <v>148</v>
      </c>
      <c r="E283" s="31" t="s">
        <v>126</v>
      </c>
      <c r="F283" s="32">
        <v>225.75630000000001</v>
      </c>
      <c r="G283" s="32">
        <v>12.3752</v>
      </c>
      <c r="I283" s="141"/>
    </row>
    <row r="284" spans="1:9" x14ac:dyDescent="0.35">
      <c r="A284" s="31" t="s">
        <v>278</v>
      </c>
      <c r="B284" s="31" t="str">
        <f>Tabela_NS_S_OUT[[#This Row],[FADN_REG]]&amp;Tabela_NS_S_OUT[[#This Row],[NAZWA]]</f>
        <v>BTrawy w uprawie polowej na zielonkę (UZ)</v>
      </c>
      <c r="C284" s="31" t="s">
        <v>659</v>
      </c>
      <c r="D284" s="31" t="s">
        <v>148</v>
      </c>
      <c r="E284" s="31" t="s">
        <v>127</v>
      </c>
      <c r="F284" s="32">
        <v>254.2123</v>
      </c>
      <c r="G284" s="32">
        <v>12.545999999999999</v>
      </c>
      <c r="I284" s="141"/>
    </row>
    <row r="285" spans="1:9" x14ac:dyDescent="0.35">
      <c r="A285" s="31" t="s">
        <v>278</v>
      </c>
      <c r="B285" s="31" t="str">
        <f>Tabela_NS_S_OUT[[#This Row],[FADN_REG]]&amp;Tabela_NS_S_OUT[[#This Row],[NAZWA]]</f>
        <v>CTrawy w uprawie polowej na zielonkę (UZ)</v>
      </c>
      <c r="C285" s="31" t="s">
        <v>659</v>
      </c>
      <c r="D285" s="31" t="s">
        <v>148</v>
      </c>
      <c r="E285" s="31" t="s">
        <v>149</v>
      </c>
      <c r="F285" s="32">
        <v>292.99979999999999</v>
      </c>
      <c r="G285" s="32">
        <v>12.576700000000001</v>
      </c>
      <c r="I285" s="141"/>
    </row>
    <row r="286" spans="1:9" x14ac:dyDescent="0.35">
      <c r="A286" s="31" t="s">
        <v>278</v>
      </c>
      <c r="B286" s="31" t="str">
        <f>Tabela_NS_S_OUT[[#This Row],[FADN_REG]]&amp;Tabela_NS_S_OUT[[#This Row],[NAZWA]]</f>
        <v>DTrawy w uprawie polowej na zielonkę (UZ)</v>
      </c>
      <c r="C286" s="31" t="s">
        <v>659</v>
      </c>
      <c r="D286" s="31" t="s">
        <v>148</v>
      </c>
      <c r="E286" s="31" t="s">
        <v>128</v>
      </c>
      <c r="F286" s="32">
        <v>273.214</v>
      </c>
      <c r="G286" s="32">
        <v>12.623799999999999</v>
      </c>
      <c r="I286" s="141"/>
    </row>
    <row r="287" spans="1:9" x14ac:dyDescent="0.35">
      <c r="A287" s="31" t="s">
        <v>280</v>
      </c>
      <c r="B287" s="31" t="str">
        <f>Tabela_NS_S_OUT[[#This Row],[FADN_REG]]&amp;Tabela_NS_S_OUT[[#This Row],[NAZWA]]</f>
        <v>AStrączkowe na zielonkę</v>
      </c>
      <c r="C287" s="31" t="s">
        <v>284</v>
      </c>
      <c r="D287" s="31" t="s">
        <v>148</v>
      </c>
      <c r="E287" s="31" t="s">
        <v>126</v>
      </c>
      <c r="F287" s="32">
        <v>215.54220000000001</v>
      </c>
      <c r="G287" s="32">
        <v>12.270899999999999</v>
      </c>
      <c r="I287" s="141"/>
    </row>
    <row r="288" spans="1:9" x14ac:dyDescent="0.35">
      <c r="A288" s="31" t="s">
        <v>280</v>
      </c>
      <c r="B288" s="31" t="str">
        <f>Tabela_NS_S_OUT[[#This Row],[FADN_REG]]&amp;Tabela_NS_S_OUT[[#This Row],[NAZWA]]</f>
        <v>BStrączkowe na zielonkę</v>
      </c>
      <c r="C288" s="31" t="s">
        <v>284</v>
      </c>
      <c r="D288" s="31" t="s">
        <v>148</v>
      </c>
      <c r="E288" s="31" t="s">
        <v>127</v>
      </c>
      <c r="F288" s="32">
        <v>240.12459999999999</v>
      </c>
      <c r="G288" s="32">
        <v>12.369400000000001</v>
      </c>
      <c r="I288" s="141"/>
    </row>
    <row r="289" spans="1:9" x14ac:dyDescent="0.35">
      <c r="A289" s="31" t="s">
        <v>280</v>
      </c>
      <c r="B289" s="31" t="str">
        <f>Tabela_NS_S_OUT[[#This Row],[FADN_REG]]&amp;Tabela_NS_S_OUT[[#This Row],[NAZWA]]</f>
        <v>CStrączkowe na zielonkę</v>
      </c>
      <c r="C289" s="31" t="s">
        <v>284</v>
      </c>
      <c r="D289" s="31" t="s">
        <v>148</v>
      </c>
      <c r="E289" s="31" t="s">
        <v>149</v>
      </c>
      <c r="F289" s="32">
        <v>199.9648</v>
      </c>
      <c r="G289" s="32">
        <v>12.6835</v>
      </c>
      <c r="I289" s="141"/>
    </row>
    <row r="290" spans="1:9" x14ac:dyDescent="0.35">
      <c r="A290" s="31" t="s">
        <v>280</v>
      </c>
      <c r="B290" s="31" t="str">
        <f>Tabela_NS_S_OUT[[#This Row],[FADN_REG]]&amp;Tabela_NS_S_OUT[[#This Row],[NAZWA]]</f>
        <v>DStrączkowe na zielonkę</v>
      </c>
      <c r="C290" s="31" t="s">
        <v>284</v>
      </c>
      <c r="D290" s="31" t="s">
        <v>148</v>
      </c>
      <c r="E290" s="31" t="s">
        <v>128</v>
      </c>
      <c r="F290" s="32">
        <v>183.0342</v>
      </c>
      <c r="G290" s="32">
        <v>12.7277</v>
      </c>
      <c r="I290" s="141"/>
    </row>
    <row r="291" spans="1:9" x14ac:dyDescent="0.35">
      <c r="A291" s="31" t="s">
        <v>282</v>
      </c>
      <c r="B291" s="31" t="str">
        <f>Tabela_NS_S_OUT[[#This Row],[FADN_REG]]&amp;Tabela_NS_S_OUT[[#This Row],[NAZWA]]</f>
        <v>AMotylkowe drobnonasienne na zielonkę (UZ)</v>
      </c>
      <c r="C291" s="31" t="s">
        <v>660</v>
      </c>
      <c r="D291" s="31" t="s">
        <v>148</v>
      </c>
      <c r="E291" s="31" t="s">
        <v>126</v>
      </c>
      <c r="F291" s="32">
        <v>244.06280000000001</v>
      </c>
      <c r="G291" s="32">
        <v>12.288399999999999</v>
      </c>
      <c r="I291" s="141"/>
    </row>
    <row r="292" spans="1:9" x14ac:dyDescent="0.35">
      <c r="A292" s="31" t="s">
        <v>282</v>
      </c>
      <c r="B292" s="31" t="str">
        <f>Tabela_NS_S_OUT[[#This Row],[FADN_REG]]&amp;Tabela_NS_S_OUT[[#This Row],[NAZWA]]</f>
        <v>BMotylkowe drobnonasienne na zielonkę (UZ)</v>
      </c>
      <c r="C292" s="31" t="s">
        <v>660</v>
      </c>
      <c r="D292" s="31" t="s">
        <v>148</v>
      </c>
      <c r="E292" s="31" t="s">
        <v>127</v>
      </c>
      <c r="F292" s="32">
        <v>268.89409999999998</v>
      </c>
      <c r="G292" s="32">
        <v>12.594200000000001</v>
      </c>
      <c r="I292" s="141"/>
    </row>
    <row r="293" spans="1:9" x14ac:dyDescent="0.35">
      <c r="A293" s="31" t="s">
        <v>282</v>
      </c>
      <c r="B293" s="31" t="str">
        <f>Tabela_NS_S_OUT[[#This Row],[FADN_REG]]&amp;Tabela_NS_S_OUT[[#This Row],[NAZWA]]</f>
        <v>CMotylkowe drobnonasienne na zielonkę (UZ)</v>
      </c>
      <c r="C293" s="31" t="s">
        <v>660</v>
      </c>
      <c r="D293" s="31" t="s">
        <v>148</v>
      </c>
      <c r="E293" s="31" t="s">
        <v>149</v>
      </c>
      <c r="F293" s="32">
        <v>298.94900000000001</v>
      </c>
      <c r="G293" s="32">
        <v>12.5709</v>
      </c>
      <c r="I293" s="141"/>
    </row>
    <row r="294" spans="1:9" x14ac:dyDescent="0.35">
      <c r="A294" s="31" t="s">
        <v>282</v>
      </c>
      <c r="B294" s="31" t="str">
        <f>Tabela_NS_S_OUT[[#This Row],[FADN_REG]]&amp;Tabela_NS_S_OUT[[#This Row],[NAZWA]]</f>
        <v>DMotylkowe drobnonasienne na zielonkę (UZ)</v>
      </c>
      <c r="C294" s="31" t="s">
        <v>660</v>
      </c>
      <c r="D294" s="31" t="s">
        <v>148</v>
      </c>
      <c r="E294" s="31" t="s">
        <v>128</v>
      </c>
      <c r="F294" s="32">
        <v>318.28219999999999</v>
      </c>
      <c r="G294" s="32">
        <v>12.560499999999999</v>
      </c>
      <c r="I294" s="141"/>
    </row>
    <row r="295" spans="1:9" x14ac:dyDescent="0.35">
      <c r="A295" s="31" t="s">
        <v>283</v>
      </c>
      <c r="B295" s="31" t="str">
        <f>Tabela_NS_S_OUT[[#This Row],[FADN_REG]]&amp;Tabela_NS_S_OUT[[#This Row],[NAZWA]]</f>
        <v>AMieszanki motylkowych z trawami (UZ)</v>
      </c>
      <c r="C295" s="31" t="s">
        <v>661</v>
      </c>
      <c r="D295" s="31" t="s">
        <v>148</v>
      </c>
      <c r="E295" s="31" t="s">
        <v>126</v>
      </c>
      <c r="F295" s="32">
        <v>235.00659999999999</v>
      </c>
      <c r="G295" s="32">
        <v>12.3949</v>
      </c>
      <c r="I295" s="141"/>
    </row>
    <row r="296" spans="1:9" x14ac:dyDescent="0.35">
      <c r="A296" s="31" t="s">
        <v>283</v>
      </c>
      <c r="B296" s="31" t="str">
        <f>Tabela_NS_S_OUT[[#This Row],[FADN_REG]]&amp;Tabela_NS_S_OUT[[#This Row],[NAZWA]]</f>
        <v>BMieszanki motylkowych z trawami (UZ)</v>
      </c>
      <c r="C296" s="31" t="s">
        <v>661</v>
      </c>
      <c r="D296" s="31" t="s">
        <v>148</v>
      </c>
      <c r="E296" s="31" t="s">
        <v>127</v>
      </c>
      <c r="F296" s="32">
        <v>260.13319999999999</v>
      </c>
      <c r="G296" s="32">
        <v>12.5307</v>
      </c>
      <c r="I296" s="141"/>
    </row>
    <row r="297" spans="1:9" x14ac:dyDescent="0.35">
      <c r="A297" s="31" t="s">
        <v>283</v>
      </c>
      <c r="B297" s="31" t="str">
        <f>Tabela_NS_S_OUT[[#This Row],[FADN_REG]]&amp;Tabela_NS_S_OUT[[#This Row],[NAZWA]]</f>
        <v>CMieszanki motylkowych z trawami (UZ)</v>
      </c>
      <c r="C297" s="31" t="s">
        <v>661</v>
      </c>
      <c r="D297" s="31" t="s">
        <v>148</v>
      </c>
      <c r="E297" s="31" t="s">
        <v>149</v>
      </c>
      <c r="F297" s="32">
        <v>322.47500000000002</v>
      </c>
      <c r="G297" s="32">
        <v>12.5532</v>
      </c>
      <c r="I297" s="141"/>
    </row>
    <row r="298" spans="1:9" x14ac:dyDescent="0.35">
      <c r="A298" s="31" t="s">
        <v>283</v>
      </c>
      <c r="B298" s="31" t="str">
        <f>Tabela_NS_S_OUT[[#This Row],[FADN_REG]]&amp;Tabela_NS_S_OUT[[#This Row],[NAZWA]]</f>
        <v>DMieszanki motylkowych z trawami (UZ)</v>
      </c>
      <c r="C298" s="31" t="s">
        <v>661</v>
      </c>
      <c r="D298" s="31" t="s">
        <v>148</v>
      </c>
      <c r="E298" s="31" t="s">
        <v>128</v>
      </c>
      <c r="F298" s="32">
        <v>272.23050000000001</v>
      </c>
      <c r="G298" s="32">
        <v>12.5322</v>
      </c>
      <c r="I298" s="141"/>
    </row>
    <row r="299" spans="1:9" x14ac:dyDescent="0.35">
      <c r="A299" s="31" t="s">
        <v>285</v>
      </c>
      <c r="B299" s="31" t="str">
        <f>Tabela_NS_S_OUT[[#This Row],[FADN_REG]]&amp;Tabela_NS_S_OUT[[#This Row],[NAZWA]]</f>
        <v>APozostałe polowe uprawy pastewne na zielonkę</v>
      </c>
      <c r="C299" s="31" t="s">
        <v>288</v>
      </c>
      <c r="D299" s="31" t="s">
        <v>148</v>
      </c>
      <c r="E299" s="31" t="s">
        <v>126</v>
      </c>
      <c r="F299" s="32">
        <v>130.90710000000001</v>
      </c>
      <c r="G299" s="32">
        <v>12.4626</v>
      </c>
      <c r="I299" s="141"/>
    </row>
    <row r="300" spans="1:9" x14ac:dyDescent="0.35">
      <c r="A300" s="31" t="s">
        <v>285</v>
      </c>
      <c r="B300" s="31" t="str">
        <f>Tabela_NS_S_OUT[[#This Row],[FADN_REG]]&amp;Tabela_NS_S_OUT[[#This Row],[NAZWA]]</f>
        <v>BPozostałe polowe uprawy pastewne na zielonkę</v>
      </c>
      <c r="C300" s="31" t="s">
        <v>288</v>
      </c>
      <c r="D300" s="31" t="s">
        <v>148</v>
      </c>
      <c r="E300" s="31" t="s">
        <v>127</v>
      </c>
      <c r="F300" s="32">
        <v>150.93690000000001</v>
      </c>
      <c r="G300" s="32">
        <v>12.5044</v>
      </c>
      <c r="I300" s="141"/>
    </row>
    <row r="301" spans="1:9" x14ac:dyDescent="0.35">
      <c r="A301" s="31" t="s">
        <v>285</v>
      </c>
      <c r="B301" s="31" t="str">
        <f>Tabela_NS_S_OUT[[#This Row],[FADN_REG]]&amp;Tabela_NS_S_OUT[[#This Row],[NAZWA]]</f>
        <v>CPozostałe polowe uprawy pastewne na zielonkę</v>
      </c>
      <c r="C301" s="31" t="s">
        <v>288</v>
      </c>
      <c r="D301" s="31" t="s">
        <v>148</v>
      </c>
      <c r="E301" s="31" t="s">
        <v>149</v>
      </c>
      <c r="F301" s="32">
        <v>159.76609999999999</v>
      </c>
      <c r="G301" s="32">
        <v>12.5732</v>
      </c>
      <c r="I301" s="141"/>
    </row>
    <row r="302" spans="1:9" x14ac:dyDescent="0.35">
      <c r="A302" s="31" t="s">
        <v>285</v>
      </c>
      <c r="B302" s="31" t="str">
        <f>Tabela_NS_S_OUT[[#This Row],[FADN_REG]]&amp;Tabela_NS_S_OUT[[#This Row],[NAZWA]]</f>
        <v>DPozostałe polowe uprawy pastewne na zielonkę</v>
      </c>
      <c r="C302" s="31" t="s">
        <v>288</v>
      </c>
      <c r="D302" s="31" t="s">
        <v>148</v>
      </c>
      <c r="E302" s="31" t="s">
        <v>128</v>
      </c>
      <c r="F302" s="32">
        <v>139.28139999999999</v>
      </c>
      <c r="G302" s="32">
        <v>12.641500000000001</v>
      </c>
      <c r="I302" s="141"/>
    </row>
    <row r="303" spans="1:9" x14ac:dyDescent="0.35">
      <c r="A303" s="31" t="s">
        <v>286</v>
      </c>
      <c r="B303" s="31" t="str">
        <f>Tabela_NS_S_OUT[[#This Row],[FADN_REG]]&amp;Tabela_NS_S_OUT[[#This Row],[NAZWA]]</f>
        <v>ARośliny pastewne objętościowe z użytków zielonych (uprawa lub zielonka) (UZ)</v>
      </c>
      <c r="C303" s="31" t="s">
        <v>657</v>
      </c>
      <c r="D303" s="31" t="s">
        <v>148</v>
      </c>
      <c r="E303" s="31" t="s">
        <v>126</v>
      </c>
      <c r="F303" s="32">
        <v>224.40719999999999</v>
      </c>
      <c r="G303" s="32">
        <v>12.4551</v>
      </c>
      <c r="I303" s="141"/>
    </row>
    <row r="304" spans="1:9" x14ac:dyDescent="0.35">
      <c r="A304" s="31" t="s">
        <v>286</v>
      </c>
      <c r="B304" s="31" t="str">
        <f>Tabela_NS_S_OUT[[#This Row],[FADN_REG]]&amp;Tabela_NS_S_OUT[[#This Row],[NAZWA]]</f>
        <v>BRośliny pastewne objętościowe z użytków zielonych (uprawa lub zielonka) (UZ)</v>
      </c>
      <c r="C304" s="31" t="s">
        <v>657</v>
      </c>
      <c r="D304" s="31" t="s">
        <v>148</v>
      </c>
      <c r="E304" s="31" t="s">
        <v>127</v>
      </c>
      <c r="F304" s="32">
        <v>248.69040000000001</v>
      </c>
      <c r="G304" s="32">
        <v>12.522</v>
      </c>
      <c r="I304" s="141"/>
    </row>
    <row r="305" spans="1:9" x14ac:dyDescent="0.35">
      <c r="A305" s="31" t="s">
        <v>286</v>
      </c>
      <c r="B305" s="31" t="str">
        <f>Tabela_NS_S_OUT[[#This Row],[FADN_REG]]&amp;Tabela_NS_S_OUT[[#This Row],[NAZWA]]</f>
        <v>CRośliny pastewne objętościowe z użytków zielonych (uprawa lub zielonka) (UZ)</v>
      </c>
      <c r="C305" s="31" t="s">
        <v>657</v>
      </c>
      <c r="D305" s="31" t="s">
        <v>148</v>
      </c>
      <c r="E305" s="31" t="s">
        <v>149</v>
      </c>
      <c r="F305" s="32">
        <v>276.26659999999998</v>
      </c>
      <c r="G305" s="32">
        <v>12.593400000000001</v>
      </c>
      <c r="I305" s="141"/>
    </row>
    <row r="306" spans="1:9" x14ac:dyDescent="0.35">
      <c r="A306" s="31" t="s">
        <v>286</v>
      </c>
      <c r="B306" s="31" t="str">
        <f>Tabela_NS_S_OUT[[#This Row],[FADN_REG]]&amp;Tabela_NS_S_OUT[[#This Row],[NAZWA]]</f>
        <v>DRośliny pastewne objętościowe z użytków zielonych (uprawa lub zielonka) (UZ)</v>
      </c>
      <c r="C306" s="31" t="s">
        <v>657</v>
      </c>
      <c r="D306" s="31" t="s">
        <v>148</v>
      </c>
      <c r="E306" s="31" t="s">
        <v>128</v>
      </c>
      <c r="F306" s="32">
        <v>269.89589999999998</v>
      </c>
      <c r="G306" s="32">
        <v>12.5946</v>
      </c>
      <c r="I306" s="141"/>
    </row>
    <row r="307" spans="1:9" x14ac:dyDescent="0.35">
      <c r="A307" s="31" t="s">
        <v>287</v>
      </c>
      <c r="B307" s="31" t="str">
        <f>Tabela_NS_S_OUT[[#This Row],[FADN_REG]]&amp;Tabela_NS_S_OUT[[#This Row],[NAZWA]]</f>
        <v>ARośliny pastewne objętościowe z łąk - zielonka (UZ)</v>
      </c>
      <c r="C307" s="31" t="s">
        <v>658</v>
      </c>
      <c r="D307" s="31" t="s">
        <v>148</v>
      </c>
      <c r="E307" s="31" t="s">
        <v>126</v>
      </c>
      <c r="F307" s="32">
        <v>218.99860000000001</v>
      </c>
      <c r="G307" s="32">
        <v>12.492800000000001</v>
      </c>
      <c r="I307" s="141"/>
    </row>
    <row r="308" spans="1:9" x14ac:dyDescent="0.35">
      <c r="A308" s="31" t="s">
        <v>287</v>
      </c>
      <c r="B308" s="31" t="str">
        <f>Tabela_NS_S_OUT[[#This Row],[FADN_REG]]&amp;Tabela_NS_S_OUT[[#This Row],[NAZWA]]</f>
        <v>BRośliny pastewne objętościowe z łąk - zielonka (UZ)</v>
      </c>
      <c r="C308" s="31" t="s">
        <v>658</v>
      </c>
      <c r="D308" s="31" t="s">
        <v>148</v>
      </c>
      <c r="E308" s="31" t="s">
        <v>127</v>
      </c>
      <c r="F308" s="32">
        <v>249.57079999999999</v>
      </c>
      <c r="G308" s="32">
        <v>12.523099999999999</v>
      </c>
      <c r="I308" s="141"/>
    </row>
    <row r="309" spans="1:9" x14ac:dyDescent="0.35">
      <c r="A309" s="31" t="s">
        <v>287</v>
      </c>
      <c r="B309" s="31" t="str">
        <f>Tabela_NS_S_OUT[[#This Row],[FADN_REG]]&amp;Tabela_NS_S_OUT[[#This Row],[NAZWA]]</f>
        <v>CRośliny pastewne objętościowe z łąk - zielonka (UZ)</v>
      </c>
      <c r="C309" s="31" t="s">
        <v>658</v>
      </c>
      <c r="D309" s="31" t="s">
        <v>148</v>
      </c>
      <c r="E309" s="31" t="s">
        <v>149</v>
      </c>
      <c r="F309" s="32">
        <v>275.89319999999998</v>
      </c>
      <c r="G309" s="32">
        <v>12.5968</v>
      </c>
      <c r="I309" s="141"/>
    </row>
    <row r="310" spans="1:9" x14ac:dyDescent="0.35">
      <c r="A310" s="31" t="s">
        <v>287</v>
      </c>
      <c r="B310" s="31" t="str">
        <f>Tabela_NS_S_OUT[[#This Row],[FADN_REG]]&amp;Tabela_NS_S_OUT[[#This Row],[NAZWA]]</f>
        <v>DRośliny pastewne objętościowe z łąk - zielonka (UZ)</v>
      </c>
      <c r="C310" s="31" t="s">
        <v>658</v>
      </c>
      <c r="D310" s="31" t="s">
        <v>148</v>
      </c>
      <c r="E310" s="31" t="s">
        <v>128</v>
      </c>
      <c r="F310" s="32">
        <v>276.59280000000001</v>
      </c>
      <c r="G310" s="32">
        <v>12.6036</v>
      </c>
      <c r="I310" s="141"/>
    </row>
    <row r="311" spans="1:9" x14ac:dyDescent="0.35">
      <c r="A311" s="31" t="s">
        <v>289</v>
      </c>
      <c r="B311" s="31" t="str">
        <f>Tabela_NS_S_OUT[[#This Row],[FADN_REG]]&amp;Tabela_NS_S_OUT[[#This Row],[NAZWA]]</f>
        <v>ARośliny pastewne objętościowe z pastwisk (UZ)</v>
      </c>
      <c r="C311" s="31" t="s">
        <v>662</v>
      </c>
      <c r="D311" s="31" t="s">
        <v>148</v>
      </c>
      <c r="E311" s="31" t="s">
        <v>126</v>
      </c>
      <c r="F311" s="32">
        <v>232.33779999999999</v>
      </c>
      <c r="G311" s="32">
        <v>12.403600000000001</v>
      </c>
      <c r="I311" s="141"/>
    </row>
    <row r="312" spans="1:9" x14ac:dyDescent="0.35">
      <c r="A312" s="31" t="s">
        <v>289</v>
      </c>
      <c r="B312" s="31" t="str">
        <f>Tabela_NS_S_OUT[[#This Row],[FADN_REG]]&amp;Tabela_NS_S_OUT[[#This Row],[NAZWA]]</f>
        <v>BRośliny pastewne objętościowe z pastwisk (UZ)</v>
      </c>
      <c r="C312" s="31" t="s">
        <v>662</v>
      </c>
      <c r="D312" s="31" t="s">
        <v>148</v>
      </c>
      <c r="E312" s="31" t="s">
        <v>127</v>
      </c>
      <c r="F312" s="32">
        <v>217.9624</v>
      </c>
      <c r="G312" s="32">
        <v>12.6052</v>
      </c>
      <c r="I312" s="141"/>
    </row>
    <row r="313" spans="1:9" x14ac:dyDescent="0.35">
      <c r="A313" s="31" t="s">
        <v>289</v>
      </c>
      <c r="B313" s="31" t="str">
        <f>Tabela_NS_S_OUT[[#This Row],[FADN_REG]]&amp;Tabela_NS_S_OUT[[#This Row],[NAZWA]]</f>
        <v>CRośliny pastewne objętościowe z pastwisk (UZ)</v>
      </c>
      <c r="C313" s="31" t="s">
        <v>662</v>
      </c>
      <c r="D313" s="31" t="s">
        <v>148</v>
      </c>
      <c r="E313" s="31" t="s">
        <v>149</v>
      </c>
      <c r="F313" s="32">
        <v>279.22219999999999</v>
      </c>
      <c r="G313" s="32">
        <v>12.5641</v>
      </c>
      <c r="I313" s="141"/>
    </row>
    <row r="314" spans="1:9" x14ac:dyDescent="0.35">
      <c r="A314" s="31" t="s">
        <v>289</v>
      </c>
      <c r="B314" s="31" t="str">
        <f>Tabela_NS_S_OUT[[#This Row],[FADN_REG]]&amp;Tabela_NS_S_OUT[[#This Row],[NAZWA]]</f>
        <v>DRośliny pastewne objętościowe z pastwisk (UZ)</v>
      </c>
      <c r="C314" s="31" t="s">
        <v>662</v>
      </c>
      <c r="D314" s="31" t="s">
        <v>148</v>
      </c>
      <c r="E314" s="31" t="s">
        <v>128</v>
      </c>
      <c r="F314" s="32">
        <v>231.46799999999999</v>
      </c>
      <c r="G314" s="32">
        <v>12.508900000000001</v>
      </c>
      <c r="I314" s="141"/>
    </row>
    <row r="315" spans="1:9" x14ac:dyDescent="0.35">
      <c r="A315" s="31" t="s">
        <v>290</v>
      </c>
      <c r="B315" s="31" t="str">
        <f>Tabela_NS_S_OUT[[#This Row],[FADN_REG]]&amp;Tabela_NS_S_OUT[[#This Row],[NAZWA]]</f>
        <v>ARośliny pastewne objętościowe z pastwisk pielęgnowanych (UZ)</v>
      </c>
      <c r="C315" s="31" t="s">
        <v>663</v>
      </c>
      <c r="D315" s="31" t="s">
        <v>148</v>
      </c>
      <c r="E315" s="31" t="s">
        <v>126</v>
      </c>
      <c r="F315" s="32">
        <v>236.88380000000001</v>
      </c>
      <c r="G315" s="32">
        <v>12.4023</v>
      </c>
      <c r="I315" s="141"/>
    </row>
    <row r="316" spans="1:9" x14ac:dyDescent="0.35">
      <c r="A316" s="31" t="s">
        <v>290</v>
      </c>
      <c r="B316" s="31" t="str">
        <f>Tabela_NS_S_OUT[[#This Row],[FADN_REG]]&amp;Tabela_NS_S_OUT[[#This Row],[NAZWA]]</f>
        <v>BRośliny pastewne objętościowe z pastwisk pielęgnowanych (UZ)</v>
      </c>
      <c r="C316" s="31" t="s">
        <v>663</v>
      </c>
      <c r="D316" s="31" t="s">
        <v>148</v>
      </c>
      <c r="E316" s="31" t="s">
        <v>127</v>
      </c>
      <c r="F316" s="32">
        <v>220.42140000000001</v>
      </c>
      <c r="G316" s="32">
        <v>12.6114</v>
      </c>
      <c r="I316" s="141"/>
    </row>
    <row r="317" spans="1:9" x14ac:dyDescent="0.35">
      <c r="A317" s="31" t="s">
        <v>290</v>
      </c>
      <c r="B317" s="31" t="str">
        <f>Tabela_NS_S_OUT[[#This Row],[FADN_REG]]&amp;Tabela_NS_S_OUT[[#This Row],[NAZWA]]</f>
        <v>CRośliny pastewne objętościowe z pastwisk pielęgnowanych (UZ)</v>
      </c>
      <c r="C317" s="31" t="s">
        <v>663</v>
      </c>
      <c r="D317" s="31" t="s">
        <v>148</v>
      </c>
      <c r="E317" s="31" t="s">
        <v>149</v>
      </c>
      <c r="F317" s="32">
        <v>280.48480000000001</v>
      </c>
      <c r="G317" s="32">
        <v>12.5594</v>
      </c>
      <c r="I317" s="141"/>
    </row>
    <row r="318" spans="1:9" x14ac:dyDescent="0.35">
      <c r="A318" s="31" t="s">
        <v>290</v>
      </c>
      <c r="B318" s="31" t="str">
        <f>Tabela_NS_S_OUT[[#This Row],[FADN_REG]]&amp;Tabela_NS_S_OUT[[#This Row],[NAZWA]]</f>
        <v>DRośliny pastewne objętościowe z pastwisk pielęgnowanych (UZ)</v>
      </c>
      <c r="C318" s="31" t="s">
        <v>663</v>
      </c>
      <c r="D318" s="31" t="s">
        <v>148</v>
      </c>
      <c r="E318" s="31" t="s">
        <v>128</v>
      </c>
      <c r="F318" s="32">
        <v>232.50829999999999</v>
      </c>
      <c r="G318" s="32">
        <v>12.5099</v>
      </c>
      <c r="I318" s="141"/>
    </row>
    <row r="319" spans="1:9" x14ac:dyDescent="0.35">
      <c r="A319" s="31" t="s">
        <v>291</v>
      </c>
      <c r="B319" s="31" t="str">
        <f>Tabela_NS_S_OUT[[#This Row],[FADN_REG]]&amp;Tabela_NS_S_OUT[[#This Row],[NAZWA]]</f>
        <v>ARośliny pastewne objętościowe z pastwisk niepielęgnowanych (UZ)</v>
      </c>
      <c r="C319" s="31" t="s">
        <v>664</v>
      </c>
      <c r="D319" s="31" t="s">
        <v>148</v>
      </c>
      <c r="E319" s="31" t="s">
        <v>126</v>
      </c>
      <c r="F319" s="32">
        <v>174.49610000000001</v>
      </c>
      <c r="G319" s="32">
        <v>12.425700000000001</v>
      </c>
      <c r="I319" s="141"/>
    </row>
    <row r="320" spans="1:9" x14ac:dyDescent="0.35">
      <c r="A320" s="31" t="s">
        <v>291</v>
      </c>
      <c r="B320" s="31" t="str">
        <f>Tabela_NS_S_OUT[[#This Row],[FADN_REG]]&amp;Tabela_NS_S_OUT[[#This Row],[NAZWA]]</f>
        <v>BRośliny pastewne objętościowe z pastwisk niepielęgnowanych (UZ)</v>
      </c>
      <c r="C320" s="31" t="s">
        <v>664</v>
      </c>
      <c r="D320" s="31" t="s">
        <v>148</v>
      </c>
      <c r="E320" s="31" t="s">
        <v>127</v>
      </c>
      <c r="F320" s="32">
        <v>204.1705</v>
      </c>
      <c r="G320" s="32">
        <v>12.4231</v>
      </c>
      <c r="I320" s="141"/>
    </row>
    <row r="321" spans="1:9" x14ac:dyDescent="0.35">
      <c r="A321" s="31" t="s">
        <v>291</v>
      </c>
      <c r="B321" s="31" t="str">
        <f>Tabela_NS_S_OUT[[#This Row],[FADN_REG]]&amp;Tabela_NS_S_OUT[[#This Row],[NAZWA]]</f>
        <v>CRośliny pastewne objętościowe z pastwisk niepielęgnowanych (UZ)</v>
      </c>
      <c r="C321" s="31" t="s">
        <v>664</v>
      </c>
      <c r="D321" s="31" t="s">
        <v>148</v>
      </c>
      <c r="E321" s="31" t="s">
        <v>149</v>
      </c>
      <c r="F321" s="32">
        <v>242.96510000000001</v>
      </c>
      <c r="G321" s="32">
        <v>12.686999999999999</v>
      </c>
      <c r="I321" s="141"/>
    </row>
    <row r="322" spans="1:9" x14ac:dyDescent="0.35">
      <c r="A322" s="31" t="s">
        <v>291</v>
      </c>
      <c r="B322" s="31" t="str">
        <f>Tabela_NS_S_OUT[[#This Row],[FADN_REG]]&amp;Tabela_NS_S_OUT[[#This Row],[NAZWA]]</f>
        <v>DRośliny pastewne objętościowe z pastwisk niepielęgnowanych (UZ)</v>
      </c>
      <c r="C322" s="31" t="s">
        <v>664</v>
      </c>
      <c r="D322" s="31" t="s">
        <v>148</v>
      </c>
      <c r="E322" s="31" t="s">
        <v>128</v>
      </c>
      <c r="F322" s="32">
        <v>194.47030000000001</v>
      </c>
      <c r="G322" s="32">
        <v>12.485300000000001</v>
      </c>
      <c r="I322" s="141"/>
    </row>
    <row r="323" spans="1:9" x14ac:dyDescent="0.35">
      <c r="A323" s="31" t="s">
        <v>292</v>
      </c>
      <c r="B323" s="31" t="str">
        <f>Tabela_NS_S_OUT[[#This Row],[FADN_REG]]&amp;Tabela_NS_S_OUT[[#This Row],[NAZWA]]</f>
        <v>AWarzywa</v>
      </c>
      <c r="C323" s="31" t="s">
        <v>673</v>
      </c>
      <c r="D323" s="31" t="s">
        <v>148</v>
      </c>
      <c r="E323" s="31" t="s">
        <v>126</v>
      </c>
      <c r="F323" s="32">
        <v>182.36349999999999</v>
      </c>
      <c r="G323" s="32">
        <v>95.390100000000004</v>
      </c>
      <c r="I323" s="141"/>
    </row>
    <row r="324" spans="1:9" x14ac:dyDescent="0.35">
      <c r="A324" s="31" t="s">
        <v>292</v>
      </c>
      <c r="B324" s="31" t="str">
        <f>Tabela_NS_S_OUT[[#This Row],[FADN_REG]]&amp;Tabela_NS_S_OUT[[#This Row],[NAZWA]]</f>
        <v>BWarzywa</v>
      </c>
      <c r="C324" s="31" t="s">
        <v>673</v>
      </c>
      <c r="D324" s="31" t="s">
        <v>148</v>
      </c>
      <c r="E324" s="31" t="s">
        <v>127</v>
      </c>
      <c r="F324" s="32">
        <v>282.3569</v>
      </c>
      <c r="G324" s="32">
        <v>134.6242</v>
      </c>
      <c r="I324" s="141"/>
    </row>
    <row r="325" spans="1:9" x14ac:dyDescent="0.35">
      <c r="A325" s="31" t="s">
        <v>292</v>
      </c>
      <c r="B325" s="31" t="str">
        <f>Tabela_NS_S_OUT[[#This Row],[FADN_REG]]&amp;Tabela_NS_S_OUT[[#This Row],[NAZWA]]</f>
        <v>CWarzywa</v>
      </c>
      <c r="C325" s="31" t="s">
        <v>673</v>
      </c>
      <c r="D325" s="31" t="s">
        <v>148</v>
      </c>
      <c r="E325" s="31" t="s">
        <v>149</v>
      </c>
      <c r="F325" s="32">
        <v>255.88499999999999</v>
      </c>
      <c r="G325" s="32">
        <v>116.37009999999999</v>
      </c>
      <c r="I325" s="141"/>
    </row>
    <row r="326" spans="1:9" x14ac:dyDescent="0.35">
      <c r="A326" s="31" t="s">
        <v>292</v>
      </c>
      <c r="B326" s="31" t="str">
        <f>Tabela_NS_S_OUT[[#This Row],[FADN_REG]]&amp;Tabela_NS_S_OUT[[#This Row],[NAZWA]]</f>
        <v>DWarzywa</v>
      </c>
      <c r="C326" s="31" t="s">
        <v>673</v>
      </c>
      <c r="D326" s="31" t="s">
        <v>148</v>
      </c>
      <c r="E326" s="31" t="s">
        <v>128</v>
      </c>
      <c r="F326" s="32">
        <v>254.27629999999999</v>
      </c>
      <c r="G326" s="32">
        <v>135.18610000000001</v>
      </c>
      <c r="I326" s="141"/>
    </row>
    <row r="327" spans="1:9" x14ac:dyDescent="0.35">
      <c r="A327" s="31" t="s">
        <v>293</v>
      </c>
      <c r="B327" s="31" t="str">
        <f>Tabela_NS_S_OUT[[#This Row],[FADN_REG]]&amp;Tabela_NS_S_OUT[[#This Row],[NAZWA]]</f>
        <v>AWarzywa w uprawie polowej</v>
      </c>
      <c r="C327" s="31" t="s">
        <v>675</v>
      </c>
      <c r="D327" s="31" t="s">
        <v>148</v>
      </c>
      <c r="E327" s="31" t="s">
        <v>126</v>
      </c>
      <c r="F327" s="32">
        <v>181.21250000000001</v>
      </c>
      <c r="G327" s="32">
        <v>88.427800000000005</v>
      </c>
      <c r="I327" s="141"/>
    </row>
    <row r="328" spans="1:9" x14ac:dyDescent="0.35">
      <c r="A328" s="31" t="s">
        <v>293</v>
      </c>
      <c r="B328" s="31" t="str">
        <f>Tabela_NS_S_OUT[[#This Row],[FADN_REG]]&amp;Tabela_NS_S_OUT[[#This Row],[NAZWA]]</f>
        <v>BWarzywa w uprawie polowej</v>
      </c>
      <c r="C328" s="31" t="s">
        <v>675</v>
      </c>
      <c r="D328" s="31" t="s">
        <v>148</v>
      </c>
      <c r="E328" s="31" t="s">
        <v>127</v>
      </c>
      <c r="F328" s="32">
        <v>260.39170000000001</v>
      </c>
      <c r="G328" s="32">
        <v>73.183999999999997</v>
      </c>
      <c r="I328" s="141"/>
    </row>
    <row r="329" spans="1:9" x14ac:dyDescent="0.35">
      <c r="A329" s="31" t="s">
        <v>293</v>
      </c>
      <c r="B329" s="31" t="str">
        <f>Tabela_NS_S_OUT[[#This Row],[FADN_REG]]&amp;Tabela_NS_S_OUT[[#This Row],[NAZWA]]</f>
        <v>CWarzywa w uprawie polowej</v>
      </c>
      <c r="C329" s="31" t="s">
        <v>675</v>
      </c>
      <c r="D329" s="31" t="s">
        <v>148</v>
      </c>
      <c r="E329" s="31" t="s">
        <v>149</v>
      </c>
      <c r="F329" s="32">
        <v>236.7013</v>
      </c>
      <c r="G329" s="32">
        <v>90.463999999999999</v>
      </c>
      <c r="I329" s="141"/>
    </row>
    <row r="330" spans="1:9" x14ac:dyDescent="0.35">
      <c r="A330" s="31" t="s">
        <v>293</v>
      </c>
      <c r="B330" s="31" t="str">
        <f>Tabela_NS_S_OUT[[#This Row],[FADN_REG]]&amp;Tabela_NS_S_OUT[[#This Row],[NAZWA]]</f>
        <v>DWarzywa w uprawie polowej</v>
      </c>
      <c r="C330" s="31" t="s">
        <v>675</v>
      </c>
      <c r="D330" s="31" t="s">
        <v>148</v>
      </c>
      <c r="E330" s="31" t="s">
        <v>128</v>
      </c>
      <c r="F330" s="32">
        <v>228.51840000000001</v>
      </c>
      <c r="G330" s="32">
        <v>96.077299999999994</v>
      </c>
      <c r="I330" s="141"/>
    </row>
    <row r="331" spans="1:9" x14ac:dyDescent="0.35">
      <c r="A331" s="31" t="s">
        <v>672</v>
      </c>
      <c r="B331" s="31" t="str">
        <f>Tabela_NS_S_OUT[[#This Row],[FADN_REG]]&amp;Tabela_NS_S_OUT[[#This Row],[NAZWA]]</f>
        <v>AWarzywa uprawiane dla owoców i kwiatów w uprawie polowej</v>
      </c>
      <c r="C331" s="31" t="s">
        <v>677</v>
      </c>
      <c r="D331" s="31" t="s">
        <v>148</v>
      </c>
      <c r="E331" s="31" t="s">
        <v>126</v>
      </c>
      <c r="F331" s="32">
        <v>165.53120000000001</v>
      </c>
      <c r="G331" s="32">
        <v>71.053899999999999</v>
      </c>
      <c r="I331" s="141"/>
    </row>
    <row r="332" spans="1:9" x14ac:dyDescent="0.35">
      <c r="A332" s="31" t="s">
        <v>672</v>
      </c>
      <c r="B332" s="31" t="str">
        <f>Tabela_NS_S_OUT[[#This Row],[FADN_REG]]&amp;Tabela_NS_S_OUT[[#This Row],[NAZWA]]</f>
        <v>BWarzywa uprawiane dla owoców i kwiatów w uprawie polowej</v>
      </c>
      <c r="C332" s="31" t="s">
        <v>677</v>
      </c>
      <c r="D332" s="31" t="s">
        <v>148</v>
      </c>
      <c r="E332" s="31" t="s">
        <v>127</v>
      </c>
      <c r="F332" s="32">
        <v>235.63890000000001</v>
      </c>
      <c r="G332" s="32">
        <v>90.216800000000006</v>
      </c>
      <c r="I332" s="141"/>
    </row>
    <row r="333" spans="1:9" x14ac:dyDescent="0.35">
      <c r="A333" s="31" t="s">
        <v>672</v>
      </c>
      <c r="B333" s="31" t="str">
        <f>Tabela_NS_S_OUT[[#This Row],[FADN_REG]]&amp;Tabela_NS_S_OUT[[#This Row],[NAZWA]]</f>
        <v>CWarzywa uprawiane dla owoców i kwiatów w uprawie polowej</v>
      </c>
      <c r="C333" s="31" t="s">
        <v>677</v>
      </c>
      <c r="D333" s="31" t="s">
        <v>148</v>
      </c>
      <c r="E333" s="31" t="s">
        <v>149</v>
      </c>
      <c r="F333" s="32">
        <v>180.25040000000001</v>
      </c>
      <c r="G333" s="32">
        <v>117.14749999999999</v>
      </c>
      <c r="I333" s="141"/>
    </row>
    <row r="334" spans="1:9" x14ac:dyDescent="0.35">
      <c r="A334" s="31" t="s">
        <v>672</v>
      </c>
      <c r="B334" s="31" t="str">
        <f>Tabela_NS_S_OUT[[#This Row],[FADN_REG]]&amp;Tabela_NS_S_OUT[[#This Row],[NAZWA]]</f>
        <v>DWarzywa uprawiane dla owoców i kwiatów w uprawie polowej</v>
      </c>
      <c r="C334" s="31" t="s">
        <v>677</v>
      </c>
      <c r="D334" s="31" t="s">
        <v>148</v>
      </c>
      <c r="E334" s="31" t="s">
        <v>128</v>
      </c>
      <c r="F334" s="32">
        <v>158.04769999999999</v>
      </c>
      <c r="G334" s="32">
        <v>148.63990000000001</v>
      </c>
      <c r="I334" s="141"/>
    </row>
    <row r="335" spans="1:9" x14ac:dyDescent="0.35">
      <c r="A335" s="31" t="s">
        <v>674</v>
      </c>
      <c r="B335" s="31" t="str">
        <f>Tabela_NS_S_OUT[[#This Row],[FADN_REG]]&amp;Tabela_NS_S_OUT[[#This Row],[NAZWA]]</f>
        <v>APomidory w uprawie polowej</v>
      </c>
      <c r="C335" s="31" t="s">
        <v>295</v>
      </c>
      <c r="D335" s="31" t="s">
        <v>148</v>
      </c>
      <c r="E335" s="31" t="s">
        <v>126</v>
      </c>
      <c r="F335" s="32">
        <v>456.36959999999999</v>
      </c>
      <c r="G335" s="32">
        <v>47.833599999999997</v>
      </c>
      <c r="I335" s="141"/>
    </row>
    <row r="336" spans="1:9" x14ac:dyDescent="0.35">
      <c r="A336" s="31" t="s">
        <v>674</v>
      </c>
      <c r="B336" s="31" t="str">
        <f>Tabela_NS_S_OUT[[#This Row],[FADN_REG]]&amp;Tabela_NS_S_OUT[[#This Row],[NAZWA]]</f>
        <v>BPomidory w uprawie polowej</v>
      </c>
      <c r="C336" s="31" t="s">
        <v>295</v>
      </c>
      <c r="D336" s="31" t="s">
        <v>148</v>
      </c>
      <c r="E336" s="31" t="s">
        <v>127</v>
      </c>
      <c r="F336" s="32">
        <v>465.7174</v>
      </c>
      <c r="G336" s="32">
        <v>43.284300000000002</v>
      </c>
      <c r="I336" s="141"/>
    </row>
    <row r="337" spans="1:9" x14ac:dyDescent="0.35">
      <c r="A337" s="31" t="s">
        <v>674</v>
      </c>
      <c r="B337" s="31" t="str">
        <f>Tabela_NS_S_OUT[[#This Row],[FADN_REG]]&amp;Tabela_NS_S_OUT[[#This Row],[NAZWA]]</f>
        <v>CPomidory w uprawie polowej</v>
      </c>
      <c r="C337" s="31" t="s">
        <v>295</v>
      </c>
      <c r="D337" s="31" t="s">
        <v>148</v>
      </c>
      <c r="E337" s="31" t="s">
        <v>149</v>
      </c>
      <c r="F337" s="32">
        <v>444.03800000000001</v>
      </c>
      <c r="G337" s="32">
        <v>54.866799999999998</v>
      </c>
      <c r="I337" s="141"/>
    </row>
    <row r="338" spans="1:9" x14ac:dyDescent="0.35">
      <c r="A338" s="31" t="s">
        <v>674</v>
      </c>
      <c r="B338" s="31" t="str">
        <f>Tabela_NS_S_OUT[[#This Row],[FADN_REG]]&amp;Tabela_NS_S_OUT[[#This Row],[NAZWA]]</f>
        <v>DPomidory w uprawie polowej</v>
      </c>
      <c r="C338" s="31" t="s">
        <v>295</v>
      </c>
      <c r="D338" s="31" t="s">
        <v>148</v>
      </c>
      <c r="E338" s="31" t="s">
        <v>128</v>
      </c>
      <c r="F338" s="32">
        <v>270.36419999999998</v>
      </c>
      <c r="G338" s="32">
        <v>146.6885</v>
      </c>
      <c r="I338" s="141"/>
    </row>
    <row r="339" spans="1:9" x14ac:dyDescent="0.35">
      <c r="A339" s="31" t="s">
        <v>676</v>
      </c>
      <c r="B339" s="31" t="str">
        <f>Tabela_NS_S_OUT[[#This Row],[FADN_REG]]&amp;Tabela_NS_S_OUT[[#This Row],[NAZWA]]</f>
        <v>AWarzywa liściaste i łodygowe w uprawie polowej</v>
      </c>
      <c r="C339" s="31" t="s">
        <v>679</v>
      </c>
      <c r="D339" s="31" t="s">
        <v>148</v>
      </c>
      <c r="E339" s="31" t="s">
        <v>126</v>
      </c>
      <c r="F339" s="32">
        <v>360.9898</v>
      </c>
      <c r="G339" s="32">
        <v>103.7685</v>
      </c>
      <c r="I339" s="141"/>
    </row>
    <row r="340" spans="1:9" x14ac:dyDescent="0.35">
      <c r="A340" s="31" t="s">
        <v>676</v>
      </c>
      <c r="B340" s="31" t="str">
        <f>Tabela_NS_S_OUT[[#This Row],[FADN_REG]]&amp;Tabela_NS_S_OUT[[#This Row],[NAZWA]]</f>
        <v>BWarzywa liściaste i łodygowe w uprawie polowej</v>
      </c>
      <c r="C340" s="31" t="s">
        <v>679</v>
      </c>
      <c r="D340" s="31" t="s">
        <v>148</v>
      </c>
      <c r="E340" s="31" t="s">
        <v>127</v>
      </c>
      <c r="F340" s="32">
        <v>258.55529999999999</v>
      </c>
      <c r="G340" s="32">
        <v>76.555599999999998</v>
      </c>
      <c r="I340" s="141"/>
    </row>
    <row r="341" spans="1:9" x14ac:dyDescent="0.35">
      <c r="A341" s="31" t="s">
        <v>676</v>
      </c>
      <c r="B341" s="31" t="str">
        <f>Tabela_NS_S_OUT[[#This Row],[FADN_REG]]&amp;Tabela_NS_S_OUT[[#This Row],[NAZWA]]</f>
        <v>CWarzywa liściaste i łodygowe w uprawie polowej</v>
      </c>
      <c r="C341" s="31" t="s">
        <v>679</v>
      </c>
      <c r="D341" s="31" t="s">
        <v>148</v>
      </c>
      <c r="E341" s="31" t="s">
        <v>149</v>
      </c>
      <c r="F341" s="32">
        <v>316.3623</v>
      </c>
      <c r="G341" s="32">
        <v>101.4008</v>
      </c>
      <c r="I341" s="141"/>
    </row>
    <row r="342" spans="1:9" x14ac:dyDescent="0.35">
      <c r="A342" s="31" t="s">
        <v>676</v>
      </c>
      <c r="B342" s="31" t="str">
        <f>Tabela_NS_S_OUT[[#This Row],[FADN_REG]]&amp;Tabela_NS_S_OUT[[#This Row],[NAZWA]]</f>
        <v>DWarzywa liściaste i łodygowe w uprawie polowej</v>
      </c>
      <c r="C342" s="31" t="s">
        <v>679</v>
      </c>
      <c r="D342" s="31" t="s">
        <v>148</v>
      </c>
      <c r="E342" s="31" t="s">
        <v>128</v>
      </c>
      <c r="F342" s="32">
        <v>283.74520000000001</v>
      </c>
      <c r="G342" s="32">
        <v>81.008499999999998</v>
      </c>
      <c r="I342" s="141"/>
    </row>
    <row r="343" spans="1:9" x14ac:dyDescent="0.35">
      <c r="A343" s="31" t="s">
        <v>294</v>
      </c>
      <c r="B343" s="31" t="str">
        <f>Tabela_NS_S_OUT[[#This Row],[FADN_REG]]&amp;Tabela_NS_S_OUT[[#This Row],[NAZWA]]</f>
        <v>AOgórki w uprawie polowej</v>
      </c>
      <c r="C343" s="31" t="s">
        <v>297</v>
      </c>
      <c r="D343" s="31" t="s">
        <v>148</v>
      </c>
      <c r="E343" s="31" t="s">
        <v>126</v>
      </c>
      <c r="F343" s="32">
        <v>191.26220000000001</v>
      </c>
      <c r="G343" s="32">
        <v>201.04660000000001</v>
      </c>
      <c r="I343" s="141"/>
    </row>
    <row r="344" spans="1:9" x14ac:dyDescent="0.35">
      <c r="A344" s="31" t="s">
        <v>294</v>
      </c>
      <c r="B344" s="31" t="str">
        <f>Tabela_NS_S_OUT[[#This Row],[FADN_REG]]&amp;Tabela_NS_S_OUT[[#This Row],[NAZWA]]</f>
        <v>BOgórki w uprawie polowej</v>
      </c>
      <c r="C344" s="31" t="s">
        <v>297</v>
      </c>
      <c r="D344" s="31" t="s">
        <v>148</v>
      </c>
      <c r="E344" s="31" t="s">
        <v>127</v>
      </c>
      <c r="F344" s="32">
        <v>204.2355</v>
      </c>
      <c r="G344" s="32">
        <v>289.88720000000001</v>
      </c>
      <c r="I344" s="141"/>
    </row>
    <row r="345" spans="1:9" x14ac:dyDescent="0.35">
      <c r="A345" s="31" t="s">
        <v>294</v>
      </c>
      <c r="B345" s="31" t="str">
        <f>Tabela_NS_S_OUT[[#This Row],[FADN_REG]]&amp;Tabela_NS_S_OUT[[#This Row],[NAZWA]]</f>
        <v>COgórki w uprawie polowej</v>
      </c>
      <c r="C345" s="31" t="s">
        <v>297</v>
      </c>
      <c r="D345" s="31" t="s">
        <v>148</v>
      </c>
      <c r="E345" s="31" t="s">
        <v>149</v>
      </c>
      <c r="F345" s="32">
        <v>176.62299999999999</v>
      </c>
      <c r="G345" s="32">
        <v>202.5453</v>
      </c>
      <c r="I345" s="141"/>
    </row>
    <row r="346" spans="1:9" x14ac:dyDescent="0.35">
      <c r="A346" s="31" t="s">
        <v>294</v>
      </c>
      <c r="B346" s="31" t="str">
        <f>Tabela_NS_S_OUT[[#This Row],[FADN_REG]]&amp;Tabela_NS_S_OUT[[#This Row],[NAZWA]]</f>
        <v>DOgórki w uprawie polowej</v>
      </c>
      <c r="C346" s="31" t="s">
        <v>297</v>
      </c>
      <c r="D346" s="31" t="s">
        <v>148</v>
      </c>
      <c r="E346" s="31" t="s">
        <v>128</v>
      </c>
      <c r="F346" s="32">
        <v>182.96449999999999</v>
      </c>
      <c r="G346" s="32">
        <v>212.27180000000001</v>
      </c>
      <c r="I346" s="141"/>
    </row>
    <row r="347" spans="1:9" x14ac:dyDescent="0.35">
      <c r="A347" s="31" t="s">
        <v>678</v>
      </c>
      <c r="B347" s="31" t="str">
        <f>Tabela_NS_S_OUT[[#This Row],[FADN_REG]]&amp;Tabela_NS_S_OUT[[#This Row],[NAZWA]]</f>
        <v>AWarzywa korzeniowe i bulwiaste w uprawie polowej</v>
      </c>
      <c r="C347" s="31" t="s">
        <v>681</v>
      </c>
      <c r="D347" s="31" t="s">
        <v>148</v>
      </c>
      <c r="E347" s="31" t="s">
        <v>126</v>
      </c>
      <c r="F347" s="32">
        <v>274.60640000000001</v>
      </c>
      <c r="G347" s="32">
        <v>96.754400000000004</v>
      </c>
      <c r="I347" s="141"/>
    </row>
    <row r="348" spans="1:9" x14ac:dyDescent="0.35">
      <c r="A348" s="31" t="s">
        <v>678</v>
      </c>
      <c r="B348" s="31" t="str">
        <f>Tabela_NS_S_OUT[[#This Row],[FADN_REG]]&amp;Tabela_NS_S_OUT[[#This Row],[NAZWA]]</f>
        <v>BWarzywa korzeniowe i bulwiaste w uprawie polowej</v>
      </c>
      <c r="C348" s="31" t="s">
        <v>681</v>
      </c>
      <c r="D348" s="31" t="s">
        <v>148</v>
      </c>
      <c r="E348" s="31" t="s">
        <v>127</v>
      </c>
      <c r="F348" s="32">
        <v>303.87040000000002</v>
      </c>
      <c r="G348" s="32">
        <v>67.341099999999997</v>
      </c>
      <c r="I348" s="141"/>
    </row>
    <row r="349" spans="1:9" x14ac:dyDescent="0.35">
      <c r="A349" s="31" t="s">
        <v>678</v>
      </c>
      <c r="B349" s="31" t="str">
        <f>Tabela_NS_S_OUT[[#This Row],[FADN_REG]]&amp;Tabela_NS_S_OUT[[#This Row],[NAZWA]]</f>
        <v>CWarzywa korzeniowe i bulwiaste w uprawie polowej</v>
      </c>
      <c r="C349" s="31" t="s">
        <v>681</v>
      </c>
      <c r="D349" s="31" t="s">
        <v>148</v>
      </c>
      <c r="E349" s="31" t="s">
        <v>149</v>
      </c>
      <c r="F349" s="32">
        <v>275.0428</v>
      </c>
      <c r="G349" s="32">
        <v>74.38</v>
      </c>
      <c r="I349" s="141"/>
    </row>
    <row r="350" spans="1:9" x14ac:dyDescent="0.35">
      <c r="A350" s="31" t="s">
        <v>678</v>
      </c>
      <c r="B350" s="31" t="str">
        <f>Tabela_NS_S_OUT[[#This Row],[FADN_REG]]&amp;Tabela_NS_S_OUT[[#This Row],[NAZWA]]</f>
        <v>DWarzywa korzeniowe i bulwiaste w uprawie polowej</v>
      </c>
      <c r="C350" s="31" t="s">
        <v>681</v>
      </c>
      <c r="D350" s="31" t="s">
        <v>148</v>
      </c>
      <c r="E350" s="31" t="s">
        <v>128</v>
      </c>
      <c r="F350" s="32">
        <v>271.51499999999999</v>
      </c>
      <c r="G350" s="32">
        <v>103.3475</v>
      </c>
      <c r="I350" s="141"/>
    </row>
    <row r="351" spans="1:9" x14ac:dyDescent="0.35">
      <c r="A351" s="31" t="s">
        <v>296</v>
      </c>
      <c r="B351" s="31" t="str">
        <f>Tabela_NS_S_OUT[[#This Row],[FADN_REG]]&amp;Tabela_NS_S_OUT[[#This Row],[NAZWA]]</f>
        <v>AKalafiory i brokuły w uprawie polowej</v>
      </c>
      <c r="C351" s="31" t="s">
        <v>299</v>
      </c>
      <c r="D351" s="31" t="s">
        <v>148</v>
      </c>
      <c r="E351" s="31" t="s">
        <v>126</v>
      </c>
      <c r="F351" s="32">
        <v>146.334</v>
      </c>
      <c r="G351" s="32">
        <v>145.48419999999999</v>
      </c>
      <c r="I351" s="141"/>
    </row>
    <row r="352" spans="1:9" x14ac:dyDescent="0.35">
      <c r="A352" s="31" t="s">
        <v>296</v>
      </c>
      <c r="B352" s="31" t="str">
        <f>Tabela_NS_S_OUT[[#This Row],[FADN_REG]]&amp;Tabela_NS_S_OUT[[#This Row],[NAZWA]]</f>
        <v>BKalafiory i brokuły w uprawie polowej</v>
      </c>
      <c r="C352" s="31" t="s">
        <v>299</v>
      </c>
      <c r="D352" s="31" t="s">
        <v>148</v>
      </c>
      <c r="E352" s="31" t="s">
        <v>127</v>
      </c>
      <c r="F352" s="32">
        <v>148.44900000000001</v>
      </c>
      <c r="G352" s="32">
        <v>142.48249999999999</v>
      </c>
      <c r="I352" s="141"/>
    </row>
    <row r="353" spans="1:9" x14ac:dyDescent="0.35">
      <c r="A353" s="31" t="s">
        <v>296</v>
      </c>
      <c r="B353" s="31" t="str">
        <f>Tabela_NS_S_OUT[[#This Row],[FADN_REG]]&amp;Tabela_NS_S_OUT[[#This Row],[NAZWA]]</f>
        <v>CKalafiory i brokuły w uprawie polowej</v>
      </c>
      <c r="C353" s="31" t="s">
        <v>299</v>
      </c>
      <c r="D353" s="31" t="s">
        <v>148</v>
      </c>
      <c r="E353" s="31" t="s">
        <v>149</v>
      </c>
      <c r="F353" s="32">
        <v>149.17660000000001</v>
      </c>
      <c r="G353" s="32">
        <v>149.1498</v>
      </c>
      <c r="I353" s="141"/>
    </row>
    <row r="354" spans="1:9" x14ac:dyDescent="0.35">
      <c r="A354" s="31" t="s">
        <v>296</v>
      </c>
      <c r="B354" s="31" t="str">
        <f>Tabela_NS_S_OUT[[#This Row],[FADN_REG]]&amp;Tabela_NS_S_OUT[[#This Row],[NAZWA]]</f>
        <v>DKalafiory i brokuły w uprawie polowej</v>
      </c>
      <c r="C354" s="31" t="s">
        <v>299</v>
      </c>
      <c r="D354" s="31" t="s">
        <v>148</v>
      </c>
      <c r="E354" s="31" t="s">
        <v>128</v>
      </c>
      <c r="F354" s="32">
        <v>124.1459</v>
      </c>
      <c r="G354" s="32">
        <v>152.4093</v>
      </c>
      <c r="I354" s="141"/>
    </row>
    <row r="355" spans="1:9" x14ac:dyDescent="0.35">
      <c r="A355" s="31" t="s">
        <v>680</v>
      </c>
      <c r="B355" s="31" t="str">
        <f>Tabela_NS_S_OUT[[#This Row],[FADN_REG]]&amp;Tabela_NS_S_OUT[[#This Row],[NAZWA]]</f>
        <v>AWarzywa strączkowe do zbioru na zielono w uprawie polowej</v>
      </c>
      <c r="C355" s="31" t="s">
        <v>311</v>
      </c>
      <c r="D355" s="31" t="s">
        <v>148</v>
      </c>
      <c r="E355" s="31" t="s">
        <v>126</v>
      </c>
      <c r="F355" s="32">
        <v>71.797700000000006</v>
      </c>
      <c r="G355" s="32">
        <v>108.754</v>
      </c>
      <c r="I355" s="141"/>
    </row>
    <row r="356" spans="1:9" x14ac:dyDescent="0.35">
      <c r="A356" s="31" t="s">
        <v>680</v>
      </c>
      <c r="B356" s="31" t="str">
        <f>Tabela_NS_S_OUT[[#This Row],[FADN_REG]]&amp;Tabela_NS_S_OUT[[#This Row],[NAZWA]]</f>
        <v>BWarzywa strączkowe do zbioru na zielono w uprawie polowej</v>
      </c>
      <c r="C356" s="31" t="s">
        <v>311</v>
      </c>
      <c r="D356" s="31" t="s">
        <v>148</v>
      </c>
      <c r="E356" s="31" t="s">
        <v>127</v>
      </c>
      <c r="F356" s="32">
        <v>85.229200000000006</v>
      </c>
      <c r="G356" s="32">
        <v>103.1844</v>
      </c>
      <c r="I356" s="141"/>
    </row>
    <row r="357" spans="1:9" x14ac:dyDescent="0.35">
      <c r="A357" s="31" t="s">
        <v>680</v>
      </c>
      <c r="B357" s="31" t="str">
        <f>Tabela_NS_S_OUT[[#This Row],[FADN_REG]]&amp;Tabela_NS_S_OUT[[#This Row],[NAZWA]]</f>
        <v>CWarzywa strączkowe do zbioru na zielono w uprawie polowej</v>
      </c>
      <c r="C357" s="31" t="s">
        <v>311</v>
      </c>
      <c r="D357" s="31" t="s">
        <v>148</v>
      </c>
      <c r="E357" s="31" t="s">
        <v>149</v>
      </c>
      <c r="F357" s="32">
        <v>87.689899999999994</v>
      </c>
      <c r="G357" s="32">
        <v>124.3211</v>
      </c>
      <c r="I357" s="141"/>
    </row>
    <row r="358" spans="1:9" x14ac:dyDescent="0.35">
      <c r="A358" s="31" t="s">
        <v>680</v>
      </c>
      <c r="B358" s="31" t="str">
        <f>Tabela_NS_S_OUT[[#This Row],[FADN_REG]]&amp;Tabela_NS_S_OUT[[#This Row],[NAZWA]]</f>
        <v>DWarzywa strączkowe do zbioru na zielono w uprawie polowej</v>
      </c>
      <c r="C358" s="31" t="s">
        <v>311</v>
      </c>
      <c r="D358" s="31" t="s">
        <v>148</v>
      </c>
      <c r="E358" s="31" t="s">
        <v>128</v>
      </c>
      <c r="F358" s="32">
        <v>70.207499999999996</v>
      </c>
      <c r="G358" s="32">
        <v>187.8133</v>
      </c>
      <c r="I358" s="141"/>
    </row>
    <row r="359" spans="1:9" x14ac:dyDescent="0.35">
      <c r="A359" s="31" t="s">
        <v>298</v>
      </c>
      <c r="B359" s="31" t="str">
        <f>Tabela_NS_S_OUT[[#This Row],[FADN_REG]]&amp;Tabela_NS_S_OUT[[#This Row],[NAZWA]]</f>
        <v>AInne warzywa uprawiane dla owoców i kwiatów w uprawie polowej</v>
      </c>
      <c r="C359" s="31" t="s">
        <v>301</v>
      </c>
      <c r="D359" s="31" t="s">
        <v>148</v>
      </c>
      <c r="E359" s="31" t="s">
        <v>126</v>
      </c>
      <c r="F359" s="32">
        <v>162.2722</v>
      </c>
      <c r="G359" s="32">
        <v>56.295999999999999</v>
      </c>
      <c r="I359" s="141"/>
    </row>
    <row r="360" spans="1:9" x14ac:dyDescent="0.35">
      <c r="A360" s="31" t="s">
        <v>298</v>
      </c>
      <c r="B360" s="31" t="str">
        <f>Tabela_NS_S_OUT[[#This Row],[FADN_REG]]&amp;Tabela_NS_S_OUT[[#This Row],[NAZWA]]</f>
        <v>BInne warzywa uprawiane dla owoców i kwiatów w uprawie polowej</v>
      </c>
      <c r="C360" s="31" t="s">
        <v>301</v>
      </c>
      <c r="D360" s="31" t="s">
        <v>148</v>
      </c>
      <c r="E360" s="31" t="s">
        <v>127</v>
      </c>
      <c r="F360" s="32">
        <v>185.13990000000001</v>
      </c>
      <c r="G360" s="32">
        <v>63.205199999999998</v>
      </c>
      <c r="I360" s="141"/>
    </row>
    <row r="361" spans="1:9" x14ac:dyDescent="0.35">
      <c r="A361" s="31" t="s">
        <v>298</v>
      </c>
      <c r="B361" s="31" t="str">
        <f>Tabela_NS_S_OUT[[#This Row],[FADN_REG]]&amp;Tabela_NS_S_OUT[[#This Row],[NAZWA]]</f>
        <v>CInne warzywa uprawiane dla owoców i kwiatów w uprawie polowej</v>
      </c>
      <c r="C361" s="31" t="s">
        <v>301</v>
      </c>
      <c r="D361" s="31" t="s">
        <v>148</v>
      </c>
      <c r="E361" s="31" t="s">
        <v>149</v>
      </c>
      <c r="F361" s="32">
        <v>173.1671</v>
      </c>
      <c r="G361" s="32">
        <v>118.1562</v>
      </c>
      <c r="I361" s="141"/>
    </row>
    <row r="362" spans="1:9" x14ac:dyDescent="0.35">
      <c r="A362" s="31" t="s">
        <v>298</v>
      </c>
      <c r="B362" s="31" t="str">
        <f>Tabela_NS_S_OUT[[#This Row],[FADN_REG]]&amp;Tabela_NS_S_OUT[[#This Row],[NAZWA]]</f>
        <v>DInne warzywa uprawiane dla owoców i kwiatów w uprawie polowej</v>
      </c>
      <c r="C362" s="31" t="s">
        <v>301</v>
      </c>
      <c r="D362" s="31" t="s">
        <v>148</v>
      </c>
      <c r="E362" s="31" t="s">
        <v>128</v>
      </c>
      <c r="F362" s="32">
        <v>167.8279</v>
      </c>
      <c r="G362" s="32">
        <v>107.5369</v>
      </c>
      <c r="I362" s="141"/>
    </row>
    <row r="363" spans="1:9" x14ac:dyDescent="0.35">
      <c r="A363" s="31" t="s">
        <v>682</v>
      </c>
      <c r="B363" s="31" t="str">
        <f>Tabela_NS_S_OUT[[#This Row],[FADN_REG]]&amp;Tabela_NS_S_OUT[[#This Row],[NAZWA]]</f>
        <v>AKapusta w uprawie polowej</v>
      </c>
      <c r="C363" s="31" t="s">
        <v>303</v>
      </c>
      <c r="D363" s="31" t="s">
        <v>148</v>
      </c>
      <c r="E363" s="31" t="s">
        <v>126</v>
      </c>
      <c r="F363" s="32">
        <v>375.9228</v>
      </c>
      <c r="G363" s="32">
        <v>98.833600000000004</v>
      </c>
      <c r="I363" s="141"/>
    </row>
    <row r="364" spans="1:9" x14ac:dyDescent="0.35">
      <c r="A364" s="31" t="s">
        <v>682</v>
      </c>
      <c r="B364" s="31" t="str">
        <f>Tabela_NS_S_OUT[[#This Row],[FADN_REG]]&amp;Tabela_NS_S_OUT[[#This Row],[NAZWA]]</f>
        <v>BKapusta w uprawie polowej</v>
      </c>
      <c r="C364" s="31" t="s">
        <v>303</v>
      </c>
      <c r="D364" s="31" t="s">
        <v>148</v>
      </c>
      <c r="E364" s="31" t="s">
        <v>127</v>
      </c>
      <c r="F364" s="32">
        <v>361.01330000000002</v>
      </c>
      <c r="G364" s="32">
        <v>84.627300000000005</v>
      </c>
      <c r="I364" s="141"/>
    </row>
    <row r="365" spans="1:9" x14ac:dyDescent="0.35">
      <c r="A365" s="31" t="s">
        <v>682</v>
      </c>
      <c r="B365" s="31" t="str">
        <f>Tabela_NS_S_OUT[[#This Row],[FADN_REG]]&amp;Tabela_NS_S_OUT[[#This Row],[NAZWA]]</f>
        <v>CKapusta w uprawie polowej</v>
      </c>
      <c r="C365" s="31" t="s">
        <v>303</v>
      </c>
      <c r="D365" s="31" t="s">
        <v>148</v>
      </c>
      <c r="E365" s="31" t="s">
        <v>149</v>
      </c>
      <c r="F365" s="32">
        <v>379.12450000000001</v>
      </c>
      <c r="G365" s="32">
        <v>99.632400000000004</v>
      </c>
      <c r="I365" s="141"/>
    </row>
    <row r="366" spans="1:9" x14ac:dyDescent="0.35">
      <c r="A366" s="31" t="s">
        <v>682</v>
      </c>
      <c r="B366" s="31" t="str">
        <f>Tabela_NS_S_OUT[[#This Row],[FADN_REG]]&amp;Tabela_NS_S_OUT[[#This Row],[NAZWA]]</f>
        <v>DKapusta w uprawie polowej</v>
      </c>
      <c r="C366" s="31" t="s">
        <v>303</v>
      </c>
      <c r="D366" s="31" t="s">
        <v>148</v>
      </c>
      <c r="E366" s="31" t="s">
        <v>128</v>
      </c>
      <c r="F366" s="32">
        <v>338.54090000000002</v>
      </c>
      <c r="G366" s="32">
        <v>92.885000000000005</v>
      </c>
      <c r="I366" s="141"/>
    </row>
    <row r="367" spans="1:9" x14ac:dyDescent="0.35">
      <c r="A367" s="31" t="s">
        <v>300</v>
      </c>
      <c r="B367" s="31" t="str">
        <f>Tabela_NS_S_OUT[[#This Row],[FADN_REG]]&amp;Tabela_NS_S_OUT[[#This Row],[NAZWA]]</f>
        <v>AInne warzywa liściaste i łodygowe (bez kapusty) w uprawie polowej</v>
      </c>
      <c r="C367" s="31" t="s">
        <v>305</v>
      </c>
      <c r="D367" s="31" t="s">
        <v>148</v>
      </c>
      <c r="E367" s="31" t="s">
        <v>126</v>
      </c>
      <c r="F367" s="32">
        <v>52.921300000000002</v>
      </c>
      <c r="G367" s="32">
        <v>460.49720000000002</v>
      </c>
      <c r="I367" s="141"/>
    </row>
    <row r="368" spans="1:9" x14ac:dyDescent="0.35">
      <c r="A368" s="31" t="s">
        <v>300</v>
      </c>
      <c r="B368" s="31" t="str">
        <f>Tabela_NS_S_OUT[[#This Row],[FADN_REG]]&amp;Tabela_NS_S_OUT[[#This Row],[NAZWA]]</f>
        <v>BInne warzywa liściaste i łodygowe (bez kapusty) w uprawie polowej</v>
      </c>
      <c r="C368" s="31" t="s">
        <v>305</v>
      </c>
      <c r="D368" s="31" t="s">
        <v>148</v>
      </c>
      <c r="E368" s="31" t="s">
        <v>127</v>
      </c>
      <c r="F368" s="32">
        <v>172.86410000000001</v>
      </c>
      <c r="G368" s="32">
        <v>75.746799999999993</v>
      </c>
      <c r="I368" s="141"/>
    </row>
    <row r="369" spans="1:9" x14ac:dyDescent="0.35">
      <c r="A369" s="31" t="s">
        <v>300</v>
      </c>
      <c r="B369" s="31" t="str">
        <f>Tabela_NS_S_OUT[[#This Row],[FADN_REG]]&amp;Tabela_NS_S_OUT[[#This Row],[NAZWA]]</f>
        <v>CInne warzywa liściaste i łodygowe (bez kapusty) w uprawie polowej</v>
      </c>
      <c r="C369" s="31" t="s">
        <v>305</v>
      </c>
      <c r="D369" s="31" t="s">
        <v>148</v>
      </c>
      <c r="E369" s="31" t="s">
        <v>149</v>
      </c>
      <c r="F369" s="32">
        <v>210.37569999999999</v>
      </c>
      <c r="G369" s="32">
        <v>102.3566</v>
      </c>
      <c r="I369" s="141"/>
    </row>
    <row r="370" spans="1:9" x14ac:dyDescent="0.35">
      <c r="A370" s="31" t="s">
        <v>300</v>
      </c>
      <c r="B370" s="31" t="str">
        <f>Tabela_NS_S_OUT[[#This Row],[FADN_REG]]&amp;Tabela_NS_S_OUT[[#This Row],[NAZWA]]</f>
        <v>DInne warzywa liściaste i łodygowe (bez kapusty) w uprawie polowej</v>
      </c>
      <c r="C370" s="31" t="s">
        <v>305</v>
      </c>
      <c r="D370" s="31" t="s">
        <v>148</v>
      </c>
      <c r="E370" s="31" t="s">
        <v>128</v>
      </c>
      <c r="F370" s="32">
        <v>220.28980000000001</v>
      </c>
      <c r="G370" s="32">
        <v>59.183500000000002</v>
      </c>
      <c r="I370" s="141"/>
    </row>
    <row r="371" spans="1:9" x14ac:dyDescent="0.35">
      <c r="A371" s="31" t="s">
        <v>302</v>
      </c>
      <c r="B371" s="31" t="str">
        <f>Tabela_NS_S_OUT[[#This Row],[FADN_REG]]&amp;Tabela_NS_S_OUT[[#This Row],[NAZWA]]</f>
        <v>ACebula w uprawie polowej</v>
      </c>
      <c r="C371" s="31" t="s">
        <v>307</v>
      </c>
      <c r="D371" s="31" t="s">
        <v>148</v>
      </c>
      <c r="E371" s="31" t="s">
        <v>126</v>
      </c>
      <c r="F371" s="32">
        <v>278.12139999999999</v>
      </c>
      <c r="G371" s="32">
        <v>98.768699999999995</v>
      </c>
      <c r="I371" s="141"/>
    </row>
    <row r="372" spans="1:9" x14ac:dyDescent="0.35">
      <c r="A372" s="31" t="s">
        <v>302</v>
      </c>
      <c r="B372" s="31" t="str">
        <f>Tabela_NS_S_OUT[[#This Row],[FADN_REG]]&amp;Tabela_NS_S_OUT[[#This Row],[NAZWA]]</f>
        <v>BCebula w uprawie polowej</v>
      </c>
      <c r="C372" s="31" t="s">
        <v>307</v>
      </c>
      <c r="D372" s="31" t="s">
        <v>148</v>
      </c>
      <c r="E372" s="31" t="s">
        <v>127</v>
      </c>
      <c r="F372" s="32">
        <v>268.81900000000002</v>
      </c>
      <c r="G372" s="32">
        <v>69.117000000000004</v>
      </c>
      <c r="I372" s="141"/>
    </row>
    <row r="373" spans="1:9" x14ac:dyDescent="0.35">
      <c r="A373" s="31" t="s">
        <v>302</v>
      </c>
      <c r="B373" s="31" t="str">
        <f>Tabela_NS_S_OUT[[#This Row],[FADN_REG]]&amp;Tabela_NS_S_OUT[[#This Row],[NAZWA]]</f>
        <v>CCebula w uprawie polowej</v>
      </c>
      <c r="C373" s="31" t="s">
        <v>307</v>
      </c>
      <c r="D373" s="31" t="s">
        <v>148</v>
      </c>
      <c r="E373" s="31" t="s">
        <v>149</v>
      </c>
      <c r="F373" s="32">
        <v>201.60140000000001</v>
      </c>
      <c r="G373" s="32">
        <v>98.236099999999993</v>
      </c>
      <c r="I373" s="141"/>
    </row>
    <row r="374" spans="1:9" x14ac:dyDescent="0.35">
      <c r="A374" s="31" t="s">
        <v>302</v>
      </c>
      <c r="B374" s="31" t="str">
        <f>Tabela_NS_S_OUT[[#This Row],[FADN_REG]]&amp;Tabela_NS_S_OUT[[#This Row],[NAZWA]]</f>
        <v>DCebula w uprawie polowej</v>
      </c>
      <c r="C374" s="31" t="s">
        <v>307</v>
      </c>
      <c r="D374" s="31" t="s">
        <v>148</v>
      </c>
      <c r="E374" s="31" t="s">
        <v>128</v>
      </c>
      <c r="F374" s="32">
        <v>227.44630000000001</v>
      </c>
      <c r="G374" s="32">
        <v>95.213099999999997</v>
      </c>
      <c r="I374" s="141"/>
    </row>
    <row r="375" spans="1:9" x14ac:dyDescent="0.35">
      <c r="A375" s="31" t="s">
        <v>304</v>
      </c>
      <c r="B375" s="31" t="str">
        <f>Tabela_NS_S_OUT[[#This Row],[FADN_REG]]&amp;Tabela_NS_S_OUT[[#This Row],[NAZWA]]</f>
        <v>AInne warzywa korzeniowe i bulwiaste (bez cebuli) w uprawie polowej</v>
      </c>
      <c r="C375" s="31" t="s">
        <v>309</v>
      </c>
      <c r="D375" s="31" t="s">
        <v>148</v>
      </c>
      <c r="E375" s="31" t="s">
        <v>126</v>
      </c>
      <c r="F375" s="32">
        <v>281.6388</v>
      </c>
      <c r="G375" s="32">
        <v>95.721800000000002</v>
      </c>
      <c r="I375" s="141"/>
    </row>
    <row r="376" spans="1:9" x14ac:dyDescent="0.35">
      <c r="A376" s="31" t="s">
        <v>304</v>
      </c>
      <c r="B376" s="31" t="str">
        <f>Tabela_NS_S_OUT[[#This Row],[FADN_REG]]&amp;Tabela_NS_S_OUT[[#This Row],[NAZWA]]</f>
        <v>BInne warzywa korzeniowe i bulwiaste (bez cebuli) w uprawie polowej</v>
      </c>
      <c r="C376" s="31" t="s">
        <v>309</v>
      </c>
      <c r="D376" s="31" t="s">
        <v>148</v>
      </c>
      <c r="E376" s="31" t="s">
        <v>127</v>
      </c>
      <c r="F376" s="32">
        <v>345.31400000000002</v>
      </c>
      <c r="G376" s="32">
        <v>66.2303</v>
      </c>
      <c r="I376" s="141"/>
    </row>
    <row r="377" spans="1:9" x14ac:dyDescent="0.35">
      <c r="A377" s="31" t="s">
        <v>304</v>
      </c>
      <c r="B377" s="31" t="str">
        <f>Tabela_NS_S_OUT[[#This Row],[FADN_REG]]&amp;Tabela_NS_S_OUT[[#This Row],[NAZWA]]</f>
        <v>CInne warzywa korzeniowe i bulwiaste (bez cebuli) w uprawie polowej</v>
      </c>
      <c r="C377" s="31" t="s">
        <v>309</v>
      </c>
      <c r="D377" s="31" t="s">
        <v>148</v>
      </c>
      <c r="E377" s="31" t="s">
        <v>149</v>
      </c>
      <c r="F377" s="32">
        <v>299.31200000000001</v>
      </c>
      <c r="G377" s="32">
        <v>70.678700000000006</v>
      </c>
      <c r="I377" s="141"/>
    </row>
    <row r="378" spans="1:9" x14ac:dyDescent="0.35">
      <c r="A378" s="31" t="s">
        <v>304</v>
      </c>
      <c r="B378" s="31" t="str">
        <f>Tabela_NS_S_OUT[[#This Row],[FADN_REG]]&amp;Tabela_NS_S_OUT[[#This Row],[NAZWA]]</f>
        <v>DInne warzywa korzeniowe i bulwiaste (bez cebuli) w uprawie polowej</v>
      </c>
      <c r="C378" s="31" t="s">
        <v>309</v>
      </c>
      <c r="D378" s="31" t="s">
        <v>148</v>
      </c>
      <c r="E378" s="31" t="s">
        <v>128</v>
      </c>
      <c r="F378" s="32">
        <v>276.13749999999999</v>
      </c>
      <c r="G378" s="32">
        <v>103.90770000000001</v>
      </c>
      <c r="I378" s="141"/>
    </row>
    <row r="379" spans="1:9" x14ac:dyDescent="0.35">
      <c r="A379" s="31" t="s">
        <v>306</v>
      </c>
      <c r="B379" s="31" t="str">
        <f>Tabela_NS_S_OUT[[#This Row],[FADN_REG]]&amp;Tabela_NS_S_OUT[[#This Row],[NAZWA]]</f>
        <v>AWarzywa strączkowe do zbioru na zielono w uprawie polowej</v>
      </c>
      <c r="C379" s="31" t="s">
        <v>311</v>
      </c>
      <c r="D379" s="31" t="s">
        <v>148</v>
      </c>
      <c r="E379" s="31" t="s">
        <v>126</v>
      </c>
      <c r="F379" s="32">
        <v>71.797700000000006</v>
      </c>
      <c r="G379" s="32">
        <v>108.754</v>
      </c>
      <c r="I379" s="141"/>
    </row>
    <row r="380" spans="1:9" x14ac:dyDescent="0.35">
      <c r="A380" s="31" t="s">
        <v>306</v>
      </c>
      <c r="B380" s="31" t="str">
        <f>Tabela_NS_S_OUT[[#This Row],[FADN_REG]]&amp;Tabela_NS_S_OUT[[#This Row],[NAZWA]]</f>
        <v>BWarzywa strączkowe do zbioru na zielono w uprawie polowej</v>
      </c>
      <c r="C380" s="31" t="s">
        <v>311</v>
      </c>
      <c r="D380" s="31" t="s">
        <v>148</v>
      </c>
      <c r="E380" s="31" t="s">
        <v>127</v>
      </c>
      <c r="F380" s="32">
        <v>85.229200000000006</v>
      </c>
      <c r="G380" s="32">
        <v>103.1844</v>
      </c>
      <c r="I380" s="141"/>
    </row>
    <row r="381" spans="1:9" x14ac:dyDescent="0.35">
      <c r="A381" s="31" t="s">
        <v>306</v>
      </c>
      <c r="B381" s="31" t="str">
        <f>Tabela_NS_S_OUT[[#This Row],[FADN_REG]]&amp;Tabela_NS_S_OUT[[#This Row],[NAZWA]]</f>
        <v>CWarzywa strączkowe do zbioru na zielono w uprawie polowej</v>
      </c>
      <c r="C381" s="31" t="s">
        <v>311</v>
      </c>
      <c r="D381" s="31" t="s">
        <v>148</v>
      </c>
      <c r="E381" s="31" t="s">
        <v>149</v>
      </c>
      <c r="F381" s="32">
        <v>87.689899999999994</v>
      </c>
      <c r="G381" s="32">
        <v>124.3211</v>
      </c>
      <c r="I381" s="141"/>
    </row>
    <row r="382" spans="1:9" x14ac:dyDescent="0.35">
      <c r="A382" s="31" t="s">
        <v>306</v>
      </c>
      <c r="B382" s="31" t="str">
        <f>Tabela_NS_S_OUT[[#This Row],[FADN_REG]]&amp;Tabela_NS_S_OUT[[#This Row],[NAZWA]]</f>
        <v>DWarzywa strączkowe do zbioru na zielono w uprawie polowej</v>
      </c>
      <c r="C382" s="31" t="s">
        <v>311</v>
      </c>
      <c r="D382" s="31" t="s">
        <v>148</v>
      </c>
      <c r="E382" s="31" t="s">
        <v>128</v>
      </c>
      <c r="F382" s="32">
        <v>70.207499999999996</v>
      </c>
      <c r="G382" s="32">
        <v>187.8133</v>
      </c>
      <c r="I382" s="141"/>
    </row>
    <row r="383" spans="1:9" x14ac:dyDescent="0.35">
      <c r="A383" s="31" t="s">
        <v>308</v>
      </c>
      <c r="B383" s="31" t="str">
        <f>Tabela_NS_S_OUT[[#This Row],[FADN_REG]]&amp;Tabela_NS_S_OUT[[#This Row],[NAZWA]]</f>
        <v>AWarzywa pod osłonami wysokimi</v>
      </c>
      <c r="C383" s="31" t="s">
        <v>684</v>
      </c>
      <c r="D383" s="31" t="s">
        <v>148</v>
      </c>
      <c r="E383" s="31" t="s">
        <v>126</v>
      </c>
      <c r="F383" s="32">
        <v>1068.9765</v>
      </c>
      <c r="G383" s="32">
        <v>389.76530000000002</v>
      </c>
      <c r="I383" s="141"/>
    </row>
    <row r="384" spans="1:9" x14ac:dyDescent="0.35">
      <c r="A384" s="31" t="s">
        <v>308</v>
      </c>
      <c r="B384" s="31" t="str">
        <f>Tabela_NS_S_OUT[[#This Row],[FADN_REG]]&amp;Tabela_NS_S_OUT[[#This Row],[NAZWA]]</f>
        <v>BWarzywa pod osłonami wysokimi</v>
      </c>
      <c r="C384" s="31" t="s">
        <v>684</v>
      </c>
      <c r="D384" s="31" t="s">
        <v>148</v>
      </c>
      <c r="E384" s="31" t="s">
        <v>127</v>
      </c>
      <c r="F384" s="32">
        <v>2451.3829000000001</v>
      </c>
      <c r="G384" s="32">
        <v>329.71390000000002</v>
      </c>
      <c r="I384" s="141"/>
    </row>
    <row r="385" spans="1:9" x14ac:dyDescent="0.35">
      <c r="A385" s="31" t="s">
        <v>308</v>
      </c>
      <c r="B385" s="31" t="str">
        <f>Tabela_NS_S_OUT[[#This Row],[FADN_REG]]&amp;Tabela_NS_S_OUT[[#This Row],[NAZWA]]</f>
        <v>CWarzywa pod osłonami wysokimi</v>
      </c>
      <c r="C385" s="31" t="s">
        <v>684</v>
      </c>
      <c r="D385" s="31" t="s">
        <v>148</v>
      </c>
      <c r="E385" s="31" t="s">
        <v>149</v>
      </c>
      <c r="F385" s="32">
        <v>458.9194</v>
      </c>
      <c r="G385" s="32">
        <v>275.15589999999997</v>
      </c>
      <c r="I385" s="141"/>
    </row>
    <row r="386" spans="1:9" x14ac:dyDescent="0.35">
      <c r="A386" s="31" t="s">
        <v>308</v>
      </c>
      <c r="B386" s="31" t="str">
        <f>Tabela_NS_S_OUT[[#This Row],[FADN_REG]]&amp;Tabela_NS_S_OUT[[#This Row],[NAZWA]]</f>
        <v>DWarzywa pod osłonami wysokimi</v>
      </c>
      <c r="C386" s="31" t="s">
        <v>684</v>
      </c>
      <c r="D386" s="31" t="s">
        <v>148</v>
      </c>
      <c r="E386" s="31" t="s">
        <v>128</v>
      </c>
      <c r="F386" s="32">
        <v>1433.5949000000001</v>
      </c>
      <c r="G386" s="32">
        <v>321.17660000000001</v>
      </c>
      <c r="I386" s="141"/>
    </row>
    <row r="387" spans="1:9" x14ac:dyDescent="0.35">
      <c r="A387" s="31" t="s">
        <v>310</v>
      </c>
      <c r="B387" s="31" t="str">
        <f>Tabela_NS_S_OUT[[#This Row],[FADN_REG]]&amp;Tabela_NS_S_OUT[[#This Row],[NAZWA]]</f>
        <v>AWarzywa uprawiane dla owoców i kwiatów w uprawie pod osłonami wysokimi</v>
      </c>
      <c r="C387" s="31" t="s">
        <v>686</v>
      </c>
      <c r="D387" s="31" t="s">
        <v>148</v>
      </c>
      <c r="E387" s="31" t="s">
        <v>126</v>
      </c>
      <c r="F387" s="32">
        <v>863.6069</v>
      </c>
      <c r="G387" s="32">
        <v>383.07400000000001</v>
      </c>
      <c r="I387" s="141"/>
    </row>
    <row r="388" spans="1:9" x14ac:dyDescent="0.35">
      <c r="A388" s="31" t="s">
        <v>310</v>
      </c>
      <c r="B388" s="31" t="str">
        <f>Tabela_NS_S_OUT[[#This Row],[FADN_REG]]&amp;Tabela_NS_S_OUT[[#This Row],[NAZWA]]</f>
        <v>BWarzywa uprawiane dla owoców i kwiatów w uprawie pod osłonami wysokimi</v>
      </c>
      <c r="C388" s="31" t="s">
        <v>686</v>
      </c>
      <c r="D388" s="31" t="s">
        <v>148</v>
      </c>
      <c r="E388" s="31" t="s">
        <v>127</v>
      </c>
      <c r="F388" s="32">
        <v>2501.3478</v>
      </c>
      <c r="G388" s="32">
        <v>320.54070000000002</v>
      </c>
      <c r="I388" s="141"/>
    </row>
    <row r="389" spans="1:9" x14ac:dyDescent="0.35">
      <c r="A389" s="31" t="s">
        <v>310</v>
      </c>
      <c r="B389" s="31" t="str">
        <f>Tabela_NS_S_OUT[[#This Row],[FADN_REG]]&amp;Tabela_NS_S_OUT[[#This Row],[NAZWA]]</f>
        <v>CWarzywa uprawiane dla owoców i kwiatów w uprawie pod osłonami wysokimi</v>
      </c>
      <c r="C389" s="31" t="s">
        <v>686</v>
      </c>
      <c r="D389" s="31" t="s">
        <v>148</v>
      </c>
      <c r="E389" s="31" t="s">
        <v>149</v>
      </c>
      <c r="F389" s="32">
        <v>513.57569999999998</v>
      </c>
      <c r="G389" s="32">
        <v>259.64359999999999</v>
      </c>
      <c r="I389" s="141"/>
    </row>
    <row r="390" spans="1:9" x14ac:dyDescent="0.35">
      <c r="A390" s="31" t="s">
        <v>310</v>
      </c>
      <c r="B390" s="31" t="str">
        <f>Tabela_NS_S_OUT[[#This Row],[FADN_REG]]&amp;Tabela_NS_S_OUT[[#This Row],[NAZWA]]</f>
        <v>DWarzywa uprawiane dla owoców i kwiatów w uprawie pod osłonami wysokimi</v>
      </c>
      <c r="C390" s="31" t="s">
        <v>686</v>
      </c>
      <c r="D390" s="31" t="s">
        <v>148</v>
      </c>
      <c r="E390" s="31" t="s">
        <v>128</v>
      </c>
      <c r="F390" s="32">
        <v>1512.6434999999999</v>
      </c>
      <c r="G390" s="32">
        <v>318.61259999999999</v>
      </c>
      <c r="I390" s="141"/>
    </row>
    <row r="391" spans="1:9" x14ac:dyDescent="0.35">
      <c r="A391" s="31" t="s">
        <v>683</v>
      </c>
      <c r="B391" s="31" t="str">
        <f>Tabela_NS_S_OUT[[#This Row],[FADN_REG]]&amp;Tabela_NS_S_OUT[[#This Row],[NAZWA]]</f>
        <v>APomidory w uprawie pod osłonami wysokimi</v>
      </c>
      <c r="C391" s="31" t="s">
        <v>313</v>
      </c>
      <c r="D391" s="31" t="s">
        <v>148</v>
      </c>
      <c r="E391" s="31" t="s">
        <v>126</v>
      </c>
      <c r="F391" s="32">
        <v>984.53330000000005</v>
      </c>
      <c r="G391" s="32">
        <v>423.70510000000002</v>
      </c>
      <c r="I391" s="141"/>
    </row>
    <row r="392" spans="1:9" x14ac:dyDescent="0.35">
      <c r="A392" s="31" t="s">
        <v>683</v>
      </c>
      <c r="B392" s="31" t="str">
        <f>Tabela_NS_S_OUT[[#This Row],[FADN_REG]]&amp;Tabela_NS_S_OUT[[#This Row],[NAZWA]]</f>
        <v>BPomidory w uprawie pod osłonami wysokimi</v>
      </c>
      <c r="C392" s="31" t="s">
        <v>313</v>
      </c>
      <c r="D392" s="31" t="s">
        <v>148</v>
      </c>
      <c r="E392" s="31" t="s">
        <v>127</v>
      </c>
      <c r="F392" s="32">
        <v>2854.0205999999998</v>
      </c>
      <c r="G392" s="32">
        <v>330.96850000000001</v>
      </c>
      <c r="I392" s="141"/>
    </row>
    <row r="393" spans="1:9" x14ac:dyDescent="0.35">
      <c r="A393" s="31" t="s">
        <v>683</v>
      </c>
      <c r="B393" s="31" t="str">
        <f>Tabela_NS_S_OUT[[#This Row],[FADN_REG]]&amp;Tabela_NS_S_OUT[[#This Row],[NAZWA]]</f>
        <v>CPomidory w uprawie pod osłonami wysokimi</v>
      </c>
      <c r="C393" s="31" t="s">
        <v>313</v>
      </c>
      <c r="D393" s="31" t="s">
        <v>148</v>
      </c>
      <c r="E393" s="31" t="s">
        <v>149</v>
      </c>
      <c r="F393" s="32">
        <v>1055.9067</v>
      </c>
      <c r="G393" s="32">
        <v>310.08499999999998</v>
      </c>
      <c r="I393" s="141"/>
    </row>
    <row r="394" spans="1:9" x14ac:dyDescent="0.35">
      <c r="A394" s="31" t="s">
        <v>683</v>
      </c>
      <c r="B394" s="31" t="str">
        <f>Tabela_NS_S_OUT[[#This Row],[FADN_REG]]&amp;Tabela_NS_S_OUT[[#This Row],[NAZWA]]</f>
        <v>DPomidory w uprawie pod osłonami wysokimi</v>
      </c>
      <c r="C394" s="31" t="s">
        <v>313</v>
      </c>
      <c r="D394" s="31" t="s">
        <v>148</v>
      </c>
      <c r="E394" s="31" t="s">
        <v>128</v>
      </c>
      <c r="F394" s="32">
        <v>1202.4770000000001</v>
      </c>
      <c r="G394" s="32">
        <v>390.87290000000002</v>
      </c>
      <c r="I394" s="141"/>
    </row>
    <row r="395" spans="1:9" x14ac:dyDescent="0.35">
      <c r="A395" s="31" t="s">
        <v>685</v>
      </c>
      <c r="B395" s="31" t="str">
        <f>Tabela_NS_S_OUT[[#This Row],[FADN_REG]]&amp;Tabela_NS_S_OUT[[#This Row],[NAZWA]]</f>
        <v>AWarzywa liściaste i łodygowe w uprawie pod osłonami wysokimi</v>
      </c>
      <c r="C395" s="31" t="s">
        <v>688</v>
      </c>
      <c r="D395" s="31" t="s">
        <v>148</v>
      </c>
      <c r="E395" s="31" t="s">
        <v>126</v>
      </c>
      <c r="F395" s="32">
        <v>393.94810000000001</v>
      </c>
      <c r="G395" s="32">
        <v>245.64060000000001</v>
      </c>
      <c r="I395" s="141"/>
    </row>
    <row r="396" spans="1:9" x14ac:dyDescent="0.35">
      <c r="A396" s="31" t="s">
        <v>685</v>
      </c>
      <c r="B396" s="31" t="str">
        <f>Tabela_NS_S_OUT[[#This Row],[FADN_REG]]&amp;Tabela_NS_S_OUT[[#This Row],[NAZWA]]</f>
        <v>BWarzywa liściaste i łodygowe w uprawie pod osłonami wysokimi</v>
      </c>
      <c r="C396" s="31" t="s">
        <v>688</v>
      </c>
      <c r="D396" s="31" t="s">
        <v>148</v>
      </c>
      <c r="E396" s="31" t="s">
        <v>127</v>
      </c>
      <c r="F396" s="32">
        <v>425.81200000000001</v>
      </c>
      <c r="G396" s="32">
        <v>168.05680000000001</v>
      </c>
      <c r="I396" s="141"/>
    </row>
    <row r="397" spans="1:9" x14ac:dyDescent="0.35">
      <c r="A397" s="31" t="s">
        <v>685</v>
      </c>
      <c r="B397" s="31" t="str">
        <f>Tabela_NS_S_OUT[[#This Row],[FADN_REG]]&amp;Tabela_NS_S_OUT[[#This Row],[NAZWA]]</f>
        <v>CWarzywa liściaste i łodygowe w uprawie pod osłonami wysokimi</v>
      </c>
      <c r="C397" s="31" t="s">
        <v>688</v>
      </c>
      <c r="D397" s="31" t="s">
        <v>148</v>
      </c>
      <c r="E397" s="31" t="s">
        <v>149</v>
      </c>
      <c r="F397" s="32">
        <v>403.93029999999999</v>
      </c>
      <c r="G397" s="32">
        <v>254.0625</v>
      </c>
      <c r="I397" s="141"/>
    </row>
    <row r="398" spans="1:9" x14ac:dyDescent="0.35">
      <c r="A398" s="31" t="s">
        <v>685</v>
      </c>
      <c r="B398" s="31" t="str">
        <f>Tabela_NS_S_OUT[[#This Row],[FADN_REG]]&amp;Tabela_NS_S_OUT[[#This Row],[NAZWA]]</f>
        <v>DWarzywa liściaste i łodygowe w uprawie pod osłonami wysokimi</v>
      </c>
      <c r="C398" s="31" t="s">
        <v>688</v>
      </c>
      <c r="D398" s="31" t="s">
        <v>148</v>
      </c>
      <c r="E398" s="31" t="s">
        <v>128</v>
      </c>
      <c r="F398" s="32">
        <v>321.54660000000001</v>
      </c>
      <c r="G398" s="32">
        <v>226.2261</v>
      </c>
      <c r="I398" s="141"/>
    </row>
    <row r="399" spans="1:9" x14ac:dyDescent="0.35">
      <c r="A399" s="31" t="s">
        <v>312</v>
      </c>
      <c r="B399" s="31" t="str">
        <f>Tabela_NS_S_OUT[[#This Row],[FADN_REG]]&amp;Tabela_NS_S_OUT[[#This Row],[NAZWA]]</f>
        <v>AOgórki w uprawie pod osłonami wysokimi</v>
      </c>
      <c r="C399" s="31" t="s">
        <v>315</v>
      </c>
      <c r="D399" s="31" t="s">
        <v>148</v>
      </c>
      <c r="E399" s="31" t="s">
        <v>126</v>
      </c>
      <c r="F399" s="32">
        <v>741.17650000000003</v>
      </c>
      <c r="G399" s="32">
        <v>325.04309999999998</v>
      </c>
      <c r="I399" s="141"/>
    </row>
    <row r="400" spans="1:9" x14ac:dyDescent="0.35">
      <c r="A400" s="31" t="s">
        <v>312</v>
      </c>
      <c r="B400" s="31" t="str">
        <f>Tabela_NS_S_OUT[[#This Row],[FADN_REG]]&amp;Tabela_NS_S_OUT[[#This Row],[NAZWA]]</f>
        <v>BOgórki w uprawie pod osłonami wysokimi</v>
      </c>
      <c r="C400" s="31" t="s">
        <v>315</v>
      </c>
      <c r="D400" s="31" t="s">
        <v>148</v>
      </c>
      <c r="E400" s="31" t="s">
        <v>127</v>
      </c>
      <c r="F400" s="32">
        <v>1952.0983000000001</v>
      </c>
      <c r="G400" s="32">
        <v>234.982</v>
      </c>
      <c r="I400" s="141"/>
    </row>
    <row r="401" spans="1:9" x14ac:dyDescent="0.35">
      <c r="A401" s="31" t="s">
        <v>312</v>
      </c>
      <c r="B401" s="31" t="str">
        <f>Tabela_NS_S_OUT[[#This Row],[FADN_REG]]&amp;Tabela_NS_S_OUT[[#This Row],[NAZWA]]</f>
        <v>COgórki w uprawie pod osłonami wysokimi</v>
      </c>
      <c r="C401" s="31" t="s">
        <v>315</v>
      </c>
      <c r="D401" s="31" t="s">
        <v>148</v>
      </c>
      <c r="E401" s="31" t="s">
        <v>149</v>
      </c>
      <c r="F401" s="32">
        <v>1038.3369</v>
      </c>
      <c r="G401" s="32">
        <v>244.30840000000001</v>
      </c>
      <c r="I401" s="141"/>
    </row>
    <row r="402" spans="1:9" x14ac:dyDescent="0.35">
      <c r="A402" s="31" t="s">
        <v>312</v>
      </c>
      <c r="B402" s="31" t="str">
        <f>Tabela_NS_S_OUT[[#This Row],[FADN_REG]]&amp;Tabela_NS_S_OUT[[#This Row],[NAZWA]]</f>
        <v>DOgórki w uprawie pod osłonami wysokimi</v>
      </c>
      <c r="C402" s="31" t="s">
        <v>315</v>
      </c>
      <c r="D402" s="31" t="s">
        <v>148</v>
      </c>
      <c r="E402" s="31" t="s">
        <v>128</v>
      </c>
      <c r="F402" s="32">
        <v>1756.4199000000001</v>
      </c>
      <c r="G402" s="32">
        <v>289.95330000000001</v>
      </c>
      <c r="I402" s="141"/>
    </row>
    <row r="403" spans="1:9" x14ac:dyDescent="0.35">
      <c r="A403" s="31" t="s">
        <v>687</v>
      </c>
      <c r="B403" s="31" t="str">
        <f>Tabela_NS_S_OUT[[#This Row],[FADN_REG]]&amp;Tabela_NS_S_OUT[[#This Row],[NAZWA]]</f>
        <v>AWarzywa korzeniowe i bulwiaste w uprawie pod osłonami wysokimi</v>
      </c>
      <c r="C403" s="31" t="s">
        <v>690</v>
      </c>
      <c r="D403" s="31" t="s">
        <v>148</v>
      </c>
      <c r="E403" s="31" t="s">
        <v>126</v>
      </c>
      <c r="F403" s="32">
        <v>267.15410000000003</v>
      </c>
      <c r="G403" s="32">
        <v>273.9658</v>
      </c>
      <c r="I403" s="141"/>
    </row>
    <row r="404" spans="1:9" x14ac:dyDescent="0.35">
      <c r="A404" s="31" t="s">
        <v>687</v>
      </c>
      <c r="B404" s="31" t="str">
        <f>Tabela_NS_S_OUT[[#This Row],[FADN_REG]]&amp;Tabela_NS_S_OUT[[#This Row],[NAZWA]]</f>
        <v>BWarzywa korzeniowe i bulwiaste w uprawie pod osłonami wysokimi</v>
      </c>
      <c r="C404" s="31" t="s">
        <v>690</v>
      </c>
      <c r="D404" s="31" t="s">
        <v>148</v>
      </c>
      <c r="E404" s="31" t="s">
        <v>127</v>
      </c>
      <c r="F404" s="32">
        <v>267.15410000000003</v>
      </c>
      <c r="G404" s="32">
        <v>273.9658</v>
      </c>
      <c r="I404" s="141"/>
    </row>
    <row r="405" spans="1:9" x14ac:dyDescent="0.35">
      <c r="A405" s="31" t="s">
        <v>687</v>
      </c>
      <c r="B405" s="31" t="str">
        <f>Tabela_NS_S_OUT[[#This Row],[FADN_REG]]&amp;Tabela_NS_S_OUT[[#This Row],[NAZWA]]</f>
        <v>CWarzywa korzeniowe i bulwiaste w uprawie pod osłonami wysokimi</v>
      </c>
      <c r="C405" s="31" t="s">
        <v>690</v>
      </c>
      <c r="D405" s="31" t="s">
        <v>148</v>
      </c>
      <c r="E405" s="31" t="s">
        <v>149</v>
      </c>
      <c r="F405" s="32">
        <v>225.2389</v>
      </c>
      <c r="G405" s="32">
        <v>270.9948</v>
      </c>
      <c r="I405" s="141"/>
    </row>
    <row r="406" spans="1:9" x14ac:dyDescent="0.35">
      <c r="A406" s="31" t="s">
        <v>687</v>
      </c>
      <c r="B406" s="31" t="str">
        <f>Tabela_NS_S_OUT[[#This Row],[FADN_REG]]&amp;Tabela_NS_S_OUT[[#This Row],[NAZWA]]</f>
        <v>DWarzywa korzeniowe i bulwiaste w uprawie pod osłonami wysokimi</v>
      </c>
      <c r="C406" s="31" t="s">
        <v>690</v>
      </c>
      <c r="D406" s="31" t="s">
        <v>148</v>
      </c>
      <c r="E406" s="31" t="s">
        <v>128</v>
      </c>
      <c r="F406" s="32">
        <v>267.15410000000003</v>
      </c>
      <c r="G406" s="32">
        <v>273.9658</v>
      </c>
      <c r="I406" s="141"/>
    </row>
    <row r="407" spans="1:9" x14ac:dyDescent="0.35">
      <c r="A407" s="31" t="s">
        <v>314</v>
      </c>
      <c r="B407" s="31" t="str">
        <f>Tabela_NS_S_OUT[[#This Row],[FADN_REG]]&amp;Tabela_NS_S_OUT[[#This Row],[NAZWA]]</f>
        <v>AWarzywa strączkowe do zbioru na zielono w uprawie pod osłonami wysokimi</v>
      </c>
      <c r="C407" s="31" t="s">
        <v>325</v>
      </c>
      <c r="D407" s="31" t="s">
        <v>148</v>
      </c>
      <c r="E407" s="31" t="s">
        <v>126</v>
      </c>
      <c r="F407" s="32">
        <v>189.25149999999999</v>
      </c>
      <c r="G407" s="32">
        <v>708.80629999999996</v>
      </c>
      <c r="I407" s="141"/>
    </row>
    <row r="408" spans="1:9" x14ac:dyDescent="0.35">
      <c r="A408" s="31" t="s">
        <v>314</v>
      </c>
      <c r="B408" s="31" t="str">
        <f>Tabela_NS_S_OUT[[#This Row],[FADN_REG]]&amp;Tabela_NS_S_OUT[[#This Row],[NAZWA]]</f>
        <v>BWarzywa strączkowe do zbioru na zielono w uprawie pod osłonami wysokimi</v>
      </c>
      <c r="C408" s="31" t="s">
        <v>325</v>
      </c>
      <c r="D408" s="31" t="s">
        <v>148</v>
      </c>
      <c r="E408" s="31" t="s">
        <v>127</v>
      </c>
      <c r="F408" s="32">
        <v>189.25149999999999</v>
      </c>
      <c r="G408" s="32">
        <v>708.80629999999996</v>
      </c>
      <c r="I408" s="141"/>
    </row>
    <row r="409" spans="1:9" x14ac:dyDescent="0.35">
      <c r="A409" s="31" t="s">
        <v>314</v>
      </c>
      <c r="B409" s="31" t="str">
        <f>Tabela_NS_S_OUT[[#This Row],[FADN_REG]]&amp;Tabela_NS_S_OUT[[#This Row],[NAZWA]]</f>
        <v>CWarzywa strączkowe do zbioru na zielono w uprawie pod osłonami wysokimi</v>
      </c>
      <c r="C409" s="31" t="s">
        <v>325</v>
      </c>
      <c r="D409" s="31" t="s">
        <v>148</v>
      </c>
      <c r="E409" s="31" t="s">
        <v>149</v>
      </c>
      <c r="F409" s="32">
        <v>191.04499999999999</v>
      </c>
      <c r="G409" s="32">
        <v>697.67930000000001</v>
      </c>
      <c r="I409" s="141"/>
    </row>
    <row r="410" spans="1:9" x14ac:dyDescent="0.35">
      <c r="A410" s="31" t="s">
        <v>314</v>
      </c>
      <c r="B410" s="31" t="str">
        <f>Tabela_NS_S_OUT[[#This Row],[FADN_REG]]&amp;Tabela_NS_S_OUT[[#This Row],[NAZWA]]</f>
        <v>DWarzywa strączkowe do zbioru na zielono w uprawie pod osłonami wysokimi</v>
      </c>
      <c r="C410" s="31" t="s">
        <v>325</v>
      </c>
      <c r="D410" s="31" t="s">
        <v>148</v>
      </c>
      <c r="E410" s="31" t="s">
        <v>128</v>
      </c>
      <c r="F410" s="32">
        <v>189.25149999999999</v>
      </c>
      <c r="G410" s="32">
        <v>708.80629999999996</v>
      </c>
      <c r="I410" s="141"/>
    </row>
    <row r="411" spans="1:9" x14ac:dyDescent="0.35">
      <c r="A411" s="31" t="s">
        <v>689</v>
      </c>
      <c r="B411" s="31" t="str">
        <f>Tabela_NS_S_OUT[[#This Row],[FADN_REG]]&amp;Tabela_NS_S_OUT[[#This Row],[NAZWA]]</f>
        <v>AInne warzywa uprawiane dla owoców i kwiatów w uprawie pod osłonami wysokimi</v>
      </c>
      <c r="C411" s="31" t="s">
        <v>317</v>
      </c>
      <c r="D411" s="31" t="s">
        <v>148</v>
      </c>
      <c r="E411" s="31" t="s">
        <v>126</v>
      </c>
      <c r="F411" s="32">
        <v>475.79759999999999</v>
      </c>
      <c r="G411" s="32">
        <v>262.21210000000002</v>
      </c>
      <c r="I411" s="141"/>
    </row>
    <row r="412" spans="1:9" x14ac:dyDescent="0.35">
      <c r="A412" s="31" t="s">
        <v>689</v>
      </c>
      <c r="B412" s="31" t="str">
        <f>Tabela_NS_S_OUT[[#This Row],[FADN_REG]]&amp;Tabela_NS_S_OUT[[#This Row],[NAZWA]]</f>
        <v>BInne warzywa uprawiane dla owoców i kwiatów w uprawie pod osłonami wysokimi</v>
      </c>
      <c r="C412" s="31" t="s">
        <v>317</v>
      </c>
      <c r="D412" s="31" t="s">
        <v>148</v>
      </c>
      <c r="E412" s="31" t="s">
        <v>127</v>
      </c>
      <c r="F412" s="32">
        <v>475.79759999999999</v>
      </c>
      <c r="G412" s="32">
        <v>262.21210000000002</v>
      </c>
      <c r="I412" s="141"/>
    </row>
    <row r="413" spans="1:9" x14ac:dyDescent="0.35">
      <c r="A413" s="31" t="s">
        <v>689</v>
      </c>
      <c r="B413" s="31" t="str">
        <f>Tabela_NS_S_OUT[[#This Row],[FADN_REG]]&amp;Tabela_NS_S_OUT[[#This Row],[NAZWA]]</f>
        <v>CInne warzywa uprawiane dla owoców i kwiatów w uprawie pod osłonami wysokimi</v>
      </c>
      <c r="C413" s="31" t="s">
        <v>317</v>
      </c>
      <c r="D413" s="31" t="s">
        <v>148</v>
      </c>
      <c r="E413" s="31" t="s">
        <v>149</v>
      </c>
      <c r="F413" s="32">
        <v>475.44139999999999</v>
      </c>
      <c r="G413" s="32">
        <v>262.43830000000003</v>
      </c>
      <c r="I413" s="141"/>
    </row>
    <row r="414" spans="1:9" x14ac:dyDescent="0.35">
      <c r="A414" s="31" t="s">
        <v>689</v>
      </c>
      <c r="B414" s="31" t="str">
        <f>Tabela_NS_S_OUT[[#This Row],[FADN_REG]]&amp;Tabela_NS_S_OUT[[#This Row],[NAZWA]]</f>
        <v>DInne warzywa uprawiane dla owoców i kwiatów w uprawie pod osłonami wysokimi</v>
      </c>
      <c r="C414" s="31" t="s">
        <v>317</v>
      </c>
      <c r="D414" s="31" t="s">
        <v>148</v>
      </c>
      <c r="E414" s="31" t="s">
        <v>128</v>
      </c>
      <c r="F414" s="32">
        <v>503.56959999999998</v>
      </c>
      <c r="G414" s="32">
        <v>246.5677</v>
      </c>
      <c r="I414" s="141"/>
    </row>
    <row r="415" spans="1:9" x14ac:dyDescent="0.35">
      <c r="A415" s="31" t="s">
        <v>691</v>
      </c>
      <c r="B415" s="31" t="str">
        <f>Tabela_NS_S_OUT[[#This Row],[FADN_REG]]&amp;Tabela_NS_S_OUT[[#This Row],[NAZWA]]</f>
        <v>AKapusta w uprawie pod osłonami wysokimi</v>
      </c>
      <c r="C415" s="31" t="s">
        <v>319</v>
      </c>
      <c r="D415" s="31" t="s">
        <v>148</v>
      </c>
      <c r="E415" s="31" t="s">
        <v>126</v>
      </c>
      <c r="F415" s="32">
        <v>384.9171</v>
      </c>
      <c r="G415" s="32">
        <v>185.71100000000001</v>
      </c>
      <c r="I415" s="141"/>
    </row>
    <row r="416" spans="1:9" x14ac:dyDescent="0.35">
      <c r="A416" s="31" t="s">
        <v>691</v>
      </c>
      <c r="B416" s="31" t="str">
        <f>Tabela_NS_S_OUT[[#This Row],[FADN_REG]]&amp;Tabela_NS_S_OUT[[#This Row],[NAZWA]]</f>
        <v>BKapusta w uprawie pod osłonami wysokimi</v>
      </c>
      <c r="C416" s="31" t="s">
        <v>319</v>
      </c>
      <c r="D416" s="31" t="s">
        <v>148</v>
      </c>
      <c r="E416" s="31" t="s">
        <v>127</v>
      </c>
      <c r="F416" s="32">
        <v>384.9171</v>
      </c>
      <c r="G416" s="32">
        <v>185.71100000000001</v>
      </c>
      <c r="I416" s="141"/>
    </row>
    <row r="417" spans="1:9" x14ac:dyDescent="0.35">
      <c r="A417" s="31" t="s">
        <v>691</v>
      </c>
      <c r="B417" s="31" t="str">
        <f>Tabela_NS_S_OUT[[#This Row],[FADN_REG]]&amp;Tabela_NS_S_OUT[[#This Row],[NAZWA]]</f>
        <v>CKapusta w uprawie pod osłonami wysokimi</v>
      </c>
      <c r="C417" s="31" t="s">
        <v>319</v>
      </c>
      <c r="D417" s="31" t="s">
        <v>148</v>
      </c>
      <c r="E417" s="31" t="s">
        <v>149</v>
      </c>
      <c r="F417" s="32">
        <v>413.40929999999997</v>
      </c>
      <c r="G417" s="32">
        <v>194.5788</v>
      </c>
      <c r="I417" s="141"/>
    </row>
    <row r="418" spans="1:9" x14ac:dyDescent="0.35">
      <c r="A418" s="31" t="s">
        <v>691</v>
      </c>
      <c r="B418" s="31" t="str">
        <f>Tabela_NS_S_OUT[[#This Row],[FADN_REG]]&amp;Tabela_NS_S_OUT[[#This Row],[NAZWA]]</f>
        <v>DKapusta w uprawie pod osłonami wysokimi</v>
      </c>
      <c r="C418" s="31" t="s">
        <v>319</v>
      </c>
      <c r="D418" s="31" t="s">
        <v>148</v>
      </c>
      <c r="E418" s="31" t="s">
        <v>128</v>
      </c>
      <c r="F418" s="32">
        <v>384.9171</v>
      </c>
      <c r="G418" s="32">
        <v>185.71100000000001</v>
      </c>
      <c r="I418" s="141"/>
    </row>
    <row r="419" spans="1:9" x14ac:dyDescent="0.35">
      <c r="A419" s="31" t="s">
        <v>316</v>
      </c>
      <c r="B419" s="31" t="str">
        <f>Tabela_NS_S_OUT[[#This Row],[FADN_REG]]&amp;Tabela_NS_S_OUT[[#This Row],[NAZWA]]</f>
        <v>AInne warzywa liściaste i łodygowe (bez kapusty) w uprawie pod osłonami wysokimi</v>
      </c>
      <c r="C419" s="31" t="s">
        <v>321</v>
      </c>
      <c r="D419" s="31" t="s">
        <v>148</v>
      </c>
      <c r="E419" s="31" t="s">
        <v>126</v>
      </c>
      <c r="F419" s="32">
        <v>411.96050000000002</v>
      </c>
      <c r="G419" s="32">
        <v>481.71350000000001</v>
      </c>
      <c r="I419" s="141"/>
    </row>
    <row r="420" spans="1:9" x14ac:dyDescent="0.35">
      <c r="A420" s="31" t="s">
        <v>316</v>
      </c>
      <c r="B420" s="31" t="str">
        <f>Tabela_NS_S_OUT[[#This Row],[FADN_REG]]&amp;Tabela_NS_S_OUT[[#This Row],[NAZWA]]</f>
        <v>BInne warzywa liściaste i łodygowe (bez kapusty) w uprawie pod osłonami wysokimi</v>
      </c>
      <c r="C420" s="31" t="s">
        <v>321</v>
      </c>
      <c r="D420" s="31" t="s">
        <v>148</v>
      </c>
      <c r="E420" s="31" t="s">
        <v>127</v>
      </c>
      <c r="F420" s="32">
        <v>94.7333</v>
      </c>
      <c r="G420" s="32">
        <v>1598.9567</v>
      </c>
      <c r="I420" s="141"/>
    </row>
    <row r="421" spans="1:9" x14ac:dyDescent="0.35">
      <c r="A421" s="31" t="s">
        <v>316</v>
      </c>
      <c r="B421" s="31" t="str">
        <f>Tabela_NS_S_OUT[[#This Row],[FADN_REG]]&amp;Tabela_NS_S_OUT[[#This Row],[NAZWA]]</f>
        <v>CInne warzywa liściaste i łodygowe (bez kapusty) w uprawie pod osłonami wysokimi</v>
      </c>
      <c r="C421" s="31" t="s">
        <v>321</v>
      </c>
      <c r="D421" s="31" t="s">
        <v>148</v>
      </c>
      <c r="E421" s="31" t="s">
        <v>149</v>
      </c>
      <c r="F421" s="32">
        <v>452.96510000000001</v>
      </c>
      <c r="G421" s="32">
        <v>470.22109999999998</v>
      </c>
      <c r="I421" s="141"/>
    </row>
    <row r="422" spans="1:9" x14ac:dyDescent="0.35">
      <c r="A422" s="31" t="s">
        <v>316</v>
      </c>
      <c r="B422" s="31" t="str">
        <f>Tabela_NS_S_OUT[[#This Row],[FADN_REG]]&amp;Tabela_NS_S_OUT[[#This Row],[NAZWA]]</f>
        <v>DInne warzywa liściaste i łodygowe (bez kapusty) w uprawie pod osłonami wysokimi</v>
      </c>
      <c r="C422" s="31" t="s">
        <v>321</v>
      </c>
      <c r="D422" s="31" t="s">
        <v>148</v>
      </c>
      <c r="E422" s="31" t="s">
        <v>128</v>
      </c>
      <c r="F422" s="32">
        <v>411.96050000000002</v>
      </c>
      <c r="G422" s="32">
        <v>481.71350000000001</v>
      </c>
      <c r="I422" s="141"/>
    </row>
    <row r="423" spans="1:9" x14ac:dyDescent="0.35">
      <c r="A423" s="31" t="s">
        <v>318</v>
      </c>
      <c r="B423" s="31" t="str">
        <f>Tabela_NS_S_OUT[[#This Row],[FADN_REG]]&amp;Tabela_NS_S_OUT[[#This Row],[NAZWA]]</f>
        <v>AInne warzywa korzeniowe i bulwiaste (bez cebuli) w uprawie pod osłonami wysokimi</v>
      </c>
      <c r="C423" s="31" t="s">
        <v>323</v>
      </c>
      <c r="D423" s="31" t="s">
        <v>148</v>
      </c>
      <c r="E423" s="31" t="s">
        <v>126</v>
      </c>
      <c r="F423" s="32">
        <v>304.23910000000001</v>
      </c>
      <c r="G423" s="32">
        <v>278.1576</v>
      </c>
      <c r="I423" s="141"/>
    </row>
    <row r="424" spans="1:9" x14ac:dyDescent="0.35">
      <c r="A424" s="31" t="s">
        <v>318</v>
      </c>
      <c r="B424" s="31" t="str">
        <f>Tabela_NS_S_OUT[[#This Row],[FADN_REG]]&amp;Tabela_NS_S_OUT[[#This Row],[NAZWA]]</f>
        <v>BInne warzywa korzeniowe i bulwiaste (bez cebuli) w uprawie pod osłonami wysokimi</v>
      </c>
      <c r="C424" s="31" t="s">
        <v>323</v>
      </c>
      <c r="D424" s="31" t="s">
        <v>148</v>
      </c>
      <c r="E424" s="31" t="s">
        <v>127</v>
      </c>
      <c r="F424" s="32">
        <v>304.23910000000001</v>
      </c>
      <c r="G424" s="32">
        <v>278.1576</v>
      </c>
      <c r="I424" s="141"/>
    </row>
    <row r="425" spans="1:9" x14ac:dyDescent="0.35">
      <c r="A425" s="31" t="s">
        <v>318</v>
      </c>
      <c r="B425" s="31" t="str">
        <f>Tabela_NS_S_OUT[[#This Row],[FADN_REG]]&amp;Tabela_NS_S_OUT[[#This Row],[NAZWA]]</f>
        <v>CInne warzywa korzeniowe i bulwiaste (bez cebuli) w uprawie pod osłonami wysokimi</v>
      </c>
      <c r="C425" s="31" t="s">
        <v>323</v>
      </c>
      <c r="D425" s="31" t="s">
        <v>148</v>
      </c>
      <c r="E425" s="31" t="s">
        <v>149</v>
      </c>
      <c r="F425" s="32">
        <v>221.77780000000001</v>
      </c>
      <c r="G425" s="32">
        <v>276.2894</v>
      </c>
      <c r="I425" s="141"/>
    </row>
    <row r="426" spans="1:9" x14ac:dyDescent="0.35">
      <c r="A426" s="31" t="s">
        <v>318</v>
      </c>
      <c r="B426" s="31" t="str">
        <f>Tabela_NS_S_OUT[[#This Row],[FADN_REG]]&amp;Tabela_NS_S_OUT[[#This Row],[NAZWA]]</f>
        <v>DInne warzywa korzeniowe i bulwiaste (bez cebuli) w uprawie pod osłonami wysokimi</v>
      </c>
      <c r="C426" s="31" t="s">
        <v>323</v>
      </c>
      <c r="D426" s="31" t="s">
        <v>148</v>
      </c>
      <c r="E426" s="31" t="s">
        <v>128</v>
      </c>
      <c r="F426" s="32">
        <v>304.23910000000001</v>
      </c>
      <c r="G426" s="32">
        <v>278.1576</v>
      </c>
      <c r="I426" s="141"/>
    </row>
    <row r="427" spans="1:9" x14ac:dyDescent="0.35">
      <c r="A427" s="31" t="s">
        <v>320</v>
      </c>
      <c r="B427" s="31" t="str">
        <f>Tabela_NS_S_OUT[[#This Row],[FADN_REG]]&amp;Tabela_NS_S_OUT[[#This Row],[NAZWA]]</f>
        <v>AWarzywa strączkowe do zbioru na zielono w uprawie pod osłonami wysokimi</v>
      </c>
      <c r="C427" s="31" t="s">
        <v>325</v>
      </c>
      <c r="D427" s="31" t="s">
        <v>148</v>
      </c>
      <c r="E427" s="31" t="s">
        <v>126</v>
      </c>
      <c r="F427" s="32">
        <v>189.25149999999999</v>
      </c>
      <c r="G427" s="32">
        <v>708.80629999999996</v>
      </c>
      <c r="I427" s="141"/>
    </row>
    <row r="428" spans="1:9" x14ac:dyDescent="0.35">
      <c r="A428" s="31" t="s">
        <v>320</v>
      </c>
      <c r="B428" s="31" t="str">
        <f>Tabela_NS_S_OUT[[#This Row],[FADN_REG]]&amp;Tabela_NS_S_OUT[[#This Row],[NAZWA]]</f>
        <v>BWarzywa strączkowe do zbioru na zielono w uprawie pod osłonami wysokimi</v>
      </c>
      <c r="C428" s="31" t="s">
        <v>325</v>
      </c>
      <c r="D428" s="31" t="s">
        <v>148</v>
      </c>
      <c r="E428" s="31" t="s">
        <v>127</v>
      </c>
      <c r="F428" s="32">
        <v>189.25149999999999</v>
      </c>
      <c r="G428" s="32">
        <v>708.80629999999996</v>
      </c>
      <c r="I428" s="141"/>
    </row>
    <row r="429" spans="1:9" x14ac:dyDescent="0.35">
      <c r="A429" s="31" t="s">
        <v>320</v>
      </c>
      <c r="B429" s="31" t="str">
        <f>Tabela_NS_S_OUT[[#This Row],[FADN_REG]]&amp;Tabela_NS_S_OUT[[#This Row],[NAZWA]]</f>
        <v>CWarzywa strączkowe do zbioru na zielono w uprawie pod osłonami wysokimi</v>
      </c>
      <c r="C429" s="31" t="s">
        <v>325</v>
      </c>
      <c r="D429" s="31" t="s">
        <v>148</v>
      </c>
      <c r="E429" s="31" t="s">
        <v>149</v>
      </c>
      <c r="F429" s="32">
        <v>191.04499999999999</v>
      </c>
      <c r="G429" s="32">
        <v>697.67930000000001</v>
      </c>
      <c r="I429" s="141"/>
    </row>
    <row r="430" spans="1:9" x14ac:dyDescent="0.35">
      <c r="A430" s="31" t="s">
        <v>320</v>
      </c>
      <c r="B430" s="31" t="str">
        <f>Tabela_NS_S_OUT[[#This Row],[FADN_REG]]&amp;Tabela_NS_S_OUT[[#This Row],[NAZWA]]</f>
        <v>DWarzywa strączkowe do zbioru na zielono w uprawie pod osłonami wysokimi</v>
      </c>
      <c r="C430" s="31" t="s">
        <v>325</v>
      </c>
      <c r="D430" s="31" t="s">
        <v>148</v>
      </c>
      <c r="E430" s="31" t="s">
        <v>128</v>
      </c>
      <c r="F430" s="32">
        <v>189.25149999999999</v>
      </c>
      <c r="G430" s="32">
        <v>708.80629999999996</v>
      </c>
      <c r="I430" s="141"/>
    </row>
    <row r="431" spans="1:9" x14ac:dyDescent="0.35">
      <c r="A431" s="31" t="s">
        <v>322</v>
      </c>
      <c r="B431" s="31" t="str">
        <f>Tabela_NS_S_OUT[[#This Row],[FADN_REG]]&amp;Tabela_NS_S_OUT[[#This Row],[NAZWA]]</f>
        <v>AWarzywa w ogrodach towarowych (w płodozmianie z warzywami)</v>
      </c>
      <c r="C431" s="31" t="s">
        <v>704</v>
      </c>
      <c r="D431" s="31" t="s">
        <v>148</v>
      </c>
      <c r="E431" s="31" t="s">
        <v>126</v>
      </c>
      <c r="F431" s="32">
        <v>168.2278</v>
      </c>
      <c r="G431" s="32">
        <v>212.5051</v>
      </c>
      <c r="I431" s="141"/>
    </row>
    <row r="432" spans="1:9" x14ac:dyDescent="0.35">
      <c r="A432" s="31" t="s">
        <v>322</v>
      </c>
      <c r="B432" s="31" t="str">
        <f>Tabela_NS_S_OUT[[#This Row],[FADN_REG]]&amp;Tabela_NS_S_OUT[[#This Row],[NAZWA]]</f>
        <v>BWarzywa w ogrodach towarowych (w płodozmianie z warzywami)</v>
      </c>
      <c r="C432" s="31" t="s">
        <v>704</v>
      </c>
      <c r="D432" s="31" t="s">
        <v>148</v>
      </c>
      <c r="E432" s="31" t="s">
        <v>127</v>
      </c>
      <c r="F432" s="32">
        <v>150.09200000000001</v>
      </c>
      <c r="G432" s="32">
        <v>87.697500000000005</v>
      </c>
      <c r="I432" s="141"/>
    </row>
    <row r="433" spans="1:9" x14ac:dyDescent="0.35">
      <c r="A433" s="31" t="s">
        <v>322</v>
      </c>
      <c r="B433" s="31" t="str">
        <f>Tabela_NS_S_OUT[[#This Row],[FADN_REG]]&amp;Tabela_NS_S_OUT[[#This Row],[NAZWA]]</f>
        <v>CWarzywa w ogrodach towarowych (w płodozmianie z warzywami)</v>
      </c>
      <c r="C433" s="31" t="s">
        <v>704</v>
      </c>
      <c r="D433" s="31" t="s">
        <v>148</v>
      </c>
      <c r="E433" s="31" t="s">
        <v>149</v>
      </c>
      <c r="F433" s="32">
        <v>142.43029999999999</v>
      </c>
      <c r="G433" s="32">
        <v>374.89949999999999</v>
      </c>
      <c r="I433" s="141"/>
    </row>
    <row r="434" spans="1:9" x14ac:dyDescent="0.35">
      <c r="A434" s="31" t="s">
        <v>322</v>
      </c>
      <c r="B434" s="31" t="str">
        <f>Tabela_NS_S_OUT[[#This Row],[FADN_REG]]&amp;Tabela_NS_S_OUT[[#This Row],[NAZWA]]</f>
        <v>DWarzywa w ogrodach towarowych (w płodozmianie z warzywami)</v>
      </c>
      <c r="C434" s="31" t="s">
        <v>704</v>
      </c>
      <c r="D434" s="31" t="s">
        <v>148</v>
      </c>
      <c r="E434" s="31" t="s">
        <v>128</v>
      </c>
      <c r="F434" s="32">
        <v>203.55160000000001</v>
      </c>
      <c r="G434" s="32">
        <v>131.0147</v>
      </c>
      <c r="I434" s="141"/>
    </row>
    <row r="435" spans="1:9" x14ac:dyDescent="0.35">
      <c r="A435" s="31" t="s">
        <v>324</v>
      </c>
      <c r="B435" s="31" t="str">
        <f>Tabela_NS_S_OUT[[#This Row],[FADN_REG]]&amp;Tabela_NS_S_OUT[[#This Row],[NAZWA]]</f>
        <v>AKwiaty i inne rośliny ozdobne</v>
      </c>
      <c r="C435" s="31" t="s">
        <v>327</v>
      </c>
      <c r="D435" s="31" t="s">
        <v>148</v>
      </c>
      <c r="E435" s="31" t="s">
        <v>126</v>
      </c>
      <c r="F435" s="32">
        <v>29196.3158</v>
      </c>
      <c r="G435" s="32">
        <v>5.5918999999999999</v>
      </c>
      <c r="I435" s="141"/>
    </row>
    <row r="436" spans="1:9" x14ac:dyDescent="0.35">
      <c r="A436" s="31" t="s">
        <v>324</v>
      </c>
      <c r="B436" s="31" t="str">
        <f>Tabela_NS_S_OUT[[#This Row],[FADN_REG]]&amp;Tabela_NS_S_OUT[[#This Row],[NAZWA]]</f>
        <v>BKwiaty i inne rośliny ozdobne</v>
      </c>
      <c r="C436" s="31" t="s">
        <v>327</v>
      </c>
      <c r="D436" s="31" t="s">
        <v>148</v>
      </c>
      <c r="E436" s="31" t="s">
        <v>127</v>
      </c>
      <c r="F436" s="32">
        <v>247383.47990000001</v>
      </c>
      <c r="G436" s="32">
        <v>2.0118</v>
      </c>
      <c r="I436" s="141"/>
    </row>
    <row r="437" spans="1:9" x14ac:dyDescent="0.35">
      <c r="A437" s="31" t="s">
        <v>324</v>
      </c>
      <c r="B437" s="31" t="str">
        <f>Tabela_NS_S_OUT[[#This Row],[FADN_REG]]&amp;Tabela_NS_S_OUT[[#This Row],[NAZWA]]</f>
        <v>CKwiaty i inne rośliny ozdobne</v>
      </c>
      <c r="C437" s="31" t="s">
        <v>327</v>
      </c>
      <c r="D437" s="31" t="s">
        <v>148</v>
      </c>
      <c r="E437" s="31" t="s">
        <v>149</v>
      </c>
      <c r="F437" s="32">
        <v>78509.216499999995</v>
      </c>
      <c r="G437" s="32">
        <v>1.8754</v>
      </c>
      <c r="I437" s="141"/>
    </row>
    <row r="438" spans="1:9" x14ac:dyDescent="0.35">
      <c r="A438" s="31" t="s">
        <v>324</v>
      </c>
      <c r="B438" s="31" t="str">
        <f>Tabela_NS_S_OUT[[#This Row],[FADN_REG]]&amp;Tabela_NS_S_OUT[[#This Row],[NAZWA]]</f>
        <v>DKwiaty i inne rośliny ozdobne</v>
      </c>
      <c r="C438" s="31" t="s">
        <v>327</v>
      </c>
      <c r="D438" s="31" t="s">
        <v>148</v>
      </c>
      <c r="E438" s="31" t="s">
        <v>128</v>
      </c>
      <c r="F438" s="32">
        <v>219565.04810000001</v>
      </c>
      <c r="G438" s="32">
        <v>2.9662999999999999</v>
      </c>
      <c r="I438" s="141"/>
    </row>
    <row r="439" spans="1:9" x14ac:dyDescent="0.35">
      <c r="A439" s="31" t="s">
        <v>326</v>
      </c>
      <c r="B439" s="31" t="str">
        <f>Tabela_NS_S_OUT[[#This Row],[FADN_REG]]&amp;Tabela_NS_S_OUT[[#This Row],[NAZWA]]</f>
        <v>AKwiaty i inne rośliny ozdobne w uprawie polowej</v>
      </c>
      <c r="C439" s="31" t="s">
        <v>330</v>
      </c>
      <c r="D439" s="31" t="s">
        <v>328</v>
      </c>
      <c r="E439" s="31" t="s">
        <v>126</v>
      </c>
      <c r="F439" s="32">
        <v>36361.751100000001</v>
      </c>
      <c r="G439" s="32">
        <v>1.9928999999999999</v>
      </c>
      <c r="I439" s="141"/>
    </row>
    <row r="440" spans="1:9" x14ac:dyDescent="0.35">
      <c r="A440" s="31" t="s">
        <v>326</v>
      </c>
      <c r="B440" s="31" t="str">
        <f>Tabela_NS_S_OUT[[#This Row],[FADN_REG]]&amp;Tabela_NS_S_OUT[[#This Row],[NAZWA]]</f>
        <v>BKwiaty i inne rośliny ozdobne w uprawie polowej</v>
      </c>
      <c r="C440" s="31" t="s">
        <v>330</v>
      </c>
      <c r="D440" s="31" t="s">
        <v>328</v>
      </c>
      <c r="E440" s="31" t="s">
        <v>127</v>
      </c>
      <c r="F440" s="32">
        <v>36361.751100000001</v>
      </c>
      <c r="G440" s="32">
        <v>1.9928999999999999</v>
      </c>
      <c r="I440" s="141"/>
    </row>
    <row r="441" spans="1:9" x14ac:dyDescent="0.35">
      <c r="A441" s="31" t="s">
        <v>326</v>
      </c>
      <c r="B441" s="31" t="str">
        <f>Tabela_NS_S_OUT[[#This Row],[FADN_REG]]&amp;Tabela_NS_S_OUT[[#This Row],[NAZWA]]</f>
        <v>CKwiaty i inne rośliny ozdobne w uprawie polowej</v>
      </c>
      <c r="C441" s="31" t="s">
        <v>330</v>
      </c>
      <c r="D441" s="31" t="s">
        <v>328</v>
      </c>
      <c r="E441" s="31" t="s">
        <v>149</v>
      </c>
      <c r="F441" s="32">
        <v>39314.799800000001</v>
      </c>
      <c r="G441" s="32">
        <v>1.42</v>
      </c>
      <c r="I441" s="141"/>
    </row>
    <row r="442" spans="1:9" x14ac:dyDescent="0.35">
      <c r="A442" s="31" t="s">
        <v>326</v>
      </c>
      <c r="B442" s="31" t="str">
        <f>Tabela_NS_S_OUT[[#This Row],[FADN_REG]]&amp;Tabela_NS_S_OUT[[#This Row],[NAZWA]]</f>
        <v>DKwiaty i inne rośliny ozdobne w uprawie polowej</v>
      </c>
      <c r="C442" s="31" t="s">
        <v>330</v>
      </c>
      <c r="D442" s="31" t="s">
        <v>328</v>
      </c>
      <c r="E442" s="31" t="s">
        <v>128</v>
      </c>
      <c r="F442" s="32">
        <v>31643.964499999998</v>
      </c>
      <c r="G442" s="32">
        <v>3.0419999999999998</v>
      </c>
      <c r="I442" s="141"/>
    </row>
    <row r="443" spans="1:9" x14ac:dyDescent="0.35">
      <c r="A443" s="31" t="s">
        <v>329</v>
      </c>
      <c r="B443" s="31" t="str">
        <f>Tabela_NS_S_OUT[[#This Row],[FADN_REG]]&amp;Tabela_NS_S_OUT[[#This Row],[NAZWA]]</f>
        <v>AKwiaty cięte w uprawie polowej</v>
      </c>
      <c r="C443" s="31" t="s">
        <v>332</v>
      </c>
      <c r="D443" s="31" t="s">
        <v>328</v>
      </c>
      <c r="E443" s="31" t="s">
        <v>126</v>
      </c>
      <c r="F443" s="32">
        <v>6361.0294000000004</v>
      </c>
      <c r="G443" s="32">
        <v>1.1346000000000001</v>
      </c>
      <c r="H443" s="31"/>
      <c r="I443" s="141"/>
    </row>
    <row r="444" spans="1:9" x14ac:dyDescent="0.35">
      <c r="A444" s="31" t="s">
        <v>329</v>
      </c>
      <c r="B444" s="31" t="str">
        <f>Tabela_NS_S_OUT[[#This Row],[FADN_REG]]&amp;Tabela_NS_S_OUT[[#This Row],[NAZWA]]</f>
        <v>BKwiaty cięte w uprawie polowej</v>
      </c>
      <c r="C444" s="31" t="s">
        <v>332</v>
      </c>
      <c r="D444" s="31" t="s">
        <v>328</v>
      </c>
      <c r="E444" s="31" t="s">
        <v>127</v>
      </c>
      <c r="F444" s="32">
        <v>39038.321900000003</v>
      </c>
      <c r="G444" s="32">
        <v>1.1346000000000001</v>
      </c>
      <c r="H444" s="31"/>
      <c r="I444" s="141"/>
    </row>
    <row r="445" spans="1:9" x14ac:dyDescent="0.35">
      <c r="A445" s="31" t="s">
        <v>329</v>
      </c>
      <c r="B445" s="31" t="str">
        <f>Tabela_NS_S_OUT[[#This Row],[FADN_REG]]&amp;Tabela_NS_S_OUT[[#This Row],[NAZWA]]</f>
        <v>CKwiaty cięte w uprawie polowej</v>
      </c>
      <c r="C445" s="31" t="s">
        <v>332</v>
      </c>
      <c r="D445" s="31" t="s">
        <v>328</v>
      </c>
      <c r="E445" s="31" t="s">
        <v>149</v>
      </c>
      <c r="F445" s="32">
        <v>46142.303899999999</v>
      </c>
      <c r="G445" s="32">
        <v>1.1382000000000001</v>
      </c>
      <c r="H445" s="31"/>
      <c r="I445" s="141"/>
    </row>
    <row r="446" spans="1:9" x14ac:dyDescent="0.35">
      <c r="A446" s="31" t="s">
        <v>329</v>
      </c>
      <c r="B446" s="31" t="str">
        <f>Tabela_NS_S_OUT[[#This Row],[FADN_REG]]&amp;Tabela_NS_S_OUT[[#This Row],[NAZWA]]</f>
        <v>DKwiaty cięte w uprawie polowej</v>
      </c>
      <c r="C446" s="31" t="s">
        <v>332</v>
      </c>
      <c r="D446" s="31" t="s">
        <v>328</v>
      </c>
      <c r="E446" s="31" t="s">
        <v>128</v>
      </c>
      <c r="F446" s="32">
        <v>24678.631700000002</v>
      </c>
      <c r="G446" s="32">
        <v>1.4488000000000001</v>
      </c>
      <c r="H446" s="31"/>
      <c r="I446" s="141"/>
    </row>
    <row r="447" spans="1:9" x14ac:dyDescent="0.35">
      <c r="A447" s="31" t="s">
        <v>331</v>
      </c>
      <c r="B447" s="31" t="str">
        <f>Tabela_NS_S_OUT[[#This Row],[FADN_REG]]&amp;Tabela_NS_S_OUT[[#This Row],[NAZWA]]</f>
        <v>AKwiaty i inne rośliny ozdobne - całe rośliny w uprawie polowej</v>
      </c>
      <c r="C447" s="31" t="s">
        <v>334</v>
      </c>
      <c r="D447" s="31" t="s">
        <v>328</v>
      </c>
      <c r="E447" s="31" t="s">
        <v>126</v>
      </c>
      <c r="F447" s="32">
        <v>40555.870199999998</v>
      </c>
      <c r="G447" s="32">
        <v>3.7496999999999998</v>
      </c>
      <c r="I447" s="141"/>
    </row>
    <row r="448" spans="1:9" x14ac:dyDescent="0.35">
      <c r="A448" s="31" t="s">
        <v>331</v>
      </c>
      <c r="B448" s="31" t="str">
        <f>Tabela_NS_S_OUT[[#This Row],[FADN_REG]]&amp;Tabela_NS_S_OUT[[#This Row],[NAZWA]]</f>
        <v>BKwiaty i inne rośliny ozdobne - całe rośliny w uprawie polowej</v>
      </c>
      <c r="C448" s="31" t="s">
        <v>334</v>
      </c>
      <c r="D448" s="31" t="s">
        <v>328</v>
      </c>
      <c r="E448" s="31" t="s">
        <v>127</v>
      </c>
      <c r="F448" s="32">
        <v>40555.870199999998</v>
      </c>
      <c r="G448" s="32">
        <v>3.7496999999999998</v>
      </c>
      <c r="I448" s="141"/>
    </row>
    <row r="449" spans="1:9" x14ac:dyDescent="0.35">
      <c r="A449" s="31" t="s">
        <v>331</v>
      </c>
      <c r="B449" s="31" t="str">
        <f>Tabela_NS_S_OUT[[#This Row],[FADN_REG]]&amp;Tabela_NS_S_OUT[[#This Row],[NAZWA]]</f>
        <v>CKwiaty i inne rośliny ozdobne - całe rośliny w uprawie polowej</v>
      </c>
      <c r="C449" s="31" t="s">
        <v>334</v>
      </c>
      <c r="D449" s="31" t="s">
        <v>328</v>
      </c>
      <c r="E449" s="31" t="s">
        <v>149</v>
      </c>
      <c r="F449" s="32">
        <v>8478.8148000000001</v>
      </c>
      <c r="G449" s="32">
        <v>3.4716</v>
      </c>
      <c r="I449" s="141"/>
    </row>
    <row r="450" spans="1:9" x14ac:dyDescent="0.35">
      <c r="A450" s="31" t="s">
        <v>331</v>
      </c>
      <c r="B450" s="31" t="str">
        <f>Tabela_NS_S_OUT[[#This Row],[FADN_REG]]&amp;Tabela_NS_S_OUT[[#This Row],[NAZWA]]</f>
        <v>DKwiaty i inne rośliny ozdobne - całe rośliny w uprawie polowej</v>
      </c>
      <c r="C450" s="31" t="s">
        <v>334</v>
      </c>
      <c r="D450" s="31" t="s">
        <v>328</v>
      </c>
      <c r="E450" s="31" t="s">
        <v>128</v>
      </c>
      <c r="F450" s="32">
        <v>58267.588400000001</v>
      </c>
      <c r="G450" s="32">
        <v>3.8696000000000002</v>
      </c>
      <c r="I450" s="141"/>
    </row>
    <row r="451" spans="1:9" x14ac:dyDescent="0.35">
      <c r="A451" s="31" t="s">
        <v>333</v>
      </c>
      <c r="B451" s="31" t="str">
        <f>Tabela_NS_S_OUT[[#This Row],[FADN_REG]]&amp;Tabela_NS_S_OUT[[#This Row],[NAZWA]]</f>
        <v>AKwiaty i inne rośliny ozdobne pod osłonami wysokimi</v>
      </c>
      <c r="C451" s="31" t="s">
        <v>336</v>
      </c>
      <c r="D451" s="31" t="s">
        <v>328</v>
      </c>
      <c r="E451" s="31" t="s">
        <v>126</v>
      </c>
      <c r="F451" s="32">
        <v>39260.833299999998</v>
      </c>
      <c r="G451" s="32">
        <v>6.3436000000000003</v>
      </c>
      <c r="I451" s="141"/>
    </row>
    <row r="452" spans="1:9" x14ac:dyDescent="0.35">
      <c r="A452" s="31" t="s">
        <v>333</v>
      </c>
      <c r="B452" s="31" t="str">
        <f>Tabela_NS_S_OUT[[#This Row],[FADN_REG]]&amp;Tabela_NS_S_OUT[[#This Row],[NAZWA]]</f>
        <v>BKwiaty i inne rośliny ozdobne pod osłonami wysokimi</v>
      </c>
      <c r="C452" s="31" t="s">
        <v>336</v>
      </c>
      <c r="D452" s="31" t="s">
        <v>328</v>
      </c>
      <c r="E452" s="31" t="s">
        <v>127</v>
      </c>
      <c r="F452" s="32">
        <v>333196.82390000002</v>
      </c>
      <c r="G452" s="32">
        <v>2.1160999999999999</v>
      </c>
      <c r="I452" s="141"/>
    </row>
    <row r="453" spans="1:9" x14ac:dyDescent="0.35">
      <c r="A453" s="31" t="s">
        <v>333</v>
      </c>
      <c r="B453" s="31" t="str">
        <f>Tabela_NS_S_OUT[[#This Row],[FADN_REG]]&amp;Tabela_NS_S_OUT[[#This Row],[NAZWA]]</f>
        <v>CKwiaty i inne rośliny ozdobne pod osłonami wysokimi</v>
      </c>
      <c r="C453" s="31" t="s">
        <v>336</v>
      </c>
      <c r="D453" s="31" t="s">
        <v>328</v>
      </c>
      <c r="E453" s="31" t="s">
        <v>149</v>
      </c>
      <c r="F453" s="32">
        <v>443968.70030000003</v>
      </c>
      <c r="G453" s="32">
        <v>2.2623000000000002</v>
      </c>
      <c r="I453" s="141"/>
    </row>
    <row r="454" spans="1:9" x14ac:dyDescent="0.35">
      <c r="A454" s="31" t="s">
        <v>333</v>
      </c>
      <c r="B454" s="31" t="str">
        <f>Tabela_NS_S_OUT[[#This Row],[FADN_REG]]&amp;Tabela_NS_S_OUT[[#This Row],[NAZWA]]</f>
        <v>DKwiaty i inne rośliny ozdobne pod osłonami wysokimi</v>
      </c>
      <c r="C454" s="31" t="s">
        <v>336</v>
      </c>
      <c r="D454" s="31" t="s">
        <v>328</v>
      </c>
      <c r="E454" s="31" t="s">
        <v>128</v>
      </c>
      <c r="F454" s="32">
        <v>369390.52870000002</v>
      </c>
      <c r="G454" s="32">
        <v>3.1145</v>
      </c>
      <c r="I454" s="141"/>
    </row>
    <row r="455" spans="1:9" x14ac:dyDescent="0.35">
      <c r="A455" s="31" t="s">
        <v>335</v>
      </c>
      <c r="B455" s="31" t="str">
        <f>Tabela_NS_S_OUT[[#This Row],[FADN_REG]]&amp;Tabela_NS_S_OUT[[#This Row],[NAZWA]]</f>
        <v>AKwiaty cięte w uprawie pod osłonami wysokimi</v>
      </c>
      <c r="C455" s="31" t="s">
        <v>338</v>
      </c>
      <c r="D455" s="31" t="s">
        <v>328</v>
      </c>
      <c r="E455" s="31" t="s">
        <v>126</v>
      </c>
      <c r="F455" s="32">
        <v>382111.57679999998</v>
      </c>
      <c r="G455" s="32">
        <v>1.6183000000000001</v>
      </c>
      <c r="I455" s="141"/>
    </row>
    <row r="456" spans="1:9" x14ac:dyDescent="0.35">
      <c r="A456" s="31" t="s">
        <v>335</v>
      </c>
      <c r="B456" s="31" t="str">
        <f>Tabela_NS_S_OUT[[#This Row],[FADN_REG]]&amp;Tabela_NS_S_OUT[[#This Row],[NAZWA]]</f>
        <v>BKwiaty cięte w uprawie pod osłonami wysokimi</v>
      </c>
      <c r="C456" s="31" t="s">
        <v>338</v>
      </c>
      <c r="D456" s="31" t="s">
        <v>328</v>
      </c>
      <c r="E456" s="31" t="s">
        <v>127</v>
      </c>
      <c r="F456" s="32">
        <v>313250.8137</v>
      </c>
      <c r="G456" s="32">
        <v>1.6133999999999999</v>
      </c>
      <c r="I456" s="141"/>
    </row>
    <row r="457" spans="1:9" x14ac:dyDescent="0.35">
      <c r="A457" s="31" t="s">
        <v>335</v>
      </c>
      <c r="B457" s="31" t="str">
        <f>Tabela_NS_S_OUT[[#This Row],[FADN_REG]]&amp;Tabela_NS_S_OUT[[#This Row],[NAZWA]]</f>
        <v>CKwiaty cięte w uprawie pod osłonami wysokimi</v>
      </c>
      <c r="C457" s="31" t="s">
        <v>338</v>
      </c>
      <c r="D457" s="31" t="s">
        <v>328</v>
      </c>
      <c r="E457" s="31" t="s">
        <v>149</v>
      </c>
      <c r="F457" s="32">
        <v>546290.28339999996</v>
      </c>
      <c r="G457" s="32">
        <v>2.0642</v>
      </c>
      <c r="I457" s="141"/>
    </row>
    <row r="458" spans="1:9" x14ac:dyDescent="0.35">
      <c r="A458" s="31" t="s">
        <v>335</v>
      </c>
      <c r="B458" s="31" t="str">
        <f>Tabela_NS_S_OUT[[#This Row],[FADN_REG]]&amp;Tabela_NS_S_OUT[[#This Row],[NAZWA]]</f>
        <v>DKwiaty cięte w uprawie pod osłonami wysokimi</v>
      </c>
      <c r="C458" s="31" t="s">
        <v>338</v>
      </c>
      <c r="D458" s="31" t="s">
        <v>328</v>
      </c>
      <c r="E458" s="31" t="s">
        <v>128</v>
      </c>
      <c r="F458" s="32">
        <v>379648.78739999997</v>
      </c>
      <c r="G458" s="32">
        <v>1.3989</v>
      </c>
      <c r="I458" s="141"/>
    </row>
    <row r="459" spans="1:9" x14ac:dyDescent="0.35">
      <c r="A459" s="31" t="s">
        <v>337</v>
      </c>
      <c r="B459" s="31" t="str">
        <f>Tabela_NS_S_OUT[[#This Row],[FADN_REG]]&amp;Tabela_NS_S_OUT[[#This Row],[NAZWA]]</f>
        <v>AKwiaty i inne rośliny ozdobne - całe rośliny w uprawie pod osłonami wysokimi</v>
      </c>
      <c r="C459" s="31" t="s">
        <v>340</v>
      </c>
      <c r="D459" s="31" t="s">
        <v>328</v>
      </c>
      <c r="E459" s="31" t="s">
        <v>126</v>
      </c>
      <c r="F459" s="32">
        <v>39769.491499999996</v>
      </c>
      <c r="G459" s="32">
        <v>6.3560999999999996</v>
      </c>
      <c r="I459" s="141"/>
    </row>
    <row r="460" spans="1:9" x14ac:dyDescent="0.35">
      <c r="A460" s="31" t="s">
        <v>337</v>
      </c>
      <c r="B460" s="31" t="str">
        <f>Tabela_NS_S_OUT[[#This Row],[FADN_REG]]&amp;Tabela_NS_S_OUT[[#This Row],[NAZWA]]</f>
        <v>BKwiaty i inne rośliny ozdobne - całe rośliny w uprawie pod osłonami wysokimi</v>
      </c>
      <c r="C460" s="31" t="s">
        <v>340</v>
      </c>
      <c r="D460" s="31" t="s">
        <v>328</v>
      </c>
      <c r="E460" s="31" t="s">
        <v>127</v>
      </c>
      <c r="F460" s="32">
        <v>349719.75309999997</v>
      </c>
      <c r="G460" s="32">
        <v>2.6393</v>
      </c>
      <c r="I460" s="141"/>
    </row>
    <row r="461" spans="1:9" x14ac:dyDescent="0.35">
      <c r="A461" s="31" t="s">
        <v>337</v>
      </c>
      <c r="B461" s="31" t="str">
        <f>Tabela_NS_S_OUT[[#This Row],[FADN_REG]]&amp;Tabela_NS_S_OUT[[#This Row],[NAZWA]]</f>
        <v>CKwiaty i inne rośliny ozdobne - całe rośliny w uprawie pod osłonami wysokimi</v>
      </c>
      <c r="C461" s="31" t="s">
        <v>340</v>
      </c>
      <c r="D461" s="31" t="s">
        <v>328</v>
      </c>
      <c r="E461" s="31" t="s">
        <v>149</v>
      </c>
      <c r="F461" s="32">
        <v>287125</v>
      </c>
      <c r="G461" s="32">
        <v>3.0489999999999999</v>
      </c>
      <c r="I461" s="141"/>
    </row>
    <row r="462" spans="1:9" x14ac:dyDescent="0.35">
      <c r="A462" s="31" t="s">
        <v>337</v>
      </c>
      <c r="B462" s="31" t="str">
        <f>Tabela_NS_S_OUT[[#This Row],[FADN_REG]]&amp;Tabela_NS_S_OUT[[#This Row],[NAZWA]]</f>
        <v>DKwiaty i inne rośliny ozdobne - całe rośliny w uprawie pod osłonami wysokimi</v>
      </c>
      <c r="C462" s="31" t="s">
        <v>340</v>
      </c>
      <c r="D462" s="31" t="s">
        <v>328</v>
      </c>
      <c r="E462" s="31" t="s">
        <v>128</v>
      </c>
      <c r="F462" s="32">
        <v>376504.75679999997</v>
      </c>
      <c r="G462" s="32">
        <v>3.5741000000000001</v>
      </c>
      <c r="I462" s="141"/>
    </row>
    <row r="463" spans="1:9" x14ac:dyDescent="0.35">
      <c r="A463" s="31" t="s">
        <v>339</v>
      </c>
      <c r="B463" s="31" t="str">
        <f>Tabela_NS_S_OUT[[#This Row],[FADN_REG]]&amp;Tabela_NS_S_OUT[[#This Row],[NAZWA]]</f>
        <v>AOwoce</v>
      </c>
      <c r="C463" s="31" t="s">
        <v>693</v>
      </c>
      <c r="D463" s="31" t="s">
        <v>328</v>
      </c>
      <c r="E463" s="31" t="s">
        <v>126</v>
      </c>
      <c r="F463" s="32">
        <v>59.660800000000002</v>
      </c>
      <c r="G463" s="32">
        <v>313.64679999999998</v>
      </c>
      <c r="I463" s="141"/>
    </row>
    <row r="464" spans="1:9" x14ac:dyDescent="0.35">
      <c r="A464" s="31" t="s">
        <v>339</v>
      </c>
      <c r="B464" s="31" t="str">
        <f>Tabela_NS_S_OUT[[#This Row],[FADN_REG]]&amp;Tabela_NS_S_OUT[[#This Row],[NAZWA]]</f>
        <v>BOwoce</v>
      </c>
      <c r="C464" s="31" t="s">
        <v>693</v>
      </c>
      <c r="D464" s="31" t="s">
        <v>328</v>
      </c>
      <c r="E464" s="31" t="s">
        <v>127</v>
      </c>
      <c r="F464" s="32">
        <v>119.0235</v>
      </c>
      <c r="G464" s="32">
        <v>155.9956</v>
      </c>
      <c r="I464" s="141"/>
    </row>
    <row r="465" spans="1:9" x14ac:dyDescent="0.35">
      <c r="A465" s="31" t="s">
        <v>339</v>
      </c>
      <c r="B465" s="31" t="str">
        <f>Tabela_NS_S_OUT[[#This Row],[FADN_REG]]&amp;Tabela_NS_S_OUT[[#This Row],[NAZWA]]</f>
        <v>COwoce</v>
      </c>
      <c r="C465" s="31" t="s">
        <v>693</v>
      </c>
      <c r="D465" s="31" t="s">
        <v>328</v>
      </c>
      <c r="E465" s="31" t="s">
        <v>149</v>
      </c>
      <c r="F465" s="32">
        <v>103.96129999999999</v>
      </c>
      <c r="G465" s="32">
        <v>142.42449999999999</v>
      </c>
      <c r="I465" s="141"/>
    </row>
    <row r="466" spans="1:9" x14ac:dyDescent="0.35">
      <c r="A466" s="31" t="s">
        <v>339</v>
      </c>
      <c r="B466" s="31" t="str">
        <f>Tabela_NS_S_OUT[[#This Row],[FADN_REG]]&amp;Tabela_NS_S_OUT[[#This Row],[NAZWA]]</f>
        <v>DOwoce</v>
      </c>
      <c r="C466" s="31" t="s">
        <v>693</v>
      </c>
      <c r="D466" s="31" t="s">
        <v>328</v>
      </c>
      <c r="E466" s="31" t="s">
        <v>128</v>
      </c>
      <c r="F466" s="32">
        <v>127.7081</v>
      </c>
      <c r="G466" s="32">
        <v>125.23699999999999</v>
      </c>
      <c r="I466" s="141"/>
    </row>
    <row r="467" spans="1:9" x14ac:dyDescent="0.35">
      <c r="A467" s="31" t="s">
        <v>692</v>
      </c>
      <c r="B467" s="31" t="str">
        <f>Tabela_NS_S_OUT[[#This Row],[FADN_REG]]&amp;Tabela_NS_S_OUT[[#This Row],[NAZWA]]</f>
        <v>AOwoce w uprawie polowej</v>
      </c>
      <c r="C467" s="31" t="s">
        <v>342</v>
      </c>
      <c r="D467" s="31" t="s">
        <v>148</v>
      </c>
      <c r="E467" s="31" t="s">
        <v>126</v>
      </c>
      <c r="F467" s="32">
        <v>57.932600000000001</v>
      </c>
      <c r="G467" s="32">
        <v>509.09339999999997</v>
      </c>
      <c r="I467" s="141"/>
    </row>
    <row r="468" spans="1:9" x14ac:dyDescent="0.35">
      <c r="A468" s="31" t="s">
        <v>692</v>
      </c>
      <c r="B468" s="31" t="str">
        <f>Tabela_NS_S_OUT[[#This Row],[FADN_REG]]&amp;Tabela_NS_S_OUT[[#This Row],[NAZWA]]</f>
        <v>BOwoce w uprawie polowej</v>
      </c>
      <c r="C468" s="31" t="s">
        <v>342</v>
      </c>
      <c r="D468" s="31" t="s">
        <v>148</v>
      </c>
      <c r="E468" s="31" t="s">
        <v>127</v>
      </c>
      <c r="F468" s="32">
        <v>64.303399999999996</v>
      </c>
      <c r="G468" s="32">
        <v>464.88850000000002</v>
      </c>
      <c r="I468" s="141"/>
    </row>
    <row r="469" spans="1:9" x14ac:dyDescent="0.35">
      <c r="A469" s="31" t="s">
        <v>692</v>
      </c>
      <c r="B469" s="31" t="str">
        <f>Tabela_NS_S_OUT[[#This Row],[FADN_REG]]&amp;Tabela_NS_S_OUT[[#This Row],[NAZWA]]</f>
        <v>COwoce w uprawie polowej</v>
      </c>
      <c r="C469" s="31" t="s">
        <v>342</v>
      </c>
      <c r="D469" s="31" t="s">
        <v>148</v>
      </c>
      <c r="E469" s="31" t="s">
        <v>149</v>
      </c>
      <c r="F469" s="32">
        <v>75.4054</v>
      </c>
      <c r="G469" s="32">
        <v>348.64980000000003</v>
      </c>
      <c r="I469" s="141"/>
    </row>
    <row r="470" spans="1:9" x14ac:dyDescent="0.35">
      <c r="A470" s="31" t="s">
        <v>692</v>
      </c>
      <c r="B470" s="31" t="str">
        <f>Tabela_NS_S_OUT[[#This Row],[FADN_REG]]&amp;Tabela_NS_S_OUT[[#This Row],[NAZWA]]</f>
        <v>DOwoce w uprawie polowej</v>
      </c>
      <c r="C470" s="31" t="s">
        <v>342</v>
      </c>
      <c r="D470" s="31" t="s">
        <v>148</v>
      </c>
      <c r="E470" s="31" t="s">
        <v>128</v>
      </c>
      <c r="F470" s="32">
        <v>70.016599999999997</v>
      </c>
      <c r="G470" s="32">
        <v>475.26889999999997</v>
      </c>
      <c r="I470" s="141"/>
    </row>
    <row r="471" spans="1:9" x14ac:dyDescent="0.35">
      <c r="A471" s="31" t="s">
        <v>341</v>
      </c>
      <c r="B471" s="31" t="str">
        <f>Tabela_NS_S_OUT[[#This Row],[FADN_REG]]&amp;Tabela_NS_S_OUT[[#This Row],[NAZWA]]</f>
        <v>ATruskawki w uprawie polowej</v>
      </c>
      <c r="C471" s="31" t="s">
        <v>344</v>
      </c>
      <c r="D471" s="31" t="s">
        <v>148</v>
      </c>
      <c r="E471" s="31" t="s">
        <v>126</v>
      </c>
      <c r="F471" s="32">
        <v>57.932600000000001</v>
      </c>
      <c r="G471" s="32">
        <v>508.6259</v>
      </c>
      <c r="I471" s="141"/>
    </row>
    <row r="472" spans="1:9" x14ac:dyDescent="0.35">
      <c r="A472" s="31" t="s">
        <v>341</v>
      </c>
      <c r="B472" s="31" t="str">
        <f>Tabela_NS_S_OUT[[#This Row],[FADN_REG]]&amp;Tabela_NS_S_OUT[[#This Row],[NAZWA]]</f>
        <v>BTruskawki w uprawie polowej</v>
      </c>
      <c r="C472" s="31" t="s">
        <v>344</v>
      </c>
      <c r="D472" s="31" t="s">
        <v>148</v>
      </c>
      <c r="E472" s="31" t="s">
        <v>127</v>
      </c>
      <c r="F472" s="32">
        <v>64.303399999999996</v>
      </c>
      <c r="G472" s="32">
        <v>464.88850000000002</v>
      </c>
      <c r="I472" s="141"/>
    </row>
    <row r="473" spans="1:9" x14ac:dyDescent="0.35">
      <c r="A473" s="31" t="s">
        <v>341</v>
      </c>
      <c r="B473" s="31" t="str">
        <f>Tabela_NS_S_OUT[[#This Row],[FADN_REG]]&amp;Tabela_NS_S_OUT[[#This Row],[NAZWA]]</f>
        <v>CTruskawki w uprawie polowej</v>
      </c>
      <c r="C473" s="31" t="s">
        <v>344</v>
      </c>
      <c r="D473" s="31" t="s">
        <v>148</v>
      </c>
      <c r="E473" s="31" t="s">
        <v>149</v>
      </c>
      <c r="F473" s="32">
        <v>75.430199999999999</v>
      </c>
      <c r="G473" s="32">
        <v>348.60070000000002</v>
      </c>
      <c r="I473" s="141"/>
    </row>
    <row r="474" spans="1:9" x14ac:dyDescent="0.35">
      <c r="A474" s="31" t="s">
        <v>341</v>
      </c>
      <c r="B474" s="31" t="str">
        <f>Tabela_NS_S_OUT[[#This Row],[FADN_REG]]&amp;Tabela_NS_S_OUT[[#This Row],[NAZWA]]</f>
        <v>DTruskawki w uprawie polowej</v>
      </c>
      <c r="C474" s="31" t="s">
        <v>344</v>
      </c>
      <c r="D474" s="31" t="s">
        <v>148</v>
      </c>
      <c r="E474" s="31" t="s">
        <v>128</v>
      </c>
      <c r="F474" s="32">
        <v>70.016599999999997</v>
      </c>
      <c r="G474" s="32">
        <v>475.26889999999997</v>
      </c>
      <c r="I474" s="141"/>
    </row>
    <row r="475" spans="1:9" x14ac:dyDescent="0.35">
      <c r="A475" s="31" t="s">
        <v>343</v>
      </c>
      <c r="B475" s="31" t="str">
        <f>Tabela_NS_S_OUT[[#This Row],[FADN_REG]]&amp;Tabela_NS_S_OUT[[#This Row],[NAZWA]]</f>
        <v>AOwoce w uprawie pod osłonami wysokimi</v>
      </c>
      <c r="C475" s="31" t="s">
        <v>346</v>
      </c>
      <c r="D475" s="31" t="s">
        <v>148</v>
      </c>
      <c r="E475" s="31" t="s">
        <v>126</v>
      </c>
      <c r="F475" s="32">
        <v>356.48140000000001</v>
      </c>
      <c r="G475" s="32">
        <v>1387.4964</v>
      </c>
      <c r="I475" s="141"/>
    </row>
    <row r="476" spans="1:9" x14ac:dyDescent="0.35">
      <c r="A476" s="31" t="s">
        <v>343</v>
      </c>
      <c r="B476" s="31" t="str">
        <f>Tabela_NS_S_OUT[[#This Row],[FADN_REG]]&amp;Tabela_NS_S_OUT[[#This Row],[NAZWA]]</f>
        <v>BOwoce w uprawie pod osłonami wysokimi</v>
      </c>
      <c r="C476" s="31" t="s">
        <v>346</v>
      </c>
      <c r="D476" s="31" t="s">
        <v>148</v>
      </c>
      <c r="E476" s="31" t="s">
        <v>127</v>
      </c>
      <c r="F476" s="32">
        <v>356.48140000000001</v>
      </c>
      <c r="G476" s="32">
        <v>1387.4964</v>
      </c>
      <c r="I476" s="141"/>
    </row>
    <row r="477" spans="1:9" x14ac:dyDescent="0.35">
      <c r="A477" s="31" t="s">
        <v>343</v>
      </c>
      <c r="B477" s="31" t="str">
        <f>Tabela_NS_S_OUT[[#This Row],[FADN_REG]]&amp;Tabela_NS_S_OUT[[#This Row],[NAZWA]]</f>
        <v>COwoce w uprawie pod osłonami wysokimi</v>
      </c>
      <c r="C477" s="31" t="s">
        <v>346</v>
      </c>
      <c r="D477" s="31" t="s">
        <v>148</v>
      </c>
      <c r="E477" s="31" t="s">
        <v>149</v>
      </c>
      <c r="F477" s="32">
        <v>356.48140000000001</v>
      </c>
      <c r="G477" s="32">
        <v>1387.4964</v>
      </c>
      <c r="I477" s="141"/>
    </row>
    <row r="478" spans="1:9" x14ac:dyDescent="0.35">
      <c r="A478" s="31" t="s">
        <v>343</v>
      </c>
      <c r="B478" s="31" t="str">
        <f>Tabela_NS_S_OUT[[#This Row],[FADN_REG]]&amp;Tabela_NS_S_OUT[[#This Row],[NAZWA]]</f>
        <v>DOwoce w uprawie pod osłonami wysokimi</v>
      </c>
      <c r="C478" s="31" t="s">
        <v>346</v>
      </c>
      <c r="D478" s="31" t="s">
        <v>148</v>
      </c>
      <c r="E478" s="31" t="s">
        <v>128</v>
      </c>
      <c r="F478" s="32">
        <v>356.48140000000001</v>
      </c>
      <c r="G478" s="32">
        <v>1387.4964</v>
      </c>
      <c r="I478" s="141"/>
    </row>
    <row r="479" spans="1:9" x14ac:dyDescent="0.35">
      <c r="A479" s="31" t="s">
        <v>345</v>
      </c>
      <c r="B479" s="31" t="str">
        <f>Tabela_NS_S_OUT[[#This Row],[FADN_REG]]&amp;Tabela_NS_S_OUT[[#This Row],[NAZWA]]</f>
        <v>ATruskawki w uprawie pod osłonami wysokimi</v>
      </c>
      <c r="C479" s="31" t="s">
        <v>348</v>
      </c>
      <c r="D479" s="31" t="s">
        <v>148</v>
      </c>
      <c r="E479" s="31" t="s">
        <v>126</v>
      </c>
      <c r="F479" s="32">
        <v>356.48140000000001</v>
      </c>
      <c r="G479" s="32">
        <v>1387.4964</v>
      </c>
      <c r="I479" s="141"/>
    </row>
    <row r="480" spans="1:9" x14ac:dyDescent="0.35">
      <c r="A480" s="31" t="s">
        <v>345</v>
      </c>
      <c r="B480" s="31" t="str">
        <f>Tabela_NS_S_OUT[[#This Row],[FADN_REG]]&amp;Tabela_NS_S_OUT[[#This Row],[NAZWA]]</f>
        <v>BTruskawki w uprawie pod osłonami wysokimi</v>
      </c>
      <c r="C480" s="31" t="s">
        <v>348</v>
      </c>
      <c r="D480" s="31" t="s">
        <v>148</v>
      </c>
      <c r="E480" s="31" t="s">
        <v>127</v>
      </c>
      <c r="F480" s="32">
        <v>356.48140000000001</v>
      </c>
      <c r="G480" s="32">
        <v>1387.4964</v>
      </c>
      <c r="I480" s="141"/>
    </row>
    <row r="481" spans="1:9" x14ac:dyDescent="0.35">
      <c r="A481" s="31" t="s">
        <v>345</v>
      </c>
      <c r="B481" s="31" t="str">
        <f>Tabela_NS_S_OUT[[#This Row],[FADN_REG]]&amp;Tabela_NS_S_OUT[[#This Row],[NAZWA]]</f>
        <v>CTruskawki w uprawie pod osłonami wysokimi</v>
      </c>
      <c r="C481" s="31" t="s">
        <v>348</v>
      </c>
      <c r="D481" s="31" t="s">
        <v>148</v>
      </c>
      <c r="E481" s="31" t="s">
        <v>149</v>
      </c>
      <c r="F481" s="32">
        <v>356.48140000000001</v>
      </c>
      <c r="G481" s="32">
        <v>1387.4964</v>
      </c>
      <c r="I481" s="141"/>
    </row>
    <row r="482" spans="1:9" x14ac:dyDescent="0.35">
      <c r="A482" s="31" t="s">
        <v>345</v>
      </c>
      <c r="B482" s="31" t="str">
        <f>Tabela_NS_S_OUT[[#This Row],[FADN_REG]]&amp;Tabela_NS_S_OUT[[#This Row],[NAZWA]]</f>
        <v>DTruskawki w uprawie pod osłonami wysokimi</v>
      </c>
      <c r="C482" s="31" t="s">
        <v>348</v>
      </c>
      <c r="D482" s="31" t="s">
        <v>148</v>
      </c>
      <c r="E482" s="31" t="s">
        <v>128</v>
      </c>
      <c r="F482" s="32">
        <v>356.48140000000001</v>
      </c>
      <c r="G482" s="32">
        <v>1387.4964</v>
      </c>
      <c r="I482" s="141"/>
    </row>
    <row r="483" spans="1:9" x14ac:dyDescent="0.35">
      <c r="A483" s="31" t="s">
        <v>347</v>
      </c>
      <c r="B483" s="31" t="str">
        <f>Tabela_NS_S_OUT[[#This Row],[FADN_REG]]&amp;Tabela_NS_S_OUT[[#This Row],[NAZWA]]</f>
        <v>AOwoce z sadów</v>
      </c>
      <c r="C483" s="31" t="s">
        <v>350</v>
      </c>
      <c r="D483" s="31" t="s">
        <v>148</v>
      </c>
      <c r="E483" s="31" t="s">
        <v>126</v>
      </c>
      <c r="F483" s="32">
        <v>62.4816</v>
      </c>
      <c r="G483" s="32">
        <v>257.01280000000003</v>
      </c>
      <c r="I483" s="141"/>
    </row>
    <row r="484" spans="1:9" x14ac:dyDescent="0.35">
      <c r="A484" s="31" t="s">
        <v>347</v>
      </c>
      <c r="B484" s="31" t="str">
        <f>Tabela_NS_S_OUT[[#This Row],[FADN_REG]]&amp;Tabela_NS_S_OUT[[#This Row],[NAZWA]]</f>
        <v>BOwoce z sadów</v>
      </c>
      <c r="C484" s="31" t="s">
        <v>350</v>
      </c>
      <c r="D484" s="31" t="s">
        <v>148</v>
      </c>
      <c r="E484" s="31" t="s">
        <v>127</v>
      </c>
      <c r="F484" s="32">
        <v>123.3884</v>
      </c>
      <c r="G484" s="32">
        <v>140.1833</v>
      </c>
      <c r="I484" s="141"/>
    </row>
    <row r="485" spans="1:9" x14ac:dyDescent="0.35">
      <c r="A485" s="31" t="s">
        <v>347</v>
      </c>
      <c r="B485" s="31" t="str">
        <f>Tabela_NS_S_OUT[[#This Row],[FADN_REG]]&amp;Tabela_NS_S_OUT[[#This Row],[NAZWA]]</f>
        <v>COwoce z sadów</v>
      </c>
      <c r="C485" s="31" t="s">
        <v>350</v>
      </c>
      <c r="D485" s="31" t="s">
        <v>148</v>
      </c>
      <c r="E485" s="31" t="s">
        <v>149</v>
      </c>
      <c r="F485" s="32">
        <v>111.0672</v>
      </c>
      <c r="G485" s="32">
        <v>124.8633</v>
      </c>
      <c r="I485" s="141"/>
    </row>
    <row r="486" spans="1:9" x14ac:dyDescent="0.35">
      <c r="A486" s="31" t="s">
        <v>347</v>
      </c>
      <c r="B486" s="31" t="str">
        <f>Tabela_NS_S_OUT[[#This Row],[FADN_REG]]&amp;Tabela_NS_S_OUT[[#This Row],[NAZWA]]</f>
        <v>DOwoce z sadów</v>
      </c>
      <c r="C486" s="31" t="s">
        <v>350</v>
      </c>
      <c r="D486" s="31" t="s">
        <v>148</v>
      </c>
      <c r="E486" s="31" t="s">
        <v>128</v>
      </c>
      <c r="F486" s="32">
        <v>132.5968</v>
      </c>
      <c r="G486" s="32">
        <v>114.56740000000001</v>
      </c>
      <c r="I486" s="141"/>
    </row>
    <row r="487" spans="1:9" x14ac:dyDescent="0.35">
      <c r="A487" s="31" t="s">
        <v>349</v>
      </c>
      <c r="B487" s="31" t="str">
        <f>Tabela_NS_S_OUT[[#This Row],[FADN_REG]]&amp;Tabela_NS_S_OUT[[#This Row],[NAZWA]]</f>
        <v>AOwoce miękiszowe - ziarnkowe</v>
      </c>
      <c r="C487" s="31" t="s">
        <v>352</v>
      </c>
      <c r="D487" s="31" t="s">
        <v>148</v>
      </c>
      <c r="E487" s="31" t="s">
        <v>126</v>
      </c>
      <c r="F487" s="32">
        <v>68.209100000000007</v>
      </c>
      <c r="G487" s="32">
        <v>104.3703</v>
      </c>
      <c r="I487" s="141"/>
    </row>
    <row r="488" spans="1:9" x14ac:dyDescent="0.35">
      <c r="A488" s="31" t="s">
        <v>349</v>
      </c>
      <c r="B488" s="31" t="str">
        <f>Tabela_NS_S_OUT[[#This Row],[FADN_REG]]&amp;Tabela_NS_S_OUT[[#This Row],[NAZWA]]</f>
        <v>BOwoce miękiszowe - ziarnkowe</v>
      </c>
      <c r="C488" s="31" t="s">
        <v>352</v>
      </c>
      <c r="D488" s="31" t="s">
        <v>148</v>
      </c>
      <c r="E488" s="31" t="s">
        <v>127</v>
      </c>
      <c r="F488" s="32">
        <v>217.06030000000001</v>
      </c>
      <c r="G488" s="32">
        <v>95.030799999999999</v>
      </c>
      <c r="I488" s="141"/>
    </row>
    <row r="489" spans="1:9" x14ac:dyDescent="0.35">
      <c r="A489" s="31" t="s">
        <v>349</v>
      </c>
      <c r="B489" s="31" t="str">
        <f>Tabela_NS_S_OUT[[#This Row],[FADN_REG]]&amp;Tabela_NS_S_OUT[[#This Row],[NAZWA]]</f>
        <v>COwoce miękiszowe - ziarnkowe</v>
      </c>
      <c r="C489" s="31" t="s">
        <v>352</v>
      </c>
      <c r="D489" s="31" t="s">
        <v>148</v>
      </c>
      <c r="E489" s="31" t="s">
        <v>149</v>
      </c>
      <c r="F489" s="32">
        <v>225.90989999999999</v>
      </c>
      <c r="G489" s="32">
        <v>80.850800000000007</v>
      </c>
      <c r="I489" s="141"/>
    </row>
    <row r="490" spans="1:9" x14ac:dyDescent="0.35">
      <c r="A490" s="31" t="s">
        <v>349</v>
      </c>
      <c r="B490" s="31" t="str">
        <f>Tabela_NS_S_OUT[[#This Row],[FADN_REG]]&amp;Tabela_NS_S_OUT[[#This Row],[NAZWA]]</f>
        <v>DOwoce miękiszowe - ziarnkowe</v>
      </c>
      <c r="C490" s="31" t="s">
        <v>352</v>
      </c>
      <c r="D490" s="31" t="s">
        <v>148</v>
      </c>
      <c r="E490" s="31" t="s">
        <v>128</v>
      </c>
      <c r="F490" s="32">
        <v>229.14089999999999</v>
      </c>
      <c r="G490" s="32">
        <v>82.188900000000004</v>
      </c>
      <c r="I490" s="141"/>
    </row>
    <row r="491" spans="1:9" x14ac:dyDescent="0.35">
      <c r="A491" s="31" t="s">
        <v>351</v>
      </c>
      <c r="B491" s="31" t="str">
        <f>Tabela_NS_S_OUT[[#This Row],[FADN_REG]]&amp;Tabela_NS_S_OUT[[#This Row],[NAZWA]]</f>
        <v>AJabłka</v>
      </c>
      <c r="C491" s="31" t="s">
        <v>354</v>
      </c>
      <c r="D491" s="31" t="s">
        <v>148</v>
      </c>
      <c r="E491" s="31" t="s">
        <v>126</v>
      </c>
      <c r="F491" s="32">
        <v>65.631100000000004</v>
      </c>
      <c r="G491" s="32">
        <v>100.2694</v>
      </c>
      <c r="I491" s="141"/>
    </row>
    <row r="492" spans="1:9" x14ac:dyDescent="0.35">
      <c r="A492" s="31" t="s">
        <v>351</v>
      </c>
      <c r="B492" s="31" t="str">
        <f>Tabela_NS_S_OUT[[#This Row],[FADN_REG]]&amp;Tabela_NS_S_OUT[[#This Row],[NAZWA]]</f>
        <v>BJabłka</v>
      </c>
      <c r="C492" s="31" t="s">
        <v>354</v>
      </c>
      <c r="D492" s="31" t="s">
        <v>148</v>
      </c>
      <c r="E492" s="31" t="s">
        <v>127</v>
      </c>
      <c r="F492" s="32">
        <v>230.1378</v>
      </c>
      <c r="G492" s="32">
        <v>92.733999999999995</v>
      </c>
      <c r="I492" s="141"/>
    </row>
    <row r="493" spans="1:9" x14ac:dyDescent="0.35">
      <c r="A493" s="31" t="s">
        <v>351</v>
      </c>
      <c r="B493" s="31" t="str">
        <f>Tabela_NS_S_OUT[[#This Row],[FADN_REG]]&amp;Tabela_NS_S_OUT[[#This Row],[NAZWA]]</f>
        <v>CJabłka</v>
      </c>
      <c r="C493" s="31" t="s">
        <v>354</v>
      </c>
      <c r="D493" s="31" t="s">
        <v>148</v>
      </c>
      <c r="E493" s="31" t="s">
        <v>149</v>
      </c>
      <c r="F493" s="32">
        <v>228.05250000000001</v>
      </c>
      <c r="G493" s="32">
        <v>78.476200000000006</v>
      </c>
      <c r="I493" s="141"/>
    </row>
    <row r="494" spans="1:9" x14ac:dyDescent="0.35">
      <c r="A494" s="31" t="s">
        <v>351</v>
      </c>
      <c r="B494" s="31" t="str">
        <f>Tabela_NS_S_OUT[[#This Row],[FADN_REG]]&amp;Tabela_NS_S_OUT[[#This Row],[NAZWA]]</f>
        <v>DJabłka</v>
      </c>
      <c r="C494" s="31" t="s">
        <v>354</v>
      </c>
      <c r="D494" s="31" t="s">
        <v>148</v>
      </c>
      <c r="E494" s="31" t="s">
        <v>128</v>
      </c>
      <c r="F494" s="32">
        <v>233.90610000000001</v>
      </c>
      <c r="G494" s="32">
        <v>79.122299999999996</v>
      </c>
      <c r="I494" s="141"/>
    </row>
    <row r="495" spans="1:9" x14ac:dyDescent="0.35">
      <c r="A495" s="31" t="s">
        <v>353</v>
      </c>
      <c r="B495" s="31" t="str">
        <f>Tabela_NS_S_OUT[[#This Row],[FADN_REG]]&amp;Tabela_NS_S_OUT[[#This Row],[NAZWA]]</f>
        <v>AGruszki</v>
      </c>
      <c r="C495" s="31" t="s">
        <v>356</v>
      </c>
      <c r="D495" s="31" t="s">
        <v>148</v>
      </c>
      <c r="E495" s="31" t="s">
        <v>126</v>
      </c>
      <c r="F495" s="32">
        <v>101.6966</v>
      </c>
      <c r="G495" s="32">
        <v>213.1943</v>
      </c>
      <c r="I495" s="141"/>
    </row>
    <row r="496" spans="1:9" x14ac:dyDescent="0.35">
      <c r="A496" s="31" t="s">
        <v>353</v>
      </c>
      <c r="B496" s="31" t="str">
        <f>Tabela_NS_S_OUT[[#This Row],[FADN_REG]]&amp;Tabela_NS_S_OUT[[#This Row],[NAZWA]]</f>
        <v>BGruszki</v>
      </c>
      <c r="C496" s="31" t="s">
        <v>356</v>
      </c>
      <c r="D496" s="31" t="s">
        <v>148</v>
      </c>
      <c r="E496" s="31" t="s">
        <v>127</v>
      </c>
      <c r="F496" s="32">
        <v>69.599100000000007</v>
      </c>
      <c r="G496" s="32">
        <v>206.97309999999999</v>
      </c>
      <c r="I496" s="141"/>
    </row>
    <row r="497" spans="1:9" x14ac:dyDescent="0.35">
      <c r="A497" s="31" t="s">
        <v>353</v>
      </c>
      <c r="B497" s="31" t="str">
        <f>Tabela_NS_S_OUT[[#This Row],[FADN_REG]]&amp;Tabela_NS_S_OUT[[#This Row],[NAZWA]]</f>
        <v>CGruszki</v>
      </c>
      <c r="C497" s="31" t="s">
        <v>356</v>
      </c>
      <c r="D497" s="31" t="s">
        <v>148</v>
      </c>
      <c r="E497" s="31" t="s">
        <v>149</v>
      </c>
      <c r="F497" s="32">
        <v>112.6472</v>
      </c>
      <c r="G497" s="32">
        <v>211.4975</v>
      </c>
      <c r="I497" s="141"/>
    </row>
    <row r="498" spans="1:9" x14ac:dyDescent="0.35">
      <c r="A498" s="31" t="s">
        <v>353</v>
      </c>
      <c r="B498" s="31" t="str">
        <f>Tabela_NS_S_OUT[[#This Row],[FADN_REG]]&amp;Tabela_NS_S_OUT[[#This Row],[NAZWA]]</f>
        <v>DGruszki</v>
      </c>
      <c r="C498" s="31" t="s">
        <v>356</v>
      </c>
      <c r="D498" s="31" t="s">
        <v>148</v>
      </c>
      <c r="E498" s="31" t="s">
        <v>128</v>
      </c>
      <c r="F498" s="32">
        <v>118.4337</v>
      </c>
      <c r="G498" s="32">
        <v>240.714</v>
      </c>
      <c r="I498" s="141"/>
    </row>
    <row r="499" spans="1:9" x14ac:dyDescent="0.35">
      <c r="A499" s="31" t="s">
        <v>355</v>
      </c>
      <c r="B499" s="31" t="str">
        <f>Tabela_NS_S_OUT[[#This Row],[FADN_REG]]&amp;Tabela_NS_S_OUT[[#This Row],[NAZWA]]</f>
        <v>AOwoce pestkowe</v>
      </c>
      <c r="C499" s="31" t="s">
        <v>358</v>
      </c>
      <c r="D499" s="31" t="s">
        <v>148</v>
      </c>
      <c r="E499" s="31" t="s">
        <v>126</v>
      </c>
      <c r="F499" s="32">
        <v>101.18810000000001</v>
      </c>
      <c r="G499" s="32">
        <v>208.55420000000001</v>
      </c>
      <c r="I499" s="141"/>
    </row>
    <row r="500" spans="1:9" x14ac:dyDescent="0.35">
      <c r="A500" s="31" t="s">
        <v>355</v>
      </c>
      <c r="B500" s="31" t="str">
        <f>Tabela_NS_S_OUT[[#This Row],[FADN_REG]]&amp;Tabela_NS_S_OUT[[#This Row],[NAZWA]]</f>
        <v>BOwoce pestkowe</v>
      </c>
      <c r="C500" s="31" t="s">
        <v>358</v>
      </c>
      <c r="D500" s="31" t="s">
        <v>148</v>
      </c>
      <c r="E500" s="31" t="s">
        <v>127</v>
      </c>
      <c r="F500" s="32">
        <v>72.367800000000003</v>
      </c>
      <c r="G500" s="32">
        <v>246.71289999999999</v>
      </c>
      <c r="I500" s="141"/>
    </row>
    <row r="501" spans="1:9" x14ac:dyDescent="0.35">
      <c r="A501" s="31" t="s">
        <v>355</v>
      </c>
      <c r="B501" s="31" t="str">
        <f>Tabela_NS_S_OUT[[#This Row],[FADN_REG]]&amp;Tabela_NS_S_OUT[[#This Row],[NAZWA]]</f>
        <v>COwoce pestkowe</v>
      </c>
      <c r="C501" s="31" t="s">
        <v>358</v>
      </c>
      <c r="D501" s="31" t="s">
        <v>148</v>
      </c>
      <c r="E501" s="31" t="s">
        <v>149</v>
      </c>
      <c r="F501" s="32">
        <v>74.421999999999997</v>
      </c>
      <c r="G501" s="32">
        <v>196.25569999999999</v>
      </c>
      <c r="I501" s="141"/>
    </row>
    <row r="502" spans="1:9" x14ac:dyDescent="0.35">
      <c r="A502" s="31" t="s">
        <v>355</v>
      </c>
      <c r="B502" s="31" t="str">
        <f>Tabela_NS_S_OUT[[#This Row],[FADN_REG]]&amp;Tabela_NS_S_OUT[[#This Row],[NAZWA]]</f>
        <v>DOwoce pestkowe</v>
      </c>
      <c r="C502" s="31" t="s">
        <v>358</v>
      </c>
      <c r="D502" s="31" t="s">
        <v>148</v>
      </c>
      <c r="E502" s="31" t="s">
        <v>128</v>
      </c>
      <c r="F502" s="32">
        <v>86.767099999999999</v>
      </c>
      <c r="G502" s="32">
        <v>183.06569999999999</v>
      </c>
      <c r="I502" s="141"/>
    </row>
    <row r="503" spans="1:9" x14ac:dyDescent="0.35">
      <c r="A503" s="31" t="s">
        <v>357</v>
      </c>
      <c r="B503" s="31" t="str">
        <f>Tabela_NS_S_OUT[[#This Row],[FADN_REG]]&amp;Tabela_NS_S_OUT[[#This Row],[NAZWA]]</f>
        <v>AŚliwki</v>
      </c>
      <c r="C503" s="31" t="s">
        <v>360</v>
      </c>
      <c r="D503" s="31" t="s">
        <v>148</v>
      </c>
      <c r="E503" s="31" t="s">
        <v>126</v>
      </c>
      <c r="F503" s="32">
        <v>147.13990000000001</v>
      </c>
      <c r="G503" s="32">
        <v>137.90549999999999</v>
      </c>
      <c r="I503" s="141"/>
    </row>
    <row r="504" spans="1:9" x14ac:dyDescent="0.35">
      <c r="A504" s="31" t="s">
        <v>357</v>
      </c>
      <c r="B504" s="31" t="str">
        <f>Tabela_NS_S_OUT[[#This Row],[FADN_REG]]&amp;Tabela_NS_S_OUT[[#This Row],[NAZWA]]</f>
        <v>BŚliwki</v>
      </c>
      <c r="C504" s="31" t="s">
        <v>360</v>
      </c>
      <c r="D504" s="31" t="s">
        <v>148</v>
      </c>
      <c r="E504" s="31" t="s">
        <v>127</v>
      </c>
      <c r="F504" s="32">
        <v>107.0271</v>
      </c>
      <c r="G504" s="32">
        <v>162.04400000000001</v>
      </c>
      <c r="I504" s="141"/>
    </row>
    <row r="505" spans="1:9" x14ac:dyDescent="0.35">
      <c r="A505" s="31" t="s">
        <v>357</v>
      </c>
      <c r="B505" s="31" t="str">
        <f>Tabela_NS_S_OUT[[#This Row],[FADN_REG]]&amp;Tabela_NS_S_OUT[[#This Row],[NAZWA]]</f>
        <v>CŚliwki</v>
      </c>
      <c r="C505" s="31" t="s">
        <v>360</v>
      </c>
      <c r="D505" s="31" t="s">
        <v>148</v>
      </c>
      <c r="E505" s="31" t="s">
        <v>149</v>
      </c>
      <c r="F505" s="32">
        <v>85.764700000000005</v>
      </c>
      <c r="G505" s="32">
        <v>160.89330000000001</v>
      </c>
      <c r="I505" s="141"/>
    </row>
    <row r="506" spans="1:9" x14ac:dyDescent="0.35">
      <c r="A506" s="31" t="s">
        <v>357</v>
      </c>
      <c r="B506" s="31" t="str">
        <f>Tabela_NS_S_OUT[[#This Row],[FADN_REG]]&amp;Tabela_NS_S_OUT[[#This Row],[NAZWA]]</f>
        <v>DŚliwki</v>
      </c>
      <c r="C506" s="31" t="s">
        <v>360</v>
      </c>
      <c r="D506" s="31" t="s">
        <v>148</v>
      </c>
      <c r="E506" s="31" t="s">
        <v>128</v>
      </c>
      <c r="F506" s="32">
        <v>82.485100000000003</v>
      </c>
      <c r="G506" s="32">
        <v>124.2452</v>
      </c>
      <c r="I506" s="141"/>
    </row>
    <row r="507" spans="1:9" x14ac:dyDescent="0.35">
      <c r="A507" s="31" t="s">
        <v>359</v>
      </c>
      <c r="B507" s="31" t="str">
        <f>Tabela_NS_S_OUT[[#This Row],[FADN_REG]]&amp;Tabela_NS_S_OUT[[#This Row],[NAZWA]]</f>
        <v>AWiśnie</v>
      </c>
      <c r="C507" s="31" t="s">
        <v>362</v>
      </c>
      <c r="D507" s="31" t="s">
        <v>148</v>
      </c>
      <c r="E507" s="31" t="s">
        <v>126</v>
      </c>
      <c r="F507" s="32">
        <v>84.425600000000003</v>
      </c>
      <c r="G507" s="32">
        <v>263.29390000000001</v>
      </c>
      <c r="I507" s="141"/>
    </row>
    <row r="508" spans="1:9" x14ac:dyDescent="0.35">
      <c r="A508" s="31" t="s">
        <v>359</v>
      </c>
      <c r="B508" s="31" t="str">
        <f>Tabela_NS_S_OUT[[#This Row],[FADN_REG]]&amp;Tabela_NS_S_OUT[[#This Row],[NAZWA]]</f>
        <v>BWiśnie</v>
      </c>
      <c r="C508" s="31" t="s">
        <v>362</v>
      </c>
      <c r="D508" s="31" t="s">
        <v>148</v>
      </c>
      <c r="E508" s="31" t="s">
        <v>127</v>
      </c>
      <c r="F508" s="32">
        <v>84.508600000000001</v>
      </c>
      <c r="G508" s="32">
        <v>184.37710000000001</v>
      </c>
      <c r="I508" s="141"/>
    </row>
    <row r="509" spans="1:9" x14ac:dyDescent="0.35">
      <c r="A509" s="31" t="s">
        <v>359</v>
      </c>
      <c r="B509" s="31" t="str">
        <f>Tabela_NS_S_OUT[[#This Row],[FADN_REG]]&amp;Tabela_NS_S_OUT[[#This Row],[NAZWA]]</f>
        <v>CWiśnie</v>
      </c>
      <c r="C509" s="31" t="s">
        <v>362</v>
      </c>
      <c r="D509" s="31" t="s">
        <v>148</v>
      </c>
      <c r="E509" s="31" t="s">
        <v>149</v>
      </c>
      <c r="F509" s="32">
        <v>78.879400000000004</v>
      </c>
      <c r="G509" s="32">
        <v>180.04040000000001</v>
      </c>
      <c r="I509" s="141"/>
    </row>
    <row r="510" spans="1:9" x14ac:dyDescent="0.35">
      <c r="A510" s="31" t="s">
        <v>359</v>
      </c>
      <c r="B510" s="31" t="str">
        <f>Tabela_NS_S_OUT[[#This Row],[FADN_REG]]&amp;Tabela_NS_S_OUT[[#This Row],[NAZWA]]</f>
        <v>DWiśnie</v>
      </c>
      <c r="C510" s="31" t="s">
        <v>362</v>
      </c>
      <c r="D510" s="31" t="s">
        <v>148</v>
      </c>
      <c r="E510" s="31" t="s">
        <v>128</v>
      </c>
      <c r="F510" s="32">
        <v>93.783500000000004</v>
      </c>
      <c r="G510" s="32">
        <v>157.03380000000001</v>
      </c>
      <c r="I510" s="141"/>
    </row>
    <row r="511" spans="1:9" x14ac:dyDescent="0.35">
      <c r="A511" s="31" t="s">
        <v>361</v>
      </c>
      <c r="B511" s="31" t="str">
        <f>Tabela_NS_S_OUT[[#This Row],[FADN_REG]]&amp;Tabela_NS_S_OUT[[#This Row],[NAZWA]]</f>
        <v>ACzereśnie</v>
      </c>
      <c r="C511" s="31" t="s">
        <v>364</v>
      </c>
      <c r="D511" s="31" t="s">
        <v>148</v>
      </c>
      <c r="E511" s="31" t="s">
        <v>126</v>
      </c>
      <c r="F511" s="32">
        <v>25.669699999999999</v>
      </c>
      <c r="G511" s="32">
        <v>533.30510000000004</v>
      </c>
      <c r="I511" s="141"/>
    </row>
    <row r="512" spans="1:9" x14ac:dyDescent="0.35">
      <c r="A512" s="31" t="s">
        <v>361</v>
      </c>
      <c r="B512" s="31" t="str">
        <f>Tabela_NS_S_OUT[[#This Row],[FADN_REG]]&amp;Tabela_NS_S_OUT[[#This Row],[NAZWA]]</f>
        <v>BCzereśnie</v>
      </c>
      <c r="C512" s="31" t="s">
        <v>364</v>
      </c>
      <c r="D512" s="31" t="s">
        <v>148</v>
      </c>
      <c r="E512" s="31" t="s">
        <v>127</v>
      </c>
      <c r="F512" s="32">
        <v>49.057699999999997</v>
      </c>
      <c r="G512" s="32">
        <v>530.39030000000002</v>
      </c>
      <c r="I512" s="141"/>
    </row>
    <row r="513" spans="1:9" x14ac:dyDescent="0.35">
      <c r="A513" s="31" t="s">
        <v>361</v>
      </c>
      <c r="B513" s="31" t="str">
        <f>Tabela_NS_S_OUT[[#This Row],[FADN_REG]]&amp;Tabela_NS_S_OUT[[#This Row],[NAZWA]]</f>
        <v>CCzereśnie</v>
      </c>
      <c r="C513" s="31" t="s">
        <v>364</v>
      </c>
      <c r="D513" s="31" t="s">
        <v>148</v>
      </c>
      <c r="E513" s="31" t="s">
        <v>149</v>
      </c>
      <c r="F513" s="32">
        <v>43.863500000000002</v>
      </c>
      <c r="G513" s="32">
        <v>578.10739999999998</v>
      </c>
      <c r="I513" s="141"/>
    </row>
    <row r="514" spans="1:9" x14ac:dyDescent="0.35">
      <c r="A514" s="31" t="s">
        <v>361</v>
      </c>
      <c r="B514" s="31" t="str">
        <f>Tabela_NS_S_OUT[[#This Row],[FADN_REG]]&amp;Tabela_NS_S_OUT[[#This Row],[NAZWA]]</f>
        <v>DCzereśnie</v>
      </c>
      <c r="C514" s="31" t="s">
        <v>364</v>
      </c>
      <c r="D514" s="31" t="s">
        <v>148</v>
      </c>
      <c r="E514" s="31" t="s">
        <v>128</v>
      </c>
      <c r="F514" s="32">
        <v>44.191800000000001</v>
      </c>
      <c r="G514" s="32">
        <v>468.10059999999999</v>
      </c>
      <c r="I514" s="141"/>
    </row>
    <row r="515" spans="1:9" x14ac:dyDescent="0.35">
      <c r="A515" s="31" t="s">
        <v>363</v>
      </c>
      <c r="B515" s="31" t="str">
        <f>Tabela_NS_S_OUT[[#This Row],[FADN_REG]]&amp;Tabela_NS_S_OUT[[#This Row],[NAZWA]]</f>
        <v>ABrzoskwinie</v>
      </c>
      <c r="C515" s="31" t="s">
        <v>366</v>
      </c>
      <c r="D515" s="31" t="s">
        <v>148</v>
      </c>
      <c r="E515" s="31" t="s">
        <v>126</v>
      </c>
      <c r="F515" s="32">
        <v>96.2346</v>
      </c>
      <c r="G515" s="32">
        <v>170.57329999999999</v>
      </c>
      <c r="I515" s="141"/>
    </row>
    <row r="516" spans="1:9" x14ac:dyDescent="0.35">
      <c r="A516" s="31" t="s">
        <v>363</v>
      </c>
      <c r="B516" s="31" t="str">
        <f>Tabela_NS_S_OUT[[#This Row],[FADN_REG]]&amp;Tabela_NS_S_OUT[[#This Row],[NAZWA]]</f>
        <v>BBrzoskwinie</v>
      </c>
      <c r="C516" s="31" t="s">
        <v>366</v>
      </c>
      <c r="D516" s="31" t="s">
        <v>148</v>
      </c>
      <c r="E516" s="31" t="s">
        <v>127</v>
      </c>
      <c r="F516" s="32">
        <v>96.2346</v>
      </c>
      <c r="G516" s="32">
        <v>170.57329999999999</v>
      </c>
      <c r="I516" s="141"/>
    </row>
    <row r="517" spans="1:9" x14ac:dyDescent="0.35">
      <c r="A517" s="31" t="s">
        <v>363</v>
      </c>
      <c r="B517" s="31" t="str">
        <f>Tabela_NS_S_OUT[[#This Row],[FADN_REG]]&amp;Tabela_NS_S_OUT[[#This Row],[NAZWA]]</f>
        <v>CBrzoskwinie</v>
      </c>
      <c r="C517" s="31" t="s">
        <v>366</v>
      </c>
      <c r="D517" s="31" t="s">
        <v>148</v>
      </c>
      <c r="E517" s="31" t="s">
        <v>149</v>
      </c>
      <c r="F517" s="32">
        <v>96.2346</v>
      </c>
      <c r="G517" s="32">
        <v>170.57329999999999</v>
      </c>
      <c r="I517" s="141"/>
    </row>
    <row r="518" spans="1:9" x14ac:dyDescent="0.35">
      <c r="A518" s="31" t="s">
        <v>363</v>
      </c>
      <c r="B518" s="31" t="str">
        <f>Tabela_NS_S_OUT[[#This Row],[FADN_REG]]&amp;Tabela_NS_S_OUT[[#This Row],[NAZWA]]</f>
        <v>DBrzoskwinie</v>
      </c>
      <c r="C518" s="31" t="s">
        <v>366</v>
      </c>
      <c r="D518" s="31" t="s">
        <v>148</v>
      </c>
      <c r="E518" s="31" t="s">
        <v>128</v>
      </c>
      <c r="F518" s="32">
        <v>115.6216</v>
      </c>
      <c r="G518" s="32">
        <v>155.65469999999999</v>
      </c>
      <c r="I518" s="141"/>
    </row>
    <row r="519" spans="1:9" x14ac:dyDescent="0.35">
      <c r="A519" s="31" t="s">
        <v>365</v>
      </c>
      <c r="B519" s="31" t="str">
        <f>Tabela_NS_S_OUT[[#This Row],[FADN_REG]]&amp;Tabela_NS_S_OUT[[#This Row],[NAZWA]]</f>
        <v>AMorele</v>
      </c>
      <c r="C519" s="31" t="s">
        <v>368</v>
      </c>
      <c r="D519" s="31" t="s">
        <v>148</v>
      </c>
      <c r="E519" s="31" t="s">
        <v>126</v>
      </c>
      <c r="F519" s="32">
        <v>77.772800000000004</v>
      </c>
      <c r="G519" s="32">
        <v>223.16749999999999</v>
      </c>
      <c r="I519" s="141"/>
    </row>
    <row r="520" spans="1:9" x14ac:dyDescent="0.35">
      <c r="A520" s="31" t="s">
        <v>365</v>
      </c>
      <c r="B520" s="31" t="str">
        <f>Tabela_NS_S_OUT[[#This Row],[FADN_REG]]&amp;Tabela_NS_S_OUT[[#This Row],[NAZWA]]</f>
        <v>BMorele</v>
      </c>
      <c r="C520" s="31" t="s">
        <v>368</v>
      </c>
      <c r="D520" s="31" t="s">
        <v>148</v>
      </c>
      <c r="E520" s="31" t="s">
        <v>127</v>
      </c>
      <c r="F520" s="32">
        <v>77.772800000000004</v>
      </c>
      <c r="G520" s="32">
        <v>223.16749999999999</v>
      </c>
      <c r="I520" s="141"/>
    </row>
    <row r="521" spans="1:9" x14ac:dyDescent="0.35">
      <c r="A521" s="31" t="s">
        <v>365</v>
      </c>
      <c r="B521" s="31" t="str">
        <f>Tabela_NS_S_OUT[[#This Row],[FADN_REG]]&amp;Tabela_NS_S_OUT[[#This Row],[NAZWA]]</f>
        <v>CMorele</v>
      </c>
      <c r="C521" s="31" t="s">
        <v>368</v>
      </c>
      <c r="D521" s="31" t="s">
        <v>148</v>
      </c>
      <c r="E521" s="31" t="s">
        <v>149</v>
      </c>
      <c r="F521" s="32">
        <v>77.772800000000004</v>
      </c>
      <c r="G521" s="32">
        <v>223.16749999999999</v>
      </c>
      <c r="I521" s="141"/>
    </row>
    <row r="522" spans="1:9" x14ac:dyDescent="0.35">
      <c r="A522" s="31" t="s">
        <v>365</v>
      </c>
      <c r="B522" s="31" t="str">
        <f>Tabela_NS_S_OUT[[#This Row],[FADN_REG]]&amp;Tabela_NS_S_OUT[[#This Row],[NAZWA]]</f>
        <v>DMorele</v>
      </c>
      <c r="C522" s="31" t="s">
        <v>368</v>
      </c>
      <c r="D522" s="31" t="s">
        <v>148</v>
      </c>
      <c r="E522" s="31" t="s">
        <v>128</v>
      </c>
      <c r="F522" s="32">
        <v>94.908600000000007</v>
      </c>
      <c r="G522" s="32">
        <v>227.2773</v>
      </c>
      <c r="I522" s="141"/>
    </row>
    <row r="523" spans="1:9" x14ac:dyDescent="0.35">
      <c r="A523" s="31" t="s">
        <v>367</v>
      </c>
      <c r="B523" s="31" t="str">
        <f>Tabela_NS_S_OUT[[#This Row],[FADN_REG]]&amp;Tabela_NS_S_OUT[[#This Row],[NAZWA]]</f>
        <v>AOrzechy</v>
      </c>
      <c r="C523" s="31" t="s">
        <v>370</v>
      </c>
      <c r="D523" s="31" t="s">
        <v>148</v>
      </c>
      <c r="E523" s="31" t="s">
        <v>126</v>
      </c>
      <c r="F523" s="32">
        <v>16.9285</v>
      </c>
      <c r="G523" s="32">
        <v>696.64930000000004</v>
      </c>
      <c r="I523" s="141"/>
    </row>
    <row r="524" spans="1:9" x14ac:dyDescent="0.35">
      <c r="A524" s="31" t="s">
        <v>367</v>
      </c>
      <c r="B524" s="31" t="str">
        <f>Tabela_NS_S_OUT[[#This Row],[FADN_REG]]&amp;Tabela_NS_S_OUT[[#This Row],[NAZWA]]</f>
        <v>BOrzechy</v>
      </c>
      <c r="C524" s="31" t="s">
        <v>370</v>
      </c>
      <c r="D524" s="31" t="s">
        <v>148</v>
      </c>
      <c r="E524" s="31" t="s">
        <v>127</v>
      </c>
      <c r="F524" s="32">
        <v>9.4316999999999993</v>
      </c>
      <c r="G524" s="32">
        <v>609.25329999999997</v>
      </c>
      <c r="I524" s="141"/>
    </row>
    <row r="525" spans="1:9" x14ac:dyDescent="0.35">
      <c r="A525" s="31" t="s">
        <v>367</v>
      </c>
      <c r="B525" s="31" t="str">
        <f>Tabela_NS_S_OUT[[#This Row],[FADN_REG]]&amp;Tabela_NS_S_OUT[[#This Row],[NAZWA]]</f>
        <v>COrzechy</v>
      </c>
      <c r="C525" s="31" t="s">
        <v>370</v>
      </c>
      <c r="D525" s="31" t="s">
        <v>148</v>
      </c>
      <c r="E525" s="31" t="s">
        <v>149</v>
      </c>
      <c r="F525" s="32">
        <v>15.702199999999999</v>
      </c>
      <c r="G525" s="32">
        <v>677.80340000000001</v>
      </c>
      <c r="I525" s="141"/>
    </row>
    <row r="526" spans="1:9" x14ac:dyDescent="0.35">
      <c r="A526" s="31" t="s">
        <v>367</v>
      </c>
      <c r="B526" s="31" t="str">
        <f>Tabela_NS_S_OUT[[#This Row],[FADN_REG]]&amp;Tabela_NS_S_OUT[[#This Row],[NAZWA]]</f>
        <v>DOrzechy</v>
      </c>
      <c r="C526" s="31" t="s">
        <v>370</v>
      </c>
      <c r="D526" s="31" t="s">
        <v>148</v>
      </c>
      <c r="E526" s="31" t="s">
        <v>128</v>
      </c>
      <c r="F526" s="32">
        <v>19.288399999999999</v>
      </c>
      <c r="G526" s="32">
        <v>706.50519999999995</v>
      </c>
      <c r="I526" s="141"/>
    </row>
    <row r="527" spans="1:9" x14ac:dyDescent="0.35">
      <c r="A527" s="31" t="s">
        <v>369</v>
      </c>
      <c r="B527" s="31" t="str">
        <f>Tabela_NS_S_OUT[[#This Row],[FADN_REG]]&amp;Tabela_NS_S_OUT[[#This Row],[NAZWA]]</f>
        <v>AOrzechy włoskie</v>
      </c>
      <c r="C527" s="31" t="s">
        <v>372</v>
      </c>
      <c r="D527" s="31" t="s">
        <v>148</v>
      </c>
      <c r="E527" s="31" t="s">
        <v>126</v>
      </c>
      <c r="F527" s="32">
        <v>20.144500000000001</v>
      </c>
      <c r="G527" s="32">
        <v>675.9701</v>
      </c>
      <c r="I527" s="141"/>
    </row>
    <row r="528" spans="1:9" x14ac:dyDescent="0.35">
      <c r="A528" s="31" t="s">
        <v>369</v>
      </c>
      <c r="B528" s="31" t="str">
        <f>Tabela_NS_S_OUT[[#This Row],[FADN_REG]]&amp;Tabela_NS_S_OUT[[#This Row],[NAZWA]]</f>
        <v>BOrzechy włoskie</v>
      </c>
      <c r="C528" s="31" t="s">
        <v>372</v>
      </c>
      <c r="D528" s="31" t="s">
        <v>148</v>
      </c>
      <c r="E528" s="31" t="s">
        <v>127</v>
      </c>
      <c r="F528" s="32">
        <v>20.144500000000001</v>
      </c>
      <c r="G528" s="32">
        <v>675.9701</v>
      </c>
      <c r="I528" s="141"/>
    </row>
    <row r="529" spans="1:9" x14ac:dyDescent="0.35">
      <c r="A529" s="31" t="s">
        <v>369</v>
      </c>
      <c r="B529" s="31" t="str">
        <f>Tabela_NS_S_OUT[[#This Row],[FADN_REG]]&amp;Tabela_NS_S_OUT[[#This Row],[NAZWA]]</f>
        <v>COrzechy włoskie</v>
      </c>
      <c r="C529" s="31" t="s">
        <v>372</v>
      </c>
      <c r="D529" s="31" t="s">
        <v>148</v>
      </c>
      <c r="E529" s="31" t="s">
        <v>149</v>
      </c>
      <c r="F529" s="32">
        <v>22.2516</v>
      </c>
      <c r="G529" s="32">
        <v>624.11080000000004</v>
      </c>
      <c r="I529" s="141"/>
    </row>
    <row r="530" spans="1:9" x14ac:dyDescent="0.35">
      <c r="A530" s="31" t="s">
        <v>369</v>
      </c>
      <c r="B530" s="31" t="str">
        <f>Tabela_NS_S_OUT[[#This Row],[FADN_REG]]&amp;Tabela_NS_S_OUT[[#This Row],[NAZWA]]</f>
        <v>DOrzechy włoskie</v>
      </c>
      <c r="C530" s="31" t="s">
        <v>372</v>
      </c>
      <c r="D530" s="31" t="s">
        <v>148</v>
      </c>
      <c r="E530" s="31" t="s">
        <v>128</v>
      </c>
      <c r="F530" s="32">
        <v>18.758199999999999</v>
      </c>
      <c r="G530" s="32">
        <v>749.07889999999998</v>
      </c>
      <c r="I530" s="141"/>
    </row>
    <row r="531" spans="1:9" x14ac:dyDescent="0.35">
      <c r="A531" s="31" t="s">
        <v>371</v>
      </c>
      <c r="B531" s="31" t="str">
        <f>Tabela_NS_S_OUT[[#This Row],[FADN_REG]]&amp;Tabela_NS_S_OUT[[#This Row],[NAZWA]]</f>
        <v>AOrzechy laskowe</v>
      </c>
      <c r="C531" s="31" t="s">
        <v>374</v>
      </c>
      <c r="D531" s="31" t="s">
        <v>148</v>
      </c>
      <c r="E531" s="31" t="s">
        <v>126</v>
      </c>
      <c r="F531" s="32">
        <v>16.5289</v>
      </c>
      <c r="G531" s="32">
        <v>680.93179999999995</v>
      </c>
      <c r="I531" s="141"/>
    </row>
    <row r="532" spans="1:9" x14ac:dyDescent="0.35">
      <c r="A532" s="31" t="s">
        <v>371</v>
      </c>
      <c r="B532" s="31" t="str">
        <f>Tabela_NS_S_OUT[[#This Row],[FADN_REG]]&amp;Tabela_NS_S_OUT[[#This Row],[NAZWA]]</f>
        <v>BOrzechy laskowe</v>
      </c>
      <c r="C532" s="31" t="s">
        <v>374</v>
      </c>
      <c r="D532" s="31" t="s">
        <v>148</v>
      </c>
      <c r="E532" s="31" t="s">
        <v>127</v>
      </c>
      <c r="F532" s="32">
        <v>16.5289</v>
      </c>
      <c r="G532" s="32">
        <v>680.93179999999995</v>
      </c>
      <c r="I532" s="141"/>
    </row>
    <row r="533" spans="1:9" x14ac:dyDescent="0.35">
      <c r="A533" s="31" t="s">
        <v>371</v>
      </c>
      <c r="B533" s="31" t="str">
        <f>Tabela_NS_S_OUT[[#This Row],[FADN_REG]]&amp;Tabela_NS_S_OUT[[#This Row],[NAZWA]]</f>
        <v>COrzechy laskowe</v>
      </c>
      <c r="C533" s="31" t="s">
        <v>374</v>
      </c>
      <c r="D533" s="31" t="s">
        <v>148</v>
      </c>
      <c r="E533" s="31" t="s">
        <v>149</v>
      </c>
      <c r="F533" s="32">
        <v>14.5745</v>
      </c>
      <c r="G533" s="32">
        <v>654.80870000000004</v>
      </c>
      <c r="I533" s="141"/>
    </row>
    <row r="534" spans="1:9" x14ac:dyDescent="0.35">
      <c r="A534" s="31" t="s">
        <v>371</v>
      </c>
      <c r="B534" s="31" t="str">
        <f>Tabela_NS_S_OUT[[#This Row],[FADN_REG]]&amp;Tabela_NS_S_OUT[[#This Row],[NAZWA]]</f>
        <v>DOrzechy laskowe</v>
      </c>
      <c r="C534" s="31" t="s">
        <v>374</v>
      </c>
      <c r="D534" s="31" t="s">
        <v>148</v>
      </c>
      <c r="E534" s="31" t="s">
        <v>128</v>
      </c>
      <c r="F534" s="32">
        <v>19.3767</v>
      </c>
      <c r="G534" s="32">
        <v>691.10199999999998</v>
      </c>
      <c r="I534" s="141"/>
    </row>
    <row r="535" spans="1:9" x14ac:dyDescent="0.35">
      <c r="A535" s="31" t="s">
        <v>373</v>
      </c>
      <c r="B535" s="31" t="str">
        <f>Tabela_NS_S_OUT[[#This Row],[FADN_REG]]&amp;Tabela_NS_S_OUT[[#This Row],[NAZWA]]</f>
        <v>AOwoce jagodowe</v>
      </c>
      <c r="C535" s="31" t="s">
        <v>376</v>
      </c>
      <c r="D535" s="31" t="s">
        <v>148</v>
      </c>
      <c r="E535" s="31" t="s">
        <v>126</v>
      </c>
      <c r="F535" s="32">
        <v>35.2483</v>
      </c>
      <c r="G535" s="32">
        <v>490.22340000000003</v>
      </c>
      <c r="I535" s="141"/>
    </row>
    <row r="536" spans="1:9" x14ac:dyDescent="0.35">
      <c r="A536" s="31" t="s">
        <v>373</v>
      </c>
      <c r="B536" s="31" t="str">
        <f>Tabela_NS_S_OUT[[#This Row],[FADN_REG]]&amp;Tabela_NS_S_OUT[[#This Row],[NAZWA]]</f>
        <v>BOwoce jagodowe</v>
      </c>
      <c r="C536" s="31" t="s">
        <v>376</v>
      </c>
      <c r="D536" s="31" t="s">
        <v>148</v>
      </c>
      <c r="E536" s="31" t="s">
        <v>127</v>
      </c>
      <c r="F536" s="32">
        <v>31.211099999999998</v>
      </c>
      <c r="G536" s="32">
        <v>530.05840000000001</v>
      </c>
      <c r="I536" s="141"/>
    </row>
    <row r="537" spans="1:9" x14ac:dyDescent="0.35">
      <c r="A537" s="31" t="s">
        <v>373</v>
      </c>
      <c r="B537" s="31" t="str">
        <f>Tabela_NS_S_OUT[[#This Row],[FADN_REG]]&amp;Tabela_NS_S_OUT[[#This Row],[NAZWA]]</f>
        <v>COwoce jagodowe</v>
      </c>
      <c r="C537" s="31" t="s">
        <v>376</v>
      </c>
      <c r="D537" s="31" t="s">
        <v>148</v>
      </c>
      <c r="E537" s="31" t="s">
        <v>149</v>
      </c>
      <c r="F537" s="32">
        <v>40.4298</v>
      </c>
      <c r="G537" s="32">
        <v>293.01979999999998</v>
      </c>
      <c r="I537" s="141"/>
    </row>
    <row r="538" spans="1:9" x14ac:dyDescent="0.35">
      <c r="A538" s="31" t="s">
        <v>373</v>
      </c>
      <c r="B538" s="31" t="str">
        <f>Tabela_NS_S_OUT[[#This Row],[FADN_REG]]&amp;Tabela_NS_S_OUT[[#This Row],[NAZWA]]</f>
        <v>DOwoce jagodowe</v>
      </c>
      <c r="C538" s="31" t="s">
        <v>376</v>
      </c>
      <c r="D538" s="31" t="s">
        <v>148</v>
      </c>
      <c r="E538" s="31" t="s">
        <v>128</v>
      </c>
      <c r="F538" s="32">
        <v>31.4742</v>
      </c>
      <c r="G538" s="32">
        <v>360.14339999999999</v>
      </c>
      <c r="I538" s="141"/>
    </row>
    <row r="539" spans="1:9" x14ac:dyDescent="0.35">
      <c r="A539" s="31" t="s">
        <v>375</v>
      </c>
      <c r="B539" s="31" t="str">
        <f>Tabela_NS_S_OUT[[#This Row],[FADN_REG]]&amp;Tabela_NS_S_OUT[[#This Row],[NAZWA]]</f>
        <v>AAgrest</v>
      </c>
      <c r="C539" s="31" t="s">
        <v>378</v>
      </c>
      <c r="D539" s="31" t="s">
        <v>148</v>
      </c>
      <c r="E539" s="31" t="s">
        <v>126</v>
      </c>
      <c r="F539" s="32">
        <v>57.341999999999999</v>
      </c>
      <c r="G539" s="32">
        <v>95.986000000000004</v>
      </c>
      <c r="I539" s="141"/>
    </row>
    <row r="540" spans="1:9" x14ac:dyDescent="0.35">
      <c r="A540" s="31" t="s">
        <v>375</v>
      </c>
      <c r="B540" s="31" t="str">
        <f>Tabela_NS_S_OUT[[#This Row],[FADN_REG]]&amp;Tabela_NS_S_OUT[[#This Row],[NAZWA]]</f>
        <v>BAgrest</v>
      </c>
      <c r="C540" s="31" t="s">
        <v>378</v>
      </c>
      <c r="D540" s="31" t="s">
        <v>148</v>
      </c>
      <c r="E540" s="31" t="s">
        <v>127</v>
      </c>
      <c r="F540" s="32">
        <v>57.341999999999999</v>
      </c>
      <c r="G540" s="32">
        <v>95.986000000000004</v>
      </c>
      <c r="I540" s="141"/>
    </row>
    <row r="541" spans="1:9" x14ac:dyDescent="0.35">
      <c r="A541" s="31" t="s">
        <v>375</v>
      </c>
      <c r="B541" s="31" t="str">
        <f>Tabela_NS_S_OUT[[#This Row],[FADN_REG]]&amp;Tabela_NS_S_OUT[[#This Row],[NAZWA]]</f>
        <v>CAgrest</v>
      </c>
      <c r="C541" s="31" t="s">
        <v>378</v>
      </c>
      <c r="D541" s="31" t="s">
        <v>148</v>
      </c>
      <c r="E541" s="31" t="s">
        <v>149</v>
      </c>
      <c r="F541" s="32">
        <v>58.331299999999999</v>
      </c>
      <c r="G541" s="32">
        <v>94.865799999999993</v>
      </c>
      <c r="I541" s="141"/>
    </row>
    <row r="542" spans="1:9" x14ac:dyDescent="0.35">
      <c r="A542" s="31" t="s">
        <v>375</v>
      </c>
      <c r="B542" s="31" t="str">
        <f>Tabela_NS_S_OUT[[#This Row],[FADN_REG]]&amp;Tabela_NS_S_OUT[[#This Row],[NAZWA]]</f>
        <v>DAgrest</v>
      </c>
      <c r="C542" s="31" t="s">
        <v>378</v>
      </c>
      <c r="D542" s="31" t="s">
        <v>148</v>
      </c>
      <c r="E542" s="31" t="s">
        <v>128</v>
      </c>
      <c r="F542" s="32">
        <v>57.341999999999999</v>
      </c>
      <c r="G542" s="32">
        <v>95.986000000000004</v>
      </c>
      <c r="I542" s="141"/>
    </row>
    <row r="543" spans="1:9" x14ac:dyDescent="0.35">
      <c r="A543" s="31" t="s">
        <v>377</v>
      </c>
      <c r="B543" s="31" t="str">
        <f>Tabela_NS_S_OUT[[#This Row],[FADN_REG]]&amp;Tabela_NS_S_OUT[[#This Row],[NAZWA]]</f>
        <v>AAronia</v>
      </c>
      <c r="C543" s="31" t="s">
        <v>380</v>
      </c>
      <c r="D543" s="31" t="s">
        <v>148</v>
      </c>
      <c r="E543" s="31" t="s">
        <v>126</v>
      </c>
      <c r="F543" s="32">
        <v>45.677199999999999</v>
      </c>
      <c r="G543" s="32">
        <v>105.3676</v>
      </c>
      <c r="I543" s="141"/>
    </row>
    <row r="544" spans="1:9" x14ac:dyDescent="0.35">
      <c r="A544" s="31" t="s">
        <v>377</v>
      </c>
      <c r="B544" s="31" t="str">
        <f>Tabela_NS_S_OUT[[#This Row],[FADN_REG]]&amp;Tabela_NS_S_OUT[[#This Row],[NAZWA]]</f>
        <v>BAronia</v>
      </c>
      <c r="C544" s="31" t="s">
        <v>380</v>
      </c>
      <c r="D544" s="31" t="s">
        <v>148</v>
      </c>
      <c r="E544" s="31" t="s">
        <v>127</v>
      </c>
      <c r="F544" s="32">
        <v>45.677199999999999</v>
      </c>
      <c r="G544" s="32">
        <v>105.3676</v>
      </c>
      <c r="I544" s="141"/>
    </row>
    <row r="545" spans="1:9" x14ac:dyDescent="0.35">
      <c r="A545" s="31" t="s">
        <v>377</v>
      </c>
      <c r="B545" s="31" t="str">
        <f>Tabela_NS_S_OUT[[#This Row],[FADN_REG]]&amp;Tabela_NS_S_OUT[[#This Row],[NAZWA]]</f>
        <v>CAronia</v>
      </c>
      <c r="C545" s="31" t="s">
        <v>380</v>
      </c>
      <c r="D545" s="31" t="s">
        <v>148</v>
      </c>
      <c r="E545" s="31" t="s">
        <v>149</v>
      </c>
      <c r="F545" s="32">
        <v>44.935899999999997</v>
      </c>
      <c r="G545" s="32">
        <v>106.2508</v>
      </c>
      <c r="I545" s="141"/>
    </row>
    <row r="546" spans="1:9" x14ac:dyDescent="0.35">
      <c r="A546" s="31" t="s">
        <v>377</v>
      </c>
      <c r="B546" s="31" t="str">
        <f>Tabela_NS_S_OUT[[#This Row],[FADN_REG]]&amp;Tabela_NS_S_OUT[[#This Row],[NAZWA]]</f>
        <v>DAronia</v>
      </c>
      <c r="C546" s="31" t="s">
        <v>380</v>
      </c>
      <c r="D546" s="31" t="s">
        <v>148</v>
      </c>
      <c r="E546" s="31" t="s">
        <v>128</v>
      </c>
      <c r="F546" s="32">
        <v>45.677199999999999</v>
      </c>
      <c r="G546" s="32">
        <v>115.35980000000001</v>
      </c>
      <c r="I546" s="141"/>
    </row>
    <row r="547" spans="1:9" x14ac:dyDescent="0.35">
      <c r="A547" s="31" t="s">
        <v>379</v>
      </c>
      <c r="B547" s="31" t="str">
        <f>Tabela_NS_S_OUT[[#This Row],[FADN_REG]]&amp;Tabela_NS_S_OUT[[#This Row],[NAZWA]]</f>
        <v>APorzeczki czarne</v>
      </c>
      <c r="C547" s="31" t="s">
        <v>382</v>
      </c>
      <c r="D547" s="31" t="s">
        <v>148</v>
      </c>
      <c r="E547" s="31" t="s">
        <v>126</v>
      </c>
      <c r="F547" s="32">
        <v>40.320399999999999</v>
      </c>
      <c r="G547" s="32">
        <v>174.89490000000001</v>
      </c>
      <c r="I547" s="141"/>
    </row>
    <row r="548" spans="1:9" x14ac:dyDescent="0.35">
      <c r="A548" s="31" t="s">
        <v>379</v>
      </c>
      <c r="B548" s="31" t="str">
        <f>Tabela_NS_S_OUT[[#This Row],[FADN_REG]]&amp;Tabela_NS_S_OUT[[#This Row],[NAZWA]]</f>
        <v>BPorzeczki czarne</v>
      </c>
      <c r="C548" s="31" t="s">
        <v>382</v>
      </c>
      <c r="D548" s="31" t="s">
        <v>148</v>
      </c>
      <c r="E548" s="31" t="s">
        <v>127</v>
      </c>
      <c r="F548" s="32">
        <v>33.809699999999999</v>
      </c>
      <c r="G548" s="32">
        <v>138.1086</v>
      </c>
      <c r="I548" s="141"/>
    </row>
    <row r="549" spans="1:9" x14ac:dyDescent="0.35">
      <c r="A549" s="31" t="s">
        <v>379</v>
      </c>
      <c r="B549" s="31" t="str">
        <f>Tabela_NS_S_OUT[[#This Row],[FADN_REG]]&amp;Tabela_NS_S_OUT[[#This Row],[NAZWA]]</f>
        <v>CPorzeczki czarne</v>
      </c>
      <c r="C549" s="31" t="s">
        <v>382</v>
      </c>
      <c r="D549" s="31" t="s">
        <v>148</v>
      </c>
      <c r="E549" s="31" t="s">
        <v>149</v>
      </c>
      <c r="F549" s="32">
        <v>39.841999999999999</v>
      </c>
      <c r="G549" s="32">
        <v>238.7296</v>
      </c>
      <c r="I549" s="141"/>
    </row>
    <row r="550" spans="1:9" x14ac:dyDescent="0.35">
      <c r="A550" s="31" t="s">
        <v>379</v>
      </c>
      <c r="B550" s="31" t="str">
        <f>Tabela_NS_S_OUT[[#This Row],[FADN_REG]]&amp;Tabela_NS_S_OUT[[#This Row],[NAZWA]]</f>
        <v>DPorzeczki czarne</v>
      </c>
      <c r="C550" s="31" t="s">
        <v>382</v>
      </c>
      <c r="D550" s="31" t="s">
        <v>148</v>
      </c>
      <c r="E550" s="31" t="s">
        <v>128</v>
      </c>
      <c r="F550" s="32">
        <v>33.615900000000003</v>
      </c>
      <c r="G550" s="32">
        <v>217.20769999999999</v>
      </c>
      <c r="I550" s="141"/>
    </row>
    <row r="551" spans="1:9" x14ac:dyDescent="0.35">
      <c r="A551" s="31" t="s">
        <v>381</v>
      </c>
      <c r="B551" s="31" t="str">
        <f>Tabela_NS_S_OUT[[#This Row],[FADN_REG]]&amp;Tabela_NS_S_OUT[[#This Row],[NAZWA]]</f>
        <v>APorzeczki czerwone</v>
      </c>
      <c r="C551" s="31" t="s">
        <v>384</v>
      </c>
      <c r="D551" s="31" t="s">
        <v>148</v>
      </c>
      <c r="E551" s="31" t="s">
        <v>126</v>
      </c>
      <c r="F551" s="32">
        <v>42.746299999999998</v>
      </c>
      <c r="G551" s="32">
        <v>116.0518</v>
      </c>
      <c r="I551" s="141"/>
    </row>
    <row r="552" spans="1:9" x14ac:dyDescent="0.35">
      <c r="A552" s="31" t="s">
        <v>381</v>
      </c>
      <c r="B552" s="31" t="str">
        <f>Tabela_NS_S_OUT[[#This Row],[FADN_REG]]&amp;Tabela_NS_S_OUT[[#This Row],[NAZWA]]</f>
        <v>BPorzeczki czerwone</v>
      </c>
      <c r="C552" s="31" t="s">
        <v>384</v>
      </c>
      <c r="D552" s="31" t="s">
        <v>148</v>
      </c>
      <c r="E552" s="31" t="s">
        <v>127</v>
      </c>
      <c r="F552" s="32">
        <v>58.9069</v>
      </c>
      <c r="G552" s="32">
        <v>121.31740000000001</v>
      </c>
      <c r="I552" s="141"/>
    </row>
    <row r="553" spans="1:9" x14ac:dyDescent="0.35">
      <c r="A553" s="31" t="s">
        <v>381</v>
      </c>
      <c r="B553" s="31" t="str">
        <f>Tabela_NS_S_OUT[[#This Row],[FADN_REG]]&amp;Tabela_NS_S_OUT[[#This Row],[NAZWA]]</f>
        <v>CPorzeczki czerwone</v>
      </c>
      <c r="C553" s="31" t="s">
        <v>384</v>
      </c>
      <c r="D553" s="31" t="s">
        <v>148</v>
      </c>
      <c r="E553" s="31" t="s">
        <v>149</v>
      </c>
      <c r="F553" s="32">
        <v>64.506200000000007</v>
      </c>
      <c r="G553" s="32">
        <v>122.58369999999999</v>
      </c>
      <c r="I553" s="141"/>
    </row>
    <row r="554" spans="1:9" x14ac:dyDescent="0.35">
      <c r="A554" s="31" t="s">
        <v>381</v>
      </c>
      <c r="B554" s="31" t="str">
        <f>Tabela_NS_S_OUT[[#This Row],[FADN_REG]]&amp;Tabela_NS_S_OUT[[#This Row],[NAZWA]]</f>
        <v>DPorzeczki czerwone</v>
      </c>
      <c r="C554" s="31" t="s">
        <v>384</v>
      </c>
      <c r="D554" s="31" t="s">
        <v>148</v>
      </c>
      <c r="E554" s="31" t="s">
        <v>128</v>
      </c>
      <c r="F554" s="32">
        <v>45.5139</v>
      </c>
      <c r="G554" s="32">
        <v>114.5855</v>
      </c>
      <c r="I554" s="141"/>
    </row>
    <row r="555" spans="1:9" x14ac:dyDescent="0.35">
      <c r="A555" s="31" t="s">
        <v>383</v>
      </c>
      <c r="B555" s="31" t="str">
        <f>Tabela_NS_S_OUT[[#This Row],[FADN_REG]]&amp;Tabela_NS_S_OUT[[#This Row],[NAZWA]]</f>
        <v>AMaliny ogrodowe</v>
      </c>
      <c r="C555" s="31" t="s">
        <v>386</v>
      </c>
      <c r="D555" s="31" t="s">
        <v>148</v>
      </c>
      <c r="E555" s="31" t="s">
        <v>126</v>
      </c>
      <c r="F555" s="32">
        <v>27.951599999999999</v>
      </c>
      <c r="G555" s="32">
        <v>774.46879999999999</v>
      </c>
      <c r="I555" s="141"/>
    </row>
    <row r="556" spans="1:9" x14ac:dyDescent="0.35">
      <c r="A556" s="31" t="s">
        <v>383</v>
      </c>
      <c r="B556" s="31" t="str">
        <f>Tabela_NS_S_OUT[[#This Row],[FADN_REG]]&amp;Tabela_NS_S_OUT[[#This Row],[NAZWA]]</f>
        <v>BMaliny ogrodowe</v>
      </c>
      <c r="C556" s="31" t="s">
        <v>386</v>
      </c>
      <c r="D556" s="31" t="s">
        <v>148</v>
      </c>
      <c r="E556" s="31" t="s">
        <v>127</v>
      </c>
      <c r="F556" s="32">
        <v>19.860199999999999</v>
      </c>
      <c r="G556" s="32">
        <v>578.07579999999996</v>
      </c>
      <c r="I556" s="141"/>
    </row>
    <row r="557" spans="1:9" x14ac:dyDescent="0.35">
      <c r="A557" s="31" t="s">
        <v>383</v>
      </c>
      <c r="B557" s="31" t="str">
        <f>Tabela_NS_S_OUT[[#This Row],[FADN_REG]]&amp;Tabela_NS_S_OUT[[#This Row],[NAZWA]]</f>
        <v>CMaliny ogrodowe</v>
      </c>
      <c r="C557" s="31" t="s">
        <v>386</v>
      </c>
      <c r="D557" s="31" t="s">
        <v>148</v>
      </c>
      <c r="E557" s="31" t="s">
        <v>149</v>
      </c>
      <c r="F557" s="32">
        <v>38.440399999999997</v>
      </c>
      <c r="G557" s="32">
        <v>703.55340000000001</v>
      </c>
      <c r="I557" s="141"/>
    </row>
    <row r="558" spans="1:9" x14ac:dyDescent="0.35">
      <c r="A558" s="31" t="s">
        <v>383</v>
      </c>
      <c r="B558" s="31" t="str">
        <f>Tabela_NS_S_OUT[[#This Row],[FADN_REG]]&amp;Tabela_NS_S_OUT[[#This Row],[NAZWA]]</f>
        <v>DMaliny ogrodowe</v>
      </c>
      <c r="C558" s="31" t="s">
        <v>386</v>
      </c>
      <c r="D558" s="31" t="s">
        <v>148</v>
      </c>
      <c r="E558" s="31" t="s">
        <v>128</v>
      </c>
      <c r="F558" s="32">
        <v>23.011299999999999</v>
      </c>
      <c r="G558" s="32">
        <v>775.5308</v>
      </c>
      <c r="I558" s="141"/>
    </row>
    <row r="559" spans="1:9" x14ac:dyDescent="0.35">
      <c r="A559" s="31" t="s">
        <v>385</v>
      </c>
      <c r="B559" s="31" t="str">
        <f>Tabela_NS_S_OUT[[#This Row],[FADN_REG]]&amp;Tabela_NS_S_OUT[[#This Row],[NAZWA]]</f>
        <v>AJeżyny</v>
      </c>
      <c r="C559" s="31" t="s">
        <v>695</v>
      </c>
      <c r="D559" s="31" t="s">
        <v>148</v>
      </c>
      <c r="E559" s="31" t="s">
        <v>126</v>
      </c>
      <c r="F559" s="32">
        <v>62.893099999999997</v>
      </c>
      <c r="G559" s="32">
        <v>845.80769999999995</v>
      </c>
      <c r="I559" s="141"/>
    </row>
    <row r="560" spans="1:9" x14ac:dyDescent="0.35">
      <c r="A560" s="31" t="s">
        <v>385</v>
      </c>
      <c r="B560" s="31" t="str">
        <f>Tabela_NS_S_OUT[[#This Row],[FADN_REG]]&amp;Tabela_NS_S_OUT[[#This Row],[NAZWA]]</f>
        <v>BJeżyny</v>
      </c>
      <c r="C560" s="31" t="s">
        <v>695</v>
      </c>
      <c r="D560" s="31" t="s">
        <v>148</v>
      </c>
      <c r="E560" s="31" t="s">
        <v>127</v>
      </c>
      <c r="F560" s="32">
        <v>62.893099999999997</v>
      </c>
      <c r="G560" s="32">
        <v>845.80769999999995</v>
      </c>
      <c r="I560" s="141"/>
    </row>
    <row r="561" spans="1:9" x14ac:dyDescent="0.35">
      <c r="A561" s="31" t="s">
        <v>385</v>
      </c>
      <c r="B561" s="31" t="str">
        <f>Tabela_NS_S_OUT[[#This Row],[FADN_REG]]&amp;Tabela_NS_S_OUT[[#This Row],[NAZWA]]</f>
        <v>CJeżyny</v>
      </c>
      <c r="C561" s="31" t="s">
        <v>695</v>
      </c>
      <c r="D561" s="31" t="s">
        <v>148</v>
      </c>
      <c r="E561" s="31" t="s">
        <v>149</v>
      </c>
      <c r="F561" s="32">
        <v>62.893099999999997</v>
      </c>
      <c r="G561" s="32">
        <v>845.80769999999995</v>
      </c>
      <c r="I561" s="141"/>
    </row>
    <row r="562" spans="1:9" x14ac:dyDescent="0.35">
      <c r="A562" s="31" t="s">
        <v>385</v>
      </c>
      <c r="B562" s="31" t="str">
        <f>Tabela_NS_S_OUT[[#This Row],[FADN_REG]]&amp;Tabela_NS_S_OUT[[#This Row],[NAZWA]]</f>
        <v>DJeżyny</v>
      </c>
      <c r="C562" s="31" t="s">
        <v>695</v>
      </c>
      <c r="D562" s="31" t="s">
        <v>148</v>
      </c>
      <c r="E562" s="31" t="s">
        <v>128</v>
      </c>
      <c r="F562" s="32">
        <v>62.893099999999997</v>
      </c>
      <c r="G562" s="32">
        <v>845.80769999999995</v>
      </c>
      <c r="I562" s="141"/>
    </row>
    <row r="563" spans="1:9" x14ac:dyDescent="0.35">
      <c r="A563" s="31" t="s">
        <v>694</v>
      </c>
      <c r="B563" s="31" t="str">
        <f>Tabela_NS_S_OUT[[#This Row],[FADN_REG]]&amp;Tabela_NS_S_OUT[[#This Row],[NAZWA]]</f>
        <v>ABorówki</v>
      </c>
      <c r="C563" s="31" t="s">
        <v>388</v>
      </c>
      <c r="D563" s="31" t="s">
        <v>148</v>
      </c>
      <c r="E563" s="31" t="s">
        <v>126</v>
      </c>
      <c r="F563" s="32">
        <v>52.813299999999998</v>
      </c>
      <c r="G563" s="32">
        <v>1220.8241</v>
      </c>
      <c r="I563" s="141"/>
    </row>
    <row r="564" spans="1:9" x14ac:dyDescent="0.35">
      <c r="A564" s="31" t="s">
        <v>694</v>
      </c>
      <c r="B564" s="31" t="str">
        <f>Tabela_NS_S_OUT[[#This Row],[FADN_REG]]&amp;Tabela_NS_S_OUT[[#This Row],[NAZWA]]</f>
        <v>BBorówki</v>
      </c>
      <c r="C564" s="31" t="s">
        <v>388</v>
      </c>
      <c r="D564" s="31" t="s">
        <v>148</v>
      </c>
      <c r="E564" s="31" t="s">
        <v>127</v>
      </c>
      <c r="F564" s="32">
        <v>33.371699999999997</v>
      </c>
      <c r="G564" s="32">
        <v>1182.2038</v>
      </c>
      <c r="I564" s="141"/>
    </row>
    <row r="565" spans="1:9" x14ac:dyDescent="0.35">
      <c r="A565" s="31" t="s">
        <v>694</v>
      </c>
      <c r="B565" s="31" t="str">
        <f>Tabela_NS_S_OUT[[#This Row],[FADN_REG]]&amp;Tabela_NS_S_OUT[[#This Row],[NAZWA]]</f>
        <v>CBorówki</v>
      </c>
      <c r="C565" s="31" t="s">
        <v>388</v>
      </c>
      <c r="D565" s="31" t="s">
        <v>148</v>
      </c>
      <c r="E565" s="31" t="s">
        <v>149</v>
      </c>
      <c r="F565" s="32">
        <v>50.153300000000002</v>
      </c>
      <c r="G565" s="32">
        <v>1194.3339000000001</v>
      </c>
      <c r="I565" s="141"/>
    </row>
    <row r="566" spans="1:9" x14ac:dyDescent="0.35">
      <c r="A566" s="31" t="s">
        <v>694</v>
      </c>
      <c r="B566" s="31" t="str">
        <f>Tabela_NS_S_OUT[[#This Row],[FADN_REG]]&amp;Tabela_NS_S_OUT[[#This Row],[NAZWA]]</f>
        <v>DBorówki</v>
      </c>
      <c r="C566" s="31" t="s">
        <v>388</v>
      </c>
      <c r="D566" s="31" t="s">
        <v>148</v>
      </c>
      <c r="E566" s="31" t="s">
        <v>128</v>
      </c>
      <c r="F566" s="32">
        <v>23.7913</v>
      </c>
      <c r="G566" s="32">
        <v>1278.8042</v>
      </c>
      <c r="I566" s="141"/>
    </row>
    <row r="567" spans="1:9" x14ac:dyDescent="0.35">
      <c r="A567" s="31" t="s">
        <v>387</v>
      </c>
      <c r="B567" s="31" t="str">
        <f>Tabela_NS_S_OUT[[#This Row],[FADN_REG]]&amp;Tabela_NS_S_OUT[[#This Row],[NAZWA]]</f>
        <v>APozostałe owoce jagodowe</v>
      </c>
      <c r="C567" s="31" t="s">
        <v>390</v>
      </c>
      <c r="D567" s="31" t="s">
        <v>148</v>
      </c>
      <c r="E567" s="31" t="s">
        <v>126</v>
      </c>
      <c r="F567" s="32">
        <v>12.463900000000001</v>
      </c>
      <c r="G567" s="32">
        <v>475.91390000000001</v>
      </c>
      <c r="I567" s="141"/>
    </row>
    <row r="568" spans="1:9" x14ac:dyDescent="0.35">
      <c r="A568" s="31" t="s">
        <v>387</v>
      </c>
      <c r="B568" s="31" t="str">
        <f>Tabela_NS_S_OUT[[#This Row],[FADN_REG]]&amp;Tabela_NS_S_OUT[[#This Row],[NAZWA]]</f>
        <v>BPozostałe owoce jagodowe</v>
      </c>
      <c r="C568" s="31" t="s">
        <v>390</v>
      </c>
      <c r="D568" s="31" t="s">
        <v>148</v>
      </c>
      <c r="E568" s="31" t="s">
        <v>127</v>
      </c>
      <c r="F568" s="32">
        <v>12.463900000000001</v>
      </c>
      <c r="G568" s="32">
        <v>475.91390000000001</v>
      </c>
      <c r="I568" s="141"/>
    </row>
    <row r="569" spans="1:9" x14ac:dyDescent="0.35">
      <c r="A569" s="31" t="s">
        <v>387</v>
      </c>
      <c r="B569" s="31" t="str">
        <f>Tabela_NS_S_OUT[[#This Row],[FADN_REG]]&amp;Tabela_NS_S_OUT[[#This Row],[NAZWA]]</f>
        <v>CPozostałe owoce jagodowe</v>
      </c>
      <c r="C569" s="31" t="s">
        <v>390</v>
      </c>
      <c r="D569" s="31" t="s">
        <v>148</v>
      </c>
      <c r="E569" s="31" t="s">
        <v>149</v>
      </c>
      <c r="F569" s="32">
        <v>11.610799999999999</v>
      </c>
      <c r="G569" s="32">
        <v>539.77800000000002</v>
      </c>
      <c r="I569" s="141"/>
    </row>
    <row r="570" spans="1:9" x14ac:dyDescent="0.35">
      <c r="A570" s="31" t="s">
        <v>387</v>
      </c>
      <c r="B570" s="31" t="str">
        <f>Tabela_NS_S_OUT[[#This Row],[FADN_REG]]&amp;Tabela_NS_S_OUT[[#This Row],[NAZWA]]</f>
        <v>DPozostałe owoce jagodowe</v>
      </c>
      <c r="C570" s="31" t="s">
        <v>390</v>
      </c>
      <c r="D570" s="31" t="s">
        <v>148</v>
      </c>
      <c r="E570" s="31" t="s">
        <v>128</v>
      </c>
      <c r="F570" s="32">
        <v>12.463900000000001</v>
      </c>
      <c r="G570" s="32">
        <v>475.91390000000001</v>
      </c>
      <c r="I570" s="141"/>
    </row>
    <row r="571" spans="1:9" x14ac:dyDescent="0.35">
      <c r="A571" s="31" t="s">
        <v>389</v>
      </c>
      <c r="B571" s="31" t="str">
        <f>Tabela_NS_S_OUT[[#This Row],[FADN_REG]]&amp;Tabela_NS_S_OUT[[#This Row],[NAZWA]]</f>
        <v>AWinogrona</v>
      </c>
      <c r="C571" s="31" t="s">
        <v>705</v>
      </c>
      <c r="D571" s="31" t="s">
        <v>148</v>
      </c>
      <c r="E571" s="31" t="s">
        <v>126</v>
      </c>
      <c r="F571" s="32">
        <v>61.961799999999997</v>
      </c>
      <c r="G571" s="32">
        <v>386.7817</v>
      </c>
      <c r="I571" s="141"/>
    </row>
    <row r="572" spans="1:9" x14ac:dyDescent="0.35">
      <c r="A572" s="31" t="s">
        <v>389</v>
      </c>
      <c r="B572" s="31" t="str">
        <f>Tabela_NS_S_OUT[[#This Row],[FADN_REG]]&amp;Tabela_NS_S_OUT[[#This Row],[NAZWA]]</f>
        <v>BWinogrona</v>
      </c>
      <c r="C572" s="31" t="s">
        <v>705</v>
      </c>
      <c r="D572" s="31" t="s">
        <v>148</v>
      </c>
      <c r="E572" s="31" t="s">
        <v>127</v>
      </c>
      <c r="F572" s="32">
        <v>61.961799999999997</v>
      </c>
      <c r="G572" s="32">
        <v>386.7817</v>
      </c>
      <c r="I572" s="141"/>
    </row>
    <row r="573" spans="1:9" x14ac:dyDescent="0.35">
      <c r="A573" s="31" t="s">
        <v>389</v>
      </c>
      <c r="B573" s="31" t="str">
        <f>Tabela_NS_S_OUT[[#This Row],[FADN_REG]]&amp;Tabela_NS_S_OUT[[#This Row],[NAZWA]]</f>
        <v>CWinogrona</v>
      </c>
      <c r="C573" s="31" t="s">
        <v>705</v>
      </c>
      <c r="D573" s="31" t="s">
        <v>148</v>
      </c>
      <c r="E573" s="31" t="s">
        <v>149</v>
      </c>
      <c r="F573" s="32">
        <v>61.961799999999997</v>
      </c>
      <c r="G573" s="32">
        <v>386.7817</v>
      </c>
      <c r="I573" s="141"/>
    </row>
    <row r="574" spans="1:9" x14ac:dyDescent="0.35">
      <c r="A574" s="31" t="s">
        <v>389</v>
      </c>
      <c r="B574" s="31" t="str">
        <f>Tabela_NS_S_OUT[[#This Row],[FADN_REG]]&amp;Tabela_NS_S_OUT[[#This Row],[NAZWA]]</f>
        <v>DWinogrona</v>
      </c>
      <c r="C574" s="31" t="s">
        <v>705</v>
      </c>
      <c r="D574" s="31" t="s">
        <v>148</v>
      </c>
      <c r="E574" s="31" t="s">
        <v>128</v>
      </c>
      <c r="F574" s="32">
        <v>61.961799999999997</v>
      </c>
      <c r="G574" s="32">
        <v>386.7817</v>
      </c>
      <c r="I574" s="141"/>
    </row>
    <row r="575" spans="1:9" x14ac:dyDescent="0.35">
      <c r="A575" s="328" t="s">
        <v>700</v>
      </c>
      <c r="B575" s="31" t="str">
        <f>Tabela_NS_S_OUT[[#This Row],[FADN_REG]]&amp;Tabela_NS_S_OUT[[#This Row],[NAZWA]]</f>
        <v>APozostałe owoce z sadów</v>
      </c>
      <c r="C575" s="329" t="s">
        <v>698</v>
      </c>
      <c r="D575" s="31" t="s">
        <v>148</v>
      </c>
      <c r="E575" s="31" t="s">
        <v>126</v>
      </c>
      <c r="F575" s="32">
        <v>50.851500000000001</v>
      </c>
      <c r="G575" s="32">
        <v>258.7731</v>
      </c>
      <c r="I575" s="141"/>
    </row>
    <row r="576" spans="1:9" x14ac:dyDescent="0.35">
      <c r="A576" s="328" t="s">
        <v>700</v>
      </c>
      <c r="B576" s="31" t="str">
        <f>Tabela_NS_S_OUT[[#This Row],[FADN_REG]]&amp;Tabela_NS_S_OUT[[#This Row],[NAZWA]]</f>
        <v>BPozostałe owoce z sadów</v>
      </c>
      <c r="C576" s="329" t="s">
        <v>698</v>
      </c>
      <c r="D576" s="31" t="s">
        <v>148</v>
      </c>
      <c r="E576" s="31" t="s">
        <v>127</v>
      </c>
      <c r="F576" s="32">
        <v>50.851500000000001</v>
      </c>
      <c r="G576" s="32">
        <v>258.7731</v>
      </c>
      <c r="I576" s="141"/>
    </row>
    <row r="577" spans="1:9" x14ac:dyDescent="0.35">
      <c r="A577" s="328" t="s">
        <v>700</v>
      </c>
      <c r="B577" s="31" t="str">
        <f>Tabela_NS_S_OUT[[#This Row],[FADN_REG]]&amp;Tabela_NS_S_OUT[[#This Row],[NAZWA]]</f>
        <v>CPozostałe owoce z sadów</v>
      </c>
      <c r="C577" s="329" t="s">
        <v>698</v>
      </c>
      <c r="D577" s="31" t="s">
        <v>148</v>
      </c>
      <c r="E577" s="31" t="s">
        <v>149</v>
      </c>
      <c r="F577" s="32">
        <v>47.344000000000001</v>
      </c>
      <c r="G577" s="32">
        <v>291.62459999999999</v>
      </c>
      <c r="I577" s="141"/>
    </row>
    <row r="578" spans="1:9" x14ac:dyDescent="0.35">
      <c r="A578" s="328" t="s">
        <v>700</v>
      </c>
      <c r="B578" s="31" t="str">
        <f>Tabela_NS_S_OUT[[#This Row],[FADN_REG]]&amp;Tabela_NS_S_OUT[[#This Row],[NAZWA]]</f>
        <v>DPozostałe owoce z sadów</v>
      </c>
      <c r="C578" s="329" t="s">
        <v>698</v>
      </c>
      <c r="D578" s="31" t="s">
        <v>148</v>
      </c>
      <c r="E578" s="31" t="s">
        <v>128</v>
      </c>
      <c r="F578" s="32">
        <v>50.851500000000001</v>
      </c>
      <c r="G578" s="32">
        <v>258.7731</v>
      </c>
      <c r="I578" s="141"/>
    </row>
    <row r="579" spans="1:9" x14ac:dyDescent="0.35">
      <c r="A579" s="31" t="s">
        <v>391</v>
      </c>
      <c r="B579" s="31" t="str">
        <f>Tabela_NS_S_OUT[[#This Row],[FADN_REG]]&amp;Tabela_NS_S_OUT[[#This Row],[NAZWA]]</f>
        <v>APlantacje nasienne traw</v>
      </c>
      <c r="C579" s="31" t="s">
        <v>392</v>
      </c>
      <c r="D579" s="31"/>
      <c r="E579" s="31" t="s">
        <v>126</v>
      </c>
      <c r="F579" s="32">
        <v>1</v>
      </c>
      <c r="G579" s="32">
        <v>3869.2132000000001</v>
      </c>
      <c r="I579" s="141"/>
    </row>
    <row r="580" spans="1:9" x14ac:dyDescent="0.35">
      <c r="A580" s="31" t="s">
        <v>391</v>
      </c>
      <c r="B580" s="31" t="str">
        <f>Tabela_NS_S_OUT[[#This Row],[FADN_REG]]&amp;Tabela_NS_S_OUT[[#This Row],[NAZWA]]</f>
        <v>BPlantacje nasienne traw</v>
      </c>
      <c r="C580" s="31" t="s">
        <v>392</v>
      </c>
      <c r="D580" s="31"/>
      <c r="E580" s="31" t="s">
        <v>127</v>
      </c>
      <c r="F580" s="32">
        <v>1</v>
      </c>
      <c r="G580" s="32">
        <v>3005.1985</v>
      </c>
      <c r="I580" s="141"/>
    </row>
    <row r="581" spans="1:9" x14ac:dyDescent="0.35">
      <c r="A581" s="31" t="s">
        <v>391</v>
      </c>
      <c r="B581" s="31" t="str">
        <f>Tabela_NS_S_OUT[[#This Row],[FADN_REG]]&amp;Tabela_NS_S_OUT[[#This Row],[NAZWA]]</f>
        <v>CPlantacje nasienne traw</v>
      </c>
      <c r="C581" s="31" t="s">
        <v>392</v>
      </c>
      <c r="D581" s="31"/>
      <c r="E581" s="31" t="s">
        <v>149</v>
      </c>
      <c r="F581" s="32">
        <v>1</v>
      </c>
      <c r="G581" s="32">
        <v>4531.6471000000001</v>
      </c>
      <c r="I581" s="141"/>
    </row>
    <row r="582" spans="1:9" x14ac:dyDescent="0.35">
      <c r="A582" s="31" t="s">
        <v>391</v>
      </c>
      <c r="B582" s="31" t="str">
        <f>Tabela_NS_S_OUT[[#This Row],[FADN_REG]]&amp;Tabela_NS_S_OUT[[#This Row],[NAZWA]]</f>
        <v>DPlantacje nasienne traw</v>
      </c>
      <c r="C582" s="31" t="s">
        <v>392</v>
      </c>
      <c r="D582" s="31"/>
      <c r="E582" s="31" t="s">
        <v>128</v>
      </c>
      <c r="F582" s="32">
        <v>1</v>
      </c>
      <c r="G582" s="32">
        <v>3882.0405000000001</v>
      </c>
      <c r="I582" s="141"/>
    </row>
    <row r="583" spans="1:9" x14ac:dyDescent="0.35">
      <c r="A583" s="31" t="s">
        <v>393</v>
      </c>
      <c r="B583" s="31" t="str">
        <f>Tabela_NS_S_OUT[[#This Row],[FADN_REG]]&amp;Tabela_NS_S_OUT[[#This Row],[NAZWA]]</f>
        <v>APlantacje nasienne motylkowych drobnonasiennych</v>
      </c>
      <c r="C583" s="31" t="s">
        <v>394</v>
      </c>
      <c r="D583" s="31"/>
      <c r="E583" s="31" t="s">
        <v>126</v>
      </c>
      <c r="F583" s="32">
        <v>1</v>
      </c>
      <c r="G583" s="32">
        <v>2303.2053999999998</v>
      </c>
      <c r="H583" s="31"/>
      <c r="I583" s="141"/>
    </row>
    <row r="584" spans="1:9" x14ac:dyDescent="0.35">
      <c r="A584" s="31" t="s">
        <v>393</v>
      </c>
      <c r="B584" s="31" t="str">
        <f>Tabela_NS_S_OUT[[#This Row],[FADN_REG]]&amp;Tabela_NS_S_OUT[[#This Row],[NAZWA]]</f>
        <v>BPlantacje nasienne motylkowych drobnonasiennych</v>
      </c>
      <c r="C584" s="31" t="s">
        <v>394</v>
      </c>
      <c r="D584" s="31"/>
      <c r="E584" s="31" t="s">
        <v>127</v>
      </c>
      <c r="F584" s="32">
        <v>1</v>
      </c>
      <c r="G584" s="32">
        <v>1753.7150999999999</v>
      </c>
      <c r="H584" s="31"/>
      <c r="I584" s="141"/>
    </row>
    <row r="585" spans="1:9" x14ac:dyDescent="0.35">
      <c r="A585" s="31" t="s">
        <v>393</v>
      </c>
      <c r="B585" s="31" t="str">
        <f>Tabela_NS_S_OUT[[#This Row],[FADN_REG]]&amp;Tabela_NS_S_OUT[[#This Row],[NAZWA]]</f>
        <v>CPlantacje nasienne motylkowych drobnonasiennych</v>
      </c>
      <c r="C585" s="31" t="s">
        <v>394</v>
      </c>
      <c r="D585" s="31"/>
      <c r="E585" s="31" t="s">
        <v>149</v>
      </c>
      <c r="F585" s="32">
        <v>1</v>
      </c>
      <c r="G585" s="32">
        <v>3382.366</v>
      </c>
      <c r="H585" s="31"/>
      <c r="I585" s="141"/>
    </row>
    <row r="586" spans="1:9" x14ac:dyDescent="0.35">
      <c r="A586" s="31" t="s">
        <v>393</v>
      </c>
      <c r="B586" s="31" t="str">
        <f>Tabela_NS_S_OUT[[#This Row],[FADN_REG]]&amp;Tabela_NS_S_OUT[[#This Row],[NAZWA]]</f>
        <v>DPlantacje nasienne motylkowych drobnonasiennych</v>
      </c>
      <c r="C586" s="31" t="s">
        <v>394</v>
      </c>
      <c r="D586" s="31"/>
      <c r="E586" s="31" t="s">
        <v>128</v>
      </c>
      <c r="F586" s="32">
        <v>1</v>
      </c>
      <c r="G586" s="32">
        <v>2303.2053999999998</v>
      </c>
      <c r="H586" s="31"/>
      <c r="I586" s="141"/>
    </row>
    <row r="587" spans="1:9" x14ac:dyDescent="0.35">
      <c r="A587" s="31" t="s">
        <v>395</v>
      </c>
      <c r="B587" s="31" t="str">
        <f>Tabela_NS_S_OUT[[#This Row],[FADN_REG]]&amp;Tabela_NS_S_OUT[[#This Row],[NAZWA]]</f>
        <v>AUprawy nasienne i rozsadniki warzyw i kwiatów</v>
      </c>
      <c r="C587" s="31" t="s">
        <v>396</v>
      </c>
      <c r="D587" s="31"/>
      <c r="E587" s="31" t="s">
        <v>126</v>
      </c>
      <c r="F587" s="32">
        <v>1</v>
      </c>
      <c r="G587" s="32">
        <v>16363.825800000001</v>
      </c>
      <c r="I587" s="141"/>
    </row>
    <row r="588" spans="1:9" x14ac:dyDescent="0.35">
      <c r="A588" s="31" t="s">
        <v>395</v>
      </c>
      <c r="B588" s="31" t="str">
        <f>Tabela_NS_S_OUT[[#This Row],[FADN_REG]]&amp;Tabela_NS_S_OUT[[#This Row],[NAZWA]]</f>
        <v>BUprawy nasienne i rozsadniki warzyw i kwiatów</v>
      </c>
      <c r="C588" s="31" t="s">
        <v>396</v>
      </c>
      <c r="D588" s="31"/>
      <c r="E588" s="31" t="s">
        <v>127</v>
      </c>
      <c r="F588" s="32">
        <v>1</v>
      </c>
      <c r="G588" s="32">
        <v>13910.979300000001</v>
      </c>
      <c r="I588" s="141"/>
    </row>
    <row r="589" spans="1:9" x14ac:dyDescent="0.35">
      <c r="A589" s="31" t="s">
        <v>395</v>
      </c>
      <c r="B589" s="31" t="str">
        <f>Tabela_NS_S_OUT[[#This Row],[FADN_REG]]&amp;Tabela_NS_S_OUT[[#This Row],[NAZWA]]</f>
        <v>CUprawy nasienne i rozsadniki warzyw i kwiatów</v>
      </c>
      <c r="C589" s="31" t="s">
        <v>396</v>
      </c>
      <c r="D589" s="31"/>
      <c r="E589" s="31" t="s">
        <v>149</v>
      </c>
      <c r="F589" s="32">
        <v>1</v>
      </c>
      <c r="G589" s="32">
        <v>12083.0347</v>
      </c>
      <c r="I589" s="141"/>
    </row>
    <row r="590" spans="1:9" x14ac:dyDescent="0.35">
      <c r="A590" s="31" t="s">
        <v>395</v>
      </c>
      <c r="B590" s="31" t="str">
        <f>Tabela_NS_S_OUT[[#This Row],[FADN_REG]]&amp;Tabela_NS_S_OUT[[#This Row],[NAZWA]]</f>
        <v>DUprawy nasienne i rozsadniki warzyw i kwiatów</v>
      </c>
      <c r="C590" s="31" t="s">
        <v>396</v>
      </c>
      <c r="D590" s="31"/>
      <c r="E590" s="31" t="s">
        <v>128</v>
      </c>
      <c r="F590" s="32">
        <v>1</v>
      </c>
      <c r="G590" s="32">
        <v>49745.684399999998</v>
      </c>
      <c r="I590" s="141"/>
    </row>
    <row r="591" spans="1:9" x14ac:dyDescent="0.35">
      <c r="A591" s="31" t="s">
        <v>397</v>
      </c>
      <c r="B591" s="31" t="str">
        <f>Tabela_NS_S_OUT[[#This Row],[FADN_REG]]&amp;Tabela_NS_S_OUT[[#This Row],[NAZWA]]</f>
        <v>AUprawy nasienne i rozsadniki warzyw i kwiatów w uprawie polowej</v>
      </c>
      <c r="C591" s="31" t="s">
        <v>398</v>
      </c>
      <c r="D591" s="31"/>
      <c r="E591" s="31" t="s">
        <v>126</v>
      </c>
      <c r="F591" s="32">
        <v>1</v>
      </c>
      <c r="G591" s="32">
        <v>9509.6303000000007</v>
      </c>
      <c r="I591" s="141"/>
    </row>
    <row r="592" spans="1:9" x14ac:dyDescent="0.35">
      <c r="A592" s="31" t="s">
        <v>397</v>
      </c>
      <c r="B592" s="31" t="str">
        <f>Tabela_NS_S_OUT[[#This Row],[FADN_REG]]&amp;Tabela_NS_S_OUT[[#This Row],[NAZWA]]</f>
        <v>BUprawy nasienne i rozsadniki warzyw i kwiatów w uprawie polowej</v>
      </c>
      <c r="C592" s="31" t="s">
        <v>398</v>
      </c>
      <c r="D592" s="31"/>
      <c r="E592" s="31" t="s">
        <v>127</v>
      </c>
      <c r="F592" s="32">
        <v>1</v>
      </c>
      <c r="G592" s="32">
        <v>9509.6303000000007</v>
      </c>
      <c r="I592" s="141"/>
    </row>
    <row r="593" spans="1:9" x14ac:dyDescent="0.35">
      <c r="A593" s="31" t="s">
        <v>397</v>
      </c>
      <c r="B593" s="31" t="str">
        <f>Tabela_NS_S_OUT[[#This Row],[FADN_REG]]&amp;Tabela_NS_S_OUT[[#This Row],[NAZWA]]</f>
        <v>CUprawy nasienne i rozsadniki warzyw i kwiatów w uprawie polowej</v>
      </c>
      <c r="C593" s="31" t="s">
        <v>398</v>
      </c>
      <c r="D593" s="31"/>
      <c r="E593" s="31" t="s">
        <v>149</v>
      </c>
      <c r="F593" s="32">
        <v>1</v>
      </c>
      <c r="G593" s="32">
        <v>10937.2225</v>
      </c>
      <c r="I593" s="141"/>
    </row>
    <row r="594" spans="1:9" x14ac:dyDescent="0.35">
      <c r="A594" s="31" t="s">
        <v>397</v>
      </c>
      <c r="B594" s="31" t="str">
        <f>Tabela_NS_S_OUT[[#This Row],[FADN_REG]]&amp;Tabela_NS_S_OUT[[#This Row],[NAZWA]]</f>
        <v>DUprawy nasienne i rozsadniki warzyw i kwiatów w uprawie polowej</v>
      </c>
      <c r="C594" s="31" t="s">
        <v>398</v>
      </c>
      <c r="D594" s="31"/>
      <c r="E594" s="31" t="s">
        <v>128</v>
      </c>
      <c r="F594" s="32">
        <v>1</v>
      </c>
      <c r="G594" s="32">
        <v>9509.6303000000007</v>
      </c>
      <c r="I594" s="141"/>
    </row>
    <row r="595" spans="1:9" x14ac:dyDescent="0.35">
      <c r="A595" s="31" t="s">
        <v>399</v>
      </c>
      <c r="B595" s="31" t="str">
        <f>Tabela_NS_S_OUT[[#This Row],[FADN_REG]]&amp;Tabela_NS_S_OUT[[#This Row],[NAZWA]]</f>
        <v>AUprawy nasienne i rozsadniki warzyw w uprawie polowej</v>
      </c>
      <c r="C595" s="31" t="s">
        <v>400</v>
      </c>
      <c r="D595" s="31"/>
      <c r="E595" s="31" t="s">
        <v>126</v>
      </c>
      <c r="F595" s="32">
        <v>1</v>
      </c>
      <c r="G595" s="32">
        <v>10239.435600000001</v>
      </c>
      <c r="I595" s="141"/>
    </row>
    <row r="596" spans="1:9" x14ac:dyDescent="0.35">
      <c r="A596" s="31" t="s">
        <v>399</v>
      </c>
      <c r="B596" s="31" t="str">
        <f>Tabela_NS_S_OUT[[#This Row],[FADN_REG]]&amp;Tabela_NS_S_OUT[[#This Row],[NAZWA]]</f>
        <v>BUprawy nasienne i rozsadniki warzyw w uprawie polowej</v>
      </c>
      <c r="C596" s="31" t="s">
        <v>400</v>
      </c>
      <c r="D596" s="31"/>
      <c r="E596" s="31" t="s">
        <v>127</v>
      </c>
      <c r="F596" s="32">
        <v>1</v>
      </c>
      <c r="G596" s="32">
        <v>10239.435600000001</v>
      </c>
      <c r="I596" s="141"/>
    </row>
    <row r="597" spans="1:9" x14ac:dyDescent="0.35">
      <c r="A597" s="31" t="s">
        <v>399</v>
      </c>
      <c r="B597" s="31" t="str">
        <f>Tabela_NS_S_OUT[[#This Row],[FADN_REG]]&amp;Tabela_NS_S_OUT[[#This Row],[NAZWA]]</f>
        <v>CUprawy nasienne i rozsadniki warzyw w uprawie polowej</v>
      </c>
      <c r="C597" s="31" t="s">
        <v>400</v>
      </c>
      <c r="D597" s="31"/>
      <c r="E597" s="31" t="s">
        <v>149</v>
      </c>
      <c r="F597" s="32">
        <v>1</v>
      </c>
      <c r="G597" s="32">
        <v>11314.127</v>
      </c>
      <c r="I597" s="141"/>
    </row>
    <row r="598" spans="1:9" x14ac:dyDescent="0.35">
      <c r="A598" s="31" t="s">
        <v>399</v>
      </c>
      <c r="B598" s="31" t="str">
        <f>Tabela_NS_S_OUT[[#This Row],[FADN_REG]]&amp;Tabela_NS_S_OUT[[#This Row],[NAZWA]]</f>
        <v>DUprawy nasienne i rozsadniki warzyw w uprawie polowej</v>
      </c>
      <c r="C598" s="31" t="s">
        <v>400</v>
      </c>
      <c r="D598" s="31"/>
      <c r="E598" s="31" t="s">
        <v>128</v>
      </c>
      <c r="F598" s="32">
        <v>1</v>
      </c>
      <c r="G598" s="32">
        <v>10239.435600000001</v>
      </c>
      <c r="I598" s="141"/>
    </row>
    <row r="599" spans="1:9" x14ac:dyDescent="0.35">
      <c r="A599" s="31" t="s">
        <v>401</v>
      </c>
      <c r="B599" s="31" t="str">
        <f>Tabela_NS_S_OUT[[#This Row],[FADN_REG]]&amp;Tabela_NS_S_OUT[[#This Row],[NAZWA]]</f>
        <v>AUprawy nasienne i rozsadniki warzyw i kwiatów pod osłonami wysokimi</v>
      </c>
      <c r="C599" s="31" t="s">
        <v>402</v>
      </c>
      <c r="D599" s="31"/>
      <c r="E599" s="31" t="s">
        <v>126</v>
      </c>
      <c r="F599" s="32">
        <v>1</v>
      </c>
      <c r="G599" s="32">
        <v>603899.78590000002</v>
      </c>
      <c r="I599" s="141"/>
    </row>
    <row r="600" spans="1:9" x14ac:dyDescent="0.35">
      <c r="A600" s="31" t="s">
        <v>401</v>
      </c>
      <c r="B600" s="31" t="str">
        <f>Tabela_NS_S_OUT[[#This Row],[FADN_REG]]&amp;Tabela_NS_S_OUT[[#This Row],[NAZWA]]</f>
        <v>BUprawy nasienne i rozsadniki warzyw i kwiatów pod osłonami wysokimi</v>
      </c>
      <c r="C600" s="31" t="s">
        <v>402</v>
      </c>
      <c r="D600" s="31"/>
      <c r="E600" s="31" t="s">
        <v>127</v>
      </c>
      <c r="F600" s="32">
        <v>1</v>
      </c>
      <c r="G600" s="32">
        <v>603899.78590000002</v>
      </c>
      <c r="I600" s="141"/>
    </row>
    <row r="601" spans="1:9" x14ac:dyDescent="0.35">
      <c r="A601" s="31" t="s">
        <v>401</v>
      </c>
      <c r="B601" s="31" t="str">
        <f>Tabela_NS_S_OUT[[#This Row],[FADN_REG]]&amp;Tabela_NS_S_OUT[[#This Row],[NAZWA]]</f>
        <v>CUprawy nasienne i rozsadniki warzyw i kwiatów pod osłonami wysokimi</v>
      </c>
      <c r="C601" s="31" t="s">
        <v>402</v>
      </c>
      <c r="D601" s="31"/>
      <c r="E601" s="31" t="s">
        <v>149</v>
      </c>
      <c r="F601" s="32">
        <v>1</v>
      </c>
      <c r="G601" s="32">
        <v>603899.78590000002</v>
      </c>
      <c r="I601" s="141"/>
    </row>
    <row r="602" spans="1:9" x14ac:dyDescent="0.35">
      <c r="A602" s="31" t="s">
        <v>401</v>
      </c>
      <c r="B602" s="31" t="str">
        <f>Tabela_NS_S_OUT[[#This Row],[FADN_REG]]&amp;Tabela_NS_S_OUT[[#This Row],[NAZWA]]</f>
        <v>DUprawy nasienne i rozsadniki warzyw i kwiatów pod osłonami wysokimi</v>
      </c>
      <c r="C602" s="31" t="s">
        <v>402</v>
      </c>
      <c r="D602" s="31"/>
      <c r="E602" s="31" t="s">
        <v>128</v>
      </c>
      <c r="F602" s="32">
        <v>1</v>
      </c>
      <c r="G602" s="32">
        <v>760511.56629999995</v>
      </c>
      <c r="I602" s="141"/>
    </row>
    <row r="603" spans="1:9" x14ac:dyDescent="0.35">
      <c r="A603" s="31" t="s">
        <v>403</v>
      </c>
      <c r="B603" s="31" t="str">
        <f>Tabela_NS_S_OUT[[#This Row],[FADN_REG]]&amp;Tabela_NS_S_OUT[[#This Row],[NAZWA]]</f>
        <v>ANasienniki i rozsadniki warzyw w uprawie pod osłonami wysokimi</v>
      </c>
      <c r="C603" s="31" t="s">
        <v>404</v>
      </c>
      <c r="D603" s="31"/>
      <c r="E603" s="31" t="s">
        <v>126</v>
      </c>
      <c r="F603" s="32">
        <v>1</v>
      </c>
      <c r="G603" s="32">
        <v>602035.28619999997</v>
      </c>
      <c r="H603" s="31"/>
      <c r="I603" s="141"/>
    </row>
    <row r="604" spans="1:9" x14ac:dyDescent="0.35">
      <c r="A604" s="31" t="s">
        <v>403</v>
      </c>
      <c r="B604" s="31" t="str">
        <f>Tabela_NS_S_OUT[[#This Row],[FADN_REG]]&amp;Tabela_NS_S_OUT[[#This Row],[NAZWA]]</f>
        <v>BNasienniki i rozsadniki warzyw w uprawie pod osłonami wysokimi</v>
      </c>
      <c r="C604" s="31" t="s">
        <v>404</v>
      </c>
      <c r="D604" s="31"/>
      <c r="E604" s="31" t="s">
        <v>127</v>
      </c>
      <c r="F604" s="32">
        <v>1</v>
      </c>
      <c r="G604" s="32">
        <v>602035.28619999997</v>
      </c>
      <c r="H604" s="31"/>
      <c r="I604" s="141"/>
    </row>
    <row r="605" spans="1:9" x14ac:dyDescent="0.35">
      <c r="A605" s="31" t="s">
        <v>403</v>
      </c>
      <c r="B605" s="31" t="str">
        <f>Tabela_NS_S_OUT[[#This Row],[FADN_REG]]&amp;Tabela_NS_S_OUT[[#This Row],[NAZWA]]</f>
        <v>CNasienniki i rozsadniki warzyw w uprawie pod osłonami wysokimi</v>
      </c>
      <c r="C605" s="31" t="s">
        <v>404</v>
      </c>
      <c r="D605" s="31"/>
      <c r="E605" s="31" t="s">
        <v>149</v>
      </c>
      <c r="F605" s="32">
        <v>1</v>
      </c>
      <c r="G605" s="32">
        <v>602035.28619999997</v>
      </c>
      <c r="H605" s="31"/>
      <c r="I605" s="141"/>
    </row>
    <row r="606" spans="1:9" x14ac:dyDescent="0.35">
      <c r="A606" s="31" t="s">
        <v>403</v>
      </c>
      <c r="B606" s="31" t="str">
        <f>Tabela_NS_S_OUT[[#This Row],[FADN_REG]]&amp;Tabela_NS_S_OUT[[#This Row],[NAZWA]]</f>
        <v>DNasienniki i rozsadniki warzyw w uprawie pod osłonami wysokimi</v>
      </c>
      <c r="C606" s="31" t="s">
        <v>404</v>
      </c>
      <c r="D606" s="31"/>
      <c r="E606" s="31" t="s">
        <v>128</v>
      </c>
      <c r="F606" s="32">
        <v>1</v>
      </c>
      <c r="G606" s="32">
        <v>669117.58140000002</v>
      </c>
      <c r="H606" s="31"/>
      <c r="I606" s="141"/>
    </row>
    <row r="607" spans="1:9" x14ac:dyDescent="0.35">
      <c r="A607" s="31" t="s">
        <v>405</v>
      </c>
      <c r="B607" s="31" t="str">
        <f>Tabela_NS_S_OUT[[#This Row],[FADN_REG]]&amp;Tabela_NS_S_OUT[[#This Row],[NAZWA]]</f>
        <v>ANasienniki i rozsadniki kwiatów w uprawie pod osłonami wysokimi</v>
      </c>
      <c r="C607" s="31" t="s">
        <v>465</v>
      </c>
      <c r="D607" s="31"/>
      <c r="E607" s="31" t="s">
        <v>126</v>
      </c>
      <c r="F607" s="32">
        <v>1</v>
      </c>
      <c r="G607" s="32">
        <v>497395.54139999999</v>
      </c>
      <c r="H607" s="31"/>
      <c r="I607" s="141"/>
    </row>
    <row r="608" spans="1:9" x14ac:dyDescent="0.35">
      <c r="A608" s="31" t="s">
        <v>405</v>
      </c>
      <c r="B608" s="31" t="str">
        <f>Tabela_NS_S_OUT[[#This Row],[FADN_REG]]&amp;Tabela_NS_S_OUT[[#This Row],[NAZWA]]</f>
        <v>BNasienniki i rozsadniki kwiatów w uprawie pod osłonami wysokimi</v>
      </c>
      <c r="C608" s="31" t="s">
        <v>465</v>
      </c>
      <c r="D608" s="31"/>
      <c r="E608" s="31" t="s">
        <v>127</v>
      </c>
      <c r="F608" s="32">
        <v>1</v>
      </c>
      <c r="G608" s="32">
        <v>497395.54139999999</v>
      </c>
      <c r="H608" s="31"/>
      <c r="I608" s="141"/>
    </row>
    <row r="609" spans="1:9" x14ac:dyDescent="0.35">
      <c r="A609" s="31" t="s">
        <v>405</v>
      </c>
      <c r="B609" s="31" t="str">
        <f>Tabela_NS_S_OUT[[#This Row],[FADN_REG]]&amp;Tabela_NS_S_OUT[[#This Row],[NAZWA]]</f>
        <v>CNasienniki i rozsadniki kwiatów w uprawie pod osłonami wysokimi</v>
      </c>
      <c r="C609" s="31" t="s">
        <v>465</v>
      </c>
      <c r="D609" s="31"/>
      <c r="E609" s="31" t="s">
        <v>149</v>
      </c>
      <c r="F609" s="32">
        <v>1</v>
      </c>
      <c r="G609" s="32">
        <v>497395.54139999999</v>
      </c>
      <c r="H609" s="31"/>
      <c r="I609" s="141"/>
    </row>
    <row r="610" spans="1:9" x14ac:dyDescent="0.35">
      <c r="A610" s="31" t="s">
        <v>405</v>
      </c>
      <c r="B610" s="31" t="str">
        <f>Tabela_NS_S_OUT[[#This Row],[FADN_REG]]&amp;Tabela_NS_S_OUT[[#This Row],[NAZWA]]</f>
        <v>DNasienniki i rozsadniki kwiatów w uprawie pod osłonami wysokimi</v>
      </c>
      <c r="C610" s="31" t="s">
        <v>465</v>
      </c>
      <c r="D610" s="31"/>
      <c r="E610" s="31" t="s">
        <v>128</v>
      </c>
      <c r="F610" s="32">
        <v>1</v>
      </c>
      <c r="G610" s="32">
        <v>923544.49380000005</v>
      </c>
      <c r="H610" s="31"/>
      <c r="I610" s="141"/>
    </row>
    <row r="611" spans="1:9" x14ac:dyDescent="0.35">
      <c r="A611" s="31" t="s">
        <v>406</v>
      </c>
      <c r="B611" s="31" t="str">
        <f>Tabela_NS_S_OUT[[#This Row],[FADN_REG]]&amp;Tabela_NS_S_OUT[[#This Row],[NAZWA]]</f>
        <v>AInne uprawy nasienne</v>
      </c>
      <c r="C611" s="31" t="s">
        <v>407</v>
      </c>
      <c r="D611" s="31"/>
      <c r="E611" s="31" t="s">
        <v>126</v>
      </c>
      <c r="F611" s="32">
        <v>1</v>
      </c>
      <c r="G611" s="32">
        <v>7878.2791999999999</v>
      </c>
      <c r="I611" s="141"/>
    </row>
    <row r="612" spans="1:9" x14ac:dyDescent="0.35">
      <c r="A612" s="31" t="s">
        <v>406</v>
      </c>
      <c r="B612" s="31" t="str">
        <f>Tabela_NS_S_OUT[[#This Row],[FADN_REG]]&amp;Tabela_NS_S_OUT[[#This Row],[NAZWA]]</f>
        <v>BInne uprawy nasienne</v>
      </c>
      <c r="C612" s="31" t="s">
        <v>407</v>
      </c>
      <c r="D612" s="31"/>
      <c r="E612" s="31" t="s">
        <v>127</v>
      </c>
      <c r="F612" s="32">
        <v>1</v>
      </c>
      <c r="G612" s="32">
        <v>7895.8642</v>
      </c>
      <c r="I612" s="141"/>
    </row>
    <row r="613" spans="1:9" x14ac:dyDescent="0.35">
      <c r="A613" s="31" t="s">
        <v>406</v>
      </c>
      <c r="B613" s="31" t="str">
        <f>Tabela_NS_S_OUT[[#This Row],[FADN_REG]]&amp;Tabela_NS_S_OUT[[#This Row],[NAZWA]]</f>
        <v>CInne uprawy nasienne</v>
      </c>
      <c r="C613" s="31" t="s">
        <v>407</v>
      </c>
      <c r="D613" s="31"/>
      <c r="E613" s="31" t="s">
        <v>149</v>
      </c>
      <c r="F613" s="32">
        <v>1</v>
      </c>
      <c r="G613" s="32">
        <v>7878.2791999999999</v>
      </c>
      <c r="I613" s="141"/>
    </row>
    <row r="614" spans="1:9" x14ac:dyDescent="0.35">
      <c r="A614" s="31" t="s">
        <v>406</v>
      </c>
      <c r="B614" s="31" t="str">
        <f>Tabela_NS_S_OUT[[#This Row],[FADN_REG]]&amp;Tabela_NS_S_OUT[[#This Row],[NAZWA]]</f>
        <v>DInne uprawy nasienne</v>
      </c>
      <c r="C614" s="31" t="s">
        <v>407</v>
      </c>
      <c r="D614" s="31"/>
      <c r="E614" s="31" t="s">
        <v>128</v>
      </c>
      <c r="F614" s="32">
        <v>1</v>
      </c>
      <c r="G614" s="32">
        <v>7878.2791999999999</v>
      </c>
      <c r="I614" s="141"/>
    </row>
    <row r="615" spans="1:9" x14ac:dyDescent="0.35">
      <c r="A615" s="31" t="s">
        <v>408</v>
      </c>
      <c r="B615" s="31" t="str">
        <f>Tabela_NS_S_OUT[[#This Row],[FADN_REG]]&amp;Tabela_NS_S_OUT[[#This Row],[NAZWA]]</f>
        <v>AInne uprawy nasienne i rozsadniki w uprawie polowej</v>
      </c>
      <c r="C615" s="31" t="s">
        <v>409</v>
      </c>
      <c r="D615" s="31"/>
      <c r="E615" s="31" t="s">
        <v>126</v>
      </c>
      <c r="F615" s="32">
        <v>1</v>
      </c>
      <c r="G615" s="32">
        <v>5855.3173999999999</v>
      </c>
      <c r="I615" s="141"/>
    </row>
    <row r="616" spans="1:9" x14ac:dyDescent="0.35">
      <c r="A616" s="31" t="s">
        <v>408</v>
      </c>
      <c r="B616" s="31" t="str">
        <f>Tabela_NS_S_OUT[[#This Row],[FADN_REG]]&amp;Tabela_NS_S_OUT[[#This Row],[NAZWA]]</f>
        <v>BInne uprawy nasienne i rozsadniki w uprawie polowej</v>
      </c>
      <c r="C616" s="31" t="s">
        <v>409</v>
      </c>
      <c r="D616" s="31"/>
      <c r="E616" s="31" t="s">
        <v>127</v>
      </c>
      <c r="F616" s="32">
        <v>1</v>
      </c>
      <c r="G616" s="32">
        <v>7895.8642</v>
      </c>
      <c r="I616" s="141"/>
    </row>
    <row r="617" spans="1:9" x14ac:dyDescent="0.35">
      <c r="A617" s="31" t="s">
        <v>408</v>
      </c>
      <c r="B617" s="31" t="str">
        <f>Tabela_NS_S_OUT[[#This Row],[FADN_REG]]&amp;Tabela_NS_S_OUT[[#This Row],[NAZWA]]</f>
        <v>CInne uprawy nasienne i rozsadniki w uprawie polowej</v>
      </c>
      <c r="C617" s="31" t="s">
        <v>409</v>
      </c>
      <c r="D617" s="31"/>
      <c r="E617" s="31" t="s">
        <v>149</v>
      </c>
      <c r="F617" s="32">
        <v>1</v>
      </c>
      <c r="G617" s="32">
        <v>5855.3173999999999</v>
      </c>
      <c r="I617" s="141"/>
    </row>
    <row r="618" spans="1:9" x14ac:dyDescent="0.35">
      <c r="A618" s="31" t="s">
        <v>408</v>
      </c>
      <c r="B618" s="31" t="str">
        <f>Tabela_NS_S_OUT[[#This Row],[FADN_REG]]&amp;Tabela_NS_S_OUT[[#This Row],[NAZWA]]</f>
        <v>DInne uprawy nasienne i rozsadniki w uprawie polowej</v>
      </c>
      <c r="C618" s="31" t="s">
        <v>409</v>
      </c>
      <c r="D618" s="31"/>
      <c r="E618" s="31" t="s">
        <v>128</v>
      </c>
      <c r="F618" s="32">
        <v>1</v>
      </c>
      <c r="G618" s="32">
        <v>5855.3173999999999</v>
      </c>
      <c r="I618" s="141"/>
    </row>
    <row r="619" spans="1:9" x14ac:dyDescent="0.35">
      <c r="A619" s="31" t="s">
        <v>410</v>
      </c>
      <c r="B619" s="31" t="str">
        <f>Tabela_NS_S_OUT[[#This Row],[FADN_REG]]&amp;Tabela_NS_S_OUT[[#This Row],[NAZWA]]</f>
        <v>APozostałe plantacje nasienne</v>
      </c>
      <c r="C619" s="31" t="s">
        <v>411</v>
      </c>
      <c r="D619" s="31"/>
      <c r="E619" s="31" t="s">
        <v>126</v>
      </c>
      <c r="F619" s="32">
        <v>1</v>
      </c>
      <c r="G619" s="32">
        <v>1723.8430000000001</v>
      </c>
      <c r="I619" s="141"/>
    </row>
    <row r="620" spans="1:9" x14ac:dyDescent="0.35">
      <c r="A620" s="31" t="s">
        <v>410</v>
      </c>
      <c r="B620" s="31" t="str">
        <f>Tabela_NS_S_OUT[[#This Row],[FADN_REG]]&amp;Tabela_NS_S_OUT[[#This Row],[NAZWA]]</f>
        <v>BPozostałe plantacje nasienne</v>
      </c>
      <c r="C620" s="31" t="s">
        <v>411</v>
      </c>
      <c r="D620" s="31"/>
      <c r="E620" s="31" t="s">
        <v>127</v>
      </c>
      <c r="F620" s="32">
        <v>1</v>
      </c>
      <c r="G620" s="32">
        <v>3768.4194000000002</v>
      </c>
      <c r="I620" s="141"/>
    </row>
    <row r="621" spans="1:9" x14ac:dyDescent="0.35">
      <c r="A621" s="31" t="s">
        <v>410</v>
      </c>
      <c r="B621" s="31" t="str">
        <f>Tabela_NS_S_OUT[[#This Row],[FADN_REG]]&amp;Tabela_NS_S_OUT[[#This Row],[NAZWA]]</f>
        <v>CPozostałe plantacje nasienne</v>
      </c>
      <c r="C621" s="31" t="s">
        <v>411</v>
      </c>
      <c r="D621" s="31"/>
      <c r="E621" s="31" t="s">
        <v>149</v>
      </c>
      <c r="F621" s="32">
        <v>1</v>
      </c>
      <c r="G621" s="32">
        <v>2378.3580999999999</v>
      </c>
      <c r="I621" s="141"/>
    </row>
    <row r="622" spans="1:9" x14ac:dyDescent="0.35">
      <c r="A622" s="31" t="s">
        <v>410</v>
      </c>
      <c r="B622" s="31" t="str">
        <f>Tabela_NS_S_OUT[[#This Row],[FADN_REG]]&amp;Tabela_NS_S_OUT[[#This Row],[NAZWA]]</f>
        <v>DPozostałe plantacje nasienne</v>
      </c>
      <c r="C622" s="31" t="s">
        <v>411</v>
      </c>
      <c r="D622" s="31"/>
      <c r="E622" s="31" t="s">
        <v>128</v>
      </c>
      <c r="F622" s="32">
        <v>1</v>
      </c>
      <c r="G622" s="32">
        <v>3272.6246000000001</v>
      </c>
      <c r="I622" s="141"/>
    </row>
    <row r="623" spans="1:9" x14ac:dyDescent="0.35">
      <c r="A623" s="31" t="s">
        <v>412</v>
      </c>
      <c r="B623" s="31" t="str">
        <f>Tabela_NS_S_OUT[[#This Row],[FADN_REG]]&amp;Tabela_NS_S_OUT[[#This Row],[NAZWA]]</f>
        <v>ASzkółki  (włączając choinki ozdobne) w uprawie polowej</v>
      </c>
      <c r="C623" s="31" t="s">
        <v>706</v>
      </c>
      <c r="D623" s="31" t="s">
        <v>328</v>
      </c>
      <c r="E623" s="31" t="s">
        <v>126</v>
      </c>
      <c r="F623" s="32">
        <v>15199.829100000001</v>
      </c>
      <c r="G623" s="32">
        <v>13.0276</v>
      </c>
      <c r="I623" s="141"/>
    </row>
    <row r="624" spans="1:9" x14ac:dyDescent="0.35">
      <c r="A624" s="31" t="s">
        <v>412</v>
      </c>
      <c r="B624" s="31" t="str">
        <f>Tabela_NS_S_OUT[[#This Row],[FADN_REG]]&amp;Tabela_NS_S_OUT[[#This Row],[NAZWA]]</f>
        <v>BSzkółki  (włączając choinki ozdobne) w uprawie polowej</v>
      </c>
      <c r="C624" s="31" t="s">
        <v>706</v>
      </c>
      <c r="D624" s="31" t="s">
        <v>328</v>
      </c>
      <c r="E624" s="31" t="s">
        <v>127</v>
      </c>
      <c r="F624" s="32">
        <v>76624.203999999998</v>
      </c>
      <c r="G624" s="32">
        <v>3.1351</v>
      </c>
      <c r="I624" s="141"/>
    </row>
    <row r="625" spans="1:9" x14ac:dyDescent="0.35">
      <c r="A625" s="31" t="s">
        <v>412</v>
      </c>
      <c r="B625" s="31" t="str">
        <f>Tabela_NS_S_OUT[[#This Row],[FADN_REG]]&amp;Tabela_NS_S_OUT[[#This Row],[NAZWA]]</f>
        <v>CSzkółki  (włączając choinki ozdobne) w uprawie polowej</v>
      </c>
      <c r="C625" s="31" t="s">
        <v>706</v>
      </c>
      <c r="D625" s="31" t="s">
        <v>328</v>
      </c>
      <c r="E625" s="31" t="s">
        <v>149</v>
      </c>
      <c r="F625" s="32">
        <v>29607.858899999999</v>
      </c>
      <c r="G625" s="32">
        <v>5.7675000000000001</v>
      </c>
      <c r="I625" s="141"/>
    </row>
    <row r="626" spans="1:9" x14ac:dyDescent="0.35">
      <c r="A626" s="31" t="s">
        <v>412</v>
      </c>
      <c r="B626" s="31" t="str">
        <f>Tabela_NS_S_OUT[[#This Row],[FADN_REG]]&amp;Tabela_NS_S_OUT[[#This Row],[NAZWA]]</f>
        <v>DSzkółki  (włączając choinki ozdobne) w uprawie polowej</v>
      </c>
      <c r="C626" s="31" t="s">
        <v>706</v>
      </c>
      <c r="D626" s="31" t="s">
        <v>328</v>
      </c>
      <c r="E626" s="31" t="s">
        <v>128</v>
      </c>
      <c r="F626" s="32">
        <v>47552.715199999999</v>
      </c>
      <c r="G626" s="32">
        <v>11.3714</v>
      </c>
      <c r="I626" s="141"/>
    </row>
    <row r="627" spans="1:9" x14ac:dyDescent="0.35">
      <c r="A627" s="31" t="s">
        <v>413</v>
      </c>
      <c r="B627" s="31" t="str">
        <f>Tabela_NS_S_OUT[[#This Row],[FADN_REG]]&amp;Tabela_NS_S_OUT[[#This Row],[NAZWA]]</f>
        <v>ASzkółki  (włączając choinki ozdobne) pod osłonami</v>
      </c>
      <c r="C627" s="31" t="s">
        <v>707</v>
      </c>
      <c r="D627" s="31" t="s">
        <v>328</v>
      </c>
      <c r="E627" s="31" t="s">
        <v>126</v>
      </c>
      <c r="F627" s="32">
        <v>111613.5753</v>
      </c>
      <c r="G627" s="32">
        <v>9.0739999999999998</v>
      </c>
      <c r="I627" s="141"/>
    </row>
    <row r="628" spans="1:9" x14ac:dyDescent="0.35">
      <c r="A628" s="31" t="s">
        <v>413</v>
      </c>
      <c r="B628" s="31" t="str">
        <f>Tabela_NS_S_OUT[[#This Row],[FADN_REG]]&amp;Tabela_NS_S_OUT[[#This Row],[NAZWA]]</f>
        <v>BSzkółki  (włączając choinki ozdobne) pod osłonami</v>
      </c>
      <c r="C628" s="31" t="s">
        <v>707</v>
      </c>
      <c r="D628" s="31" t="s">
        <v>328</v>
      </c>
      <c r="E628" s="31" t="s">
        <v>127</v>
      </c>
      <c r="F628" s="32">
        <v>111613.5753</v>
      </c>
      <c r="G628" s="32">
        <v>9.0739999999999998</v>
      </c>
      <c r="I628" s="141"/>
    </row>
    <row r="629" spans="1:9" x14ac:dyDescent="0.35">
      <c r="A629" s="31" t="s">
        <v>413</v>
      </c>
      <c r="B629" s="31" t="str">
        <f>Tabela_NS_S_OUT[[#This Row],[FADN_REG]]&amp;Tabela_NS_S_OUT[[#This Row],[NAZWA]]</f>
        <v>CSzkółki  (włączając choinki ozdobne) pod osłonami</v>
      </c>
      <c r="C629" s="31" t="s">
        <v>707</v>
      </c>
      <c r="D629" s="31" t="s">
        <v>328</v>
      </c>
      <c r="E629" s="31" t="s">
        <v>149</v>
      </c>
      <c r="F629" s="32">
        <v>111613.5753</v>
      </c>
      <c r="G629" s="32">
        <v>9.0739999999999998</v>
      </c>
      <c r="I629" s="141"/>
    </row>
    <row r="630" spans="1:9" x14ac:dyDescent="0.35">
      <c r="A630" s="31" t="s">
        <v>413</v>
      </c>
      <c r="B630" s="31" t="str">
        <f>Tabela_NS_S_OUT[[#This Row],[FADN_REG]]&amp;Tabela_NS_S_OUT[[#This Row],[NAZWA]]</f>
        <v>DSzkółki  (włączając choinki ozdobne) pod osłonami</v>
      </c>
      <c r="C630" s="31" t="s">
        <v>707</v>
      </c>
      <c r="D630" s="31" t="s">
        <v>328</v>
      </c>
      <c r="E630" s="31" t="s">
        <v>128</v>
      </c>
      <c r="F630" s="32">
        <v>111613.5753</v>
      </c>
      <c r="G630" s="32">
        <v>9.0739999999999998</v>
      </c>
      <c r="I630" s="141"/>
    </row>
    <row r="631" spans="1:9" x14ac:dyDescent="0.35">
      <c r="A631" s="31" t="s">
        <v>416</v>
      </c>
      <c r="B631" s="31" t="str">
        <f>Tabela_NS_S_OUT[[#This Row],[FADN_REG]]&amp;Tabela_NS_S_OUT[[#This Row],[NAZWA]]</f>
        <v>AByki do opasu, wolce 2-letnie i starsze</v>
      </c>
      <c r="C631" s="31" t="s">
        <v>414</v>
      </c>
      <c r="D631" s="31" t="s">
        <v>415</v>
      </c>
      <c r="E631" s="31" t="s">
        <v>126</v>
      </c>
      <c r="F631" s="32">
        <v>657.96209999999996</v>
      </c>
      <c r="G631" s="32">
        <v>7.0353000000000003</v>
      </c>
      <c r="H631" s="31"/>
      <c r="I631" s="141"/>
    </row>
    <row r="632" spans="1:9" x14ac:dyDescent="0.35">
      <c r="A632" s="31" t="s">
        <v>416</v>
      </c>
      <c r="B632" s="31" t="str">
        <f>Tabela_NS_S_OUT[[#This Row],[FADN_REG]]&amp;Tabela_NS_S_OUT[[#This Row],[NAZWA]]</f>
        <v>BByki do opasu, wolce 2-letnie i starsze</v>
      </c>
      <c r="C632" s="31" t="s">
        <v>414</v>
      </c>
      <c r="D632" s="31" t="s">
        <v>415</v>
      </c>
      <c r="E632" s="31" t="s">
        <v>127</v>
      </c>
      <c r="F632" s="32">
        <v>687.19899999999996</v>
      </c>
      <c r="G632" s="32">
        <v>6.8762999999999996</v>
      </c>
      <c r="H632" s="31"/>
      <c r="I632" s="141"/>
    </row>
    <row r="633" spans="1:9" x14ac:dyDescent="0.35">
      <c r="A633" s="31" t="s">
        <v>416</v>
      </c>
      <c r="B633" s="31" t="str">
        <f>Tabela_NS_S_OUT[[#This Row],[FADN_REG]]&amp;Tabela_NS_S_OUT[[#This Row],[NAZWA]]</f>
        <v>CByki do opasu, wolce 2-letnie i starsze</v>
      </c>
      <c r="C633" s="31" t="s">
        <v>414</v>
      </c>
      <c r="D633" s="31" t="s">
        <v>415</v>
      </c>
      <c r="E633" s="31" t="s">
        <v>149</v>
      </c>
      <c r="F633" s="32">
        <v>668.11339999999996</v>
      </c>
      <c r="G633" s="32">
        <v>7.0933999999999999</v>
      </c>
      <c r="H633" s="31"/>
      <c r="I633" s="141"/>
    </row>
    <row r="634" spans="1:9" x14ac:dyDescent="0.35">
      <c r="A634" s="31" t="s">
        <v>416</v>
      </c>
      <c r="B634" s="31" t="str">
        <f>Tabela_NS_S_OUT[[#This Row],[FADN_REG]]&amp;Tabela_NS_S_OUT[[#This Row],[NAZWA]]</f>
        <v>DByki do opasu, wolce 2-letnie i starsze</v>
      </c>
      <c r="C634" s="31" t="s">
        <v>414</v>
      </c>
      <c r="D634" s="31" t="s">
        <v>415</v>
      </c>
      <c r="E634" s="31" t="s">
        <v>128</v>
      </c>
      <c r="F634" s="32">
        <v>651.72730000000001</v>
      </c>
      <c r="G634" s="32">
        <v>7.0151000000000003</v>
      </c>
      <c r="H634" s="31"/>
      <c r="I634" s="141"/>
    </row>
    <row r="635" spans="1:9" x14ac:dyDescent="0.35">
      <c r="A635" s="31" t="s">
        <v>418</v>
      </c>
      <c r="B635" s="31" t="str">
        <f>Tabela_NS_S_OUT[[#This Row],[FADN_REG]]&amp;Tabela_NS_S_OUT[[#This Row],[NAZWA]]</f>
        <v>AJałówki do opasu 2-letnie i starsze</v>
      </c>
      <c r="C635" s="31" t="s">
        <v>417</v>
      </c>
      <c r="D635" s="31" t="s">
        <v>415</v>
      </c>
      <c r="E635" s="31" t="s">
        <v>126</v>
      </c>
      <c r="F635" s="32">
        <v>580.82010000000002</v>
      </c>
      <c r="G635" s="32">
        <v>6.4513999999999996</v>
      </c>
      <c r="I635" s="141"/>
    </row>
    <row r="636" spans="1:9" x14ac:dyDescent="0.35">
      <c r="A636" s="31" t="s">
        <v>418</v>
      </c>
      <c r="B636" s="31" t="str">
        <f>Tabela_NS_S_OUT[[#This Row],[FADN_REG]]&amp;Tabela_NS_S_OUT[[#This Row],[NAZWA]]</f>
        <v>BJałówki do opasu 2-letnie i starsze</v>
      </c>
      <c r="C636" s="31" t="s">
        <v>417</v>
      </c>
      <c r="D636" s="31" t="s">
        <v>415</v>
      </c>
      <c r="E636" s="31" t="s">
        <v>127</v>
      </c>
      <c r="F636" s="32">
        <v>600.11890000000005</v>
      </c>
      <c r="G636" s="32">
        <v>6.5285000000000002</v>
      </c>
      <c r="I636" s="141"/>
    </row>
    <row r="637" spans="1:9" x14ac:dyDescent="0.35">
      <c r="A637" s="31" t="s">
        <v>418</v>
      </c>
      <c r="B637" s="31" t="str">
        <f>Tabela_NS_S_OUT[[#This Row],[FADN_REG]]&amp;Tabela_NS_S_OUT[[#This Row],[NAZWA]]</f>
        <v>CJałówki do opasu 2-letnie i starsze</v>
      </c>
      <c r="C637" s="31" t="s">
        <v>417</v>
      </c>
      <c r="D637" s="31" t="s">
        <v>415</v>
      </c>
      <c r="E637" s="31" t="s">
        <v>149</v>
      </c>
      <c r="F637" s="32">
        <v>584.36149999999998</v>
      </c>
      <c r="G637" s="32">
        <v>6.6837</v>
      </c>
      <c r="I637" s="141"/>
    </row>
    <row r="638" spans="1:9" x14ac:dyDescent="0.35">
      <c r="A638" s="31" t="s">
        <v>418</v>
      </c>
      <c r="B638" s="31" t="str">
        <f>Tabela_NS_S_OUT[[#This Row],[FADN_REG]]&amp;Tabela_NS_S_OUT[[#This Row],[NAZWA]]</f>
        <v>DJałówki do opasu 2-letnie i starsze</v>
      </c>
      <c r="C638" s="31" t="s">
        <v>417</v>
      </c>
      <c r="D638" s="31" t="s">
        <v>415</v>
      </c>
      <c r="E638" s="31" t="s">
        <v>128</v>
      </c>
      <c r="F638" s="32">
        <v>584.45270000000005</v>
      </c>
      <c r="G638" s="32">
        <v>6.6528999999999998</v>
      </c>
      <c r="I638" s="141"/>
    </row>
    <row r="639" spans="1:9" x14ac:dyDescent="0.35">
      <c r="A639" s="31" t="s">
        <v>524</v>
      </c>
      <c r="B639" s="31" t="str">
        <f>Tabela_NS_S_OUT[[#This Row],[FADN_REG]]&amp;Tabela_NS_S_OUT[[#This Row],[NAZWA]]</f>
        <v>AByczki od 1 do 2 lat</v>
      </c>
      <c r="C639" s="31" t="s">
        <v>419</v>
      </c>
      <c r="D639" s="31" t="s">
        <v>415</v>
      </c>
      <c r="E639" s="31" t="s">
        <v>126</v>
      </c>
      <c r="F639" s="32">
        <v>559.91399999999999</v>
      </c>
      <c r="G639" s="32">
        <v>7.1441999999999997</v>
      </c>
      <c r="I639" s="141"/>
    </row>
    <row r="640" spans="1:9" x14ac:dyDescent="0.35">
      <c r="A640" s="31" t="s">
        <v>524</v>
      </c>
      <c r="B640" s="31" t="str">
        <f>Tabela_NS_S_OUT[[#This Row],[FADN_REG]]&amp;Tabela_NS_S_OUT[[#This Row],[NAZWA]]</f>
        <v>BByczki od 1 do 2 lat</v>
      </c>
      <c r="C640" s="31" t="s">
        <v>419</v>
      </c>
      <c r="D640" s="31" t="s">
        <v>415</v>
      </c>
      <c r="E640" s="31" t="s">
        <v>127</v>
      </c>
      <c r="F640" s="32">
        <v>635.22400000000005</v>
      </c>
      <c r="G640" s="32">
        <v>7.1658999999999997</v>
      </c>
      <c r="I640" s="141"/>
    </row>
    <row r="641" spans="1:9" x14ac:dyDescent="0.35">
      <c r="A641" s="31" t="s">
        <v>524</v>
      </c>
      <c r="B641" s="31" t="str">
        <f>Tabela_NS_S_OUT[[#This Row],[FADN_REG]]&amp;Tabela_NS_S_OUT[[#This Row],[NAZWA]]</f>
        <v>CByczki od 1 do 2 lat</v>
      </c>
      <c r="C641" s="31" t="s">
        <v>419</v>
      </c>
      <c r="D641" s="31" t="s">
        <v>415</v>
      </c>
      <c r="E641" s="31" t="s">
        <v>149</v>
      </c>
      <c r="F641" s="32">
        <v>597.11879999999996</v>
      </c>
      <c r="G641" s="32">
        <v>7.3097000000000003</v>
      </c>
      <c r="I641" s="141"/>
    </row>
    <row r="642" spans="1:9" x14ac:dyDescent="0.35">
      <c r="A642" s="31" t="s">
        <v>524</v>
      </c>
      <c r="B642" s="31" t="str">
        <f>Tabela_NS_S_OUT[[#This Row],[FADN_REG]]&amp;Tabela_NS_S_OUT[[#This Row],[NAZWA]]</f>
        <v>DByczki od 1 do 2 lat</v>
      </c>
      <c r="C642" s="31" t="s">
        <v>419</v>
      </c>
      <c r="D642" s="31" t="s">
        <v>415</v>
      </c>
      <c r="E642" s="31" t="s">
        <v>128</v>
      </c>
      <c r="F642" s="32">
        <v>590.12850000000003</v>
      </c>
      <c r="G642" s="32">
        <v>7.1772999999999998</v>
      </c>
      <c r="I642" s="141"/>
    </row>
    <row r="643" spans="1:9" x14ac:dyDescent="0.35">
      <c r="A643" s="31" t="s">
        <v>526</v>
      </c>
      <c r="B643" s="31" t="str">
        <f>Tabela_NS_S_OUT[[#This Row],[FADN_REG]]&amp;Tabela_NS_S_OUT[[#This Row],[NAZWA]]</f>
        <v>AJałówki od 1 do 2 lat</v>
      </c>
      <c r="C643" s="31" t="s">
        <v>525</v>
      </c>
      <c r="D643" s="31" t="s">
        <v>415</v>
      </c>
      <c r="E643" s="31" t="s">
        <v>126</v>
      </c>
      <c r="F643" s="32">
        <v>456.35910000000001</v>
      </c>
      <c r="G643" s="32">
        <v>7.1386000000000003</v>
      </c>
      <c r="I643" s="141"/>
    </row>
    <row r="644" spans="1:9" x14ac:dyDescent="0.35">
      <c r="A644" s="31" t="s">
        <v>526</v>
      </c>
      <c r="B644" s="31" t="str">
        <f>Tabela_NS_S_OUT[[#This Row],[FADN_REG]]&amp;Tabela_NS_S_OUT[[#This Row],[NAZWA]]</f>
        <v>BJałówki od 1 do 2 lat</v>
      </c>
      <c r="C644" s="31" t="s">
        <v>525</v>
      </c>
      <c r="D644" s="31" t="s">
        <v>415</v>
      </c>
      <c r="E644" s="31" t="s">
        <v>127</v>
      </c>
      <c r="F644" s="32">
        <v>513.40260000000001</v>
      </c>
      <c r="G644" s="32">
        <v>7.0202999999999998</v>
      </c>
      <c r="I644" s="141"/>
    </row>
    <row r="645" spans="1:9" x14ac:dyDescent="0.35">
      <c r="A645" s="31" t="s">
        <v>526</v>
      </c>
      <c r="B645" s="31" t="str">
        <f>Tabela_NS_S_OUT[[#This Row],[FADN_REG]]&amp;Tabela_NS_S_OUT[[#This Row],[NAZWA]]</f>
        <v>CJałówki od 1 do 2 lat</v>
      </c>
      <c r="C645" s="31" t="s">
        <v>525</v>
      </c>
      <c r="D645" s="31" t="s">
        <v>415</v>
      </c>
      <c r="E645" s="31" t="s">
        <v>149</v>
      </c>
      <c r="F645" s="32">
        <v>490.65570000000002</v>
      </c>
      <c r="G645" s="32">
        <v>7.2267999999999999</v>
      </c>
      <c r="I645" s="141"/>
    </row>
    <row r="646" spans="1:9" x14ac:dyDescent="0.35">
      <c r="A646" s="31" t="s">
        <v>526</v>
      </c>
      <c r="B646" s="31" t="str">
        <f>Tabela_NS_S_OUT[[#This Row],[FADN_REG]]&amp;Tabela_NS_S_OUT[[#This Row],[NAZWA]]</f>
        <v>DJałówki od 1 do 2 lat</v>
      </c>
      <c r="C646" s="31" t="s">
        <v>525</v>
      </c>
      <c r="D646" s="31" t="s">
        <v>415</v>
      </c>
      <c r="E646" s="31" t="s">
        <v>128</v>
      </c>
      <c r="F646" s="32">
        <v>470.30090000000001</v>
      </c>
      <c r="G646" s="32">
        <v>6.9664999999999999</v>
      </c>
      <c r="I646" s="141"/>
    </row>
    <row r="647" spans="1:9" x14ac:dyDescent="0.35">
      <c r="A647" s="31" t="s">
        <v>420</v>
      </c>
      <c r="B647" s="31" t="str">
        <f>Tabela_NS_S_OUT[[#This Row],[FADN_REG]]&amp;Tabela_NS_S_OUT[[#This Row],[NAZWA]]</f>
        <v>ACielęta od 6 mies. do 1 roku</v>
      </c>
      <c r="C647" s="31" t="s">
        <v>527</v>
      </c>
      <c r="D647" s="31" t="s">
        <v>415</v>
      </c>
      <c r="E647" s="31" t="s">
        <v>126</v>
      </c>
      <c r="F647" s="32">
        <v>224.04060000000001</v>
      </c>
      <c r="G647" s="32">
        <v>9.1029999999999998</v>
      </c>
      <c r="I647" s="141"/>
    </row>
    <row r="648" spans="1:9" x14ac:dyDescent="0.35">
      <c r="A648" s="31" t="s">
        <v>420</v>
      </c>
      <c r="B648" s="31" t="str">
        <f>Tabela_NS_S_OUT[[#This Row],[FADN_REG]]&amp;Tabela_NS_S_OUT[[#This Row],[NAZWA]]</f>
        <v>BCielęta od 6 mies. do 1 roku</v>
      </c>
      <c r="C648" s="31" t="s">
        <v>527</v>
      </c>
      <c r="D648" s="31" t="s">
        <v>415</v>
      </c>
      <c r="E648" s="31" t="s">
        <v>127</v>
      </c>
      <c r="F648" s="32">
        <v>219.0506</v>
      </c>
      <c r="G648" s="32">
        <v>9.2468000000000004</v>
      </c>
      <c r="I648" s="141"/>
    </row>
    <row r="649" spans="1:9" x14ac:dyDescent="0.35">
      <c r="A649" s="31" t="s">
        <v>420</v>
      </c>
      <c r="B649" s="31" t="str">
        <f>Tabela_NS_S_OUT[[#This Row],[FADN_REG]]&amp;Tabela_NS_S_OUT[[#This Row],[NAZWA]]</f>
        <v>CCielęta od 6 mies. do 1 roku</v>
      </c>
      <c r="C649" s="31" t="s">
        <v>527</v>
      </c>
      <c r="D649" s="31" t="s">
        <v>415</v>
      </c>
      <c r="E649" s="31" t="s">
        <v>149</v>
      </c>
      <c r="F649" s="32">
        <v>211.16550000000001</v>
      </c>
      <c r="G649" s="32">
        <v>8.2528000000000006</v>
      </c>
      <c r="I649" s="141"/>
    </row>
    <row r="650" spans="1:9" x14ac:dyDescent="0.35">
      <c r="A650" s="31" t="s">
        <v>420</v>
      </c>
      <c r="B650" s="31" t="str">
        <f>Tabela_NS_S_OUT[[#This Row],[FADN_REG]]&amp;Tabela_NS_S_OUT[[#This Row],[NAZWA]]</f>
        <v>DCielęta od 6 mies. do 1 roku</v>
      </c>
      <c r="C650" s="31" t="s">
        <v>527</v>
      </c>
      <c r="D650" s="31" t="s">
        <v>415</v>
      </c>
      <c r="E650" s="31" t="s">
        <v>128</v>
      </c>
      <c r="F650" s="32">
        <v>203.24760000000001</v>
      </c>
      <c r="G650" s="32">
        <v>9.2796000000000003</v>
      </c>
      <c r="I650" s="141"/>
    </row>
    <row r="651" spans="1:9" x14ac:dyDescent="0.35">
      <c r="A651" s="31" t="s">
        <v>422</v>
      </c>
      <c r="B651" s="31" t="str">
        <f>Tabela_NS_S_OUT[[#This Row],[FADN_REG]]&amp;Tabela_NS_S_OUT[[#This Row],[NAZWA]]</f>
        <v>ACielęta do opasu poniżej 6 mies.</v>
      </c>
      <c r="C651" s="31" t="s">
        <v>421</v>
      </c>
      <c r="D651" s="31" t="s">
        <v>415</v>
      </c>
      <c r="E651" s="31" t="s">
        <v>126</v>
      </c>
      <c r="F651" s="32">
        <v>90.615200000000002</v>
      </c>
      <c r="G651" s="32">
        <v>9.9018999999999995</v>
      </c>
      <c r="I651" s="141"/>
    </row>
    <row r="652" spans="1:9" x14ac:dyDescent="0.35">
      <c r="A652" s="31" t="s">
        <v>422</v>
      </c>
      <c r="B652" s="31" t="str">
        <f>Tabela_NS_S_OUT[[#This Row],[FADN_REG]]&amp;Tabela_NS_S_OUT[[#This Row],[NAZWA]]</f>
        <v>BCielęta do opasu poniżej 6 mies.</v>
      </c>
      <c r="C652" s="31" t="s">
        <v>421</v>
      </c>
      <c r="D652" s="31" t="s">
        <v>415</v>
      </c>
      <c r="E652" s="31" t="s">
        <v>127</v>
      </c>
      <c r="F652" s="32">
        <v>97.134900000000002</v>
      </c>
      <c r="G652" s="32">
        <v>10.210900000000001</v>
      </c>
      <c r="I652" s="141"/>
    </row>
    <row r="653" spans="1:9" x14ac:dyDescent="0.35">
      <c r="A653" s="31" t="s">
        <v>422</v>
      </c>
      <c r="B653" s="31" t="str">
        <f>Tabela_NS_S_OUT[[#This Row],[FADN_REG]]&amp;Tabela_NS_S_OUT[[#This Row],[NAZWA]]</f>
        <v>CCielęta do opasu poniżej 6 mies.</v>
      </c>
      <c r="C653" s="31" t="s">
        <v>421</v>
      </c>
      <c r="D653" s="31" t="s">
        <v>415</v>
      </c>
      <c r="E653" s="31" t="s">
        <v>149</v>
      </c>
      <c r="F653" s="32">
        <v>78.884100000000004</v>
      </c>
      <c r="G653" s="32">
        <v>9.0284999999999993</v>
      </c>
      <c r="I653" s="141"/>
    </row>
    <row r="654" spans="1:9" x14ac:dyDescent="0.35">
      <c r="A654" s="31" t="s">
        <v>422</v>
      </c>
      <c r="B654" s="31" t="str">
        <f>Tabela_NS_S_OUT[[#This Row],[FADN_REG]]&amp;Tabela_NS_S_OUT[[#This Row],[NAZWA]]</f>
        <v>DCielęta do opasu poniżej 6 mies.</v>
      </c>
      <c r="C654" s="31" t="s">
        <v>421</v>
      </c>
      <c r="D654" s="31" t="s">
        <v>415</v>
      </c>
      <c r="E654" s="31" t="s">
        <v>128</v>
      </c>
      <c r="F654" s="32">
        <v>99.387299999999996</v>
      </c>
      <c r="G654" s="32">
        <v>11.3711</v>
      </c>
      <c r="I654" s="141"/>
    </row>
    <row r="655" spans="1:9" x14ac:dyDescent="0.35">
      <c r="A655" s="31" t="s">
        <v>424</v>
      </c>
      <c r="B655" s="31" t="str">
        <f>Tabela_NS_S_OUT[[#This Row],[FADN_REG]]&amp;Tabela_NS_S_OUT[[#This Row],[NAZWA]]</f>
        <v>AOwce 1 roczne i starsze</v>
      </c>
      <c r="C655" s="31" t="s">
        <v>423</v>
      </c>
      <c r="D655" s="31" t="s">
        <v>415</v>
      </c>
      <c r="E655" s="31" t="s">
        <v>126</v>
      </c>
      <c r="F655" s="32">
        <v>61.1798</v>
      </c>
      <c r="G655" s="32">
        <v>3.0329999999999999</v>
      </c>
      <c r="I655" s="141"/>
    </row>
    <row r="656" spans="1:9" x14ac:dyDescent="0.35">
      <c r="A656" s="31" t="s">
        <v>424</v>
      </c>
      <c r="B656" s="31" t="str">
        <f>Tabela_NS_S_OUT[[#This Row],[FADN_REG]]&amp;Tabela_NS_S_OUT[[#This Row],[NAZWA]]</f>
        <v>BOwce 1 roczne i starsze</v>
      </c>
      <c r="C656" s="31" t="s">
        <v>423</v>
      </c>
      <c r="D656" s="31" t="s">
        <v>415</v>
      </c>
      <c r="E656" s="31" t="s">
        <v>127</v>
      </c>
      <c r="F656" s="32">
        <v>65.826300000000003</v>
      </c>
      <c r="G656" s="32">
        <v>2.9582000000000002</v>
      </c>
      <c r="I656" s="141"/>
    </row>
    <row r="657" spans="1:9" x14ac:dyDescent="0.35">
      <c r="A657" s="31" t="s">
        <v>424</v>
      </c>
      <c r="B657" s="31" t="str">
        <f>Tabela_NS_S_OUT[[#This Row],[FADN_REG]]&amp;Tabela_NS_S_OUT[[#This Row],[NAZWA]]</f>
        <v>COwce 1 roczne i starsze</v>
      </c>
      <c r="C657" s="31" t="s">
        <v>423</v>
      </c>
      <c r="D657" s="31" t="s">
        <v>415</v>
      </c>
      <c r="E657" s="31" t="s">
        <v>149</v>
      </c>
      <c r="F657" s="32">
        <v>46.721200000000003</v>
      </c>
      <c r="G657" s="32">
        <v>3.3921999999999999</v>
      </c>
      <c r="I657" s="141"/>
    </row>
    <row r="658" spans="1:9" x14ac:dyDescent="0.35">
      <c r="A658" s="31" t="s">
        <v>424</v>
      </c>
      <c r="B658" s="31" t="str">
        <f>Tabela_NS_S_OUT[[#This Row],[FADN_REG]]&amp;Tabela_NS_S_OUT[[#This Row],[NAZWA]]</f>
        <v>DOwce 1 roczne i starsze</v>
      </c>
      <c r="C658" s="31" t="s">
        <v>423</v>
      </c>
      <c r="D658" s="31" t="s">
        <v>415</v>
      </c>
      <c r="E658" s="31" t="s">
        <v>128</v>
      </c>
      <c r="F658" s="32">
        <v>61.1798</v>
      </c>
      <c r="G658" s="32">
        <v>3.0329999999999999</v>
      </c>
      <c r="I658" s="141"/>
    </row>
    <row r="659" spans="1:9" x14ac:dyDescent="0.35">
      <c r="A659" s="31" t="s">
        <v>426</v>
      </c>
      <c r="B659" s="31" t="str">
        <f>Tabela_NS_S_OUT[[#This Row],[FADN_REG]]&amp;Tabela_NS_S_OUT[[#This Row],[NAZWA]]</f>
        <v>AJagnięta</v>
      </c>
      <c r="C659" s="31" t="s">
        <v>425</v>
      </c>
      <c r="D659" s="31" t="s">
        <v>415</v>
      </c>
      <c r="E659" s="31" t="s">
        <v>126</v>
      </c>
      <c r="F659" s="32">
        <v>25.032399999999999</v>
      </c>
      <c r="G659" s="32">
        <v>9.0925999999999991</v>
      </c>
      <c r="I659" s="141"/>
    </row>
    <row r="660" spans="1:9" x14ac:dyDescent="0.35">
      <c r="A660" s="31" t="s">
        <v>426</v>
      </c>
      <c r="B660" s="31" t="str">
        <f>Tabela_NS_S_OUT[[#This Row],[FADN_REG]]&amp;Tabela_NS_S_OUT[[#This Row],[NAZWA]]</f>
        <v>BJagnięta</v>
      </c>
      <c r="C660" s="31" t="s">
        <v>425</v>
      </c>
      <c r="D660" s="31" t="s">
        <v>415</v>
      </c>
      <c r="E660" s="31" t="s">
        <v>127</v>
      </c>
      <c r="F660" s="32">
        <v>26.5108</v>
      </c>
      <c r="G660" s="32">
        <v>8.7871000000000006</v>
      </c>
      <c r="I660" s="141"/>
    </row>
    <row r="661" spans="1:9" x14ac:dyDescent="0.35">
      <c r="A661" s="31" t="s">
        <v>426</v>
      </c>
      <c r="B661" s="31" t="str">
        <f>Tabela_NS_S_OUT[[#This Row],[FADN_REG]]&amp;Tabela_NS_S_OUT[[#This Row],[NAZWA]]</f>
        <v>CJagnięta</v>
      </c>
      <c r="C661" s="31" t="s">
        <v>425</v>
      </c>
      <c r="D661" s="31" t="s">
        <v>415</v>
      </c>
      <c r="E661" s="31" t="s">
        <v>149</v>
      </c>
      <c r="F661" s="32">
        <v>26.037199999999999</v>
      </c>
      <c r="G661" s="32">
        <v>7.8409000000000004</v>
      </c>
      <c r="I661" s="141"/>
    </row>
    <row r="662" spans="1:9" x14ac:dyDescent="0.35">
      <c r="A662" s="31" t="s">
        <v>426</v>
      </c>
      <c r="B662" s="31" t="str">
        <f>Tabela_NS_S_OUT[[#This Row],[FADN_REG]]&amp;Tabela_NS_S_OUT[[#This Row],[NAZWA]]</f>
        <v>DJagnięta</v>
      </c>
      <c r="C662" s="31" t="s">
        <v>425</v>
      </c>
      <c r="D662" s="31" t="s">
        <v>415</v>
      </c>
      <c r="E662" s="31" t="s">
        <v>128</v>
      </c>
      <c r="F662" s="32">
        <v>22.126200000000001</v>
      </c>
      <c r="G662" s="32">
        <v>8.1552000000000007</v>
      </c>
      <c r="I662" s="141"/>
    </row>
    <row r="663" spans="1:9" x14ac:dyDescent="0.35">
      <c r="A663" s="31" t="s">
        <v>428</v>
      </c>
      <c r="B663" s="31" t="str">
        <f>Tabela_NS_S_OUT[[#This Row],[FADN_REG]]&amp;Tabela_NS_S_OUT[[#This Row],[NAZWA]]</f>
        <v>AKoźlęta</v>
      </c>
      <c r="C663" s="31" t="s">
        <v>427</v>
      </c>
      <c r="D663" s="31" t="s">
        <v>415</v>
      </c>
      <c r="E663" s="31" t="s">
        <v>126</v>
      </c>
      <c r="F663" s="32">
        <v>14.7837</v>
      </c>
      <c r="G663" s="32">
        <v>8.2108000000000008</v>
      </c>
      <c r="I663" s="141"/>
    </row>
    <row r="664" spans="1:9" x14ac:dyDescent="0.35">
      <c r="A664" s="31" t="s">
        <v>428</v>
      </c>
      <c r="B664" s="31" t="str">
        <f>Tabela_NS_S_OUT[[#This Row],[FADN_REG]]&amp;Tabela_NS_S_OUT[[#This Row],[NAZWA]]</f>
        <v>BKoźlęta</v>
      </c>
      <c r="C664" s="31" t="s">
        <v>427</v>
      </c>
      <c r="D664" s="31" t="s">
        <v>415</v>
      </c>
      <c r="E664" s="31" t="s">
        <v>127</v>
      </c>
      <c r="F664" s="32">
        <v>10.4322</v>
      </c>
      <c r="G664" s="32">
        <v>8.7246000000000006</v>
      </c>
      <c r="I664" s="141"/>
    </row>
    <row r="665" spans="1:9" x14ac:dyDescent="0.35">
      <c r="A665" s="31" t="s">
        <v>428</v>
      </c>
      <c r="B665" s="31" t="str">
        <f>Tabela_NS_S_OUT[[#This Row],[FADN_REG]]&amp;Tabela_NS_S_OUT[[#This Row],[NAZWA]]</f>
        <v>CKoźlęta</v>
      </c>
      <c r="C665" s="31" t="s">
        <v>427</v>
      </c>
      <c r="D665" s="31" t="s">
        <v>415</v>
      </c>
      <c r="E665" s="31" t="s">
        <v>149</v>
      </c>
      <c r="F665" s="32">
        <v>19.4467</v>
      </c>
      <c r="G665" s="32">
        <v>7.5595999999999997</v>
      </c>
      <c r="I665" s="141"/>
    </row>
    <row r="666" spans="1:9" x14ac:dyDescent="0.35">
      <c r="A666" s="31" t="s">
        <v>428</v>
      </c>
      <c r="B666" s="31" t="str">
        <f>Tabela_NS_S_OUT[[#This Row],[FADN_REG]]&amp;Tabela_NS_S_OUT[[#This Row],[NAZWA]]</f>
        <v>DKoźlęta</v>
      </c>
      <c r="C666" s="31" t="s">
        <v>427</v>
      </c>
      <c r="D666" s="31" t="s">
        <v>415</v>
      </c>
      <c r="E666" s="31" t="s">
        <v>128</v>
      </c>
      <c r="F666" s="32">
        <v>14.7837</v>
      </c>
      <c r="G666" s="32">
        <v>8.2108000000000008</v>
      </c>
      <c r="I666" s="141"/>
    </row>
    <row r="667" spans="1:9" x14ac:dyDescent="0.35">
      <c r="A667" s="31" t="s">
        <v>528</v>
      </c>
      <c r="B667" s="31" t="str">
        <f>Tabela_NS_S_OUT[[#This Row],[FADN_REG]]&amp;Tabela_NS_S_OUT[[#This Row],[NAZWA]]</f>
        <v>ATuczniki o wadze 50 kg i więcej</v>
      </c>
      <c r="C667" s="31" t="s">
        <v>429</v>
      </c>
      <c r="D667" s="31" t="s">
        <v>415</v>
      </c>
      <c r="E667" s="31" t="s">
        <v>126</v>
      </c>
      <c r="F667" s="32">
        <v>114.69459999999999</v>
      </c>
      <c r="G667" s="32">
        <v>5.03</v>
      </c>
      <c r="I667" s="141"/>
    </row>
    <row r="668" spans="1:9" x14ac:dyDescent="0.35">
      <c r="A668" s="31" t="s">
        <v>528</v>
      </c>
      <c r="B668" s="31" t="str">
        <f>Tabela_NS_S_OUT[[#This Row],[FADN_REG]]&amp;Tabela_NS_S_OUT[[#This Row],[NAZWA]]</f>
        <v>BTuczniki o wadze 50 kg i więcej</v>
      </c>
      <c r="C668" s="31" t="s">
        <v>429</v>
      </c>
      <c r="D668" s="31" t="s">
        <v>415</v>
      </c>
      <c r="E668" s="31" t="s">
        <v>127</v>
      </c>
      <c r="F668" s="32">
        <v>117.0534</v>
      </c>
      <c r="G668" s="32">
        <v>4.9508999999999999</v>
      </c>
      <c r="I668" s="141"/>
    </row>
    <row r="669" spans="1:9" x14ac:dyDescent="0.35">
      <c r="A669" s="31" t="s">
        <v>528</v>
      </c>
      <c r="B669" s="31" t="str">
        <f>Tabela_NS_S_OUT[[#This Row],[FADN_REG]]&amp;Tabela_NS_S_OUT[[#This Row],[NAZWA]]</f>
        <v>CTuczniki o wadze 50 kg i więcej</v>
      </c>
      <c r="C669" s="31" t="s">
        <v>429</v>
      </c>
      <c r="D669" s="31" t="s">
        <v>415</v>
      </c>
      <c r="E669" s="31" t="s">
        <v>149</v>
      </c>
      <c r="F669" s="32">
        <v>118.20489999999999</v>
      </c>
      <c r="G669" s="32">
        <v>5.1402000000000001</v>
      </c>
      <c r="I669" s="141"/>
    </row>
    <row r="670" spans="1:9" x14ac:dyDescent="0.35">
      <c r="A670" s="31" t="s">
        <v>528</v>
      </c>
      <c r="B670" s="31" t="str">
        <f>Tabela_NS_S_OUT[[#This Row],[FADN_REG]]&amp;Tabela_NS_S_OUT[[#This Row],[NAZWA]]</f>
        <v>DTuczniki o wadze 50 kg i więcej</v>
      </c>
      <c r="C670" s="31" t="s">
        <v>429</v>
      </c>
      <c r="D670" s="31" t="s">
        <v>415</v>
      </c>
      <c r="E670" s="31" t="s">
        <v>128</v>
      </c>
      <c r="F670" s="32">
        <v>115.9986</v>
      </c>
      <c r="G670" s="32">
        <v>5.0904999999999996</v>
      </c>
      <c r="I670" s="141"/>
    </row>
    <row r="671" spans="1:9" x14ac:dyDescent="0.35">
      <c r="A671" s="31" t="s">
        <v>430</v>
      </c>
      <c r="B671" s="31" t="str">
        <f>Tabela_NS_S_OUT[[#This Row],[FADN_REG]]&amp;Tabela_NS_S_OUT[[#This Row],[NAZWA]]</f>
        <v>AWarchlaki do opasu o wadze od 20 do 50 kg</v>
      </c>
      <c r="C671" s="31" t="s">
        <v>529</v>
      </c>
      <c r="D671" s="31" t="s">
        <v>415</v>
      </c>
      <c r="E671" s="31" t="s">
        <v>126</v>
      </c>
      <c r="F671" s="32">
        <v>29.6937</v>
      </c>
      <c r="G671" s="32">
        <v>7.8863000000000003</v>
      </c>
      <c r="I671" s="141"/>
    </row>
    <row r="672" spans="1:9" x14ac:dyDescent="0.35">
      <c r="A672" s="31" t="s">
        <v>430</v>
      </c>
      <c r="B672" s="31" t="str">
        <f>Tabela_NS_S_OUT[[#This Row],[FADN_REG]]&amp;Tabela_NS_S_OUT[[#This Row],[NAZWA]]</f>
        <v>BWarchlaki do opasu o wadze od 20 do 50 kg</v>
      </c>
      <c r="C672" s="31" t="s">
        <v>529</v>
      </c>
      <c r="D672" s="31" t="s">
        <v>415</v>
      </c>
      <c r="E672" s="31" t="s">
        <v>127</v>
      </c>
      <c r="F672" s="32">
        <v>30.433800000000002</v>
      </c>
      <c r="G672" s="32">
        <v>7.5495000000000001</v>
      </c>
      <c r="I672" s="141"/>
    </row>
    <row r="673" spans="1:9" x14ac:dyDescent="0.35">
      <c r="A673" s="31" t="s">
        <v>430</v>
      </c>
      <c r="B673" s="31" t="str">
        <f>Tabela_NS_S_OUT[[#This Row],[FADN_REG]]&amp;Tabela_NS_S_OUT[[#This Row],[NAZWA]]</f>
        <v>CWarchlaki do opasu o wadze od 20 do 50 kg</v>
      </c>
      <c r="C673" s="31" t="s">
        <v>529</v>
      </c>
      <c r="D673" s="31" t="s">
        <v>415</v>
      </c>
      <c r="E673" s="31" t="s">
        <v>149</v>
      </c>
      <c r="F673" s="32">
        <v>35.558900000000001</v>
      </c>
      <c r="G673" s="32">
        <v>6.6032999999999999</v>
      </c>
      <c r="I673" s="141"/>
    </row>
    <row r="674" spans="1:9" x14ac:dyDescent="0.35">
      <c r="A674" s="31" t="s">
        <v>430</v>
      </c>
      <c r="B674" s="31" t="str">
        <f>Tabela_NS_S_OUT[[#This Row],[FADN_REG]]&amp;Tabela_NS_S_OUT[[#This Row],[NAZWA]]</f>
        <v>DWarchlaki do opasu o wadze od 20 do 50 kg</v>
      </c>
      <c r="C674" s="31" t="s">
        <v>529</v>
      </c>
      <c r="D674" s="31" t="s">
        <v>415</v>
      </c>
      <c r="E674" s="31" t="s">
        <v>128</v>
      </c>
      <c r="F674" s="32">
        <v>37.112299999999998</v>
      </c>
      <c r="G674" s="32">
        <v>6.8063000000000002</v>
      </c>
      <c r="I674" s="141"/>
    </row>
    <row r="675" spans="1:9" x14ac:dyDescent="0.35">
      <c r="A675" s="31" t="s">
        <v>432</v>
      </c>
      <c r="B675" s="31" t="str">
        <f>Tabela_NS_S_OUT[[#This Row],[FADN_REG]]&amp;Tabela_NS_S_OUT[[#This Row],[NAZWA]]</f>
        <v>AProsięta od 1 maciory</v>
      </c>
      <c r="C675" s="31" t="s">
        <v>431</v>
      </c>
      <c r="D675" s="31" t="s">
        <v>328</v>
      </c>
      <c r="E675" s="31" t="s">
        <v>126</v>
      </c>
      <c r="F675" s="32">
        <v>17.225300000000001</v>
      </c>
      <c r="G675" s="32">
        <v>191.43219999999999</v>
      </c>
      <c r="I675" s="141"/>
    </row>
    <row r="676" spans="1:9" x14ac:dyDescent="0.35">
      <c r="A676" s="31" t="s">
        <v>432</v>
      </c>
      <c r="B676" s="31" t="str">
        <f>Tabela_NS_S_OUT[[#This Row],[FADN_REG]]&amp;Tabela_NS_S_OUT[[#This Row],[NAZWA]]</f>
        <v>BProsięta od 1 maciory</v>
      </c>
      <c r="C676" s="31" t="s">
        <v>431</v>
      </c>
      <c r="D676" s="31" t="s">
        <v>328</v>
      </c>
      <c r="E676" s="31" t="s">
        <v>127</v>
      </c>
      <c r="F676" s="32">
        <v>18.064900000000002</v>
      </c>
      <c r="G676" s="32">
        <v>161.3852</v>
      </c>
      <c r="I676" s="141"/>
    </row>
    <row r="677" spans="1:9" x14ac:dyDescent="0.35">
      <c r="A677" s="31" t="s">
        <v>432</v>
      </c>
      <c r="B677" s="31" t="str">
        <f>Tabela_NS_S_OUT[[#This Row],[FADN_REG]]&amp;Tabela_NS_S_OUT[[#This Row],[NAZWA]]</f>
        <v>CProsięta od 1 maciory</v>
      </c>
      <c r="C677" s="31" t="s">
        <v>431</v>
      </c>
      <c r="D677" s="31" t="s">
        <v>328</v>
      </c>
      <c r="E677" s="31" t="s">
        <v>149</v>
      </c>
      <c r="F677" s="32">
        <v>17.222300000000001</v>
      </c>
      <c r="G677" s="32">
        <v>190.5282</v>
      </c>
      <c r="I677" s="141"/>
    </row>
    <row r="678" spans="1:9" x14ac:dyDescent="0.35">
      <c r="A678" s="31" t="s">
        <v>432</v>
      </c>
      <c r="B678" s="31" t="str">
        <f>Tabela_NS_S_OUT[[#This Row],[FADN_REG]]&amp;Tabela_NS_S_OUT[[#This Row],[NAZWA]]</f>
        <v>DProsięta od 1 maciory</v>
      </c>
      <c r="C678" s="31" t="s">
        <v>431</v>
      </c>
      <c r="D678" s="31" t="s">
        <v>328</v>
      </c>
      <c r="E678" s="31" t="s">
        <v>128</v>
      </c>
      <c r="F678" s="32">
        <v>18.691199999999998</v>
      </c>
      <c r="G678" s="32">
        <v>219.67959999999999</v>
      </c>
      <c r="I678" s="141"/>
    </row>
    <row r="679" spans="1:9" x14ac:dyDescent="0.35">
      <c r="A679" s="31" t="s">
        <v>434</v>
      </c>
      <c r="B679" s="31" t="str">
        <f>Tabela_NS_S_OUT[[#This Row],[FADN_REG]]&amp;Tabela_NS_S_OUT[[#This Row],[NAZWA]]</f>
        <v>ABrojlery kurze 2 tyg. i starsze</v>
      </c>
      <c r="C679" s="31" t="s">
        <v>433</v>
      </c>
      <c r="D679" s="31" t="s">
        <v>415</v>
      </c>
      <c r="E679" s="31" t="s">
        <v>126</v>
      </c>
      <c r="F679" s="32">
        <v>2.597</v>
      </c>
      <c r="G679" s="32">
        <v>3.7002000000000002</v>
      </c>
      <c r="H679" s="31"/>
      <c r="I679" s="141"/>
    </row>
    <row r="680" spans="1:9" x14ac:dyDescent="0.35">
      <c r="A680" s="31" t="s">
        <v>434</v>
      </c>
      <c r="B680" s="31" t="str">
        <f>Tabela_NS_S_OUT[[#This Row],[FADN_REG]]&amp;Tabela_NS_S_OUT[[#This Row],[NAZWA]]</f>
        <v>BBrojlery kurze 2 tyg. i starsze</v>
      </c>
      <c r="C680" s="31" t="s">
        <v>433</v>
      </c>
      <c r="D680" s="31" t="s">
        <v>415</v>
      </c>
      <c r="E680" s="31" t="s">
        <v>127</v>
      </c>
      <c r="F680" s="32">
        <v>2.6019000000000001</v>
      </c>
      <c r="G680" s="32">
        <v>3.5693999999999999</v>
      </c>
      <c r="H680" s="31"/>
      <c r="I680" s="141"/>
    </row>
    <row r="681" spans="1:9" x14ac:dyDescent="0.35">
      <c r="A681" s="31" t="s">
        <v>434</v>
      </c>
      <c r="B681" s="31" t="str">
        <f>Tabela_NS_S_OUT[[#This Row],[FADN_REG]]&amp;Tabela_NS_S_OUT[[#This Row],[NAZWA]]</f>
        <v>CBrojlery kurze 2 tyg. i starsze</v>
      </c>
      <c r="C681" s="31" t="s">
        <v>433</v>
      </c>
      <c r="D681" s="31" t="s">
        <v>415</v>
      </c>
      <c r="E681" s="31" t="s">
        <v>149</v>
      </c>
      <c r="F681" s="32">
        <v>2.5962999999999998</v>
      </c>
      <c r="G681" s="32">
        <v>3.2551999999999999</v>
      </c>
      <c r="H681" s="31"/>
      <c r="I681" s="141"/>
    </row>
    <row r="682" spans="1:9" x14ac:dyDescent="0.35">
      <c r="A682" s="31" t="s">
        <v>434</v>
      </c>
      <c r="B682" s="31" t="str">
        <f>Tabela_NS_S_OUT[[#This Row],[FADN_REG]]&amp;Tabela_NS_S_OUT[[#This Row],[NAZWA]]</f>
        <v>DBrojlery kurze 2 tyg. i starsze</v>
      </c>
      <c r="C682" s="31" t="s">
        <v>433</v>
      </c>
      <c r="D682" s="31" t="s">
        <v>415</v>
      </c>
      <c r="E682" s="31" t="s">
        <v>128</v>
      </c>
      <c r="F682" s="32">
        <v>2.5548000000000002</v>
      </c>
      <c r="G682" s="32">
        <v>3.4588999999999999</v>
      </c>
      <c r="H682" s="31"/>
      <c r="I682" s="141"/>
    </row>
    <row r="683" spans="1:9" x14ac:dyDescent="0.35">
      <c r="A683" s="31" t="s">
        <v>436</v>
      </c>
      <c r="B683" s="31" t="str">
        <f>Tabela_NS_S_OUT[[#This Row],[FADN_REG]]&amp;Tabela_NS_S_OUT[[#This Row],[NAZWA]]</f>
        <v>AGęsi młode</v>
      </c>
      <c r="C683" s="31" t="s">
        <v>435</v>
      </c>
      <c r="D683" s="31" t="s">
        <v>415</v>
      </c>
      <c r="E683" s="31" t="s">
        <v>126</v>
      </c>
      <c r="F683" s="32">
        <v>5.8341000000000003</v>
      </c>
      <c r="G683" s="32">
        <v>8.4671000000000003</v>
      </c>
      <c r="I683" s="141"/>
    </row>
    <row r="684" spans="1:9" x14ac:dyDescent="0.35">
      <c r="A684" s="31" t="s">
        <v>436</v>
      </c>
      <c r="B684" s="31" t="str">
        <f>Tabela_NS_S_OUT[[#This Row],[FADN_REG]]&amp;Tabela_NS_S_OUT[[#This Row],[NAZWA]]</f>
        <v>BGęsi młode</v>
      </c>
      <c r="C684" s="31" t="s">
        <v>435</v>
      </c>
      <c r="D684" s="31" t="s">
        <v>415</v>
      </c>
      <c r="E684" s="31" t="s">
        <v>127</v>
      </c>
      <c r="F684" s="32">
        <v>6.1215999999999999</v>
      </c>
      <c r="G684" s="32">
        <v>8.5310000000000006</v>
      </c>
      <c r="I684" s="141"/>
    </row>
    <row r="685" spans="1:9" x14ac:dyDescent="0.35">
      <c r="A685" s="31" t="s">
        <v>436</v>
      </c>
      <c r="B685" s="31" t="str">
        <f>Tabela_NS_S_OUT[[#This Row],[FADN_REG]]&amp;Tabela_NS_S_OUT[[#This Row],[NAZWA]]</f>
        <v>CGęsi młode</v>
      </c>
      <c r="C685" s="31" t="s">
        <v>435</v>
      </c>
      <c r="D685" s="31" t="s">
        <v>415</v>
      </c>
      <c r="E685" s="31" t="s">
        <v>149</v>
      </c>
      <c r="F685" s="32">
        <v>5.5265000000000004</v>
      </c>
      <c r="G685" s="32">
        <v>8.3527000000000005</v>
      </c>
      <c r="I685" s="141"/>
    </row>
    <row r="686" spans="1:9" x14ac:dyDescent="0.35">
      <c r="A686" s="31" t="s">
        <v>436</v>
      </c>
      <c r="B686" s="31" t="str">
        <f>Tabela_NS_S_OUT[[#This Row],[FADN_REG]]&amp;Tabela_NS_S_OUT[[#This Row],[NAZWA]]</f>
        <v>DGęsi młode</v>
      </c>
      <c r="C686" s="31" t="s">
        <v>435</v>
      </c>
      <c r="D686" s="31" t="s">
        <v>415</v>
      </c>
      <c r="E686" s="31" t="s">
        <v>128</v>
      </c>
      <c r="F686" s="32">
        <v>5.8341000000000003</v>
      </c>
      <c r="G686" s="32">
        <v>8.4671000000000003</v>
      </c>
      <c r="I686" s="141"/>
    </row>
    <row r="687" spans="1:9" x14ac:dyDescent="0.35">
      <c r="A687" s="31" t="s">
        <v>438</v>
      </c>
      <c r="B687" s="31" t="str">
        <f>Tabela_NS_S_OUT[[#This Row],[FADN_REG]]&amp;Tabela_NS_S_OUT[[#This Row],[NAZWA]]</f>
        <v>AKaczki młode</v>
      </c>
      <c r="C687" s="31" t="s">
        <v>437</v>
      </c>
      <c r="D687" s="31" t="s">
        <v>415</v>
      </c>
      <c r="E687" s="31" t="s">
        <v>126</v>
      </c>
      <c r="F687" s="32">
        <v>3.4049</v>
      </c>
      <c r="G687" s="32">
        <v>4.5831999999999997</v>
      </c>
      <c r="I687" s="141"/>
    </row>
    <row r="688" spans="1:9" x14ac:dyDescent="0.35">
      <c r="A688" s="31" t="s">
        <v>438</v>
      </c>
      <c r="B688" s="31" t="str">
        <f>Tabela_NS_S_OUT[[#This Row],[FADN_REG]]&amp;Tabela_NS_S_OUT[[#This Row],[NAZWA]]</f>
        <v>BKaczki młode</v>
      </c>
      <c r="C688" s="31" t="s">
        <v>437</v>
      </c>
      <c r="D688" s="31" t="s">
        <v>415</v>
      </c>
      <c r="E688" s="31" t="s">
        <v>127</v>
      </c>
      <c r="F688" s="32">
        <v>3.4214000000000002</v>
      </c>
      <c r="G688" s="32">
        <v>4.4499000000000004</v>
      </c>
      <c r="I688" s="141"/>
    </row>
    <row r="689" spans="1:9" x14ac:dyDescent="0.35">
      <c r="A689" s="31" t="s">
        <v>438</v>
      </c>
      <c r="B689" s="31" t="str">
        <f>Tabela_NS_S_OUT[[#This Row],[FADN_REG]]&amp;Tabela_NS_S_OUT[[#This Row],[NAZWA]]</f>
        <v>CKaczki młode</v>
      </c>
      <c r="C689" s="31" t="s">
        <v>437</v>
      </c>
      <c r="D689" s="31" t="s">
        <v>415</v>
      </c>
      <c r="E689" s="31" t="s">
        <v>149</v>
      </c>
      <c r="F689" s="32">
        <v>3.3570000000000002</v>
      </c>
      <c r="G689" s="32">
        <v>4.9241999999999999</v>
      </c>
      <c r="I689" s="141"/>
    </row>
    <row r="690" spans="1:9" x14ac:dyDescent="0.35">
      <c r="A690" s="31" t="s">
        <v>438</v>
      </c>
      <c r="B690" s="31" t="str">
        <f>Tabela_NS_S_OUT[[#This Row],[FADN_REG]]&amp;Tabela_NS_S_OUT[[#This Row],[NAZWA]]</f>
        <v>DKaczki młode</v>
      </c>
      <c r="C690" s="31" t="s">
        <v>437</v>
      </c>
      <c r="D690" s="31" t="s">
        <v>415</v>
      </c>
      <c r="E690" s="31" t="s">
        <v>128</v>
      </c>
      <c r="F690" s="32">
        <v>3.7694999999999999</v>
      </c>
      <c r="G690" s="32">
        <v>14.873900000000001</v>
      </c>
      <c r="I690" s="141"/>
    </row>
    <row r="691" spans="1:9" x14ac:dyDescent="0.35">
      <c r="A691" s="31" t="s">
        <v>440</v>
      </c>
      <c r="B691" s="31" t="str">
        <f>Tabela_NS_S_OUT[[#This Row],[FADN_REG]]&amp;Tabela_NS_S_OUT[[#This Row],[NAZWA]]</f>
        <v>AIndyki młode</v>
      </c>
      <c r="C691" s="316" t="s">
        <v>439</v>
      </c>
      <c r="D691" s="31" t="s">
        <v>415</v>
      </c>
      <c r="E691" s="31" t="s">
        <v>126</v>
      </c>
      <c r="F691" s="32">
        <v>15.583399999999999</v>
      </c>
      <c r="G691" s="32">
        <v>5.8014000000000001</v>
      </c>
      <c r="I691" s="141"/>
    </row>
    <row r="692" spans="1:9" x14ac:dyDescent="0.35">
      <c r="A692" s="31" t="s">
        <v>440</v>
      </c>
      <c r="B692" s="31" t="str">
        <f>Tabela_NS_S_OUT[[#This Row],[FADN_REG]]&amp;Tabela_NS_S_OUT[[#This Row],[NAZWA]]</f>
        <v>BIndyki młode</v>
      </c>
      <c r="C692" s="316" t="s">
        <v>439</v>
      </c>
      <c r="D692" s="31" t="s">
        <v>415</v>
      </c>
      <c r="E692" s="31" t="s">
        <v>127</v>
      </c>
      <c r="F692" s="32">
        <v>16.027200000000001</v>
      </c>
      <c r="G692" s="32">
        <v>5.7953000000000001</v>
      </c>
      <c r="I692" s="141"/>
    </row>
    <row r="693" spans="1:9" x14ac:dyDescent="0.35">
      <c r="A693" s="31" t="s">
        <v>440</v>
      </c>
      <c r="B693" s="31" t="str">
        <f>Tabela_NS_S_OUT[[#This Row],[FADN_REG]]&amp;Tabela_NS_S_OUT[[#This Row],[NAZWA]]</f>
        <v>CIndyki młode</v>
      </c>
      <c r="C693" s="316" t="s">
        <v>439</v>
      </c>
      <c r="D693" s="31" t="s">
        <v>415</v>
      </c>
      <c r="E693" s="31" t="s">
        <v>149</v>
      </c>
      <c r="F693" s="32">
        <v>15.583399999999999</v>
      </c>
      <c r="G693" s="32">
        <v>5.8014000000000001</v>
      </c>
      <c r="I693" s="141"/>
    </row>
    <row r="694" spans="1:9" x14ac:dyDescent="0.35">
      <c r="A694" s="31" t="s">
        <v>440</v>
      </c>
      <c r="B694" s="31" t="str">
        <f>Tabela_NS_S_OUT[[#This Row],[FADN_REG]]&amp;Tabela_NS_S_OUT[[#This Row],[NAZWA]]</f>
        <v>DIndyki młode</v>
      </c>
      <c r="C694" s="316" t="s">
        <v>439</v>
      </c>
      <c r="D694" s="31" t="s">
        <v>415</v>
      </c>
      <c r="E694" s="31" t="s">
        <v>128</v>
      </c>
      <c r="F694" s="32">
        <v>6.9931999999999999</v>
      </c>
      <c r="G694" s="32">
        <v>6.0682999999999998</v>
      </c>
      <c r="I694" s="141"/>
    </row>
    <row r="695" spans="1:9" x14ac:dyDescent="0.35">
      <c r="A695" s="31" t="s">
        <v>443</v>
      </c>
      <c r="B695" s="31" t="str">
        <f>Tabela_NS_S_OUT[[#This Row],[FADN_REG]]&amp;Tabela_NS_S_OUT[[#This Row],[NAZWA]]</f>
        <v>AMleko krowie</v>
      </c>
      <c r="C695" s="316" t="s">
        <v>441</v>
      </c>
      <c r="D695" s="31" t="s">
        <v>442</v>
      </c>
      <c r="E695" s="31" t="s">
        <v>126</v>
      </c>
      <c r="F695" s="32">
        <v>54.964599999999997</v>
      </c>
      <c r="G695" s="32">
        <v>133.0549</v>
      </c>
      <c r="H695" s="31"/>
      <c r="I695" s="141"/>
    </row>
    <row r="696" spans="1:9" x14ac:dyDescent="0.35">
      <c r="A696" s="31" t="s">
        <v>443</v>
      </c>
      <c r="B696" s="31" t="str">
        <f>Tabela_NS_S_OUT[[#This Row],[FADN_REG]]&amp;Tabela_NS_S_OUT[[#This Row],[NAZWA]]</f>
        <v>BMleko krowie</v>
      </c>
      <c r="C696" s="316" t="s">
        <v>441</v>
      </c>
      <c r="D696" s="31" t="s">
        <v>442</v>
      </c>
      <c r="E696" s="31" t="s">
        <v>127</v>
      </c>
      <c r="F696" s="32">
        <v>66.6631</v>
      </c>
      <c r="G696" s="32">
        <v>135.68950000000001</v>
      </c>
      <c r="H696" s="31"/>
      <c r="I696" s="141"/>
    </row>
    <row r="697" spans="1:9" x14ac:dyDescent="0.35">
      <c r="A697" s="31" t="s">
        <v>443</v>
      </c>
      <c r="B697" s="31" t="str">
        <f>Tabela_NS_S_OUT[[#This Row],[FADN_REG]]&amp;Tabela_NS_S_OUT[[#This Row],[NAZWA]]</f>
        <v>CMleko krowie</v>
      </c>
      <c r="C697" s="316" t="s">
        <v>441</v>
      </c>
      <c r="D697" s="31" t="s">
        <v>442</v>
      </c>
      <c r="E697" s="31" t="s">
        <v>149</v>
      </c>
      <c r="F697" s="32">
        <v>62.608699999999999</v>
      </c>
      <c r="G697" s="32">
        <v>139.90219999999999</v>
      </c>
      <c r="H697" s="31"/>
      <c r="I697" s="141"/>
    </row>
    <row r="698" spans="1:9" x14ac:dyDescent="0.35">
      <c r="A698" s="31" t="s">
        <v>443</v>
      </c>
      <c r="B698" s="31" t="str">
        <f>Tabela_NS_S_OUT[[#This Row],[FADN_REG]]&amp;Tabela_NS_S_OUT[[#This Row],[NAZWA]]</f>
        <v>DMleko krowie</v>
      </c>
      <c r="C698" s="316" t="s">
        <v>441</v>
      </c>
      <c r="D698" s="31" t="s">
        <v>442</v>
      </c>
      <c r="E698" s="31" t="s">
        <v>128</v>
      </c>
      <c r="F698" s="32">
        <v>54.070999999999998</v>
      </c>
      <c r="G698" s="32">
        <v>132.72409999999999</v>
      </c>
      <c r="H698" s="31"/>
      <c r="I698" s="141"/>
    </row>
    <row r="699" spans="1:9" x14ac:dyDescent="0.35">
      <c r="A699" s="31" t="s">
        <v>445</v>
      </c>
      <c r="B699" s="31" t="str">
        <f>Tabela_NS_S_OUT[[#This Row],[FADN_REG]]&amp;Tabela_NS_S_OUT[[#This Row],[NAZWA]]</f>
        <v>AMleko kozie</v>
      </c>
      <c r="C699" s="31" t="s">
        <v>446</v>
      </c>
      <c r="D699" s="31" t="s">
        <v>442</v>
      </c>
      <c r="E699" s="31" t="s">
        <v>126</v>
      </c>
      <c r="F699" s="32">
        <v>3.1292</v>
      </c>
      <c r="G699" s="32">
        <v>359.03919999999999</v>
      </c>
      <c r="H699" s="31"/>
      <c r="I699" s="141"/>
    </row>
    <row r="700" spans="1:9" x14ac:dyDescent="0.35">
      <c r="A700" s="31" t="s">
        <v>445</v>
      </c>
      <c r="B700" s="31" t="str">
        <f>Tabela_NS_S_OUT[[#This Row],[FADN_REG]]&amp;Tabela_NS_S_OUT[[#This Row],[NAZWA]]</f>
        <v>BMleko kozie</v>
      </c>
      <c r="C700" s="31" t="s">
        <v>446</v>
      </c>
      <c r="D700" s="31" t="s">
        <v>442</v>
      </c>
      <c r="E700" s="31" t="s">
        <v>127</v>
      </c>
      <c r="F700" s="32">
        <v>2.6131000000000002</v>
      </c>
      <c r="G700" s="32">
        <v>304.149</v>
      </c>
      <c r="H700" s="31"/>
      <c r="I700" s="141"/>
    </row>
    <row r="701" spans="1:9" x14ac:dyDescent="0.35">
      <c r="A701" s="31" t="s">
        <v>445</v>
      </c>
      <c r="B701" s="31" t="str">
        <f>Tabela_NS_S_OUT[[#This Row],[FADN_REG]]&amp;Tabela_NS_S_OUT[[#This Row],[NAZWA]]</f>
        <v>CMleko kozie</v>
      </c>
      <c r="C701" s="31" t="s">
        <v>446</v>
      </c>
      <c r="D701" s="31" t="s">
        <v>442</v>
      </c>
      <c r="E701" s="31" t="s">
        <v>149</v>
      </c>
      <c r="F701" s="32">
        <v>3.2128000000000001</v>
      </c>
      <c r="G701" s="32">
        <v>568.81590000000006</v>
      </c>
      <c r="H701" s="31"/>
      <c r="I701" s="141"/>
    </row>
    <row r="702" spans="1:9" x14ac:dyDescent="0.35">
      <c r="A702" s="31" t="s">
        <v>445</v>
      </c>
      <c r="B702" s="31" t="str">
        <f>Tabela_NS_S_OUT[[#This Row],[FADN_REG]]&amp;Tabela_NS_S_OUT[[#This Row],[NAZWA]]</f>
        <v>DMleko kozie</v>
      </c>
      <c r="C702" s="31" t="s">
        <v>446</v>
      </c>
      <c r="D702" s="31" t="s">
        <v>442</v>
      </c>
      <c r="E702" s="31" t="s">
        <v>128</v>
      </c>
      <c r="F702" s="32">
        <v>4.0392000000000001</v>
      </c>
      <c r="G702" s="32">
        <v>359.03919999999999</v>
      </c>
      <c r="H702" s="31"/>
      <c r="I702" s="141"/>
    </row>
    <row r="703" spans="1:9" x14ac:dyDescent="0.35">
      <c r="A703" s="31" t="s">
        <v>447</v>
      </c>
      <c r="B703" s="31" t="str">
        <f>Tabela_NS_S_OUT[[#This Row],[FADN_REG]]&amp;Tabela_NS_S_OUT[[#This Row],[NAZWA]]</f>
        <v>AJaja wylęgowe kurze</v>
      </c>
      <c r="C703" s="31" t="s">
        <v>448</v>
      </c>
      <c r="D703" s="31" t="s">
        <v>449</v>
      </c>
      <c r="E703" s="31" t="s">
        <v>126</v>
      </c>
      <c r="F703" s="32">
        <v>0.1731</v>
      </c>
      <c r="G703" s="32">
        <v>864.14490000000001</v>
      </c>
      <c r="H703" s="31"/>
      <c r="I703" s="141"/>
    </row>
    <row r="704" spans="1:9" x14ac:dyDescent="0.35">
      <c r="A704" s="31" t="s">
        <v>447</v>
      </c>
      <c r="B704" s="31" t="str">
        <f>Tabela_NS_S_OUT[[#This Row],[FADN_REG]]&amp;Tabela_NS_S_OUT[[#This Row],[NAZWA]]</f>
        <v>BJaja wylęgowe kurze</v>
      </c>
      <c r="C704" s="31" t="s">
        <v>448</v>
      </c>
      <c r="D704" s="31" t="s">
        <v>449</v>
      </c>
      <c r="E704" s="31" t="s">
        <v>127</v>
      </c>
      <c r="F704" s="32">
        <v>0.1376</v>
      </c>
      <c r="G704" s="32">
        <v>809.37480000000005</v>
      </c>
      <c r="H704" s="31"/>
      <c r="I704" s="141"/>
    </row>
    <row r="705" spans="1:9" x14ac:dyDescent="0.35">
      <c r="A705" s="31" t="s">
        <v>447</v>
      </c>
      <c r="B705" s="31" t="str">
        <f>Tabela_NS_S_OUT[[#This Row],[FADN_REG]]&amp;Tabela_NS_S_OUT[[#This Row],[NAZWA]]</f>
        <v>CJaja wylęgowe kurze</v>
      </c>
      <c r="C705" s="31" t="s">
        <v>448</v>
      </c>
      <c r="D705" s="31" t="s">
        <v>449</v>
      </c>
      <c r="E705" s="31" t="s">
        <v>149</v>
      </c>
      <c r="F705" s="32">
        <v>3.6200000000000003E-2</v>
      </c>
      <c r="G705" s="32">
        <v>811.65710000000001</v>
      </c>
      <c r="H705" s="31"/>
      <c r="I705" s="141"/>
    </row>
    <row r="706" spans="1:9" x14ac:dyDescent="0.35">
      <c r="A706" s="31" t="s">
        <v>447</v>
      </c>
      <c r="B706" s="31" t="str">
        <f>Tabela_NS_S_OUT[[#This Row],[FADN_REG]]&amp;Tabela_NS_S_OUT[[#This Row],[NAZWA]]</f>
        <v>DJaja wylęgowe kurze</v>
      </c>
      <c r="C706" s="31" t="s">
        <v>448</v>
      </c>
      <c r="D706" s="31" t="s">
        <v>449</v>
      </c>
      <c r="E706" s="31" t="s">
        <v>128</v>
      </c>
      <c r="F706" s="32">
        <v>9.5000000000000001E-2</v>
      </c>
      <c r="G706" s="32">
        <v>792.68029999999999</v>
      </c>
      <c r="H706" s="31"/>
      <c r="I706" s="141"/>
    </row>
    <row r="707" spans="1:9" x14ac:dyDescent="0.35">
      <c r="A707" s="31" t="s">
        <v>450</v>
      </c>
      <c r="B707" s="31" t="str">
        <f>Tabela_NS_S_OUT[[#This Row],[FADN_REG]]&amp;Tabela_NS_S_OUT[[#This Row],[NAZWA]]</f>
        <v>AJaja wylęgowe pozostałe</v>
      </c>
      <c r="C707" s="31" t="s">
        <v>451</v>
      </c>
      <c r="D707" s="31" t="s">
        <v>449</v>
      </c>
      <c r="E707" s="31" t="s">
        <v>126</v>
      </c>
      <c r="F707" s="32">
        <v>3.2199999999999999E-2</v>
      </c>
      <c r="G707" s="32">
        <v>3587.0576000000001</v>
      </c>
      <c r="H707" s="31"/>
      <c r="I707" s="141"/>
    </row>
    <row r="708" spans="1:9" x14ac:dyDescent="0.35">
      <c r="A708" s="31" t="s">
        <v>450</v>
      </c>
      <c r="B708" s="31" t="str">
        <f>Tabela_NS_S_OUT[[#This Row],[FADN_REG]]&amp;Tabela_NS_S_OUT[[#This Row],[NAZWA]]</f>
        <v>BJaja wylęgowe pozostałe</v>
      </c>
      <c r="C708" s="31" t="s">
        <v>451</v>
      </c>
      <c r="D708" s="31" t="s">
        <v>449</v>
      </c>
      <c r="E708" s="31" t="s">
        <v>127</v>
      </c>
      <c r="F708" s="32">
        <v>3.2199999999999999E-2</v>
      </c>
      <c r="G708" s="32">
        <v>3587.0576000000001</v>
      </c>
      <c r="H708" s="31"/>
    </row>
    <row r="709" spans="1:9" x14ac:dyDescent="0.35">
      <c r="A709" s="31" t="s">
        <v>450</v>
      </c>
      <c r="B709" s="31" t="str">
        <f>Tabela_NS_S_OUT[[#This Row],[FADN_REG]]&amp;Tabela_NS_S_OUT[[#This Row],[NAZWA]]</f>
        <v>CJaja wylęgowe pozostałe</v>
      </c>
      <c r="C709" s="31" t="s">
        <v>451</v>
      </c>
      <c r="D709" s="31" t="s">
        <v>449</v>
      </c>
      <c r="E709" s="31" t="s">
        <v>149</v>
      </c>
      <c r="F709" s="32">
        <v>1.5699999999999999E-2</v>
      </c>
      <c r="G709" s="32">
        <v>3587.0576000000001</v>
      </c>
      <c r="H709" s="31"/>
    </row>
    <row r="710" spans="1:9" x14ac:dyDescent="0.35">
      <c r="A710" s="31" t="s">
        <v>450</v>
      </c>
      <c r="B710" s="31" t="str">
        <f>Tabela_NS_S_OUT[[#This Row],[FADN_REG]]&amp;Tabela_NS_S_OUT[[#This Row],[NAZWA]]</f>
        <v>DJaja wylęgowe pozostałe</v>
      </c>
      <c r="C710" s="31" t="s">
        <v>451</v>
      </c>
      <c r="D710" s="31" t="s">
        <v>449</v>
      </c>
      <c r="E710" s="31" t="s">
        <v>128</v>
      </c>
      <c r="F710" s="32">
        <v>3.2199999999999999E-2</v>
      </c>
      <c r="G710" s="32">
        <v>3587.0576000000001</v>
      </c>
      <c r="H710" s="31"/>
    </row>
    <row r="711" spans="1:9" x14ac:dyDescent="0.35">
      <c r="A711" s="31" t="s">
        <v>452</v>
      </c>
      <c r="B711" s="31" t="str">
        <f>Tabela_NS_S_OUT[[#This Row],[FADN_REG]]&amp;Tabela_NS_S_OUT[[#This Row],[NAZWA]]</f>
        <v>AJaja konsumpcyjne kurze</v>
      </c>
      <c r="C711" s="31" t="s">
        <v>453</v>
      </c>
      <c r="D711" s="31" t="s">
        <v>449</v>
      </c>
      <c r="E711" s="31" t="s">
        <v>126</v>
      </c>
      <c r="F711" s="32">
        <v>0.1321</v>
      </c>
      <c r="G711" s="32">
        <v>746.97850000000005</v>
      </c>
      <c r="H711" s="31"/>
    </row>
    <row r="712" spans="1:9" x14ac:dyDescent="0.35">
      <c r="A712" s="31" t="s">
        <v>452</v>
      </c>
      <c r="B712" s="31" t="str">
        <f>Tabela_NS_S_OUT[[#This Row],[FADN_REG]]&amp;Tabela_NS_S_OUT[[#This Row],[NAZWA]]</f>
        <v>BJaja konsumpcyjne kurze</v>
      </c>
      <c r="C712" s="31" t="s">
        <v>453</v>
      </c>
      <c r="D712" s="31" t="s">
        <v>449</v>
      </c>
      <c r="E712" s="31" t="s">
        <v>127</v>
      </c>
      <c r="F712" s="32">
        <v>0.15540000000000001</v>
      </c>
      <c r="G712" s="32">
        <v>684.14120000000003</v>
      </c>
      <c r="H712" s="31"/>
    </row>
    <row r="713" spans="1:9" x14ac:dyDescent="0.35">
      <c r="A713" s="31" t="s">
        <v>452</v>
      </c>
      <c r="B713" s="31" t="str">
        <f>Tabela_NS_S_OUT[[#This Row],[FADN_REG]]&amp;Tabela_NS_S_OUT[[#This Row],[NAZWA]]</f>
        <v>CJaja konsumpcyjne kurze</v>
      </c>
      <c r="C713" s="31" t="s">
        <v>453</v>
      </c>
      <c r="D713" s="31" t="s">
        <v>449</v>
      </c>
      <c r="E713" s="31" t="s">
        <v>149</v>
      </c>
      <c r="F713" s="32">
        <v>0.15939999999999999</v>
      </c>
      <c r="G713" s="32">
        <v>685.03679999999997</v>
      </c>
      <c r="H713" s="31"/>
    </row>
    <row r="714" spans="1:9" x14ac:dyDescent="0.35">
      <c r="A714" s="31" t="s">
        <v>452</v>
      </c>
      <c r="B714" s="31" t="str">
        <f>Tabela_NS_S_OUT[[#This Row],[FADN_REG]]&amp;Tabela_NS_S_OUT[[#This Row],[NAZWA]]</f>
        <v>DJaja konsumpcyjne kurze</v>
      </c>
      <c r="C714" s="31" t="s">
        <v>453</v>
      </c>
      <c r="D714" s="31" t="s">
        <v>449</v>
      </c>
      <c r="E714" s="31" t="s">
        <v>128</v>
      </c>
      <c r="F714" s="32">
        <v>0.21709999999999999</v>
      </c>
      <c r="G714" s="32">
        <v>721.81240000000003</v>
      </c>
      <c r="H714" s="31"/>
    </row>
    <row r="715" spans="1:9" x14ac:dyDescent="0.35">
      <c r="A715" s="31" t="s">
        <v>643</v>
      </c>
      <c r="B715" s="31" t="str">
        <f>Tabela_NS_S_OUT[[#This Row],[FADN_REG]]&amp;Tabela_NS_S_OUT[[#This Row],[NAZWA]]</f>
        <v>AJaja konsumpcyjne pozostałe</v>
      </c>
      <c r="C715" s="31" t="s">
        <v>644</v>
      </c>
      <c r="D715" s="31" t="s">
        <v>449</v>
      </c>
      <c r="E715" s="31" t="s">
        <v>126</v>
      </c>
      <c r="F715" s="32">
        <v>9.7000000000000003E-3</v>
      </c>
      <c r="G715" s="32">
        <v>690.46780000000001</v>
      </c>
      <c r="H715" s="31"/>
    </row>
    <row r="716" spans="1:9" x14ac:dyDescent="0.35">
      <c r="A716" s="31" t="s">
        <v>643</v>
      </c>
      <c r="B716" s="31" t="str">
        <f>Tabela_NS_S_OUT[[#This Row],[FADN_REG]]&amp;Tabela_NS_S_OUT[[#This Row],[NAZWA]]</f>
        <v>BJaja konsumpcyjne pozostałe</v>
      </c>
      <c r="C716" s="31" t="s">
        <v>644</v>
      </c>
      <c r="D716" s="31" t="s">
        <v>449</v>
      </c>
      <c r="E716" s="31" t="s">
        <v>127</v>
      </c>
      <c r="F716" s="32">
        <v>3.32E-2</v>
      </c>
      <c r="G716" s="32">
        <v>690.46780000000001</v>
      </c>
      <c r="H716" s="31"/>
    </row>
    <row r="717" spans="1:9" x14ac:dyDescent="0.35">
      <c r="A717" s="31" t="s">
        <v>643</v>
      </c>
      <c r="B717" s="31" t="str">
        <f>Tabela_NS_S_OUT[[#This Row],[FADN_REG]]&amp;Tabela_NS_S_OUT[[#This Row],[NAZWA]]</f>
        <v>CJaja konsumpcyjne pozostałe</v>
      </c>
      <c r="C717" s="31" t="s">
        <v>644</v>
      </c>
      <c r="D717" s="31" t="s">
        <v>449</v>
      </c>
      <c r="E717" s="31" t="s">
        <v>149</v>
      </c>
      <c r="F717" s="32">
        <v>3.32E-2</v>
      </c>
      <c r="G717" s="32">
        <v>690.46780000000001</v>
      </c>
      <c r="H717" s="31"/>
    </row>
    <row r="718" spans="1:9" x14ac:dyDescent="0.35">
      <c r="A718" s="31" t="s">
        <v>643</v>
      </c>
      <c r="B718" s="31" t="str">
        <f>Tabela_NS_S_OUT[[#This Row],[FADN_REG]]&amp;Tabela_NS_S_OUT[[#This Row],[NAZWA]]</f>
        <v>DJaja konsumpcyjne pozostałe</v>
      </c>
      <c r="C718" s="31" t="s">
        <v>644</v>
      </c>
      <c r="D718" s="31" t="s">
        <v>449</v>
      </c>
      <c r="E718" s="31" t="s">
        <v>128</v>
      </c>
      <c r="F718" s="32">
        <v>8.3099999999999993E-2</v>
      </c>
      <c r="G718" s="32">
        <v>690.46780000000001</v>
      </c>
      <c r="H718" s="31"/>
    </row>
    <row r="719" spans="1:9" x14ac:dyDescent="0.35">
      <c r="A719" s="31" t="s">
        <v>454</v>
      </c>
      <c r="B719" s="31" t="str">
        <f>Tabela_NS_S_OUT[[#This Row],[FADN_REG]]&amp;Tabela_NS_S_OUT[[#This Row],[NAZWA]]</f>
        <v>AWełna surowa i przetworzona owcza</v>
      </c>
      <c r="C719" s="31" t="s">
        <v>455</v>
      </c>
      <c r="D719" s="31" t="s">
        <v>148</v>
      </c>
      <c r="E719" s="31" t="s">
        <v>126</v>
      </c>
      <c r="F719" s="32">
        <v>3.6299999999999999E-2</v>
      </c>
      <c r="G719" s="32">
        <v>250.71180000000001</v>
      </c>
      <c r="H719" s="31"/>
    </row>
    <row r="720" spans="1:9" x14ac:dyDescent="0.35">
      <c r="A720" s="31" t="s">
        <v>454</v>
      </c>
      <c r="B720" s="31" t="str">
        <f>Tabela_NS_S_OUT[[#This Row],[FADN_REG]]&amp;Tabela_NS_S_OUT[[#This Row],[NAZWA]]</f>
        <v>BWełna surowa i przetworzona owcza</v>
      </c>
      <c r="C720" s="31" t="s">
        <v>455</v>
      </c>
      <c r="D720" s="31" t="s">
        <v>148</v>
      </c>
      <c r="E720" s="31" t="s">
        <v>127</v>
      </c>
      <c r="F720" s="32">
        <v>4.0800000000000003E-2</v>
      </c>
      <c r="G720" s="32">
        <v>261.41570000000002</v>
      </c>
      <c r="H720" s="31"/>
    </row>
    <row r="721" spans="1:8" x14ac:dyDescent="0.35">
      <c r="A721" s="31" t="s">
        <v>454</v>
      </c>
      <c r="B721" s="31" t="str">
        <f>Tabela_NS_S_OUT[[#This Row],[FADN_REG]]&amp;Tabela_NS_S_OUT[[#This Row],[NAZWA]]</f>
        <v>CWełna surowa i przetworzona owcza</v>
      </c>
      <c r="C721" s="31" t="s">
        <v>455</v>
      </c>
      <c r="D721" s="31" t="s">
        <v>148</v>
      </c>
      <c r="E721" s="31" t="s">
        <v>149</v>
      </c>
      <c r="F721" s="32">
        <v>4.9099999999999998E-2</v>
      </c>
      <c r="G721" s="32">
        <v>198.60769999999999</v>
      </c>
      <c r="H721" s="31"/>
    </row>
    <row r="722" spans="1:8" x14ac:dyDescent="0.35">
      <c r="A722" s="31" t="s">
        <v>454</v>
      </c>
      <c r="B722" s="31" t="str">
        <f>Tabela_NS_S_OUT[[#This Row],[FADN_REG]]&amp;Tabela_NS_S_OUT[[#This Row],[NAZWA]]</f>
        <v>DWełna surowa i przetworzona owcza</v>
      </c>
      <c r="C722" s="31" t="s">
        <v>455</v>
      </c>
      <c r="D722" s="31" t="s">
        <v>148</v>
      </c>
      <c r="E722" s="31" t="s">
        <v>128</v>
      </c>
      <c r="F722" s="32">
        <v>4.1700000000000001E-2</v>
      </c>
      <c r="G722" s="32">
        <v>196.96019999999999</v>
      </c>
      <c r="H722" s="31"/>
    </row>
    <row r="723" spans="1:8" x14ac:dyDescent="0.35">
      <c r="A723" s="31" t="s">
        <v>456</v>
      </c>
      <c r="B723" s="31" t="str">
        <f>Tabela_NS_S_OUT[[#This Row],[FADN_REG]]&amp;Tabela_NS_S_OUT[[#This Row],[NAZWA]]</f>
        <v>AMiód pszczeli</v>
      </c>
      <c r="C723" s="31" t="s">
        <v>457</v>
      </c>
      <c r="D723" s="31" t="s">
        <v>415</v>
      </c>
      <c r="E723" s="31" t="s">
        <v>126</v>
      </c>
      <c r="F723" s="32">
        <v>11.9536</v>
      </c>
      <c r="G723" s="32">
        <v>28.920500000000001</v>
      </c>
      <c r="H723" s="31"/>
    </row>
    <row r="724" spans="1:8" x14ac:dyDescent="0.35">
      <c r="A724" s="31" t="s">
        <v>456</v>
      </c>
      <c r="B724" s="31" t="str">
        <f>Tabela_NS_S_OUT[[#This Row],[FADN_REG]]&amp;Tabela_NS_S_OUT[[#This Row],[NAZWA]]</f>
        <v>BMiód pszczeli</v>
      </c>
      <c r="C724" s="31" t="s">
        <v>457</v>
      </c>
      <c r="D724" s="31" t="s">
        <v>415</v>
      </c>
      <c r="E724" s="31" t="s">
        <v>127</v>
      </c>
      <c r="F724" s="32">
        <v>15.4679</v>
      </c>
      <c r="G724" s="32">
        <v>25.366800000000001</v>
      </c>
      <c r="H724" s="31"/>
    </row>
    <row r="725" spans="1:8" x14ac:dyDescent="0.35">
      <c r="A725" s="31" t="s">
        <v>456</v>
      </c>
      <c r="B725" s="31" t="str">
        <f>Tabela_NS_S_OUT[[#This Row],[FADN_REG]]&amp;Tabela_NS_S_OUT[[#This Row],[NAZWA]]</f>
        <v>CMiód pszczeli</v>
      </c>
      <c r="C725" s="31" t="s">
        <v>457</v>
      </c>
      <c r="D725" s="31" t="s">
        <v>415</v>
      </c>
      <c r="E725" s="31" t="s">
        <v>149</v>
      </c>
      <c r="F725" s="32">
        <v>15.9178</v>
      </c>
      <c r="G725" s="32">
        <v>24.282499999999999</v>
      </c>
      <c r="H725" s="31"/>
    </row>
    <row r="726" spans="1:8" x14ac:dyDescent="0.35">
      <c r="A726" s="31" t="s">
        <v>456</v>
      </c>
      <c r="B726" s="31" t="str">
        <f>Tabela_NS_S_OUT[[#This Row],[FADN_REG]]&amp;Tabela_NS_S_OUT[[#This Row],[NAZWA]]</f>
        <v>DMiód pszczeli</v>
      </c>
      <c r="C726" s="31" t="s">
        <v>457</v>
      </c>
      <c r="D726" s="31" t="s">
        <v>415</v>
      </c>
      <c r="E726" s="31" t="s">
        <v>128</v>
      </c>
      <c r="F726" s="32">
        <v>13.438599999999999</v>
      </c>
      <c r="G726" s="32">
        <v>27.310099999999998</v>
      </c>
      <c r="H726" s="31"/>
    </row>
    <row r="727" spans="1:8" x14ac:dyDescent="0.35">
      <c r="A727" s="31" t="s">
        <v>458</v>
      </c>
      <c r="B727" s="31" t="str">
        <f>Tabela_NS_S_OUT[[#This Row],[FADN_REG]]&amp;Tabela_NS_S_OUT[[#This Row],[NAZWA]]</f>
        <v>APozostałe produkty pszczelarskie</v>
      </c>
      <c r="C727" s="31" t="s">
        <v>459</v>
      </c>
      <c r="D727" s="31" t="s">
        <v>415</v>
      </c>
      <c r="E727" s="31" t="s">
        <v>126</v>
      </c>
      <c r="F727" s="32">
        <v>1.2707999999999999</v>
      </c>
      <c r="G727" s="32">
        <v>37.822800000000001</v>
      </c>
      <c r="H727" s="31"/>
    </row>
    <row r="728" spans="1:8" x14ac:dyDescent="0.35">
      <c r="A728" s="31" t="s">
        <v>458</v>
      </c>
      <c r="B728" s="31" t="str">
        <f>Tabela_NS_S_OUT[[#This Row],[FADN_REG]]&amp;Tabela_NS_S_OUT[[#This Row],[NAZWA]]</f>
        <v>BPozostałe produkty pszczelarskie</v>
      </c>
      <c r="C728" s="31" t="s">
        <v>459</v>
      </c>
      <c r="D728" s="31" t="s">
        <v>415</v>
      </c>
      <c r="E728" s="31" t="s">
        <v>127</v>
      </c>
      <c r="F728" s="32">
        <v>0.80059999999999998</v>
      </c>
      <c r="G728" s="32">
        <v>48.2196</v>
      </c>
      <c r="H728" s="31"/>
    </row>
    <row r="729" spans="1:8" x14ac:dyDescent="0.35">
      <c r="A729" s="31" t="s">
        <v>458</v>
      </c>
      <c r="B729" s="31" t="str">
        <f>Tabela_NS_S_OUT[[#This Row],[FADN_REG]]&amp;Tabela_NS_S_OUT[[#This Row],[NAZWA]]</f>
        <v>CPozostałe produkty pszczelarskie</v>
      </c>
      <c r="C729" s="31" t="s">
        <v>459</v>
      </c>
      <c r="D729" s="31" t="s">
        <v>415</v>
      </c>
      <c r="E729" s="31" t="s">
        <v>149</v>
      </c>
      <c r="F729" s="32">
        <v>0.58879999999999999</v>
      </c>
      <c r="G729" s="32">
        <v>42.774900000000002</v>
      </c>
      <c r="H729" s="31"/>
    </row>
    <row r="730" spans="1:8" x14ac:dyDescent="0.35">
      <c r="A730" s="31" t="s">
        <v>458</v>
      </c>
      <c r="B730" s="31" t="str">
        <f>Tabela_NS_S_OUT[[#This Row],[FADN_REG]]&amp;Tabela_NS_S_OUT[[#This Row],[NAZWA]]</f>
        <v>DPozostałe produkty pszczelarskie</v>
      </c>
      <c r="C730" s="31" t="s">
        <v>459</v>
      </c>
      <c r="D730" s="31" t="s">
        <v>415</v>
      </c>
      <c r="E730" s="31" t="s">
        <v>128</v>
      </c>
      <c r="F730" s="32">
        <v>0.82599999999999996</v>
      </c>
      <c r="G730" s="32">
        <v>42.365600000000001</v>
      </c>
      <c r="H730" s="31"/>
    </row>
  </sheetData>
  <sheetProtection algorithmName="SHA-512" hashValue="vbmxnGi9AKUrThJZyzystljDQS1gS8TPeYsiI6gEURXMn+T3VXMoNMqh99/pvnSpMNF6+Gi8pOmUMG16BkTkVw==" saltValue="ylDWP8EGAanS/CyJRYnJDQ==" spinCount="100000" sheet="1" objects="1" scenarios="1"/>
  <dataValidations count="2">
    <dataValidation type="list" allowBlank="1" showInputMessage="1" showErrorMessage="1" sqref="K194:K201" xr:uid="{00000000-0002-0000-0900-000000000000}">
      <formula1>$L$54:$L$63</formula1>
    </dataValidation>
    <dataValidation type="list" allowBlank="1" showInputMessage="1" showErrorMessage="1" sqref="K204 K206" xr:uid="{00000000-0002-0000-0900-000001000000}">
      <formula1>$K$193:$K$201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630"/>
  <sheetViews>
    <sheetView zoomScale="80" zoomScaleNormal="80" workbookViewId="0">
      <pane ySplit="2" topLeftCell="A601" activePane="bottomLeft" state="frozen"/>
      <selection pane="bottomLeft" activeCell="D623" sqref="D623"/>
    </sheetView>
  </sheetViews>
  <sheetFormatPr defaultColWidth="9.1796875" defaultRowHeight="14.5" x14ac:dyDescent="0.35"/>
  <cols>
    <col min="1" max="1" width="67.54296875" style="271" customWidth="1"/>
    <col min="2" max="2" width="13.1796875" style="272" bestFit="1" customWidth="1"/>
    <col min="3" max="3" width="23.26953125" style="271" customWidth="1"/>
    <col min="4" max="4" width="79.7265625" style="265" customWidth="1"/>
    <col min="5" max="5" width="18.1796875" style="265" customWidth="1"/>
    <col min="6" max="6" width="8.81640625" style="265" customWidth="1"/>
    <col min="7" max="16384" width="9.1796875" style="265"/>
  </cols>
  <sheetData>
    <row r="2" spans="1:7" ht="28" x14ac:dyDescent="0.35">
      <c r="A2" s="262" t="s">
        <v>547</v>
      </c>
      <c r="B2" s="263" t="s">
        <v>143</v>
      </c>
      <c r="C2" s="264" t="s">
        <v>548</v>
      </c>
    </row>
    <row r="3" spans="1:7" x14ac:dyDescent="0.35">
      <c r="A3" s="266" t="s">
        <v>147</v>
      </c>
      <c r="B3" s="267" t="s">
        <v>126</v>
      </c>
      <c r="C3" s="320">
        <v>485.80859431406691</v>
      </c>
      <c r="D3" s="268" t="str">
        <f>A3&amp;B3</f>
        <v>Zboża na ziarnoA</v>
      </c>
      <c r="E3" s="269">
        <f>C3</f>
        <v>485.80859431406691</v>
      </c>
      <c r="G3" s="269"/>
    </row>
    <row r="4" spans="1:7" x14ac:dyDescent="0.35">
      <c r="A4" s="266" t="s">
        <v>147</v>
      </c>
      <c r="B4" s="267" t="s">
        <v>127</v>
      </c>
      <c r="C4" s="320">
        <v>504.81653183888375</v>
      </c>
      <c r="D4" s="268" t="str">
        <f t="shared" ref="D4:D67" si="0">A4&amp;B4</f>
        <v>Zboża na ziarnoB</v>
      </c>
      <c r="E4" s="269">
        <f t="shared" ref="E4:E67" si="1">C4</f>
        <v>504.81653183888375</v>
      </c>
      <c r="G4" s="269"/>
    </row>
    <row r="5" spans="1:7" x14ac:dyDescent="0.35">
      <c r="A5" s="266" t="s">
        <v>147</v>
      </c>
      <c r="B5" s="267" t="s">
        <v>149</v>
      </c>
      <c r="C5" s="320">
        <v>490.50019901648955</v>
      </c>
      <c r="D5" s="268" t="str">
        <f t="shared" si="0"/>
        <v>Zboża na ziarnoC</v>
      </c>
      <c r="E5" s="269">
        <f t="shared" si="1"/>
        <v>490.50019901648955</v>
      </c>
      <c r="G5" s="269"/>
    </row>
    <row r="6" spans="1:7" x14ac:dyDescent="0.35">
      <c r="A6" s="266" t="s">
        <v>147</v>
      </c>
      <c r="B6" s="267" t="s">
        <v>128</v>
      </c>
      <c r="C6" s="320">
        <v>514.98749379354047</v>
      </c>
      <c r="D6" s="268" t="str">
        <f t="shared" si="0"/>
        <v>Zboża na ziarnoD</v>
      </c>
      <c r="E6" s="269">
        <f t="shared" si="1"/>
        <v>514.98749379354047</v>
      </c>
      <c r="G6" s="269"/>
    </row>
    <row r="7" spans="1:7" x14ac:dyDescent="0.35">
      <c r="A7" s="266" t="s">
        <v>151</v>
      </c>
      <c r="B7" s="267" t="s">
        <v>126</v>
      </c>
      <c r="C7" s="320">
        <v>501.46329391227636</v>
      </c>
      <c r="D7" s="268" t="str">
        <f t="shared" si="0"/>
        <v>Pszenica zwyczajna ogółem na ziarnoA</v>
      </c>
      <c r="E7" s="269">
        <f t="shared" si="1"/>
        <v>501.46329391227636</v>
      </c>
      <c r="G7" s="269"/>
    </row>
    <row r="8" spans="1:7" x14ac:dyDescent="0.35">
      <c r="A8" s="266" t="s">
        <v>151</v>
      </c>
      <c r="B8" s="267" t="s">
        <v>127</v>
      </c>
      <c r="C8" s="320">
        <v>517.32123520883022</v>
      </c>
      <c r="D8" s="268" t="str">
        <f t="shared" si="0"/>
        <v>Pszenica zwyczajna ogółem na ziarnoB</v>
      </c>
      <c r="E8" s="269">
        <f t="shared" si="1"/>
        <v>517.32123520883022</v>
      </c>
      <c r="G8" s="269"/>
    </row>
    <row r="9" spans="1:7" x14ac:dyDescent="0.35">
      <c r="A9" s="266" t="s">
        <v>151</v>
      </c>
      <c r="B9" s="267" t="s">
        <v>149</v>
      </c>
      <c r="C9" s="320">
        <v>500.65871922020153</v>
      </c>
      <c r="D9" s="268" t="str">
        <f t="shared" si="0"/>
        <v>Pszenica zwyczajna ogółem na ziarnoC</v>
      </c>
      <c r="E9" s="269">
        <f t="shared" si="1"/>
        <v>500.65871922020153</v>
      </c>
      <c r="G9" s="269"/>
    </row>
    <row r="10" spans="1:7" x14ac:dyDescent="0.35">
      <c r="A10" s="266" t="s">
        <v>151</v>
      </c>
      <c r="B10" s="267" t="s">
        <v>128</v>
      </c>
      <c r="C10" s="320">
        <v>533.29025864213872</v>
      </c>
      <c r="D10" s="268" t="str">
        <f t="shared" si="0"/>
        <v>Pszenica zwyczajna ogółem na ziarnoD</v>
      </c>
      <c r="E10" s="269">
        <f t="shared" si="1"/>
        <v>533.29025864213872</v>
      </c>
      <c r="G10" s="269"/>
    </row>
    <row r="11" spans="1:7" x14ac:dyDescent="0.35">
      <c r="A11" s="266" t="s">
        <v>153</v>
      </c>
      <c r="B11" s="267" t="s">
        <v>126</v>
      </c>
      <c r="C11" s="320">
        <v>473.43479774192906</v>
      </c>
      <c r="D11" s="268" t="str">
        <f t="shared" si="0"/>
        <v>Pszenica zwyczajna jara na ziarnoA</v>
      </c>
      <c r="E11" s="269">
        <f t="shared" si="1"/>
        <v>473.43479774192906</v>
      </c>
      <c r="G11" s="269"/>
    </row>
    <row r="12" spans="1:7" x14ac:dyDescent="0.35">
      <c r="A12" s="266" t="s">
        <v>153</v>
      </c>
      <c r="B12" s="267" t="s">
        <v>127</v>
      </c>
      <c r="C12" s="320">
        <v>474.29263111152454</v>
      </c>
      <c r="D12" s="268" t="str">
        <f t="shared" si="0"/>
        <v>Pszenica zwyczajna jara na ziarnoB</v>
      </c>
      <c r="E12" s="269">
        <f t="shared" si="1"/>
        <v>474.29263111152454</v>
      </c>
      <c r="G12" s="269"/>
    </row>
    <row r="13" spans="1:7" x14ac:dyDescent="0.35">
      <c r="A13" s="266" t="s">
        <v>153</v>
      </c>
      <c r="B13" s="267" t="s">
        <v>149</v>
      </c>
      <c r="C13" s="320">
        <v>475.69641756083882</v>
      </c>
      <c r="D13" s="268" t="str">
        <f t="shared" si="0"/>
        <v>Pszenica zwyczajna jara na ziarnoC</v>
      </c>
      <c r="E13" s="269">
        <f t="shared" si="1"/>
        <v>475.69641756083882</v>
      </c>
      <c r="G13" s="269"/>
    </row>
    <row r="14" spans="1:7" x14ac:dyDescent="0.35">
      <c r="A14" s="266" t="s">
        <v>153</v>
      </c>
      <c r="B14" s="267" t="s">
        <v>128</v>
      </c>
      <c r="C14" s="320">
        <v>485.3167352126444</v>
      </c>
      <c r="D14" s="268" t="str">
        <f t="shared" si="0"/>
        <v>Pszenica zwyczajna jara na ziarnoD</v>
      </c>
      <c r="E14" s="269">
        <f t="shared" si="1"/>
        <v>485.3167352126444</v>
      </c>
      <c r="G14" s="269"/>
    </row>
    <row r="15" spans="1:7" x14ac:dyDescent="0.35">
      <c r="A15" s="266" t="s">
        <v>155</v>
      </c>
      <c r="B15" s="267" t="s">
        <v>126</v>
      </c>
      <c r="C15" s="320">
        <v>511.45108363420894</v>
      </c>
      <c r="D15" s="268" t="str">
        <f t="shared" si="0"/>
        <v>Pszenica zwyczajna ozima na ziarnoA</v>
      </c>
      <c r="E15" s="269">
        <f t="shared" si="1"/>
        <v>511.45108363420894</v>
      </c>
      <c r="G15" s="269"/>
    </row>
    <row r="16" spans="1:7" x14ac:dyDescent="0.35">
      <c r="A16" s="266" t="s">
        <v>155</v>
      </c>
      <c r="B16" s="267" t="s">
        <v>127</v>
      </c>
      <c r="C16" s="320">
        <v>527.56568082580247</v>
      </c>
      <c r="D16" s="268" t="str">
        <f t="shared" si="0"/>
        <v>Pszenica zwyczajna ozima na ziarnoB</v>
      </c>
      <c r="E16" s="269">
        <f t="shared" si="1"/>
        <v>527.56568082580247</v>
      </c>
      <c r="G16" s="269"/>
    </row>
    <row r="17" spans="1:7" x14ac:dyDescent="0.35">
      <c r="A17" s="266" t="s">
        <v>155</v>
      </c>
      <c r="B17" s="267" t="s">
        <v>149</v>
      </c>
      <c r="C17" s="320">
        <v>511.34634690977401</v>
      </c>
      <c r="D17" s="268" t="str">
        <f t="shared" si="0"/>
        <v>Pszenica zwyczajna ozima na ziarnoC</v>
      </c>
      <c r="E17" s="269">
        <f t="shared" si="1"/>
        <v>511.34634690977401</v>
      </c>
      <c r="G17" s="269"/>
    </row>
    <row r="18" spans="1:7" x14ac:dyDescent="0.35">
      <c r="A18" s="266" t="s">
        <v>155</v>
      </c>
      <c r="B18" s="267" t="s">
        <v>128</v>
      </c>
      <c r="C18" s="320">
        <v>542.43694103966288</v>
      </c>
      <c r="D18" s="268" t="str">
        <f t="shared" si="0"/>
        <v>Pszenica zwyczajna ozima na ziarnoD</v>
      </c>
      <c r="E18" s="269">
        <f t="shared" si="1"/>
        <v>542.43694103966288</v>
      </c>
      <c r="G18" s="269"/>
    </row>
    <row r="19" spans="1:7" x14ac:dyDescent="0.35">
      <c r="A19" s="266" t="s">
        <v>157</v>
      </c>
      <c r="B19" s="267" t="s">
        <v>126</v>
      </c>
      <c r="C19" s="320">
        <v>452.38020977379443</v>
      </c>
      <c r="D19" s="268" t="str">
        <f t="shared" si="0"/>
        <v>Żyto ogółem na ziarnoA</v>
      </c>
      <c r="E19" s="269">
        <f t="shared" si="1"/>
        <v>452.38020977379443</v>
      </c>
      <c r="G19" s="269"/>
    </row>
    <row r="20" spans="1:7" x14ac:dyDescent="0.35">
      <c r="A20" s="266" t="s">
        <v>157</v>
      </c>
      <c r="B20" s="267" t="s">
        <v>127</v>
      </c>
      <c r="C20" s="320">
        <v>463.00970313663873</v>
      </c>
      <c r="D20" s="268" t="str">
        <f t="shared" si="0"/>
        <v>Żyto ogółem na ziarnoB</v>
      </c>
      <c r="E20" s="269">
        <f t="shared" si="1"/>
        <v>463.00970313663873</v>
      </c>
      <c r="G20" s="269"/>
    </row>
    <row r="21" spans="1:7" x14ac:dyDescent="0.35">
      <c r="A21" s="266" t="s">
        <v>157</v>
      </c>
      <c r="B21" s="267" t="s">
        <v>149</v>
      </c>
      <c r="C21" s="320">
        <v>466.71015626320894</v>
      </c>
      <c r="D21" s="268" t="str">
        <f t="shared" si="0"/>
        <v>Żyto ogółem na ziarnoC</v>
      </c>
      <c r="E21" s="269">
        <f t="shared" si="1"/>
        <v>466.71015626320894</v>
      </c>
      <c r="G21" s="269"/>
    </row>
    <row r="22" spans="1:7" x14ac:dyDescent="0.35">
      <c r="A22" s="266" t="s">
        <v>157</v>
      </c>
      <c r="B22" s="267" t="s">
        <v>128</v>
      </c>
      <c r="C22" s="320">
        <v>465.10176944422039</v>
      </c>
      <c r="D22" s="268" t="str">
        <f t="shared" si="0"/>
        <v>Żyto ogółem na ziarnoD</v>
      </c>
      <c r="E22" s="269">
        <f t="shared" si="1"/>
        <v>465.10176944422039</v>
      </c>
      <c r="G22" s="269"/>
    </row>
    <row r="23" spans="1:7" x14ac:dyDescent="0.35">
      <c r="A23" s="266" t="s">
        <v>159</v>
      </c>
      <c r="B23" s="267" t="s">
        <v>126</v>
      </c>
      <c r="C23" s="320">
        <v>440.37108193508936</v>
      </c>
      <c r="D23" s="268" t="str">
        <f t="shared" si="0"/>
        <v>Żyto jare na ziarnoA</v>
      </c>
      <c r="E23" s="269">
        <f t="shared" si="1"/>
        <v>440.37108193508936</v>
      </c>
      <c r="G23" s="269"/>
    </row>
    <row r="24" spans="1:7" x14ac:dyDescent="0.35">
      <c r="A24" s="266" t="s">
        <v>159</v>
      </c>
      <c r="B24" s="267" t="s">
        <v>127</v>
      </c>
      <c r="C24" s="320">
        <v>458.67454719575181</v>
      </c>
      <c r="D24" s="268" t="str">
        <f t="shared" si="0"/>
        <v>Żyto jare na ziarnoB</v>
      </c>
      <c r="E24" s="269">
        <f t="shared" si="1"/>
        <v>458.67454719575181</v>
      </c>
      <c r="G24" s="269"/>
    </row>
    <row r="25" spans="1:7" x14ac:dyDescent="0.35">
      <c r="A25" s="266" t="s">
        <v>159</v>
      </c>
      <c r="B25" s="267" t="s">
        <v>149</v>
      </c>
      <c r="C25" s="320">
        <v>461.53179004714212</v>
      </c>
      <c r="D25" s="268" t="str">
        <f t="shared" si="0"/>
        <v>Żyto jare na ziarnoC</v>
      </c>
      <c r="E25" s="269">
        <f t="shared" si="1"/>
        <v>461.53179004714212</v>
      </c>
      <c r="G25" s="269"/>
    </row>
    <row r="26" spans="1:7" x14ac:dyDescent="0.35">
      <c r="A26" s="266" t="s">
        <v>159</v>
      </c>
      <c r="B26" s="267" t="s">
        <v>128</v>
      </c>
      <c r="C26" s="320">
        <v>502.07260273891967</v>
      </c>
      <c r="D26" s="268" t="str">
        <f t="shared" si="0"/>
        <v>Żyto jare na ziarnoD</v>
      </c>
      <c r="E26" s="269">
        <f t="shared" si="1"/>
        <v>502.07260273891967</v>
      </c>
      <c r="G26" s="269"/>
    </row>
    <row r="27" spans="1:7" x14ac:dyDescent="0.35">
      <c r="A27" s="266" t="s">
        <v>161</v>
      </c>
      <c r="B27" s="267" t="s">
        <v>126</v>
      </c>
      <c r="C27" s="320">
        <v>453.26078802140955</v>
      </c>
      <c r="D27" s="268" t="str">
        <f t="shared" si="0"/>
        <v>Żyto ozime na ziarnoA</v>
      </c>
      <c r="E27" s="269">
        <f t="shared" si="1"/>
        <v>453.26078802140955</v>
      </c>
      <c r="G27" s="269"/>
    </row>
    <row r="28" spans="1:7" x14ac:dyDescent="0.35">
      <c r="A28" s="266" t="s">
        <v>161</v>
      </c>
      <c r="B28" s="267" t="s">
        <v>127</v>
      </c>
      <c r="C28" s="320">
        <v>463.31119132913017</v>
      </c>
      <c r="D28" s="268" t="str">
        <f t="shared" si="0"/>
        <v>Żyto ozime na ziarnoB</v>
      </c>
      <c r="E28" s="269">
        <f t="shared" si="1"/>
        <v>463.31119132913017</v>
      </c>
      <c r="G28" s="269"/>
    </row>
    <row r="29" spans="1:7" x14ac:dyDescent="0.35">
      <c r="A29" s="266" t="s">
        <v>161</v>
      </c>
      <c r="B29" s="267" t="s">
        <v>149</v>
      </c>
      <c r="C29" s="320">
        <v>466.39140663904857</v>
      </c>
      <c r="D29" s="268" t="str">
        <f t="shared" si="0"/>
        <v>Żyto ozime na ziarnoC</v>
      </c>
      <c r="E29" s="269">
        <f t="shared" si="1"/>
        <v>466.39140663904857</v>
      </c>
      <c r="G29" s="269"/>
    </row>
    <row r="30" spans="1:7" x14ac:dyDescent="0.35">
      <c r="A30" s="266" t="s">
        <v>161</v>
      </c>
      <c r="B30" s="267" t="s">
        <v>128</v>
      </c>
      <c r="C30" s="320">
        <v>464.55262807011815</v>
      </c>
      <c r="D30" s="268" t="str">
        <f t="shared" si="0"/>
        <v>Żyto ozime na ziarnoD</v>
      </c>
      <c r="E30" s="269">
        <f t="shared" si="1"/>
        <v>464.55262807011815</v>
      </c>
      <c r="G30" s="269"/>
    </row>
    <row r="31" spans="1:7" x14ac:dyDescent="0.35">
      <c r="A31" s="266" t="s">
        <v>163</v>
      </c>
      <c r="B31" s="267" t="s">
        <v>126</v>
      </c>
      <c r="C31" s="320">
        <v>468.86604487408118</v>
      </c>
      <c r="D31" s="268" t="str">
        <f t="shared" si="0"/>
        <v>Jęczmień ogółem na ziarnoA</v>
      </c>
      <c r="E31" s="269">
        <f t="shared" si="1"/>
        <v>468.86604487408118</v>
      </c>
      <c r="G31" s="269"/>
    </row>
    <row r="32" spans="1:7" x14ac:dyDescent="0.35">
      <c r="A32" s="266" t="s">
        <v>163</v>
      </c>
      <c r="B32" s="267" t="s">
        <v>127</v>
      </c>
      <c r="C32" s="320">
        <v>470.79647502789021</v>
      </c>
      <c r="D32" s="268" t="str">
        <f t="shared" si="0"/>
        <v>Jęczmień ogółem na ziarnoB</v>
      </c>
      <c r="E32" s="269">
        <f t="shared" si="1"/>
        <v>470.79647502789021</v>
      </c>
      <c r="G32" s="269"/>
    </row>
    <row r="33" spans="1:7" x14ac:dyDescent="0.35">
      <c r="A33" s="266" t="s">
        <v>163</v>
      </c>
      <c r="B33" s="267" t="s">
        <v>149</v>
      </c>
      <c r="C33" s="320">
        <v>474.95416663858151</v>
      </c>
      <c r="D33" s="268" t="str">
        <f t="shared" si="0"/>
        <v>Jęczmień ogółem na ziarnoC</v>
      </c>
      <c r="E33" s="269">
        <f t="shared" si="1"/>
        <v>474.95416663858151</v>
      </c>
      <c r="G33" s="269"/>
    </row>
    <row r="34" spans="1:7" x14ac:dyDescent="0.35">
      <c r="A34" s="266" t="s">
        <v>163</v>
      </c>
      <c r="B34" s="267" t="s">
        <v>128</v>
      </c>
      <c r="C34" s="320">
        <v>477.22496512419224</v>
      </c>
      <c r="D34" s="268" t="str">
        <f t="shared" si="0"/>
        <v>Jęczmień ogółem na ziarnoD</v>
      </c>
      <c r="E34" s="269">
        <f t="shared" si="1"/>
        <v>477.22496512419224</v>
      </c>
      <c r="G34" s="269"/>
    </row>
    <row r="35" spans="1:7" x14ac:dyDescent="0.35">
      <c r="A35" s="266" t="s">
        <v>165</v>
      </c>
      <c r="B35" s="267" t="s">
        <v>126</v>
      </c>
      <c r="C35" s="320">
        <v>452.99822075871958</v>
      </c>
      <c r="D35" s="268" t="str">
        <f t="shared" si="0"/>
        <v>Jęczmień jary na ziarnoA</v>
      </c>
      <c r="E35" s="269">
        <f t="shared" si="1"/>
        <v>452.99822075871958</v>
      </c>
      <c r="G35" s="269"/>
    </row>
    <row r="36" spans="1:7" x14ac:dyDescent="0.35">
      <c r="A36" s="266" t="s">
        <v>165</v>
      </c>
      <c r="B36" s="267" t="s">
        <v>127</v>
      </c>
      <c r="C36" s="320">
        <v>455.76655081088978</v>
      </c>
      <c r="D36" s="268" t="str">
        <f t="shared" si="0"/>
        <v>Jęczmień jary na ziarnoB</v>
      </c>
      <c r="E36" s="269">
        <f t="shared" si="1"/>
        <v>455.76655081088978</v>
      </c>
      <c r="G36" s="269"/>
    </row>
    <row r="37" spans="1:7" x14ac:dyDescent="0.35">
      <c r="A37" s="266" t="s">
        <v>165</v>
      </c>
      <c r="B37" s="267" t="s">
        <v>149</v>
      </c>
      <c r="C37" s="320">
        <v>469.25080867160858</v>
      </c>
      <c r="D37" s="268" t="str">
        <f t="shared" si="0"/>
        <v>Jęczmień jary na ziarnoC</v>
      </c>
      <c r="E37" s="269">
        <f t="shared" si="1"/>
        <v>469.25080867160858</v>
      </c>
      <c r="G37" s="269"/>
    </row>
    <row r="38" spans="1:7" x14ac:dyDescent="0.35">
      <c r="A38" s="266" t="s">
        <v>165</v>
      </c>
      <c r="B38" s="267" t="s">
        <v>128</v>
      </c>
      <c r="C38" s="320">
        <v>470.62072450506543</v>
      </c>
      <c r="D38" s="268" t="str">
        <f t="shared" si="0"/>
        <v>Jęczmień jary na ziarnoD</v>
      </c>
      <c r="E38" s="269">
        <f t="shared" si="1"/>
        <v>470.62072450506543</v>
      </c>
      <c r="G38" s="269"/>
    </row>
    <row r="39" spans="1:7" x14ac:dyDescent="0.35">
      <c r="A39" s="266" t="s">
        <v>167</v>
      </c>
      <c r="B39" s="267" t="s">
        <v>126</v>
      </c>
      <c r="C39" s="320">
        <v>490.50842616610146</v>
      </c>
      <c r="D39" s="268" t="str">
        <f t="shared" si="0"/>
        <v>Jęczmień ozimy na ziarnoA</v>
      </c>
      <c r="E39" s="269">
        <f t="shared" si="1"/>
        <v>490.50842616610146</v>
      </c>
      <c r="G39" s="269"/>
    </row>
    <row r="40" spans="1:7" x14ac:dyDescent="0.35">
      <c r="A40" s="266" t="s">
        <v>167</v>
      </c>
      <c r="B40" s="267" t="s">
        <v>127</v>
      </c>
      <c r="C40" s="320">
        <v>483.85214628858165</v>
      </c>
      <c r="D40" s="268" t="str">
        <f t="shared" si="0"/>
        <v>Jęczmień ozimy na ziarnoB</v>
      </c>
      <c r="E40" s="269">
        <f t="shared" si="1"/>
        <v>483.85214628858165</v>
      </c>
      <c r="G40" s="269"/>
    </row>
    <row r="41" spans="1:7" x14ac:dyDescent="0.35">
      <c r="A41" s="266" t="s">
        <v>167</v>
      </c>
      <c r="B41" s="267" t="s">
        <v>149</v>
      </c>
      <c r="C41" s="320">
        <v>480.92595207918009</v>
      </c>
      <c r="D41" s="268" t="str">
        <f t="shared" si="0"/>
        <v>Jęczmień ozimy na ziarnoC</v>
      </c>
      <c r="E41" s="269">
        <f t="shared" si="1"/>
        <v>480.92595207918009</v>
      </c>
      <c r="G41" s="269"/>
    </row>
    <row r="42" spans="1:7" x14ac:dyDescent="0.35">
      <c r="A42" s="266" t="s">
        <v>167</v>
      </c>
      <c r="B42" s="267" t="s">
        <v>128</v>
      </c>
      <c r="C42" s="320">
        <v>485.62515310618801</v>
      </c>
      <c r="D42" s="268" t="str">
        <f t="shared" si="0"/>
        <v>Jęczmień ozimy na ziarnoD</v>
      </c>
      <c r="E42" s="269">
        <f t="shared" si="1"/>
        <v>485.62515310618801</v>
      </c>
      <c r="G42" s="269"/>
    </row>
    <row r="43" spans="1:7" x14ac:dyDescent="0.35">
      <c r="A43" s="266" t="s">
        <v>169</v>
      </c>
      <c r="B43" s="267" t="s">
        <v>126</v>
      </c>
      <c r="C43" s="320">
        <v>435.11904543705811</v>
      </c>
      <c r="D43" s="268" t="str">
        <f t="shared" si="0"/>
        <v>Owies na ziarnoA</v>
      </c>
      <c r="E43" s="269">
        <f t="shared" si="1"/>
        <v>435.11904543705811</v>
      </c>
      <c r="G43" s="269"/>
    </row>
    <row r="44" spans="1:7" x14ac:dyDescent="0.35">
      <c r="A44" s="266" t="s">
        <v>169</v>
      </c>
      <c r="B44" s="267" t="s">
        <v>127</v>
      </c>
      <c r="C44" s="320">
        <v>451.23744320105396</v>
      </c>
      <c r="D44" s="268" t="str">
        <f t="shared" si="0"/>
        <v>Owies na ziarnoB</v>
      </c>
      <c r="E44" s="269">
        <f t="shared" si="1"/>
        <v>451.23744320105396</v>
      </c>
      <c r="G44" s="269"/>
    </row>
    <row r="45" spans="1:7" x14ac:dyDescent="0.35">
      <c r="A45" s="266" t="s">
        <v>169</v>
      </c>
      <c r="B45" s="267" t="s">
        <v>149</v>
      </c>
      <c r="C45" s="320">
        <v>453.91730070521578</v>
      </c>
      <c r="D45" s="268" t="str">
        <f t="shared" si="0"/>
        <v>Owies na ziarnoC</v>
      </c>
      <c r="E45" s="269">
        <f t="shared" si="1"/>
        <v>453.91730070521578</v>
      </c>
      <c r="G45" s="269"/>
    </row>
    <row r="46" spans="1:7" x14ac:dyDescent="0.35">
      <c r="A46" s="266" t="s">
        <v>169</v>
      </c>
      <c r="B46" s="267" t="s">
        <v>128</v>
      </c>
      <c r="C46" s="320">
        <v>457.67442503412991</v>
      </c>
      <c r="D46" s="268" t="str">
        <f t="shared" si="0"/>
        <v>Owies na ziarnoD</v>
      </c>
      <c r="E46" s="269">
        <f t="shared" si="1"/>
        <v>457.67442503412991</v>
      </c>
      <c r="G46" s="269"/>
    </row>
    <row r="47" spans="1:7" x14ac:dyDescent="0.35">
      <c r="A47" s="266" t="s">
        <v>171</v>
      </c>
      <c r="B47" s="267" t="s">
        <v>126</v>
      </c>
      <c r="C47" s="320">
        <v>476.81850385594453</v>
      </c>
      <c r="D47" s="268" t="str">
        <f t="shared" si="0"/>
        <v>Pszenżyto ogółem na ziarnoA</v>
      </c>
      <c r="E47" s="269">
        <f t="shared" si="1"/>
        <v>476.81850385594453</v>
      </c>
      <c r="G47" s="269"/>
    </row>
    <row r="48" spans="1:7" x14ac:dyDescent="0.35">
      <c r="A48" s="266" t="s">
        <v>171</v>
      </c>
      <c r="B48" s="267" t="s">
        <v>127</v>
      </c>
      <c r="C48" s="320">
        <v>480.6274095078399</v>
      </c>
      <c r="D48" s="268" t="str">
        <f t="shared" si="0"/>
        <v>Pszenżyto ogółem na ziarnoB</v>
      </c>
      <c r="E48" s="269">
        <f t="shared" si="1"/>
        <v>480.6274095078399</v>
      </c>
      <c r="G48" s="269"/>
    </row>
    <row r="49" spans="1:7" x14ac:dyDescent="0.35">
      <c r="A49" s="266" t="s">
        <v>171</v>
      </c>
      <c r="B49" s="267" t="s">
        <v>149</v>
      </c>
      <c r="C49" s="320">
        <v>474.69867013740003</v>
      </c>
      <c r="D49" s="268" t="str">
        <f t="shared" si="0"/>
        <v>Pszenżyto ogółem na ziarnoC</v>
      </c>
      <c r="E49" s="269">
        <f t="shared" si="1"/>
        <v>474.69867013740003</v>
      </c>
      <c r="G49" s="269"/>
    </row>
    <row r="50" spans="1:7" x14ac:dyDescent="0.35">
      <c r="A50" s="266" t="s">
        <v>171</v>
      </c>
      <c r="B50" s="267" t="s">
        <v>128</v>
      </c>
      <c r="C50" s="320">
        <v>478.50196298068948</v>
      </c>
      <c r="D50" s="268" t="str">
        <f t="shared" si="0"/>
        <v>Pszenżyto ogółem na ziarnoD</v>
      </c>
      <c r="E50" s="269">
        <f t="shared" si="1"/>
        <v>478.50196298068948</v>
      </c>
      <c r="G50" s="269"/>
    </row>
    <row r="51" spans="1:7" x14ac:dyDescent="0.35">
      <c r="A51" s="266" t="s">
        <v>173</v>
      </c>
      <c r="B51" s="267" t="s">
        <v>126</v>
      </c>
      <c r="C51" s="320">
        <v>468.51916101701403</v>
      </c>
      <c r="D51" s="268" t="str">
        <f t="shared" si="0"/>
        <v>Pszenżyto jare na ziarnoA</v>
      </c>
      <c r="E51" s="269">
        <f t="shared" si="1"/>
        <v>468.51916101701403</v>
      </c>
      <c r="G51" s="269"/>
    </row>
    <row r="52" spans="1:7" x14ac:dyDescent="0.35">
      <c r="A52" s="266" t="s">
        <v>173</v>
      </c>
      <c r="B52" s="267" t="s">
        <v>127</v>
      </c>
      <c r="C52" s="320">
        <v>484.65225512436677</v>
      </c>
      <c r="D52" s="268" t="str">
        <f t="shared" si="0"/>
        <v>Pszenżyto jare na ziarnoB</v>
      </c>
      <c r="E52" s="269">
        <f t="shared" si="1"/>
        <v>484.65225512436677</v>
      </c>
      <c r="G52" s="269"/>
    </row>
    <row r="53" spans="1:7" x14ac:dyDescent="0.35">
      <c r="A53" s="266" t="s">
        <v>173</v>
      </c>
      <c r="B53" s="267" t="s">
        <v>149</v>
      </c>
      <c r="C53" s="320">
        <v>463.79543326878843</v>
      </c>
      <c r="D53" s="268" t="str">
        <f t="shared" si="0"/>
        <v>Pszenżyto jare na ziarnoC</v>
      </c>
      <c r="E53" s="269">
        <f t="shared" si="1"/>
        <v>463.79543326878843</v>
      </c>
      <c r="G53" s="269"/>
    </row>
    <row r="54" spans="1:7" x14ac:dyDescent="0.35">
      <c r="A54" s="266" t="s">
        <v>173</v>
      </c>
      <c r="B54" s="267" t="s">
        <v>128</v>
      </c>
      <c r="C54" s="320">
        <v>469.70586325348461</v>
      </c>
      <c r="D54" s="268" t="str">
        <f t="shared" si="0"/>
        <v>Pszenżyto jare na ziarnoD</v>
      </c>
      <c r="E54" s="269">
        <f t="shared" si="1"/>
        <v>469.70586325348461</v>
      </c>
      <c r="G54" s="269"/>
    </row>
    <row r="55" spans="1:7" x14ac:dyDescent="0.35">
      <c r="A55" s="266" t="s">
        <v>175</v>
      </c>
      <c r="B55" s="267" t="s">
        <v>126</v>
      </c>
      <c r="C55" s="320">
        <v>481.12669705559159</v>
      </c>
      <c r="D55" s="268" t="str">
        <f t="shared" si="0"/>
        <v>Pszenżyto ozime na ziarnoA</v>
      </c>
      <c r="E55" s="269">
        <f t="shared" si="1"/>
        <v>481.12669705559159</v>
      </c>
      <c r="G55" s="269"/>
    </row>
    <row r="56" spans="1:7" x14ac:dyDescent="0.35">
      <c r="A56" s="266" t="s">
        <v>175</v>
      </c>
      <c r="B56" s="267" t="s">
        <v>127</v>
      </c>
      <c r="C56" s="320">
        <v>480.62659114884138</v>
      </c>
      <c r="D56" s="268" t="str">
        <f t="shared" si="0"/>
        <v>Pszenżyto ozime na ziarnoB</v>
      </c>
      <c r="E56" s="269">
        <f t="shared" si="1"/>
        <v>480.62659114884138</v>
      </c>
      <c r="G56" s="269"/>
    </row>
    <row r="57" spans="1:7" x14ac:dyDescent="0.35">
      <c r="A57" s="266" t="s">
        <v>175</v>
      </c>
      <c r="B57" s="267" t="s">
        <v>149</v>
      </c>
      <c r="C57" s="320">
        <v>475.91859749630589</v>
      </c>
      <c r="D57" s="268" t="str">
        <f t="shared" si="0"/>
        <v>Pszenżyto ozime na ziarnoC</v>
      </c>
      <c r="E57" s="269">
        <f t="shared" si="1"/>
        <v>475.91859749630589</v>
      </c>
      <c r="G57" s="269"/>
    </row>
    <row r="58" spans="1:7" x14ac:dyDescent="0.35">
      <c r="A58" s="266" t="s">
        <v>175</v>
      </c>
      <c r="B58" s="267" t="s">
        <v>128</v>
      </c>
      <c r="C58" s="320">
        <v>480.11747911942564</v>
      </c>
      <c r="D58" s="268" t="str">
        <f t="shared" si="0"/>
        <v>Pszenżyto ozime na ziarnoD</v>
      </c>
      <c r="E58" s="269">
        <f t="shared" si="1"/>
        <v>480.11747911942564</v>
      </c>
      <c r="G58" s="269"/>
    </row>
    <row r="59" spans="1:7" x14ac:dyDescent="0.35">
      <c r="A59" s="266" t="s">
        <v>177</v>
      </c>
      <c r="B59" s="267" t="s">
        <v>126</v>
      </c>
      <c r="C59" s="320">
        <v>449.62504459007295</v>
      </c>
      <c r="D59" s="268" t="str">
        <f t="shared" si="0"/>
        <v>Mieszanki zbożowe na ziarnoA</v>
      </c>
      <c r="E59" s="269">
        <f t="shared" si="1"/>
        <v>449.62504459007295</v>
      </c>
      <c r="G59" s="269"/>
    </row>
    <row r="60" spans="1:7" x14ac:dyDescent="0.35">
      <c r="A60" s="266" t="s">
        <v>177</v>
      </c>
      <c r="B60" s="267" t="s">
        <v>127</v>
      </c>
      <c r="C60" s="320">
        <v>455.92520350365669</v>
      </c>
      <c r="D60" s="268" t="str">
        <f t="shared" si="0"/>
        <v>Mieszanki zbożowe na ziarnoB</v>
      </c>
      <c r="E60" s="269">
        <f t="shared" si="1"/>
        <v>455.92520350365669</v>
      </c>
      <c r="G60" s="269"/>
    </row>
    <row r="61" spans="1:7" x14ac:dyDescent="0.35">
      <c r="A61" s="266" t="s">
        <v>177</v>
      </c>
      <c r="B61" s="267" t="s">
        <v>149</v>
      </c>
      <c r="C61" s="320">
        <v>459.98462577687218</v>
      </c>
      <c r="D61" s="268" t="str">
        <f t="shared" si="0"/>
        <v>Mieszanki zbożowe na ziarnoC</v>
      </c>
      <c r="E61" s="269">
        <f t="shared" si="1"/>
        <v>459.98462577687218</v>
      </c>
      <c r="G61" s="269"/>
    </row>
    <row r="62" spans="1:7" x14ac:dyDescent="0.35">
      <c r="A62" s="266" t="s">
        <v>177</v>
      </c>
      <c r="B62" s="267" t="s">
        <v>128</v>
      </c>
      <c r="C62" s="320">
        <v>462.49578758728353</v>
      </c>
      <c r="D62" s="268" t="str">
        <f t="shared" si="0"/>
        <v>Mieszanki zbożowe na ziarnoD</v>
      </c>
      <c r="E62" s="269">
        <f t="shared" si="1"/>
        <v>462.49578758728353</v>
      </c>
      <c r="G62" s="269"/>
    </row>
    <row r="63" spans="1:7" x14ac:dyDescent="0.35">
      <c r="A63" s="266" t="s">
        <v>179</v>
      </c>
      <c r="B63" s="267" t="s">
        <v>126</v>
      </c>
      <c r="C63" s="320">
        <v>448.86813650546031</v>
      </c>
      <c r="D63" s="268" t="str">
        <f t="shared" si="0"/>
        <v>Mieszanki zbożowe jare na ziarnoA</v>
      </c>
      <c r="E63" s="269">
        <f t="shared" si="1"/>
        <v>448.86813650546031</v>
      </c>
      <c r="G63" s="269"/>
    </row>
    <row r="64" spans="1:7" x14ac:dyDescent="0.35">
      <c r="A64" s="266" t="s">
        <v>179</v>
      </c>
      <c r="B64" s="267" t="s">
        <v>127</v>
      </c>
      <c r="C64" s="320">
        <v>454.98272819734206</v>
      </c>
      <c r="D64" s="268" t="str">
        <f t="shared" si="0"/>
        <v>Mieszanki zbożowe jare na ziarnoB</v>
      </c>
      <c r="E64" s="269">
        <f t="shared" si="1"/>
        <v>454.98272819734206</v>
      </c>
      <c r="G64" s="269"/>
    </row>
    <row r="65" spans="1:7" x14ac:dyDescent="0.35">
      <c r="A65" s="266" t="s">
        <v>179</v>
      </c>
      <c r="B65" s="267" t="s">
        <v>149</v>
      </c>
      <c r="C65" s="320">
        <v>459.89354470707838</v>
      </c>
      <c r="D65" s="268" t="str">
        <f t="shared" si="0"/>
        <v>Mieszanki zbożowe jare na ziarnoC</v>
      </c>
      <c r="E65" s="269">
        <f t="shared" si="1"/>
        <v>459.89354470707838</v>
      </c>
      <c r="G65" s="269"/>
    </row>
    <row r="66" spans="1:7" x14ac:dyDescent="0.35">
      <c r="A66" s="266" t="s">
        <v>179</v>
      </c>
      <c r="B66" s="267" t="s">
        <v>128</v>
      </c>
      <c r="C66" s="320">
        <v>463.08822891905572</v>
      </c>
      <c r="D66" s="268" t="str">
        <f t="shared" si="0"/>
        <v>Mieszanki zbożowe jare na ziarnoD</v>
      </c>
      <c r="E66" s="269">
        <f t="shared" si="1"/>
        <v>463.08822891905572</v>
      </c>
      <c r="G66" s="269"/>
    </row>
    <row r="67" spans="1:7" x14ac:dyDescent="0.35">
      <c r="A67" s="266" t="s">
        <v>181</v>
      </c>
      <c r="B67" s="267" t="s">
        <v>126</v>
      </c>
      <c r="C67" s="320">
        <v>472.95546868455597</v>
      </c>
      <c r="D67" s="268" t="str">
        <f t="shared" si="0"/>
        <v>Mieszanki zbożowe ozime na ziarnoA</v>
      </c>
      <c r="E67" s="269">
        <f t="shared" si="1"/>
        <v>472.95546868455597</v>
      </c>
      <c r="G67" s="269"/>
    </row>
    <row r="68" spans="1:7" x14ac:dyDescent="0.35">
      <c r="A68" s="266" t="s">
        <v>181</v>
      </c>
      <c r="B68" s="267" t="s">
        <v>127</v>
      </c>
      <c r="C68" s="320">
        <v>473.24547269742686</v>
      </c>
      <c r="D68" s="268" t="str">
        <f t="shared" ref="D68:D131" si="2">A68&amp;B68</f>
        <v>Mieszanki zbożowe ozime na ziarnoB</v>
      </c>
      <c r="E68" s="269">
        <f t="shared" ref="E68:E131" si="3">C68</f>
        <v>473.24547269742686</v>
      </c>
      <c r="G68" s="269"/>
    </row>
    <row r="69" spans="1:7" x14ac:dyDescent="0.35">
      <c r="A69" s="266" t="s">
        <v>181</v>
      </c>
      <c r="B69" s="267" t="s">
        <v>149</v>
      </c>
      <c r="C69" s="320">
        <v>444.2452366145925</v>
      </c>
      <c r="D69" s="268" t="str">
        <f t="shared" si="2"/>
        <v>Mieszanki zbożowe ozime na ziarnoC</v>
      </c>
      <c r="E69" s="269">
        <f t="shared" si="3"/>
        <v>444.2452366145925</v>
      </c>
      <c r="G69" s="269"/>
    </row>
    <row r="70" spans="1:7" x14ac:dyDescent="0.35">
      <c r="A70" s="266" t="s">
        <v>181</v>
      </c>
      <c r="B70" s="267" t="s">
        <v>128</v>
      </c>
      <c r="C70" s="320">
        <v>436.16564017811879</v>
      </c>
      <c r="D70" s="268" t="str">
        <f t="shared" si="2"/>
        <v>Mieszanki zbożowe ozime na ziarnoD</v>
      </c>
      <c r="E70" s="269">
        <f t="shared" si="3"/>
        <v>436.16564017811879</v>
      </c>
      <c r="G70" s="269"/>
    </row>
    <row r="71" spans="1:7" x14ac:dyDescent="0.35">
      <c r="A71" s="266" t="s">
        <v>183</v>
      </c>
      <c r="B71" s="267" t="s">
        <v>126</v>
      </c>
      <c r="C71" s="320">
        <v>596.88692805357141</v>
      </c>
      <c r="D71" s="268" t="str">
        <f t="shared" si="2"/>
        <v>Kukurydza (sucha i wilgotna) na ziarnoA</v>
      </c>
      <c r="E71" s="269">
        <f t="shared" si="3"/>
        <v>596.88692805357141</v>
      </c>
      <c r="G71" s="269"/>
    </row>
    <row r="72" spans="1:7" x14ac:dyDescent="0.35">
      <c r="A72" s="266" t="s">
        <v>183</v>
      </c>
      <c r="B72" s="267" t="s">
        <v>127</v>
      </c>
      <c r="C72" s="320">
        <v>610.05837646234943</v>
      </c>
      <c r="D72" s="268" t="str">
        <f t="shared" si="2"/>
        <v>Kukurydza (sucha i wilgotna) na ziarnoB</v>
      </c>
      <c r="E72" s="269">
        <f t="shared" si="3"/>
        <v>610.05837646234943</v>
      </c>
      <c r="G72" s="269"/>
    </row>
    <row r="73" spans="1:7" x14ac:dyDescent="0.35">
      <c r="A73" s="266" t="s">
        <v>183</v>
      </c>
      <c r="B73" s="267" t="s">
        <v>149</v>
      </c>
      <c r="C73" s="320">
        <v>615.00024069648566</v>
      </c>
      <c r="D73" s="268" t="str">
        <f t="shared" si="2"/>
        <v>Kukurydza (sucha i wilgotna) na ziarnoC</v>
      </c>
      <c r="E73" s="269">
        <f t="shared" si="3"/>
        <v>615.00024069648566</v>
      </c>
      <c r="G73" s="269"/>
    </row>
    <row r="74" spans="1:7" x14ac:dyDescent="0.35">
      <c r="A74" s="266" t="s">
        <v>183</v>
      </c>
      <c r="B74" s="267" t="s">
        <v>128</v>
      </c>
      <c r="C74" s="320">
        <v>627.58140094257487</v>
      </c>
      <c r="D74" s="268" t="str">
        <f t="shared" si="2"/>
        <v>Kukurydza (sucha i wilgotna) na ziarnoD</v>
      </c>
      <c r="E74" s="269">
        <f t="shared" si="3"/>
        <v>627.58140094257487</v>
      </c>
      <c r="G74" s="269"/>
    </row>
    <row r="75" spans="1:7" x14ac:dyDescent="0.35">
      <c r="A75" s="266" t="s">
        <v>185</v>
      </c>
      <c r="B75" s="267" t="s">
        <v>126</v>
      </c>
      <c r="C75" s="320">
        <v>318.80663586929808</v>
      </c>
      <c r="D75" s="268" t="str">
        <f t="shared" si="2"/>
        <v>Pozostałe zboża na ziarnoA</v>
      </c>
      <c r="E75" s="269">
        <f t="shared" si="3"/>
        <v>318.80663586929808</v>
      </c>
      <c r="G75" s="269"/>
    </row>
    <row r="76" spans="1:7" x14ac:dyDescent="0.35">
      <c r="A76" s="266" t="s">
        <v>185</v>
      </c>
      <c r="B76" s="267" t="s">
        <v>127</v>
      </c>
      <c r="C76" s="320">
        <v>312.77624197153887</v>
      </c>
      <c r="D76" s="268" t="str">
        <f t="shared" si="2"/>
        <v>Pozostałe zboża na ziarnoB</v>
      </c>
      <c r="E76" s="269">
        <f t="shared" si="3"/>
        <v>312.77624197153887</v>
      </c>
      <c r="G76" s="269"/>
    </row>
    <row r="77" spans="1:7" x14ac:dyDescent="0.35">
      <c r="A77" s="266" t="s">
        <v>185</v>
      </c>
      <c r="B77" s="267" t="s">
        <v>149</v>
      </c>
      <c r="C77" s="320">
        <v>312.33600508256359</v>
      </c>
      <c r="D77" s="268" t="str">
        <f t="shared" si="2"/>
        <v>Pozostałe zboża na ziarnoC</v>
      </c>
      <c r="E77" s="269">
        <f t="shared" si="3"/>
        <v>312.33600508256359</v>
      </c>
      <c r="G77" s="269"/>
    </row>
    <row r="78" spans="1:7" x14ac:dyDescent="0.35">
      <c r="A78" s="266" t="s">
        <v>185</v>
      </c>
      <c r="B78" s="267" t="s">
        <v>128</v>
      </c>
      <c r="C78" s="320">
        <v>368.99892226000975</v>
      </c>
      <c r="D78" s="268" t="str">
        <f t="shared" si="2"/>
        <v>Pozostałe zboża na ziarnoD</v>
      </c>
      <c r="E78" s="269">
        <f t="shared" si="3"/>
        <v>368.99892226000975</v>
      </c>
      <c r="G78" s="269"/>
    </row>
    <row r="79" spans="1:7" x14ac:dyDescent="0.35">
      <c r="A79" s="266" t="s">
        <v>187</v>
      </c>
      <c r="B79" s="267" t="s">
        <v>126</v>
      </c>
      <c r="C79" s="320">
        <v>313.12180912994876</v>
      </c>
      <c r="D79" s="268" t="str">
        <f t="shared" si="2"/>
        <v>Gryka na ziarnoA</v>
      </c>
      <c r="E79" s="269">
        <f t="shared" si="3"/>
        <v>313.12180912994876</v>
      </c>
      <c r="G79" s="269"/>
    </row>
    <row r="80" spans="1:7" x14ac:dyDescent="0.35">
      <c r="A80" s="266" t="s">
        <v>187</v>
      </c>
      <c r="B80" s="267" t="s">
        <v>127</v>
      </c>
      <c r="C80" s="320">
        <v>321.01325082539535</v>
      </c>
      <c r="D80" s="268" t="str">
        <f t="shared" si="2"/>
        <v>Gryka na ziarnoB</v>
      </c>
      <c r="E80" s="269">
        <f t="shared" si="3"/>
        <v>321.01325082539535</v>
      </c>
      <c r="G80" s="269"/>
    </row>
    <row r="81" spans="1:7" x14ac:dyDescent="0.35">
      <c r="A81" s="266" t="s">
        <v>187</v>
      </c>
      <c r="B81" s="267" t="s">
        <v>149</v>
      </c>
      <c r="C81" s="320">
        <v>293.8841814981414</v>
      </c>
      <c r="D81" s="268" t="str">
        <f t="shared" si="2"/>
        <v>Gryka na ziarnoC</v>
      </c>
      <c r="E81" s="269">
        <f t="shared" si="3"/>
        <v>293.8841814981414</v>
      </c>
      <c r="G81" s="269"/>
    </row>
    <row r="82" spans="1:7" x14ac:dyDescent="0.35">
      <c r="A82" s="266" t="s">
        <v>187</v>
      </c>
      <c r="B82" s="267" t="s">
        <v>128</v>
      </c>
      <c r="C82" s="320">
        <v>317.66086439166332</v>
      </c>
      <c r="D82" s="268" t="str">
        <f t="shared" si="2"/>
        <v>Gryka na ziarnoD</v>
      </c>
      <c r="E82" s="269">
        <f t="shared" si="3"/>
        <v>317.66086439166332</v>
      </c>
      <c r="G82" s="269"/>
    </row>
    <row r="83" spans="1:7" x14ac:dyDescent="0.35">
      <c r="A83" s="266" t="s">
        <v>189</v>
      </c>
      <c r="B83" s="267" t="s">
        <v>126</v>
      </c>
      <c r="C83" s="320">
        <v>336.41031853414779</v>
      </c>
      <c r="D83" s="268" t="str">
        <f t="shared" si="2"/>
        <v>Proso na ziarnoA</v>
      </c>
      <c r="E83" s="269">
        <f t="shared" si="3"/>
        <v>336.41031853414779</v>
      </c>
      <c r="G83" s="269"/>
    </row>
    <row r="84" spans="1:7" x14ac:dyDescent="0.35">
      <c r="A84" s="266" t="s">
        <v>189</v>
      </c>
      <c r="B84" s="267" t="s">
        <v>127</v>
      </c>
      <c r="C84" s="320">
        <v>384.81736068011156</v>
      </c>
      <c r="D84" s="268" t="str">
        <f t="shared" si="2"/>
        <v>Proso na ziarnoB</v>
      </c>
      <c r="E84" s="269">
        <f t="shared" si="3"/>
        <v>384.81736068011156</v>
      </c>
      <c r="G84" s="269"/>
    </row>
    <row r="85" spans="1:7" x14ac:dyDescent="0.35">
      <c r="A85" s="266" t="s">
        <v>189</v>
      </c>
      <c r="B85" s="267" t="s">
        <v>149</v>
      </c>
      <c r="C85" s="320">
        <v>377.28803608191089</v>
      </c>
      <c r="D85" s="268" t="str">
        <f t="shared" si="2"/>
        <v>Proso na ziarnoC</v>
      </c>
      <c r="E85" s="269">
        <f t="shared" si="3"/>
        <v>377.28803608191089</v>
      </c>
      <c r="G85" s="269"/>
    </row>
    <row r="86" spans="1:7" x14ac:dyDescent="0.35">
      <c r="A86" s="266" t="s">
        <v>189</v>
      </c>
      <c r="B86" s="267" t="s">
        <v>128</v>
      </c>
      <c r="C86" s="320">
        <v>380.222498493942</v>
      </c>
      <c r="D86" s="268" t="str">
        <f t="shared" si="2"/>
        <v>Proso na ziarnoD</v>
      </c>
      <c r="E86" s="269">
        <f t="shared" si="3"/>
        <v>380.222498493942</v>
      </c>
      <c r="G86" s="269"/>
    </row>
    <row r="87" spans="1:7" x14ac:dyDescent="0.35">
      <c r="A87" s="266" t="s">
        <v>185</v>
      </c>
      <c r="B87" s="267" t="s">
        <v>126</v>
      </c>
      <c r="C87" s="320">
        <v>402.32048729838897</v>
      </c>
      <c r="D87" s="268" t="str">
        <f t="shared" si="2"/>
        <v>Pozostałe zboża na ziarnoA</v>
      </c>
      <c r="E87" s="269">
        <f t="shared" si="3"/>
        <v>402.32048729838897</v>
      </c>
      <c r="G87" s="269"/>
    </row>
    <row r="88" spans="1:7" x14ac:dyDescent="0.35">
      <c r="A88" s="266" t="s">
        <v>185</v>
      </c>
      <c r="B88" s="267" t="s">
        <v>127</v>
      </c>
      <c r="C88" s="320">
        <v>373.40045997088254</v>
      </c>
      <c r="D88" s="268" t="str">
        <f t="shared" si="2"/>
        <v>Pozostałe zboża na ziarnoB</v>
      </c>
      <c r="E88" s="269">
        <f t="shared" si="3"/>
        <v>373.40045997088254</v>
      </c>
      <c r="G88" s="269"/>
    </row>
    <row r="89" spans="1:7" x14ac:dyDescent="0.35">
      <c r="A89" s="266" t="s">
        <v>185</v>
      </c>
      <c r="B89" s="267" t="s">
        <v>149</v>
      </c>
      <c r="C89" s="320">
        <v>402.32048729838897</v>
      </c>
      <c r="D89" s="268" t="str">
        <f t="shared" si="2"/>
        <v>Pozostałe zboża na ziarnoC</v>
      </c>
      <c r="E89" s="269">
        <f t="shared" si="3"/>
        <v>402.32048729838897</v>
      </c>
      <c r="G89" s="269"/>
    </row>
    <row r="90" spans="1:7" x14ac:dyDescent="0.35">
      <c r="A90" s="266" t="s">
        <v>185</v>
      </c>
      <c r="B90" s="267" t="s">
        <v>128</v>
      </c>
      <c r="C90" s="320">
        <v>402.32048729838897</v>
      </c>
      <c r="D90" s="268" t="str">
        <f t="shared" si="2"/>
        <v>Pozostałe zboża na ziarnoD</v>
      </c>
      <c r="E90" s="269">
        <f t="shared" si="3"/>
        <v>402.32048729838897</v>
      </c>
      <c r="G90" s="269"/>
    </row>
    <row r="91" spans="1:7" x14ac:dyDescent="0.35">
      <c r="A91" s="266" t="s">
        <v>191</v>
      </c>
      <c r="B91" s="267" t="s">
        <v>126</v>
      </c>
      <c r="C91" s="320">
        <v>754.80311487006691</v>
      </c>
      <c r="D91" s="268" t="str">
        <f t="shared" si="2"/>
        <v>Strączkowe na nasiona sucheA</v>
      </c>
      <c r="E91" s="269">
        <f t="shared" si="3"/>
        <v>754.80311487006691</v>
      </c>
      <c r="G91" s="269"/>
    </row>
    <row r="92" spans="1:7" x14ac:dyDescent="0.35">
      <c r="A92" s="266" t="s">
        <v>191</v>
      </c>
      <c r="B92" s="267" t="s">
        <v>127</v>
      </c>
      <c r="C92" s="320">
        <v>731.92177230356413</v>
      </c>
      <c r="D92" s="268" t="str">
        <f t="shared" si="2"/>
        <v>Strączkowe na nasiona sucheB</v>
      </c>
      <c r="E92" s="269">
        <f t="shared" si="3"/>
        <v>731.92177230356413</v>
      </c>
      <c r="G92" s="269"/>
    </row>
    <row r="93" spans="1:7" x14ac:dyDescent="0.35">
      <c r="A93" s="266" t="s">
        <v>191</v>
      </c>
      <c r="B93" s="267" t="s">
        <v>149</v>
      </c>
      <c r="C93" s="320">
        <v>725.26875158228904</v>
      </c>
      <c r="D93" s="268" t="str">
        <f t="shared" si="2"/>
        <v>Strączkowe na nasiona sucheC</v>
      </c>
      <c r="E93" s="269">
        <f t="shared" si="3"/>
        <v>725.26875158228904</v>
      </c>
      <c r="G93" s="269"/>
    </row>
    <row r="94" spans="1:7" x14ac:dyDescent="0.35">
      <c r="A94" s="266" t="s">
        <v>191</v>
      </c>
      <c r="B94" s="267" t="s">
        <v>128</v>
      </c>
      <c r="C94" s="320">
        <v>837.06672187628499</v>
      </c>
      <c r="D94" s="268" t="str">
        <f t="shared" si="2"/>
        <v>Strączkowe na nasiona sucheD</v>
      </c>
      <c r="E94" s="269">
        <f t="shared" si="3"/>
        <v>837.06672187628499</v>
      </c>
      <c r="G94" s="269"/>
    </row>
    <row r="95" spans="1:7" x14ac:dyDescent="0.35">
      <c r="A95" s="266" t="s">
        <v>193</v>
      </c>
      <c r="B95" s="267" t="s">
        <v>126</v>
      </c>
      <c r="C95" s="320">
        <v>736.10494023762101</v>
      </c>
      <c r="D95" s="268" t="str">
        <f t="shared" si="2"/>
        <v>Strączkowe jadalne na nasiona sucheA</v>
      </c>
      <c r="E95" s="269">
        <f t="shared" si="3"/>
        <v>736.10494023762101</v>
      </c>
      <c r="G95" s="269"/>
    </row>
    <row r="96" spans="1:7" x14ac:dyDescent="0.35">
      <c r="A96" s="266" t="s">
        <v>193</v>
      </c>
      <c r="B96" s="267" t="s">
        <v>127</v>
      </c>
      <c r="C96" s="320">
        <v>734.22021999990966</v>
      </c>
      <c r="D96" s="268" t="str">
        <f t="shared" si="2"/>
        <v>Strączkowe jadalne na nasiona sucheB</v>
      </c>
      <c r="E96" s="269">
        <f t="shared" si="3"/>
        <v>734.22021999990966</v>
      </c>
      <c r="G96" s="269"/>
    </row>
    <row r="97" spans="1:7" x14ac:dyDescent="0.35">
      <c r="A97" s="266" t="s">
        <v>193</v>
      </c>
      <c r="B97" s="267" t="s">
        <v>149</v>
      </c>
      <c r="C97" s="320">
        <v>857.07686771867145</v>
      </c>
      <c r="D97" s="268" t="str">
        <f t="shared" si="2"/>
        <v>Strączkowe jadalne na nasiona sucheC</v>
      </c>
      <c r="E97" s="269">
        <f t="shared" si="3"/>
        <v>857.07686771867145</v>
      </c>
      <c r="G97" s="269"/>
    </row>
    <row r="98" spans="1:7" x14ac:dyDescent="0.35">
      <c r="A98" s="266" t="s">
        <v>193</v>
      </c>
      <c r="B98" s="267" t="s">
        <v>128</v>
      </c>
      <c r="C98" s="320">
        <v>838.78235134850354</v>
      </c>
      <c r="D98" s="268" t="str">
        <f t="shared" si="2"/>
        <v>Strączkowe jadalne na nasiona sucheD</v>
      </c>
      <c r="E98" s="269">
        <f t="shared" si="3"/>
        <v>838.78235134850354</v>
      </c>
      <c r="G98" s="269"/>
    </row>
    <row r="99" spans="1:7" x14ac:dyDescent="0.35">
      <c r="A99" s="266" t="s">
        <v>195</v>
      </c>
      <c r="B99" s="267" t="s">
        <v>126</v>
      </c>
      <c r="C99" s="320">
        <v>771.38092336983436</v>
      </c>
      <c r="D99" s="268" t="str">
        <f t="shared" si="2"/>
        <v>Groch konsumpcyjny na nasiona sucheA</v>
      </c>
      <c r="E99" s="269">
        <f t="shared" si="3"/>
        <v>771.38092336983436</v>
      </c>
      <c r="G99" s="269"/>
    </row>
    <row r="100" spans="1:7" x14ac:dyDescent="0.35">
      <c r="A100" s="266" t="s">
        <v>195</v>
      </c>
      <c r="B100" s="267" t="s">
        <v>127</v>
      </c>
      <c r="C100" s="320">
        <v>741.28697269570443</v>
      </c>
      <c r="D100" s="268" t="str">
        <f t="shared" si="2"/>
        <v>Groch konsumpcyjny na nasiona sucheB</v>
      </c>
      <c r="E100" s="269">
        <f t="shared" si="3"/>
        <v>741.28697269570443</v>
      </c>
      <c r="G100" s="269"/>
    </row>
    <row r="101" spans="1:7" x14ac:dyDescent="0.35">
      <c r="A101" s="266" t="s">
        <v>195</v>
      </c>
      <c r="B101" s="267" t="s">
        <v>149</v>
      </c>
      <c r="C101" s="320">
        <v>684.03334062865031</v>
      </c>
      <c r="D101" s="268" t="str">
        <f t="shared" si="2"/>
        <v>Groch konsumpcyjny na nasiona sucheC</v>
      </c>
      <c r="E101" s="269">
        <f t="shared" si="3"/>
        <v>684.03334062865031</v>
      </c>
      <c r="G101" s="269"/>
    </row>
    <row r="102" spans="1:7" x14ac:dyDescent="0.35">
      <c r="A102" s="266" t="s">
        <v>195</v>
      </c>
      <c r="B102" s="267" t="s">
        <v>128</v>
      </c>
      <c r="C102" s="320">
        <v>727.25490231409617</v>
      </c>
      <c r="D102" s="268" t="str">
        <f t="shared" si="2"/>
        <v>Groch konsumpcyjny na nasiona sucheD</v>
      </c>
      <c r="E102" s="269">
        <f t="shared" si="3"/>
        <v>727.25490231409617</v>
      </c>
      <c r="G102" s="269"/>
    </row>
    <row r="103" spans="1:7" x14ac:dyDescent="0.35">
      <c r="A103" s="266" t="s">
        <v>197</v>
      </c>
      <c r="B103" s="267" t="s">
        <v>126</v>
      </c>
      <c r="C103" s="320">
        <v>749.78817843120726</v>
      </c>
      <c r="D103" s="268" t="str">
        <f t="shared" si="2"/>
        <v>Fasola na nasiona sucheA</v>
      </c>
      <c r="E103" s="269">
        <f t="shared" si="3"/>
        <v>749.78817843120726</v>
      </c>
      <c r="G103" s="269"/>
    </row>
    <row r="104" spans="1:7" x14ac:dyDescent="0.35">
      <c r="A104" s="266" t="s">
        <v>197</v>
      </c>
      <c r="B104" s="267" t="s">
        <v>127</v>
      </c>
      <c r="C104" s="320">
        <v>749.78817843120726</v>
      </c>
      <c r="D104" s="268" t="str">
        <f t="shared" si="2"/>
        <v>Fasola na nasiona sucheB</v>
      </c>
      <c r="E104" s="269">
        <f t="shared" si="3"/>
        <v>749.78817843120726</v>
      </c>
      <c r="G104" s="269"/>
    </row>
    <row r="105" spans="1:7" x14ac:dyDescent="0.35">
      <c r="A105" s="266" t="s">
        <v>197</v>
      </c>
      <c r="B105" s="267" t="s">
        <v>149</v>
      </c>
      <c r="C105" s="320">
        <v>776.17249569233354</v>
      </c>
      <c r="D105" s="268" t="str">
        <f t="shared" si="2"/>
        <v>Fasola na nasiona sucheC</v>
      </c>
      <c r="E105" s="269">
        <f t="shared" si="3"/>
        <v>776.17249569233354</v>
      </c>
      <c r="G105" s="269"/>
    </row>
    <row r="106" spans="1:7" x14ac:dyDescent="0.35">
      <c r="A106" s="266" t="s">
        <v>197</v>
      </c>
      <c r="B106" s="267" t="s">
        <v>128</v>
      </c>
      <c r="C106" s="320">
        <v>711.36688807798271</v>
      </c>
      <c r="D106" s="268" t="str">
        <f t="shared" si="2"/>
        <v>Fasola na nasiona sucheD</v>
      </c>
      <c r="E106" s="269">
        <f t="shared" si="3"/>
        <v>711.36688807798271</v>
      </c>
      <c r="G106" s="269"/>
    </row>
    <row r="107" spans="1:7" x14ac:dyDescent="0.35">
      <c r="A107" s="266" t="s">
        <v>199</v>
      </c>
      <c r="B107" s="267" t="s">
        <v>126</v>
      </c>
      <c r="C107" s="320">
        <v>715.77739896985463</v>
      </c>
      <c r="D107" s="268" t="str">
        <f t="shared" si="2"/>
        <v>Bób na nasiona sucheA</v>
      </c>
      <c r="E107" s="269">
        <f t="shared" si="3"/>
        <v>715.77739896985463</v>
      </c>
      <c r="G107" s="269"/>
    </row>
    <row r="108" spans="1:7" x14ac:dyDescent="0.35">
      <c r="A108" s="266" t="s">
        <v>199</v>
      </c>
      <c r="B108" s="267" t="s">
        <v>127</v>
      </c>
      <c r="C108" s="320">
        <v>604.06749940791508</v>
      </c>
      <c r="D108" s="268" t="str">
        <f t="shared" si="2"/>
        <v>Bób na nasiona sucheB</v>
      </c>
      <c r="E108" s="269">
        <f t="shared" si="3"/>
        <v>604.06749940791508</v>
      </c>
      <c r="G108" s="269"/>
    </row>
    <row r="109" spans="1:7" x14ac:dyDescent="0.35">
      <c r="A109" s="266" t="s">
        <v>199</v>
      </c>
      <c r="B109" s="267" t="s">
        <v>149</v>
      </c>
      <c r="C109" s="320">
        <v>858.65455107040179</v>
      </c>
      <c r="D109" s="268" t="str">
        <f t="shared" si="2"/>
        <v>Bób na nasiona sucheC</v>
      </c>
      <c r="E109" s="269">
        <f t="shared" si="3"/>
        <v>858.65455107040179</v>
      </c>
      <c r="G109" s="269"/>
    </row>
    <row r="110" spans="1:7" x14ac:dyDescent="0.35">
      <c r="A110" s="266" t="s">
        <v>199</v>
      </c>
      <c r="B110" s="267" t="s">
        <v>128</v>
      </c>
      <c r="C110" s="320">
        <v>766.52921854885403</v>
      </c>
      <c r="D110" s="268" t="str">
        <f t="shared" si="2"/>
        <v>Bób na nasiona sucheD</v>
      </c>
      <c r="E110" s="269">
        <f t="shared" si="3"/>
        <v>766.52921854885403</v>
      </c>
      <c r="G110" s="269"/>
    </row>
    <row r="111" spans="1:7" x14ac:dyDescent="0.35">
      <c r="A111" s="266" t="s">
        <v>201</v>
      </c>
      <c r="B111" s="267" t="s">
        <v>126</v>
      </c>
      <c r="C111" s="320">
        <v>785.55972283683718</v>
      </c>
      <c r="D111" s="268" t="str">
        <f t="shared" si="2"/>
        <v>Soczewica na nasiona sucheA</v>
      </c>
      <c r="E111" s="269">
        <f t="shared" si="3"/>
        <v>785.55972283683718</v>
      </c>
      <c r="G111" s="269"/>
    </row>
    <row r="112" spans="1:7" x14ac:dyDescent="0.35">
      <c r="A112" s="266" t="s">
        <v>201</v>
      </c>
      <c r="B112" s="267" t="s">
        <v>127</v>
      </c>
      <c r="C112" s="320">
        <v>847.04099074544899</v>
      </c>
      <c r="D112" s="268" t="str">
        <f t="shared" si="2"/>
        <v>Soczewica na nasiona sucheB</v>
      </c>
      <c r="E112" s="269">
        <f t="shared" si="3"/>
        <v>847.04099074544899</v>
      </c>
      <c r="G112" s="269"/>
    </row>
    <row r="113" spans="1:7" x14ac:dyDescent="0.35">
      <c r="A113" s="266" t="s">
        <v>201</v>
      </c>
      <c r="B113" s="267" t="s">
        <v>149</v>
      </c>
      <c r="C113" s="320">
        <v>823.60078916523753</v>
      </c>
      <c r="D113" s="268" t="str">
        <f t="shared" si="2"/>
        <v>Soczewica na nasiona sucheC</v>
      </c>
      <c r="E113" s="269">
        <f t="shared" si="3"/>
        <v>823.60078916523753</v>
      </c>
      <c r="G113" s="269"/>
    </row>
    <row r="114" spans="1:7" x14ac:dyDescent="0.35">
      <c r="A114" s="266" t="s">
        <v>201</v>
      </c>
      <c r="B114" s="267" t="s">
        <v>128</v>
      </c>
      <c r="C114" s="320">
        <v>847.04099074544899</v>
      </c>
      <c r="D114" s="268" t="str">
        <f t="shared" si="2"/>
        <v>Soczewica na nasiona sucheD</v>
      </c>
      <c r="E114" s="269">
        <f t="shared" si="3"/>
        <v>847.04099074544899</v>
      </c>
      <c r="G114" s="269"/>
    </row>
    <row r="115" spans="1:7" x14ac:dyDescent="0.35">
      <c r="A115" s="266" t="s">
        <v>203</v>
      </c>
      <c r="B115" s="267" t="s">
        <v>126</v>
      </c>
      <c r="C115" s="320">
        <v>796.91299016189055</v>
      </c>
      <c r="D115" s="268" t="str">
        <f t="shared" si="2"/>
        <v>Soja na nasiona sucheA</v>
      </c>
      <c r="E115" s="269">
        <f t="shared" si="3"/>
        <v>796.91299016189055</v>
      </c>
      <c r="G115" s="269"/>
    </row>
    <row r="116" spans="1:7" x14ac:dyDescent="0.35">
      <c r="A116" s="266" t="s">
        <v>203</v>
      </c>
      <c r="B116" s="267" t="s">
        <v>127</v>
      </c>
      <c r="C116" s="320">
        <v>750.14861039707512</v>
      </c>
      <c r="D116" s="268" t="str">
        <f t="shared" si="2"/>
        <v>Soja na nasiona sucheB</v>
      </c>
      <c r="E116" s="269">
        <f t="shared" si="3"/>
        <v>750.14861039707512</v>
      </c>
      <c r="G116" s="269"/>
    </row>
    <row r="117" spans="1:7" x14ac:dyDescent="0.35">
      <c r="A117" s="266" t="s">
        <v>203</v>
      </c>
      <c r="B117" s="267" t="s">
        <v>149</v>
      </c>
      <c r="C117" s="320">
        <v>907.59283236468423</v>
      </c>
      <c r="D117" s="268" t="str">
        <f t="shared" si="2"/>
        <v>Soja na nasiona sucheC</v>
      </c>
      <c r="E117" s="269">
        <f t="shared" si="3"/>
        <v>907.59283236468423</v>
      </c>
      <c r="G117" s="269"/>
    </row>
    <row r="118" spans="1:7" x14ac:dyDescent="0.35">
      <c r="A118" s="266" t="s">
        <v>203</v>
      </c>
      <c r="B118" s="267" t="s">
        <v>128</v>
      </c>
      <c r="C118" s="320">
        <v>818.19019627855539</v>
      </c>
      <c r="D118" s="268" t="str">
        <f t="shared" si="2"/>
        <v>Soja na nasiona sucheD</v>
      </c>
      <c r="E118" s="269">
        <f t="shared" si="3"/>
        <v>818.19019627855539</v>
      </c>
      <c r="G118" s="269"/>
    </row>
    <row r="119" spans="1:7" x14ac:dyDescent="0.35">
      <c r="A119" s="266" t="s">
        <v>205</v>
      </c>
      <c r="B119" s="267" t="s">
        <v>126</v>
      </c>
      <c r="C119" s="320">
        <v>741.41665020783216</v>
      </c>
      <c r="D119" s="268" t="str">
        <f t="shared" si="2"/>
        <v>Strączkowe pastewne na nasiona sucheA</v>
      </c>
      <c r="E119" s="269">
        <f t="shared" si="3"/>
        <v>741.41665020783216</v>
      </c>
      <c r="G119" s="269"/>
    </row>
    <row r="120" spans="1:7" x14ac:dyDescent="0.35">
      <c r="A120" s="266" t="s">
        <v>205</v>
      </c>
      <c r="B120" s="267" t="s">
        <v>127</v>
      </c>
      <c r="C120" s="320">
        <v>653.26645139843583</v>
      </c>
      <c r="D120" s="268" t="str">
        <f t="shared" si="2"/>
        <v>Strączkowe pastewne na nasiona sucheB</v>
      </c>
      <c r="E120" s="269">
        <f t="shared" si="3"/>
        <v>653.26645139843583</v>
      </c>
      <c r="G120" s="269"/>
    </row>
    <row r="121" spans="1:7" x14ac:dyDescent="0.35">
      <c r="A121" s="266" t="s">
        <v>205</v>
      </c>
      <c r="B121" s="267" t="s">
        <v>149</v>
      </c>
      <c r="C121" s="320">
        <v>698.23354934879819</v>
      </c>
      <c r="D121" s="268" t="str">
        <f t="shared" si="2"/>
        <v>Strączkowe pastewne na nasiona sucheC</v>
      </c>
      <c r="E121" s="269">
        <f t="shared" si="3"/>
        <v>698.23354934879819</v>
      </c>
      <c r="G121" s="269"/>
    </row>
    <row r="122" spans="1:7" x14ac:dyDescent="0.35">
      <c r="A122" s="266" t="s">
        <v>205</v>
      </c>
      <c r="B122" s="267" t="s">
        <v>128</v>
      </c>
      <c r="C122" s="320">
        <v>758.27992444787662</v>
      </c>
      <c r="D122" s="268" t="str">
        <f t="shared" si="2"/>
        <v>Strączkowe pastewne na nasiona sucheD</v>
      </c>
      <c r="E122" s="269">
        <f t="shared" si="3"/>
        <v>758.27992444787662</v>
      </c>
      <c r="G122" s="269"/>
    </row>
    <row r="123" spans="1:7" x14ac:dyDescent="0.35">
      <c r="A123" s="266" t="s">
        <v>207</v>
      </c>
      <c r="B123" s="267" t="s">
        <v>126</v>
      </c>
      <c r="C123" s="320">
        <v>727.71905922848339</v>
      </c>
      <c r="D123" s="268" t="str">
        <f t="shared" si="2"/>
        <v>Groch pastewny (peluszka) na nasiona sucheA</v>
      </c>
      <c r="E123" s="269">
        <f t="shared" si="3"/>
        <v>727.71905922848339</v>
      </c>
      <c r="G123" s="269"/>
    </row>
    <row r="124" spans="1:7" x14ac:dyDescent="0.35">
      <c r="A124" s="266" t="s">
        <v>207</v>
      </c>
      <c r="B124" s="267" t="s">
        <v>127</v>
      </c>
      <c r="C124" s="320">
        <v>745.88560757867492</v>
      </c>
      <c r="D124" s="268" t="str">
        <f t="shared" si="2"/>
        <v>Groch pastewny (peluszka) na nasiona sucheB</v>
      </c>
      <c r="E124" s="269">
        <f t="shared" si="3"/>
        <v>745.88560757867492</v>
      </c>
      <c r="G124" s="269"/>
    </row>
    <row r="125" spans="1:7" x14ac:dyDescent="0.35">
      <c r="A125" s="266" t="s">
        <v>207</v>
      </c>
      <c r="B125" s="267" t="s">
        <v>149</v>
      </c>
      <c r="C125" s="320">
        <v>733.40415295645221</v>
      </c>
      <c r="D125" s="268" t="str">
        <f t="shared" si="2"/>
        <v>Groch pastewny (peluszka) na nasiona sucheC</v>
      </c>
      <c r="E125" s="269">
        <f t="shared" si="3"/>
        <v>733.40415295645221</v>
      </c>
      <c r="G125" s="269"/>
    </row>
    <row r="126" spans="1:7" x14ac:dyDescent="0.35">
      <c r="A126" s="266" t="s">
        <v>207</v>
      </c>
      <c r="B126" s="267" t="s">
        <v>128</v>
      </c>
      <c r="C126" s="320">
        <v>721.52623541351841</v>
      </c>
      <c r="D126" s="268" t="str">
        <f t="shared" si="2"/>
        <v>Groch pastewny (peluszka) na nasiona sucheD</v>
      </c>
      <c r="E126" s="269">
        <f t="shared" si="3"/>
        <v>721.52623541351841</v>
      </c>
      <c r="G126" s="269"/>
    </row>
    <row r="127" spans="1:7" x14ac:dyDescent="0.35">
      <c r="A127" s="266" t="s">
        <v>209</v>
      </c>
      <c r="B127" s="267" t="s">
        <v>126</v>
      </c>
      <c r="C127" s="320">
        <v>887.57268071234989</v>
      </c>
      <c r="D127" s="268" t="str">
        <f t="shared" si="2"/>
        <v>Bobik na nasiona sucheA</v>
      </c>
      <c r="E127" s="269">
        <f t="shared" si="3"/>
        <v>887.57268071234989</v>
      </c>
      <c r="G127" s="269"/>
    </row>
    <row r="128" spans="1:7" x14ac:dyDescent="0.35">
      <c r="A128" s="266" t="s">
        <v>209</v>
      </c>
      <c r="B128" s="267" t="s">
        <v>127</v>
      </c>
      <c r="C128" s="320">
        <v>643.49399039846912</v>
      </c>
      <c r="D128" s="268" t="str">
        <f t="shared" si="2"/>
        <v>Bobik na nasiona sucheB</v>
      </c>
      <c r="E128" s="269">
        <f t="shared" si="3"/>
        <v>643.49399039846912</v>
      </c>
      <c r="G128" s="269"/>
    </row>
    <row r="129" spans="1:7" x14ac:dyDescent="0.35">
      <c r="A129" s="266" t="s">
        <v>209</v>
      </c>
      <c r="B129" s="267" t="s">
        <v>149</v>
      </c>
      <c r="C129" s="320">
        <v>806.50132352655316</v>
      </c>
      <c r="D129" s="268" t="str">
        <f t="shared" si="2"/>
        <v>Bobik na nasiona sucheC</v>
      </c>
      <c r="E129" s="269">
        <f t="shared" si="3"/>
        <v>806.50132352655316</v>
      </c>
      <c r="G129" s="269"/>
    </row>
    <row r="130" spans="1:7" x14ac:dyDescent="0.35">
      <c r="A130" s="266" t="s">
        <v>209</v>
      </c>
      <c r="B130" s="267" t="s">
        <v>128</v>
      </c>
      <c r="C130" s="320">
        <v>948.69302840423529</v>
      </c>
      <c r="D130" s="268" t="str">
        <f t="shared" si="2"/>
        <v>Bobik na nasiona sucheD</v>
      </c>
      <c r="E130" s="269">
        <f t="shared" si="3"/>
        <v>948.69302840423529</v>
      </c>
      <c r="G130" s="269"/>
    </row>
    <row r="131" spans="1:7" x14ac:dyDescent="0.35">
      <c r="A131" s="266" t="s">
        <v>211</v>
      </c>
      <c r="B131" s="267" t="s">
        <v>126</v>
      </c>
      <c r="C131" s="320">
        <v>683.88784189884075</v>
      </c>
      <c r="D131" s="268" t="str">
        <f t="shared" si="2"/>
        <v>Łubin słodki na nasiona sucheA</v>
      </c>
      <c r="E131" s="269">
        <f t="shared" si="3"/>
        <v>683.88784189884075</v>
      </c>
      <c r="G131" s="269"/>
    </row>
    <row r="132" spans="1:7" x14ac:dyDescent="0.35">
      <c r="A132" s="266" t="s">
        <v>211</v>
      </c>
      <c r="B132" s="267" t="s">
        <v>127</v>
      </c>
      <c r="C132" s="320">
        <v>640.39130545949843</v>
      </c>
      <c r="D132" s="268" t="str">
        <f t="shared" ref="D132:D199" si="4">A132&amp;B132</f>
        <v>Łubin słodki na nasiona sucheB</v>
      </c>
      <c r="E132" s="269">
        <f t="shared" ref="E132:E157" si="5">C132</f>
        <v>640.39130545949843</v>
      </c>
      <c r="G132" s="269"/>
    </row>
    <row r="133" spans="1:7" x14ac:dyDescent="0.35">
      <c r="A133" s="266" t="s">
        <v>211</v>
      </c>
      <c r="B133" s="267" t="s">
        <v>149</v>
      </c>
      <c r="C133" s="320">
        <v>675.89659106460681</v>
      </c>
      <c r="D133" s="268" t="str">
        <f t="shared" si="4"/>
        <v>Łubin słodki na nasiona sucheC</v>
      </c>
      <c r="E133" s="269">
        <f t="shared" si="5"/>
        <v>675.89659106460681</v>
      </c>
      <c r="G133" s="269"/>
    </row>
    <row r="134" spans="1:7" x14ac:dyDescent="0.35">
      <c r="A134" s="266" t="s">
        <v>211</v>
      </c>
      <c r="B134" s="267" t="s">
        <v>128</v>
      </c>
      <c r="C134" s="320">
        <v>698.2842381348471</v>
      </c>
      <c r="D134" s="268" t="str">
        <f t="shared" si="4"/>
        <v>Łubin słodki na nasiona sucheD</v>
      </c>
      <c r="E134" s="269">
        <f t="shared" si="5"/>
        <v>698.2842381348471</v>
      </c>
      <c r="G134" s="269"/>
    </row>
    <row r="135" spans="1:7" x14ac:dyDescent="0.35">
      <c r="A135" s="266" t="s">
        <v>213</v>
      </c>
      <c r="B135" s="267" t="s">
        <v>126</v>
      </c>
      <c r="C135" s="320">
        <v>658.07948992671584</v>
      </c>
      <c r="D135" s="268" t="str">
        <f t="shared" si="4"/>
        <v>Wyka ogółem na nasiona sucheA</v>
      </c>
      <c r="E135" s="269">
        <f t="shared" si="5"/>
        <v>658.07948992671584</v>
      </c>
      <c r="G135" s="269"/>
    </row>
    <row r="136" spans="1:7" x14ac:dyDescent="0.35">
      <c r="A136" s="266" t="s">
        <v>213</v>
      </c>
      <c r="B136" s="267" t="s">
        <v>127</v>
      </c>
      <c r="C136" s="320">
        <v>679.45595690430912</v>
      </c>
      <c r="D136" s="268" t="str">
        <f t="shared" si="4"/>
        <v>Wyka ogółem na nasiona sucheB</v>
      </c>
      <c r="E136" s="269">
        <f t="shared" si="5"/>
        <v>679.45595690430912</v>
      </c>
      <c r="G136" s="269"/>
    </row>
    <row r="137" spans="1:7" x14ac:dyDescent="0.35">
      <c r="A137" s="266" t="s">
        <v>213</v>
      </c>
      <c r="B137" s="267" t="s">
        <v>149</v>
      </c>
      <c r="C137" s="320">
        <v>603.15791468192924</v>
      </c>
      <c r="D137" s="268" t="str">
        <f t="shared" si="4"/>
        <v>Wyka ogółem na nasiona sucheC</v>
      </c>
      <c r="E137" s="269">
        <f t="shared" si="5"/>
        <v>603.15791468192924</v>
      </c>
      <c r="G137" s="269"/>
    </row>
    <row r="138" spans="1:7" x14ac:dyDescent="0.35">
      <c r="A138" s="266" t="s">
        <v>213</v>
      </c>
      <c r="B138" s="267" t="s">
        <v>128</v>
      </c>
      <c r="C138" s="320">
        <v>698.58717110467001</v>
      </c>
      <c r="D138" s="268" t="str">
        <f t="shared" si="4"/>
        <v>Wyka ogółem na nasiona sucheD</v>
      </c>
      <c r="E138" s="269">
        <f t="shared" si="5"/>
        <v>698.58717110467001</v>
      </c>
      <c r="G138" s="269"/>
    </row>
    <row r="139" spans="1:7" x14ac:dyDescent="0.35">
      <c r="A139" s="266" t="s">
        <v>215</v>
      </c>
      <c r="B139" s="267" t="s">
        <v>126</v>
      </c>
      <c r="C139" s="320">
        <v>642.62889837070963</v>
      </c>
      <c r="D139" s="268" t="str">
        <f t="shared" si="4"/>
        <v>Wyka jara na nasiona sucheA</v>
      </c>
      <c r="E139" s="269">
        <f t="shared" si="5"/>
        <v>642.62889837070963</v>
      </c>
      <c r="G139" s="269"/>
    </row>
    <row r="140" spans="1:7" x14ac:dyDescent="0.35">
      <c r="A140" s="266" t="s">
        <v>215</v>
      </c>
      <c r="B140" s="267" t="s">
        <v>127</v>
      </c>
      <c r="C140" s="320">
        <v>680.86185564564619</v>
      </c>
      <c r="D140" s="268" t="str">
        <f t="shared" si="4"/>
        <v>Wyka jara na nasiona sucheB</v>
      </c>
      <c r="E140" s="269">
        <f t="shared" si="5"/>
        <v>680.86185564564619</v>
      </c>
      <c r="G140" s="269"/>
    </row>
    <row r="141" spans="1:7" x14ac:dyDescent="0.35">
      <c r="A141" s="266" t="s">
        <v>215</v>
      </c>
      <c r="B141" s="267" t="s">
        <v>149</v>
      </c>
      <c r="C141" s="320">
        <v>609.49896875170464</v>
      </c>
      <c r="D141" s="268" t="str">
        <f t="shared" si="4"/>
        <v>Wyka jara na nasiona sucheC</v>
      </c>
      <c r="E141" s="269">
        <f t="shared" si="5"/>
        <v>609.49896875170464</v>
      </c>
      <c r="G141" s="269"/>
    </row>
    <row r="142" spans="1:7" x14ac:dyDescent="0.35">
      <c r="A142" s="266" t="s">
        <v>215</v>
      </c>
      <c r="B142" s="267" t="s">
        <v>128</v>
      </c>
      <c r="C142" s="320">
        <v>733.40926068487511</v>
      </c>
      <c r="D142" s="268" t="str">
        <f t="shared" si="4"/>
        <v>Wyka jara na nasiona sucheD</v>
      </c>
      <c r="E142" s="269">
        <f t="shared" si="5"/>
        <v>733.40926068487511</v>
      </c>
      <c r="G142" s="269"/>
    </row>
    <row r="143" spans="1:7" x14ac:dyDescent="0.35">
      <c r="A143" s="266" t="s">
        <v>217</v>
      </c>
      <c r="B143" s="267" t="s">
        <v>126</v>
      </c>
      <c r="C143" s="320">
        <v>842.40783657490169</v>
      </c>
      <c r="D143" s="268" t="str">
        <f t="shared" si="4"/>
        <v>Seradela na nasiona sucheA</v>
      </c>
      <c r="E143" s="269">
        <f t="shared" si="5"/>
        <v>842.40783657490169</v>
      </c>
      <c r="G143" s="269"/>
    </row>
    <row r="144" spans="1:7" x14ac:dyDescent="0.35">
      <c r="A144" s="266" t="s">
        <v>217</v>
      </c>
      <c r="B144" s="267" t="s">
        <v>127</v>
      </c>
      <c r="C144" s="320">
        <v>583.5876706810036</v>
      </c>
      <c r="D144" s="268" t="str">
        <f t="shared" si="4"/>
        <v>Seradela na nasiona sucheB</v>
      </c>
      <c r="E144" s="269">
        <f t="shared" si="5"/>
        <v>583.5876706810036</v>
      </c>
      <c r="G144" s="269"/>
    </row>
    <row r="145" spans="1:7" x14ac:dyDescent="0.35">
      <c r="A145" s="266" t="s">
        <v>217</v>
      </c>
      <c r="B145" s="267" t="s">
        <v>149</v>
      </c>
      <c r="C145" s="320">
        <v>652.38021144758102</v>
      </c>
      <c r="D145" s="268" t="str">
        <f t="shared" si="4"/>
        <v>Seradela na nasiona sucheC</v>
      </c>
      <c r="E145" s="269">
        <f t="shared" si="5"/>
        <v>652.38021144758102</v>
      </c>
      <c r="G145" s="269"/>
    </row>
    <row r="146" spans="1:7" x14ac:dyDescent="0.35">
      <c r="A146" s="266" t="s">
        <v>217</v>
      </c>
      <c r="B146" s="267" t="s">
        <v>128</v>
      </c>
      <c r="C146" s="320">
        <v>567.86364346505718</v>
      </c>
      <c r="D146" s="268" t="str">
        <f t="shared" si="4"/>
        <v>Seradela na nasiona sucheD</v>
      </c>
      <c r="E146" s="269">
        <f t="shared" si="5"/>
        <v>567.86364346505718</v>
      </c>
      <c r="G146" s="269"/>
    </row>
    <row r="147" spans="1:7" x14ac:dyDescent="0.35">
      <c r="A147" s="266" t="s">
        <v>219</v>
      </c>
      <c r="B147" s="267" t="s">
        <v>126</v>
      </c>
      <c r="C147" s="320">
        <v>694.16250562146695</v>
      </c>
      <c r="D147" s="268" t="str">
        <f t="shared" si="4"/>
        <v>Pozostałe strączkowe pastewne na nasiona sucheA</v>
      </c>
      <c r="E147" s="269">
        <f t="shared" si="5"/>
        <v>694.16250562146695</v>
      </c>
      <c r="G147" s="269"/>
    </row>
    <row r="148" spans="1:7" x14ac:dyDescent="0.35">
      <c r="A148" s="266" t="s">
        <v>219</v>
      </c>
      <c r="B148" s="267" t="s">
        <v>127</v>
      </c>
      <c r="C148" s="320">
        <v>540.41490269836379</v>
      </c>
      <c r="D148" s="268" t="str">
        <f t="shared" si="4"/>
        <v>Pozostałe strączkowe pastewne na nasiona sucheB</v>
      </c>
      <c r="E148" s="269">
        <f t="shared" si="5"/>
        <v>540.41490269836379</v>
      </c>
      <c r="G148" s="269"/>
    </row>
    <row r="149" spans="1:7" x14ac:dyDescent="0.35">
      <c r="A149" s="266" t="s">
        <v>219</v>
      </c>
      <c r="B149" s="267" t="s">
        <v>149</v>
      </c>
      <c r="C149" s="320">
        <v>559.54999448815329</v>
      </c>
      <c r="D149" s="268" t="str">
        <f t="shared" si="4"/>
        <v>Pozostałe strączkowe pastewne na nasiona sucheC</v>
      </c>
      <c r="E149" s="269">
        <f t="shared" si="5"/>
        <v>559.54999448815329</v>
      </c>
      <c r="G149" s="269"/>
    </row>
    <row r="150" spans="1:7" x14ac:dyDescent="0.35">
      <c r="A150" s="266" t="s">
        <v>219</v>
      </c>
      <c r="B150" s="267" t="s">
        <v>128</v>
      </c>
      <c r="C150" s="320">
        <v>987.11239510893313</v>
      </c>
      <c r="D150" s="268" t="str">
        <f t="shared" si="4"/>
        <v>Pozostałe strączkowe pastewne na nasiona sucheD</v>
      </c>
      <c r="E150" s="269">
        <f t="shared" si="5"/>
        <v>987.11239510893313</v>
      </c>
      <c r="G150" s="269"/>
    </row>
    <row r="151" spans="1:7" x14ac:dyDescent="0.35">
      <c r="A151" s="266" t="s">
        <v>221</v>
      </c>
      <c r="B151" s="267" t="s">
        <v>126</v>
      </c>
      <c r="C151" s="320">
        <v>686.96513477833275</v>
      </c>
      <c r="D151" s="268" t="str">
        <f t="shared" si="4"/>
        <v>Mieszanki strączkowych z innymi roślinami ogółem na nasiona sucheA</v>
      </c>
      <c r="E151" s="269">
        <f t="shared" si="5"/>
        <v>686.96513477833275</v>
      </c>
      <c r="G151" s="269"/>
    </row>
    <row r="152" spans="1:7" x14ac:dyDescent="0.35">
      <c r="A152" s="266" t="s">
        <v>221</v>
      </c>
      <c r="B152" s="267" t="s">
        <v>127</v>
      </c>
      <c r="C152" s="320">
        <v>728.62440921304619</v>
      </c>
      <c r="D152" s="268" t="str">
        <f t="shared" si="4"/>
        <v>Mieszanki strączkowych z innymi roślinami ogółem na nasiona sucheB</v>
      </c>
      <c r="E152" s="269">
        <f t="shared" si="5"/>
        <v>728.62440921304619</v>
      </c>
      <c r="G152" s="269"/>
    </row>
    <row r="153" spans="1:7" x14ac:dyDescent="0.35">
      <c r="A153" s="266" t="s">
        <v>221</v>
      </c>
      <c r="B153" s="267" t="s">
        <v>149</v>
      </c>
      <c r="C153" s="320">
        <v>638.65115254779096</v>
      </c>
      <c r="D153" s="268" t="str">
        <f t="shared" si="4"/>
        <v>Mieszanki strączkowych z innymi roślinami ogółem na nasiona sucheC</v>
      </c>
      <c r="E153" s="269">
        <f t="shared" si="5"/>
        <v>638.65115254779096</v>
      </c>
      <c r="G153" s="269"/>
    </row>
    <row r="154" spans="1:7" x14ac:dyDescent="0.35">
      <c r="A154" s="266" t="s">
        <v>221</v>
      </c>
      <c r="B154" s="267" t="s">
        <v>128</v>
      </c>
      <c r="C154" s="320">
        <v>753.15569023314947</v>
      </c>
      <c r="D154" s="268" t="str">
        <f t="shared" si="4"/>
        <v>Mieszanki strączkowych z innymi roślinami ogółem na nasiona sucheD</v>
      </c>
      <c r="E154" s="269">
        <f t="shared" si="5"/>
        <v>753.15569023314947</v>
      </c>
      <c r="G154" s="269"/>
    </row>
    <row r="155" spans="1:7" x14ac:dyDescent="0.35">
      <c r="A155" s="266" t="s">
        <v>223</v>
      </c>
      <c r="B155" s="267" t="s">
        <v>126</v>
      </c>
      <c r="C155" s="320">
        <v>684.88499413807995</v>
      </c>
      <c r="D155" s="268" t="str">
        <f t="shared" si="4"/>
        <v>Mieszanki strączkowych z innymi roślinami jare na nasiona sucheA</v>
      </c>
      <c r="E155" s="269">
        <f t="shared" si="5"/>
        <v>684.88499413807995</v>
      </c>
      <c r="G155" s="269"/>
    </row>
    <row r="156" spans="1:7" x14ac:dyDescent="0.35">
      <c r="A156" s="266" t="s">
        <v>223</v>
      </c>
      <c r="B156" s="267" t="s">
        <v>127</v>
      </c>
      <c r="C156" s="320">
        <v>736.236973299547</v>
      </c>
      <c r="D156" s="268" t="str">
        <f t="shared" si="4"/>
        <v>Mieszanki strączkowych z innymi roślinami jare na nasiona sucheB</v>
      </c>
      <c r="E156" s="269">
        <f t="shared" si="5"/>
        <v>736.236973299547</v>
      </c>
      <c r="G156" s="269"/>
    </row>
    <row r="157" spans="1:7" x14ac:dyDescent="0.35">
      <c r="A157" s="266" t="s">
        <v>223</v>
      </c>
      <c r="B157" s="267" t="s">
        <v>149</v>
      </c>
      <c r="C157" s="320">
        <v>644.173650232152</v>
      </c>
      <c r="D157" s="268" t="str">
        <f t="shared" si="4"/>
        <v>Mieszanki strączkowych z innymi roślinami jare na nasiona sucheC</v>
      </c>
      <c r="E157" s="269">
        <f t="shared" si="5"/>
        <v>644.173650232152</v>
      </c>
      <c r="G157" s="269"/>
    </row>
    <row r="158" spans="1:7" x14ac:dyDescent="0.35">
      <c r="A158" s="266" t="s">
        <v>223</v>
      </c>
      <c r="B158" s="267" t="s">
        <v>128</v>
      </c>
      <c r="C158" s="320">
        <v>759.65796561940988</v>
      </c>
      <c r="D158" s="268" t="str">
        <f>A158&amp;B158</f>
        <v>Mieszanki strączkowych z innymi roślinami jare na nasiona sucheD</v>
      </c>
      <c r="E158" s="269">
        <f>C158</f>
        <v>759.65796561940988</v>
      </c>
      <c r="G158" s="269"/>
    </row>
    <row r="159" spans="1:7" x14ac:dyDescent="0.35">
      <c r="A159" s="266" t="s">
        <v>225</v>
      </c>
      <c r="B159" s="267" t="s">
        <v>126</v>
      </c>
      <c r="C159" s="320">
        <v>896.38575454458555</v>
      </c>
      <c r="D159" s="268" t="str">
        <f t="shared" ref="D159:D162" si="6">A159&amp;B159</f>
        <v>Rośliny przemysłoweA</v>
      </c>
      <c r="E159" s="269">
        <f t="shared" ref="E159:E222" si="7">C159</f>
        <v>896.38575454458555</v>
      </c>
      <c r="G159" s="269"/>
    </row>
    <row r="160" spans="1:7" x14ac:dyDescent="0.35">
      <c r="A160" s="266" t="s">
        <v>225</v>
      </c>
      <c r="B160" s="267" t="s">
        <v>127</v>
      </c>
      <c r="C160" s="320">
        <v>927.15023647042415</v>
      </c>
      <c r="D160" s="268" t="str">
        <f t="shared" si="6"/>
        <v>Rośliny przemysłoweB</v>
      </c>
      <c r="E160" s="269">
        <f t="shared" si="7"/>
        <v>927.15023647042415</v>
      </c>
      <c r="G160" s="269"/>
    </row>
    <row r="161" spans="1:7" x14ac:dyDescent="0.35">
      <c r="A161" s="266" t="s">
        <v>225</v>
      </c>
      <c r="B161" s="267" t="s">
        <v>149</v>
      </c>
      <c r="C161" s="320">
        <v>937.28808887925857</v>
      </c>
      <c r="D161" s="268" t="str">
        <f t="shared" si="6"/>
        <v>Rośliny przemysłoweC</v>
      </c>
      <c r="E161" s="269">
        <f t="shared" si="7"/>
        <v>937.28808887925857</v>
      </c>
      <c r="G161" s="269"/>
    </row>
    <row r="162" spans="1:7" x14ac:dyDescent="0.35">
      <c r="A162" s="266" t="s">
        <v>225</v>
      </c>
      <c r="B162" s="267" t="s">
        <v>128</v>
      </c>
      <c r="C162" s="320">
        <v>991.77563188917009</v>
      </c>
      <c r="D162" s="268" t="str">
        <f t="shared" si="6"/>
        <v>Rośliny przemysłoweD</v>
      </c>
      <c r="E162" s="269">
        <f t="shared" si="7"/>
        <v>991.77563188917009</v>
      </c>
      <c r="G162" s="269"/>
    </row>
    <row r="163" spans="1:7" x14ac:dyDescent="0.35">
      <c r="A163" s="266" t="s">
        <v>227</v>
      </c>
      <c r="B163" s="267" t="s">
        <v>126</v>
      </c>
      <c r="C163" s="320">
        <v>1042.412336993159</v>
      </c>
      <c r="D163" s="268" t="str">
        <f t="shared" si="4"/>
        <v>Buraki cukrowe na korzeńA</v>
      </c>
      <c r="E163" s="269">
        <f t="shared" si="7"/>
        <v>1042.412336993159</v>
      </c>
      <c r="G163" s="269"/>
    </row>
    <row r="164" spans="1:7" x14ac:dyDescent="0.35">
      <c r="A164" s="266" t="s">
        <v>227</v>
      </c>
      <c r="B164" s="267" t="s">
        <v>127</v>
      </c>
      <c r="C164" s="320">
        <v>971.38274281038764</v>
      </c>
      <c r="D164" s="268" t="str">
        <f t="shared" si="4"/>
        <v>Buraki cukrowe na korzeńB</v>
      </c>
      <c r="E164" s="269">
        <f t="shared" si="7"/>
        <v>971.38274281038764</v>
      </c>
      <c r="G164" s="269"/>
    </row>
    <row r="165" spans="1:7" x14ac:dyDescent="0.35">
      <c r="A165" s="266" t="s">
        <v>227</v>
      </c>
      <c r="B165" s="267" t="s">
        <v>149</v>
      </c>
      <c r="C165" s="320">
        <v>975.75414191720836</v>
      </c>
      <c r="D165" s="268" t="str">
        <f t="shared" si="4"/>
        <v>Buraki cukrowe na korzeńC</v>
      </c>
      <c r="E165" s="269">
        <f t="shared" si="7"/>
        <v>975.75414191720836</v>
      </c>
      <c r="G165" s="269"/>
    </row>
    <row r="166" spans="1:7" x14ac:dyDescent="0.35">
      <c r="A166" s="266" t="s">
        <v>227</v>
      </c>
      <c r="B166" s="267" t="s">
        <v>128</v>
      </c>
      <c r="C166" s="320">
        <v>1088.416623136776</v>
      </c>
      <c r="D166" s="268" t="str">
        <f t="shared" si="4"/>
        <v>Buraki cukrowe na korzeńD</v>
      </c>
      <c r="E166" s="269">
        <f t="shared" si="7"/>
        <v>1088.416623136776</v>
      </c>
      <c r="G166" s="269"/>
    </row>
    <row r="167" spans="1:7" x14ac:dyDescent="0.35">
      <c r="A167" s="266" t="s">
        <v>229</v>
      </c>
      <c r="B167" s="267" t="s">
        <v>126</v>
      </c>
      <c r="C167" s="320">
        <v>621.85812014509918</v>
      </c>
      <c r="D167" s="268" t="str">
        <f t="shared" si="4"/>
        <v>Cykoria przemysłowa na korzeńA</v>
      </c>
      <c r="E167" s="269">
        <f t="shared" si="7"/>
        <v>621.85812014509918</v>
      </c>
      <c r="G167" s="269"/>
    </row>
    <row r="168" spans="1:7" x14ac:dyDescent="0.35">
      <c r="A168" s="266" t="s">
        <v>229</v>
      </c>
      <c r="B168" s="267" t="s">
        <v>127</v>
      </c>
      <c r="C168" s="320">
        <v>621.85812014509918</v>
      </c>
      <c r="D168" s="268" t="str">
        <f t="shared" si="4"/>
        <v>Cykoria przemysłowa na korzeńB</v>
      </c>
      <c r="E168" s="269">
        <f t="shared" si="7"/>
        <v>621.85812014509918</v>
      </c>
      <c r="G168" s="269"/>
    </row>
    <row r="169" spans="1:7" x14ac:dyDescent="0.35">
      <c r="A169" s="266" t="s">
        <v>229</v>
      </c>
      <c r="B169" s="267" t="s">
        <v>149</v>
      </c>
      <c r="C169" s="320">
        <v>621.85812014509918</v>
      </c>
      <c r="D169" s="268" t="str">
        <f t="shared" si="4"/>
        <v>Cykoria przemysłowa na korzeńC</v>
      </c>
      <c r="E169" s="269">
        <f t="shared" si="7"/>
        <v>621.85812014509918</v>
      </c>
      <c r="G169" s="269"/>
    </row>
    <row r="170" spans="1:7" x14ac:dyDescent="0.35">
      <c r="A170" s="266" t="s">
        <v>229</v>
      </c>
      <c r="B170" s="267" t="s">
        <v>128</v>
      </c>
      <c r="C170" s="320">
        <v>621.85812014509918</v>
      </c>
      <c r="D170" s="268" t="str">
        <f t="shared" si="4"/>
        <v>Cykoria przemysłowa na korzeńD</v>
      </c>
      <c r="E170" s="269">
        <f t="shared" si="7"/>
        <v>621.85812014509918</v>
      </c>
      <c r="G170" s="269"/>
    </row>
    <row r="171" spans="1:7" x14ac:dyDescent="0.35">
      <c r="A171" s="266" t="s">
        <v>231</v>
      </c>
      <c r="B171" s="267" t="s">
        <v>126</v>
      </c>
      <c r="C171" s="320">
        <v>680.52894313110448</v>
      </c>
      <c r="D171" s="268" t="str">
        <f t="shared" si="4"/>
        <v>Rośliny oleisteA</v>
      </c>
      <c r="E171" s="269">
        <f t="shared" si="7"/>
        <v>680.52894313110448</v>
      </c>
      <c r="G171" s="269"/>
    </row>
    <row r="172" spans="1:7" x14ac:dyDescent="0.35">
      <c r="A172" s="266" t="s">
        <v>231</v>
      </c>
      <c r="B172" s="267" t="s">
        <v>127</v>
      </c>
      <c r="C172" s="320">
        <v>681.13023498679388</v>
      </c>
      <c r="D172" s="268" t="str">
        <f t="shared" si="4"/>
        <v>Rośliny oleisteB</v>
      </c>
      <c r="E172" s="269">
        <f t="shared" si="7"/>
        <v>681.13023498679388</v>
      </c>
      <c r="G172" s="269"/>
    </row>
    <row r="173" spans="1:7" x14ac:dyDescent="0.35">
      <c r="A173" s="266" t="s">
        <v>231</v>
      </c>
      <c r="B173" s="267" t="s">
        <v>149</v>
      </c>
      <c r="C173" s="320">
        <v>653.30599890369479</v>
      </c>
      <c r="D173" s="268" t="str">
        <f t="shared" si="4"/>
        <v>Rośliny oleisteC</v>
      </c>
      <c r="E173" s="269">
        <f t="shared" si="7"/>
        <v>653.30599890369479</v>
      </c>
      <c r="G173" s="269"/>
    </row>
    <row r="174" spans="1:7" x14ac:dyDescent="0.35">
      <c r="A174" s="266" t="s">
        <v>231</v>
      </c>
      <c r="B174" s="267" t="s">
        <v>128</v>
      </c>
      <c r="C174" s="320">
        <v>679.28519493136173</v>
      </c>
      <c r="D174" s="268" t="str">
        <f t="shared" si="4"/>
        <v>Rośliny oleisteD</v>
      </c>
      <c r="E174" s="269">
        <f t="shared" si="7"/>
        <v>679.28519493136173</v>
      </c>
      <c r="G174" s="269"/>
    </row>
    <row r="175" spans="1:7" x14ac:dyDescent="0.35">
      <c r="A175" s="266" t="s">
        <v>233</v>
      </c>
      <c r="B175" s="267" t="s">
        <v>126</v>
      </c>
      <c r="C175" s="320">
        <v>679.61693231172694</v>
      </c>
      <c r="D175" s="268" t="str">
        <f t="shared" si="4"/>
        <v>Rzepak i rzepik ogółem oleistyA</v>
      </c>
      <c r="E175" s="269">
        <f t="shared" si="7"/>
        <v>679.61693231172694</v>
      </c>
      <c r="G175" s="269"/>
    </row>
    <row r="176" spans="1:7" x14ac:dyDescent="0.35">
      <c r="A176" s="266" t="s">
        <v>233</v>
      </c>
      <c r="B176" s="267" t="s">
        <v>127</v>
      </c>
      <c r="C176" s="320">
        <v>673.26479477284306</v>
      </c>
      <c r="D176" s="268" t="str">
        <f t="shared" si="4"/>
        <v>Rzepak i rzepik ogółem oleistyB</v>
      </c>
      <c r="E176" s="269">
        <f t="shared" si="7"/>
        <v>673.26479477284306</v>
      </c>
      <c r="G176" s="269"/>
    </row>
    <row r="177" spans="1:7" x14ac:dyDescent="0.35">
      <c r="A177" s="266" t="s">
        <v>233</v>
      </c>
      <c r="B177" s="267" t="s">
        <v>149</v>
      </c>
      <c r="C177" s="320">
        <v>656.07780882417831</v>
      </c>
      <c r="D177" s="268" t="str">
        <f t="shared" si="4"/>
        <v>Rzepak i rzepik ogółem oleistyC</v>
      </c>
      <c r="E177" s="269">
        <f t="shared" si="7"/>
        <v>656.07780882417831</v>
      </c>
      <c r="G177" s="269"/>
    </row>
    <row r="178" spans="1:7" x14ac:dyDescent="0.35">
      <c r="A178" s="266" t="s">
        <v>233</v>
      </c>
      <c r="B178" s="267" t="s">
        <v>128</v>
      </c>
      <c r="C178" s="320">
        <v>682.6556981967193</v>
      </c>
      <c r="D178" s="268" t="str">
        <f t="shared" si="4"/>
        <v>Rzepak i rzepik ogółem oleistyD</v>
      </c>
      <c r="E178" s="269">
        <f t="shared" si="7"/>
        <v>682.6556981967193</v>
      </c>
      <c r="G178" s="269"/>
    </row>
    <row r="179" spans="1:7" x14ac:dyDescent="0.35">
      <c r="A179" s="266" t="s">
        <v>235</v>
      </c>
      <c r="B179" s="267" t="s">
        <v>126</v>
      </c>
      <c r="C179" s="320">
        <v>623.06415355525723</v>
      </c>
      <c r="D179" s="268" t="str">
        <f t="shared" si="4"/>
        <v>Rzepak i rzepik jary oleistyA</v>
      </c>
      <c r="E179" s="269">
        <f t="shared" si="7"/>
        <v>623.06415355525723</v>
      </c>
      <c r="G179" s="269"/>
    </row>
    <row r="180" spans="1:7" x14ac:dyDescent="0.35">
      <c r="A180" s="266" t="s">
        <v>235</v>
      </c>
      <c r="B180" s="267" t="s">
        <v>127</v>
      </c>
      <c r="C180" s="320">
        <v>652.99314287324353</v>
      </c>
      <c r="D180" s="268" t="str">
        <f t="shared" si="4"/>
        <v>Rzepak i rzepik jary oleistyB</v>
      </c>
      <c r="E180" s="269">
        <f t="shared" si="7"/>
        <v>652.99314287324353</v>
      </c>
      <c r="G180" s="269"/>
    </row>
    <row r="181" spans="1:7" x14ac:dyDescent="0.35">
      <c r="A181" s="266" t="s">
        <v>235</v>
      </c>
      <c r="B181" s="267" t="s">
        <v>149</v>
      </c>
      <c r="C181" s="320">
        <v>635.88233888210493</v>
      </c>
      <c r="D181" s="268" t="str">
        <f t="shared" si="4"/>
        <v>Rzepak i rzepik jary oleistyC</v>
      </c>
      <c r="E181" s="269">
        <f t="shared" si="7"/>
        <v>635.88233888210493</v>
      </c>
      <c r="G181" s="269"/>
    </row>
    <row r="182" spans="1:7" x14ac:dyDescent="0.35">
      <c r="A182" s="266" t="s">
        <v>235</v>
      </c>
      <c r="B182" s="267" t="s">
        <v>128</v>
      </c>
      <c r="C182" s="320">
        <v>728.13548615036757</v>
      </c>
      <c r="D182" s="268" t="str">
        <f t="shared" si="4"/>
        <v>Rzepak i rzepik jary oleistyD</v>
      </c>
      <c r="E182" s="269">
        <f t="shared" si="7"/>
        <v>728.13548615036757</v>
      </c>
      <c r="G182" s="269"/>
    </row>
    <row r="183" spans="1:7" x14ac:dyDescent="0.35">
      <c r="A183" s="266" t="s">
        <v>237</v>
      </c>
      <c r="B183" s="267" t="s">
        <v>126</v>
      </c>
      <c r="C183" s="320">
        <v>679.79345456681233</v>
      </c>
      <c r="D183" s="268" t="str">
        <f t="shared" si="4"/>
        <v>Rzepak i rzepik ozimy oleistyA</v>
      </c>
      <c r="E183" s="269">
        <f t="shared" si="7"/>
        <v>679.79345456681233</v>
      </c>
      <c r="G183" s="269"/>
    </row>
    <row r="184" spans="1:7" x14ac:dyDescent="0.35">
      <c r="A184" s="266" t="s">
        <v>237</v>
      </c>
      <c r="B184" s="267" t="s">
        <v>127</v>
      </c>
      <c r="C184" s="320">
        <v>674.43835788820797</v>
      </c>
      <c r="D184" s="268" t="str">
        <f t="shared" si="4"/>
        <v>Rzepak i rzepik ozimy oleistyB</v>
      </c>
      <c r="E184" s="269">
        <f t="shared" si="7"/>
        <v>674.43835788820797</v>
      </c>
      <c r="G184" s="269"/>
    </row>
    <row r="185" spans="1:7" x14ac:dyDescent="0.35">
      <c r="A185" s="266" t="s">
        <v>237</v>
      </c>
      <c r="B185" s="267" t="s">
        <v>149</v>
      </c>
      <c r="C185" s="320">
        <v>657.55093152762879</v>
      </c>
      <c r="D185" s="268" t="str">
        <f t="shared" si="4"/>
        <v>Rzepak i rzepik ozimy oleistyC</v>
      </c>
      <c r="E185" s="269">
        <f t="shared" si="7"/>
        <v>657.55093152762879</v>
      </c>
      <c r="G185" s="269"/>
    </row>
    <row r="186" spans="1:7" x14ac:dyDescent="0.35">
      <c r="A186" s="266" t="s">
        <v>237</v>
      </c>
      <c r="B186" s="267" t="s">
        <v>128</v>
      </c>
      <c r="C186" s="320">
        <v>680.02857991283031</v>
      </c>
      <c r="D186" s="268" t="str">
        <f t="shared" si="4"/>
        <v>Rzepak i rzepik ozimy oleistyD</v>
      </c>
      <c r="E186" s="269">
        <f t="shared" si="7"/>
        <v>680.02857991283031</v>
      </c>
      <c r="G186" s="269"/>
    </row>
    <row r="187" spans="1:7" x14ac:dyDescent="0.35">
      <c r="A187" s="266" t="s">
        <v>462</v>
      </c>
      <c r="B187" s="267" t="s">
        <v>126</v>
      </c>
      <c r="C187" s="320">
        <v>852.85262548040009</v>
      </c>
      <c r="D187" s="268" t="str">
        <f t="shared" si="4"/>
        <v>Słonecznik oleistyA</v>
      </c>
      <c r="E187" s="269">
        <f t="shared" si="7"/>
        <v>852.85262548040009</v>
      </c>
      <c r="G187" s="269"/>
    </row>
    <row r="188" spans="1:7" x14ac:dyDescent="0.35">
      <c r="A188" s="266" t="s">
        <v>462</v>
      </c>
      <c r="B188" s="267" t="s">
        <v>127</v>
      </c>
      <c r="C188" s="320">
        <v>1092.9830368304165</v>
      </c>
      <c r="D188" s="268" t="str">
        <f t="shared" si="4"/>
        <v>Słonecznik oleistyB</v>
      </c>
      <c r="E188" s="269">
        <f t="shared" si="7"/>
        <v>1092.9830368304165</v>
      </c>
      <c r="G188" s="269"/>
    </row>
    <row r="189" spans="1:7" x14ac:dyDescent="0.35">
      <c r="A189" s="266" t="s">
        <v>462</v>
      </c>
      <c r="B189" s="267" t="s">
        <v>149</v>
      </c>
      <c r="C189" s="320">
        <v>818.24482985248949</v>
      </c>
      <c r="D189" s="268" t="str">
        <f t="shared" si="4"/>
        <v>Słonecznik oleistyC</v>
      </c>
      <c r="E189" s="269">
        <f t="shared" si="7"/>
        <v>818.24482985248949</v>
      </c>
      <c r="G189" s="269"/>
    </row>
    <row r="190" spans="1:7" x14ac:dyDescent="0.35">
      <c r="A190" s="266" t="s">
        <v>462</v>
      </c>
      <c r="B190" s="267" t="s">
        <v>128</v>
      </c>
      <c r="C190" s="320">
        <v>752.75809000699746</v>
      </c>
      <c r="D190" s="268" t="str">
        <f t="shared" si="4"/>
        <v>Słonecznik oleistyD</v>
      </c>
      <c r="E190" s="269">
        <f t="shared" si="7"/>
        <v>752.75809000699746</v>
      </c>
      <c r="G190" s="269"/>
    </row>
    <row r="191" spans="1:7" x14ac:dyDescent="0.35">
      <c r="A191" s="266" t="s">
        <v>240</v>
      </c>
      <c r="B191" s="267" t="s">
        <v>126</v>
      </c>
      <c r="C191" s="320">
        <v>721.73679844509945</v>
      </c>
      <c r="D191" s="268" t="str">
        <f t="shared" si="4"/>
        <v>Len i lnianka oleisteA</v>
      </c>
      <c r="E191" s="269">
        <f t="shared" si="7"/>
        <v>721.73679844509945</v>
      </c>
      <c r="G191" s="269"/>
    </row>
    <row r="192" spans="1:7" x14ac:dyDescent="0.35">
      <c r="A192" s="266" t="s">
        <v>240</v>
      </c>
      <c r="B192" s="267" t="s">
        <v>127</v>
      </c>
      <c r="C192" s="320">
        <v>579.92531462873626</v>
      </c>
      <c r="D192" s="268" t="str">
        <f t="shared" si="4"/>
        <v>Len i lnianka oleisteB</v>
      </c>
      <c r="E192" s="269">
        <f t="shared" si="7"/>
        <v>579.92531462873626</v>
      </c>
      <c r="G192" s="269"/>
    </row>
    <row r="193" spans="1:7" x14ac:dyDescent="0.35">
      <c r="A193" s="266" t="s">
        <v>240</v>
      </c>
      <c r="B193" s="267" t="s">
        <v>149</v>
      </c>
      <c r="C193" s="320">
        <v>400.68485366772683</v>
      </c>
      <c r="D193" s="268" t="str">
        <f t="shared" si="4"/>
        <v>Len i lnianka oleisteC</v>
      </c>
      <c r="E193" s="269">
        <f t="shared" si="7"/>
        <v>400.68485366772683</v>
      </c>
      <c r="G193" s="269"/>
    </row>
    <row r="194" spans="1:7" x14ac:dyDescent="0.35">
      <c r="A194" s="266" t="s">
        <v>240</v>
      </c>
      <c r="B194" s="267" t="s">
        <v>128</v>
      </c>
      <c r="C194" s="320">
        <v>669.1874589150483</v>
      </c>
      <c r="D194" s="268" t="str">
        <f t="shared" si="4"/>
        <v>Len i lnianka oleisteD</v>
      </c>
      <c r="E194" s="269">
        <f t="shared" si="7"/>
        <v>669.1874589150483</v>
      </c>
      <c r="G194" s="269"/>
    </row>
    <row r="195" spans="1:7" x14ac:dyDescent="0.35">
      <c r="A195" s="266" t="s">
        <v>242</v>
      </c>
      <c r="B195" s="267" t="s">
        <v>126</v>
      </c>
      <c r="C195" s="320">
        <v>561.08846875947768</v>
      </c>
      <c r="D195" s="268" t="str">
        <f t="shared" si="4"/>
        <v>Soja oleistaA</v>
      </c>
      <c r="E195" s="269">
        <f t="shared" si="7"/>
        <v>561.08846875947768</v>
      </c>
      <c r="G195" s="269"/>
    </row>
    <row r="196" spans="1:7" x14ac:dyDescent="0.35">
      <c r="A196" s="266" t="s">
        <v>242</v>
      </c>
      <c r="B196" s="267" t="s">
        <v>127</v>
      </c>
      <c r="C196" s="320">
        <v>561.08846875947768</v>
      </c>
      <c r="D196" s="268" t="str">
        <f t="shared" si="4"/>
        <v>Soja oleistaB</v>
      </c>
      <c r="E196" s="269">
        <f t="shared" si="7"/>
        <v>561.08846875947768</v>
      </c>
      <c r="G196" s="269"/>
    </row>
    <row r="197" spans="1:7" x14ac:dyDescent="0.35">
      <c r="A197" s="266" t="s">
        <v>242</v>
      </c>
      <c r="B197" s="267" t="s">
        <v>149</v>
      </c>
      <c r="C197" s="320">
        <v>550.13532095499477</v>
      </c>
      <c r="D197" s="268" t="str">
        <f t="shared" si="4"/>
        <v>Soja oleistaC</v>
      </c>
      <c r="E197" s="269">
        <f t="shared" si="7"/>
        <v>550.13532095499477</v>
      </c>
      <c r="G197" s="269"/>
    </row>
    <row r="198" spans="1:7" x14ac:dyDescent="0.35">
      <c r="A198" s="266" t="s">
        <v>242</v>
      </c>
      <c r="B198" s="267" t="s">
        <v>128</v>
      </c>
      <c r="C198" s="320">
        <v>561.08846875947768</v>
      </c>
      <c r="D198" s="268" t="str">
        <f t="shared" si="4"/>
        <v>Soja oleistaD</v>
      </c>
      <c r="E198" s="269">
        <f t="shared" si="7"/>
        <v>561.08846875947768</v>
      </c>
      <c r="G198" s="269"/>
    </row>
    <row r="199" spans="1:7" x14ac:dyDescent="0.35">
      <c r="A199" s="266" t="s">
        <v>244</v>
      </c>
      <c r="B199" s="267" t="s">
        <v>126</v>
      </c>
      <c r="C199" s="320">
        <v>677.25277394181467</v>
      </c>
      <c r="D199" s="268" t="str">
        <f t="shared" si="4"/>
        <v>Pozostałe rośliny oleisteA</v>
      </c>
      <c r="E199" s="269">
        <f t="shared" si="7"/>
        <v>677.25277394181467</v>
      </c>
      <c r="G199" s="269"/>
    </row>
    <row r="200" spans="1:7" x14ac:dyDescent="0.35">
      <c r="A200" s="266" t="s">
        <v>244</v>
      </c>
      <c r="B200" s="267" t="s">
        <v>127</v>
      </c>
      <c r="C200" s="320">
        <v>556.13047120696581</v>
      </c>
      <c r="D200" s="268" t="str">
        <f t="shared" ref="D200:D263" si="8">A200&amp;B200</f>
        <v>Pozostałe rośliny oleisteB</v>
      </c>
      <c r="E200" s="269">
        <f t="shared" si="7"/>
        <v>556.13047120696581</v>
      </c>
      <c r="G200" s="269"/>
    </row>
    <row r="201" spans="1:7" x14ac:dyDescent="0.35">
      <c r="A201" s="266" t="s">
        <v>244</v>
      </c>
      <c r="B201" s="267" t="s">
        <v>149</v>
      </c>
      <c r="C201" s="320">
        <v>835.62394012918639</v>
      </c>
      <c r="D201" s="268" t="str">
        <f t="shared" si="8"/>
        <v>Pozostałe rośliny oleisteC</v>
      </c>
      <c r="E201" s="269">
        <f t="shared" si="7"/>
        <v>835.62394012918639</v>
      </c>
      <c r="G201" s="269"/>
    </row>
    <row r="202" spans="1:7" x14ac:dyDescent="0.35">
      <c r="A202" s="266" t="s">
        <v>244</v>
      </c>
      <c r="B202" s="267" t="s">
        <v>128</v>
      </c>
      <c r="C202" s="320">
        <v>574.54816973223672</v>
      </c>
      <c r="D202" s="268" t="str">
        <f t="shared" si="8"/>
        <v>Pozostałe rośliny oleisteD</v>
      </c>
      <c r="E202" s="269">
        <f t="shared" si="7"/>
        <v>574.54816973223672</v>
      </c>
      <c r="G202" s="269"/>
    </row>
    <row r="203" spans="1:7" x14ac:dyDescent="0.35">
      <c r="A203" s="266" t="s">
        <v>463</v>
      </c>
      <c r="B203" s="267" t="s">
        <v>126</v>
      </c>
      <c r="C203" s="320">
        <v>464.41225620186168</v>
      </c>
      <c r="D203" s="268" t="str">
        <f t="shared" si="8"/>
        <v>Rośliny włókniste (uprawa lub słoma)A</v>
      </c>
      <c r="E203" s="269">
        <f t="shared" si="7"/>
        <v>464.41225620186168</v>
      </c>
      <c r="G203" s="269"/>
    </row>
    <row r="204" spans="1:7" x14ac:dyDescent="0.35">
      <c r="A204" s="266" t="s">
        <v>463</v>
      </c>
      <c r="B204" s="267" t="s">
        <v>127</v>
      </c>
      <c r="C204" s="320">
        <v>464.41225620186168</v>
      </c>
      <c r="D204" s="268" t="str">
        <f t="shared" si="8"/>
        <v>Rośliny włókniste (uprawa lub słoma)B</v>
      </c>
      <c r="E204" s="269">
        <f t="shared" si="7"/>
        <v>464.41225620186168</v>
      </c>
      <c r="G204" s="269"/>
    </row>
    <row r="205" spans="1:7" x14ac:dyDescent="0.35">
      <c r="A205" s="266" t="s">
        <v>463</v>
      </c>
      <c r="B205" s="267" t="s">
        <v>149</v>
      </c>
      <c r="C205" s="320">
        <v>242.45784836035494</v>
      </c>
      <c r="D205" s="268" t="str">
        <f t="shared" si="8"/>
        <v>Rośliny włókniste (uprawa lub słoma)C</v>
      </c>
      <c r="E205" s="269">
        <f t="shared" si="7"/>
        <v>242.45784836035494</v>
      </c>
      <c r="G205" s="269"/>
    </row>
    <row r="206" spans="1:7" x14ac:dyDescent="0.35">
      <c r="A206" s="266" t="s">
        <v>463</v>
      </c>
      <c r="B206" s="267" t="s">
        <v>128</v>
      </c>
      <c r="C206" s="320">
        <v>464.41225620186168</v>
      </c>
      <c r="D206" s="268" t="str">
        <f t="shared" si="8"/>
        <v>Rośliny włókniste (uprawa lub słoma)D</v>
      </c>
      <c r="E206" s="269">
        <f t="shared" si="7"/>
        <v>464.41225620186168</v>
      </c>
      <c r="G206" s="269"/>
    </row>
    <row r="207" spans="1:7" x14ac:dyDescent="0.35">
      <c r="A207" s="266" t="s">
        <v>703</v>
      </c>
      <c r="B207" s="267" t="s">
        <v>126</v>
      </c>
      <c r="C207" s="320">
        <v>479.96695546527923</v>
      </c>
      <c r="D207" s="268" t="str">
        <f t="shared" si="8"/>
        <v>Konopie włóknisteA</v>
      </c>
      <c r="E207" s="269">
        <f t="shared" si="7"/>
        <v>479.96695546527923</v>
      </c>
      <c r="G207" s="269"/>
    </row>
    <row r="208" spans="1:7" x14ac:dyDescent="0.35">
      <c r="A208" s="266" t="s">
        <v>703</v>
      </c>
      <c r="B208" s="267" t="s">
        <v>127</v>
      </c>
      <c r="C208" s="320">
        <v>479.96695546527923</v>
      </c>
      <c r="D208" s="268" t="str">
        <f t="shared" si="8"/>
        <v>Konopie włóknisteB</v>
      </c>
      <c r="E208" s="269">
        <f t="shared" si="7"/>
        <v>479.96695546527923</v>
      </c>
      <c r="G208" s="269"/>
    </row>
    <row r="209" spans="1:7" x14ac:dyDescent="0.35">
      <c r="A209" s="266" t="s">
        <v>703</v>
      </c>
      <c r="B209" s="267" t="s">
        <v>149</v>
      </c>
      <c r="C209" s="320">
        <v>220.72317290826544</v>
      </c>
      <c r="D209" s="268" t="str">
        <f t="shared" si="8"/>
        <v>Konopie włóknisteC</v>
      </c>
      <c r="E209" s="269">
        <f t="shared" si="7"/>
        <v>220.72317290826544</v>
      </c>
      <c r="G209" s="269"/>
    </row>
    <row r="210" spans="1:7" x14ac:dyDescent="0.35">
      <c r="A210" s="266" t="s">
        <v>703</v>
      </c>
      <c r="B210" s="267" t="s">
        <v>128</v>
      </c>
      <c r="C210" s="320">
        <v>479.96695546527923</v>
      </c>
      <c r="D210" s="268" t="str">
        <f t="shared" si="8"/>
        <v>Konopie włóknisteD</v>
      </c>
      <c r="E210" s="269">
        <f t="shared" si="7"/>
        <v>479.96695546527923</v>
      </c>
      <c r="G210" s="269"/>
    </row>
    <row r="211" spans="1:7" x14ac:dyDescent="0.35">
      <c r="A211" s="266" t="s">
        <v>247</v>
      </c>
      <c r="B211" s="267" t="s">
        <v>126</v>
      </c>
      <c r="C211" s="320">
        <v>887.18939304903324</v>
      </c>
      <c r="D211" s="268" t="str">
        <f t="shared" si="8"/>
        <v>Rośliny przemysłowe specjalneA</v>
      </c>
      <c r="E211" s="269">
        <f t="shared" si="7"/>
        <v>887.18939304903324</v>
      </c>
      <c r="G211" s="269"/>
    </row>
    <row r="212" spans="1:7" x14ac:dyDescent="0.35">
      <c r="A212" s="266" t="s">
        <v>247</v>
      </c>
      <c r="B212" s="267" t="s">
        <v>127</v>
      </c>
      <c r="C212" s="320">
        <v>2390.9978739665971</v>
      </c>
      <c r="D212" s="268" t="str">
        <f t="shared" si="8"/>
        <v>Rośliny przemysłowe specjalneB</v>
      </c>
      <c r="E212" s="269">
        <f t="shared" si="7"/>
        <v>2390.9978739665971</v>
      </c>
      <c r="G212" s="269"/>
    </row>
    <row r="213" spans="1:7" x14ac:dyDescent="0.35">
      <c r="A213" s="266" t="s">
        <v>247</v>
      </c>
      <c r="B213" s="267" t="s">
        <v>149</v>
      </c>
      <c r="C213" s="320">
        <v>4402.7309203567975</v>
      </c>
      <c r="D213" s="268" t="str">
        <f t="shared" si="8"/>
        <v>Rośliny przemysłowe specjalneC</v>
      </c>
      <c r="E213" s="269">
        <f t="shared" si="7"/>
        <v>4402.7309203567975</v>
      </c>
      <c r="G213" s="269"/>
    </row>
    <row r="214" spans="1:7" x14ac:dyDescent="0.35">
      <c r="A214" s="266" t="s">
        <v>247</v>
      </c>
      <c r="B214" s="267" t="s">
        <v>128</v>
      </c>
      <c r="C214" s="320">
        <v>3736.3004633719843</v>
      </c>
      <c r="D214" s="268" t="str">
        <f t="shared" si="8"/>
        <v>Rośliny przemysłowe specjalneD</v>
      </c>
      <c r="E214" s="269">
        <f t="shared" si="7"/>
        <v>3736.3004633719843</v>
      </c>
      <c r="G214" s="269"/>
    </row>
    <row r="215" spans="1:7" x14ac:dyDescent="0.35">
      <c r="A215" s="266" t="s">
        <v>249</v>
      </c>
      <c r="B215" s="267" t="s">
        <v>126</v>
      </c>
      <c r="C215" s="320">
        <v>5409.7062001628856</v>
      </c>
      <c r="D215" s="268" t="str">
        <f t="shared" si="8"/>
        <v>Tytoń na liścieA</v>
      </c>
      <c r="E215" s="269">
        <f t="shared" si="7"/>
        <v>5409.7062001628856</v>
      </c>
      <c r="G215" s="269"/>
    </row>
    <row r="216" spans="1:7" x14ac:dyDescent="0.35">
      <c r="A216" s="266" t="s">
        <v>249</v>
      </c>
      <c r="B216" s="267" t="s">
        <v>127</v>
      </c>
      <c r="C216" s="320">
        <v>5409.7062001628856</v>
      </c>
      <c r="D216" s="268" t="str">
        <f t="shared" si="8"/>
        <v>Tytoń na liścieB</v>
      </c>
      <c r="E216" s="269">
        <f t="shared" si="7"/>
        <v>5409.7062001628856</v>
      </c>
      <c r="G216" s="269"/>
    </row>
    <row r="217" spans="1:7" x14ac:dyDescent="0.35">
      <c r="A217" s="266" t="s">
        <v>249</v>
      </c>
      <c r="B217" s="267" t="s">
        <v>149</v>
      </c>
      <c r="C217" s="320">
        <v>5473.8439928938451</v>
      </c>
      <c r="D217" s="268" t="str">
        <f t="shared" si="8"/>
        <v>Tytoń na liścieC</v>
      </c>
      <c r="E217" s="269">
        <f t="shared" si="7"/>
        <v>5473.8439928938451</v>
      </c>
      <c r="G217" s="269"/>
    </row>
    <row r="218" spans="1:7" x14ac:dyDescent="0.35">
      <c r="A218" s="266" t="s">
        <v>249</v>
      </c>
      <c r="B218" s="267" t="s">
        <v>128</v>
      </c>
      <c r="C218" s="320">
        <v>4611.541073159945</v>
      </c>
      <c r="D218" s="268" t="str">
        <f t="shared" si="8"/>
        <v>Tytoń na liścieD</v>
      </c>
      <c r="E218" s="269">
        <f t="shared" si="7"/>
        <v>4611.541073159945</v>
      </c>
      <c r="G218" s="269"/>
    </row>
    <row r="219" spans="1:7" x14ac:dyDescent="0.35">
      <c r="A219" s="266" t="s">
        <v>251</v>
      </c>
      <c r="B219" s="267" t="s">
        <v>126</v>
      </c>
      <c r="C219" s="320">
        <v>7809.9361465413031</v>
      </c>
      <c r="D219" s="268" t="str">
        <f t="shared" si="8"/>
        <v>Chmiel na szyszkiA</v>
      </c>
      <c r="E219" s="269">
        <f t="shared" si="7"/>
        <v>7809.9361465413031</v>
      </c>
      <c r="G219" s="269"/>
    </row>
    <row r="220" spans="1:7" x14ac:dyDescent="0.35">
      <c r="A220" s="266" t="s">
        <v>251</v>
      </c>
      <c r="B220" s="267" t="s">
        <v>127</v>
      </c>
      <c r="C220" s="320">
        <v>7809.9361465413031</v>
      </c>
      <c r="D220" s="268" t="str">
        <f t="shared" si="8"/>
        <v>Chmiel na szyszkiB</v>
      </c>
      <c r="E220" s="269">
        <f t="shared" si="7"/>
        <v>7809.9361465413031</v>
      </c>
      <c r="G220" s="269"/>
    </row>
    <row r="221" spans="1:7" x14ac:dyDescent="0.35">
      <c r="A221" s="266" t="s">
        <v>251</v>
      </c>
      <c r="B221" s="267" t="s">
        <v>149</v>
      </c>
      <c r="C221" s="320">
        <v>8270.6051621077841</v>
      </c>
      <c r="D221" s="268" t="str">
        <f t="shared" si="8"/>
        <v>Chmiel na szyszkiC</v>
      </c>
      <c r="E221" s="269">
        <f t="shared" si="7"/>
        <v>8270.6051621077841</v>
      </c>
      <c r="G221" s="269"/>
    </row>
    <row r="222" spans="1:7" x14ac:dyDescent="0.35">
      <c r="A222" s="266" t="s">
        <v>251</v>
      </c>
      <c r="B222" s="267" t="s">
        <v>128</v>
      </c>
      <c r="C222" s="320">
        <v>7809.9361465413031</v>
      </c>
      <c r="D222" s="268" t="str">
        <f t="shared" si="8"/>
        <v>Chmiel na szyszkiD</v>
      </c>
      <c r="E222" s="269">
        <f t="shared" si="7"/>
        <v>7809.9361465413031</v>
      </c>
      <c r="G222" s="269"/>
    </row>
    <row r="223" spans="1:7" x14ac:dyDescent="0.35">
      <c r="A223" s="266" t="s">
        <v>253</v>
      </c>
      <c r="B223" s="267" t="s">
        <v>126</v>
      </c>
      <c r="C223" s="320">
        <v>807.01250504934967</v>
      </c>
      <c r="D223" s="268" t="str">
        <f t="shared" si="8"/>
        <v>Rośliny zielarskie (lecznicze, przyprawowe, aromatyczne)A</v>
      </c>
      <c r="E223" s="269">
        <f t="shared" ref="E223:E282" si="9">C223</f>
        <v>807.01250504934967</v>
      </c>
      <c r="G223" s="269"/>
    </row>
    <row r="224" spans="1:7" x14ac:dyDescent="0.35">
      <c r="A224" s="266" t="s">
        <v>253</v>
      </c>
      <c r="B224" s="267" t="s">
        <v>127</v>
      </c>
      <c r="C224" s="320">
        <v>2172.7907860229593</v>
      </c>
      <c r="D224" s="268" t="str">
        <f t="shared" si="8"/>
        <v>Rośliny zielarskie (lecznicze, przyprawowe, aromatyczne)B</v>
      </c>
      <c r="E224" s="269">
        <f t="shared" si="9"/>
        <v>2172.7907860229593</v>
      </c>
      <c r="G224" s="269"/>
    </row>
    <row r="225" spans="1:7" x14ac:dyDescent="0.35">
      <c r="A225" s="266" t="s">
        <v>253</v>
      </c>
      <c r="B225" s="267" t="s">
        <v>149</v>
      </c>
      <c r="C225" s="320">
        <v>2797.7298233451652</v>
      </c>
      <c r="D225" s="268" t="str">
        <f t="shared" si="8"/>
        <v>Rośliny zielarskie (lecznicze, przyprawowe, aromatyczne)C</v>
      </c>
      <c r="E225" s="269">
        <f t="shared" si="9"/>
        <v>2797.7298233451652</v>
      </c>
      <c r="G225" s="269"/>
    </row>
    <row r="226" spans="1:7" x14ac:dyDescent="0.35">
      <c r="A226" s="266" t="s">
        <v>253</v>
      </c>
      <c r="B226" s="267" t="s">
        <v>128</v>
      </c>
      <c r="C226" s="320">
        <v>2401.4993313043074</v>
      </c>
      <c r="D226" s="268" t="str">
        <f t="shared" si="8"/>
        <v>Rośliny zielarskie (lecznicze, przyprawowe, aromatyczne)D</v>
      </c>
      <c r="E226" s="269">
        <f t="shared" si="9"/>
        <v>2401.4993313043074</v>
      </c>
      <c r="G226" s="269"/>
    </row>
    <row r="227" spans="1:7" x14ac:dyDescent="0.35">
      <c r="A227" s="266" t="s">
        <v>464</v>
      </c>
      <c r="B227" s="267" t="s">
        <v>126</v>
      </c>
      <c r="C227" s="320">
        <v>2007.3740353877999</v>
      </c>
      <c r="D227" s="268" t="str">
        <f t="shared" si="8"/>
        <v>WiklinaA</v>
      </c>
      <c r="E227" s="269">
        <f t="shared" si="9"/>
        <v>2007.3740353877999</v>
      </c>
      <c r="G227" s="269"/>
    </row>
    <row r="228" spans="1:7" x14ac:dyDescent="0.35">
      <c r="A228" s="266" t="s">
        <v>464</v>
      </c>
      <c r="B228" s="267" t="s">
        <v>127</v>
      </c>
      <c r="C228" s="320">
        <v>2007.3740353877999</v>
      </c>
      <c r="D228" s="268" t="str">
        <f t="shared" si="8"/>
        <v>WiklinaB</v>
      </c>
      <c r="E228" s="269">
        <f t="shared" si="9"/>
        <v>2007.3740353877999</v>
      </c>
      <c r="G228" s="269"/>
    </row>
    <row r="229" spans="1:7" x14ac:dyDescent="0.35">
      <c r="A229" s="266" t="s">
        <v>464</v>
      </c>
      <c r="B229" s="267" t="s">
        <v>149</v>
      </c>
      <c r="C229" s="320">
        <v>2007.3740353877999</v>
      </c>
      <c r="D229" s="268" t="str">
        <f t="shared" si="8"/>
        <v>WiklinaC</v>
      </c>
      <c r="E229" s="269">
        <f t="shared" si="9"/>
        <v>2007.3740353877999</v>
      </c>
      <c r="G229" s="269"/>
    </row>
    <row r="230" spans="1:7" x14ac:dyDescent="0.35">
      <c r="A230" s="266" t="s">
        <v>464</v>
      </c>
      <c r="B230" s="267" t="s">
        <v>128</v>
      </c>
      <c r="C230" s="320">
        <v>2007.3740353877999</v>
      </c>
      <c r="D230" s="268" t="str">
        <f t="shared" si="8"/>
        <v>WiklinaD</v>
      </c>
      <c r="E230" s="269">
        <f t="shared" si="9"/>
        <v>2007.3740353877999</v>
      </c>
      <c r="G230" s="269"/>
    </row>
    <row r="231" spans="1:7" x14ac:dyDescent="0.35">
      <c r="A231" s="266" t="s">
        <v>256</v>
      </c>
      <c r="B231" s="267" t="s">
        <v>126</v>
      </c>
      <c r="C231" s="320">
        <v>2063.1231143111149</v>
      </c>
      <c r="D231" s="268" t="str">
        <f t="shared" si="8"/>
        <v>ZiemniakiA</v>
      </c>
      <c r="E231" s="269">
        <f t="shared" si="9"/>
        <v>2063.1231143111149</v>
      </c>
      <c r="G231" s="269"/>
    </row>
    <row r="232" spans="1:7" x14ac:dyDescent="0.35">
      <c r="A232" s="266" t="s">
        <v>256</v>
      </c>
      <c r="B232" s="267" t="s">
        <v>127</v>
      </c>
      <c r="C232" s="320">
        <v>1985.4953361653393</v>
      </c>
      <c r="D232" s="268" t="str">
        <f t="shared" si="8"/>
        <v>ZiemniakiB</v>
      </c>
      <c r="E232" s="269">
        <f t="shared" si="9"/>
        <v>1985.4953361653393</v>
      </c>
      <c r="G232" s="269"/>
    </row>
    <row r="233" spans="1:7" x14ac:dyDescent="0.35">
      <c r="A233" s="266" t="s">
        <v>256</v>
      </c>
      <c r="B233" s="267" t="s">
        <v>149</v>
      </c>
      <c r="C233" s="320">
        <v>2118.2179436059951</v>
      </c>
      <c r="D233" s="268" t="str">
        <f t="shared" si="8"/>
        <v>ZiemniakiC</v>
      </c>
      <c r="E233" s="269">
        <f t="shared" si="9"/>
        <v>2118.2179436059951</v>
      </c>
      <c r="G233" s="269"/>
    </row>
    <row r="234" spans="1:7" x14ac:dyDescent="0.35">
      <c r="A234" s="266" t="s">
        <v>256</v>
      </c>
      <c r="B234" s="267" t="s">
        <v>128</v>
      </c>
      <c r="C234" s="320">
        <v>2272.5594475614075</v>
      </c>
      <c r="D234" s="268" t="str">
        <f t="shared" si="8"/>
        <v>ZiemniakiD</v>
      </c>
      <c r="E234" s="269">
        <f t="shared" si="9"/>
        <v>2272.5594475614075</v>
      </c>
      <c r="G234" s="269"/>
    </row>
    <row r="235" spans="1:7" x14ac:dyDescent="0.35">
      <c r="A235" s="266" t="s">
        <v>258</v>
      </c>
      <c r="B235" s="267" t="s">
        <v>126</v>
      </c>
      <c r="C235" s="320">
        <v>2381.0140654742727</v>
      </c>
      <c r="D235" s="268" t="str">
        <f t="shared" si="8"/>
        <v>Ziemniaki sadzeniaki (kwalifikowane)A</v>
      </c>
      <c r="E235" s="269">
        <f t="shared" si="9"/>
        <v>2381.0140654742727</v>
      </c>
      <c r="G235" s="269"/>
    </row>
    <row r="236" spans="1:7" x14ac:dyDescent="0.35">
      <c r="A236" s="266" t="s">
        <v>258</v>
      </c>
      <c r="B236" s="267" t="s">
        <v>127</v>
      </c>
      <c r="C236" s="320">
        <v>2116.2382382466758</v>
      </c>
      <c r="D236" s="268" t="str">
        <f t="shared" si="8"/>
        <v>Ziemniaki sadzeniaki (kwalifikowane)B</v>
      </c>
      <c r="E236" s="269">
        <f t="shared" si="9"/>
        <v>2116.2382382466758</v>
      </c>
      <c r="G236" s="269"/>
    </row>
    <row r="237" spans="1:7" x14ac:dyDescent="0.35">
      <c r="A237" s="266" t="s">
        <v>258</v>
      </c>
      <c r="B237" s="267" t="s">
        <v>149</v>
      </c>
      <c r="C237" s="320">
        <v>2381.0140654742727</v>
      </c>
      <c r="D237" s="268" t="str">
        <f t="shared" si="8"/>
        <v>Ziemniaki sadzeniaki (kwalifikowane)C</v>
      </c>
      <c r="E237" s="269">
        <f t="shared" si="9"/>
        <v>2381.0140654742727</v>
      </c>
      <c r="G237" s="269"/>
    </row>
    <row r="238" spans="1:7" x14ac:dyDescent="0.35">
      <c r="A238" s="266" t="s">
        <v>258</v>
      </c>
      <c r="B238" s="267" t="s">
        <v>128</v>
      </c>
      <c r="C238" s="320">
        <v>2381.0140654742727</v>
      </c>
      <c r="D238" s="268" t="str">
        <f t="shared" si="8"/>
        <v>Ziemniaki sadzeniaki (kwalifikowane)D</v>
      </c>
      <c r="E238" s="269">
        <f t="shared" si="9"/>
        <v>2381.0140654742727</v>
      </c>
      <c r="G238" s="269"/>
    </row>
    <row r="239" spans="1:7" x14ac:dyDescent="0.35">
      <c r="A239" s="266" t="s">
        <v>260</v>
      </c>
      <c r="B239" s="267" t="s">
        <v>126</v>
      </c>
      <c r="C239" s="320">
        <v>2243.1877460077344</v>
      </c>
      <c r="D239" s="268" t="str">
        <f t="shared" si="8"/>
        <v>Ziemniaki jadalneA</v>
      </c>
      <c r="E239" s="269">
        <f t="shared" si="9"/>
        <v>2243.1877460077344</v>
      </c>
      <c r="G239" s="269"/>
    </row>
    <row r="240" spans="1:7" x14ac:dyDescent="0.35">
      <c r="A240" s="266" t="s">
        <v>260</v>
      </c>
      <c r="B240" s="267" t="s">
        <v>127</v>
      </c>
      <c r="C240" s="320">
        <v>1974.9174504107898</v>
      </c>
      <c r="D240" s="268" t="str">
        <f t="shared" si="8"/>
        <v>Ziemniaki jadalneB</v>
      </c>
      <c r="E240" s="269">
        <f t="shared" si="9"/>
        <v>1974.9174504107898</v>
      </c>
      <c r="G240" s="269"/>
    </row>
    <row r="241" spans="1:7" x14ac:dyDescent="0.35">
      <c r="A241" s="266" t="s">
        <v>260</v>
      </c>
      <c r="B241" s="267" t="s">
        <v>149</v>
      </c>
      <c r="C241" s="320">
        <v>2111.2191971132261</v>
      </c>
      <c r="D241" s="268" t="str">
        <f t="shared" si="8"/>
        <v>Ziemniaki jadalneC</v>
      </c>
      <c r="E241" s="269">
        <f t="shared" si="9"/>
        <v>2111.2191971132261</v>
      </c>
      <c r="G241" s="269"/>
    </row>
    <row r="242" spans="1:7" x14ac:dyDescent="0.35">
      <c r="A242" s="266" t="s">
        <v>260</v>
      </c>
      <c r="B242" s="267" t="s">
        <v>128</v>
      </c>
      <c r="C242" s="320">
        <v>2372.3278272058365</v>
      </c>
      <c r="D242" s="268" t="str">
        <f t="shared" si="8"/>
        <v>Ziemniaki jadalneD</v>
      </c>
      <c r="E242" s="269">
        <f t="shared" si="9"/>
        <v>2372.3278272058365</v>
      </c>
      <c r="G242" s="269"/>
    </row>
    <row r="243" spans="1:7" x14ac:dyDescent="0.35">
      <c r="A243" s="266" t="s">
        <v>262</v>
      </c>
      <c r="B243" s="267" t="s">
        <v>126</v>
      </c>
      <c r="C243" s="320">
        <v>2142.9957659833426</v>
      </c>
      <c r="D243" s="268" t="str">
        <f t="shared" si="8"/>
        <v>Ziemniaki skrobioweA</v>
      </c>
      <c r="E243" s="269">
        <f t="shared" si="9"/>
        <v>2142.9957659833426</v>
      </c>
      <c r="G243" s="269"/>
    </row>
    <row r="244" spans="1:7" x14ac:dyDescent="0.35">
      <c r="A244" s="266" t="s">
        <v>262</v>
      </c>
      <c r="B244" s="267" t="s">
        <v>127</v>
      </c>
      <c r="C244" s="320">
        <v>2092.0556526079413</v>
      </c>
      <c r="D244" s="268" t="str">
        <f t="shared" si="8"/>
        <v>Ziemniaki skrobioweB</v>
      </c>
      <c r="E244" s="269">
        <f t="shared" si="9"/>
        <v>2092.0556526079413</v>
      </c>
      <c r="G244" s="269"/>
    </row>
    <row r="245" spans="1:7" x14ac:dyDescent="0.35">
      <c r="A245" s="266" t="s">
        <v>262</v>
      </c>
      <c r="B245" s="267" t="s">
        <v>149</v>
      </c>
      <c r="C245" s="320">
        <v>1835.0550322251117</v>
      </c>
      <c r="D245" s="268" t="str">
        <f t="shared" si="8"/>
        <v>Ziemniaki skrobioweC</v>
      </c>
      <c r="E245" s="269">
        <f t="shared" si="9"/>
        <v>1835.0550322251117</v>
      </c>
      <c r="G245" s="269"/>
    </row>
    <row r="246" spans="1:7" x14ac:dyDescent="0.35">
      <c r="A246" s="266" t="s">
        <v>262</v>
      </c>
      <c r="B246" s="267" t="s">
        <v>128</v>
      </c>
      <c r="C246" s="320">
        <v>2060.6433473673733</v>
      </c>
      <c r="D246" s="268" t="str">
        <f t="shared" si="8"/>
        <v>Ziemniaki skrobioweD</v>
      </c>
      <c r="E246" s="269">
        <f t="shared" si="9"/>
        <v>2060.6433473673733</v>
      </c>
      <c r="G246" s="269"/>
    </row>
    <row r="247" spans="1:7" x14ac:dyDescent="0.35">
      <c r="A247" s="266" t="s">
        <v>265</v>
      </c>
      <c r="B247" s="267" t="s">
        <v>126</v>
      </c>
      <c r="C247" s="320">
        <v>2093.0692699344136</v>
      </c>
      <c r="D247" s="268" t="str">
        <f t="shared" si="8"/>
        <v>Ziemniaki ogólnoużytkoweA</v>
      </c>
      <c r="E247" s="269">
        <f t="shared" si="9"/>
        <v>2093.0692699344136</v>
      </c>
      <c r="G247" s="269"/>
    </row>
    <row r="248" spans="1:7" x14ac:dyDescent="0.35">
      <c r="A248" s="266" t="s">
        <v>265</v>
      </c>
      <c r="B248" s="267" t="s">
        <v>127</v>
      </c>
      <c r="C248" s="320">
        <v>2248.2308396667177</v>
      </c>
      <c r="D248" s="268" t="str">
        <f t="shared" si="8"/>
        <v>Ziemniaki ogólnoużytkoweB</v>
      </c>
      <c r="E248" s="269">
        <f t="shared" si="9"/>
        <v>2248.2308396667177</v>
      </c>
      <c r="G248" s="269"/>
    </row>
    <row r="249" spans="1:7" x14ac:dyDescent="0.35">
      <c r="A249" s="266" t="s">
        <v>265</v>
      </c>
      <c r="B249" s="267" t="s">
        <v>149</v>
      </c>
      <c r="C249" s="320">
        <v>1971.5246828133515</v>
      </c>
      <c r="D249" s="268" t="str">
        <f t="shared" si="8"/>
        <v>Ziemniaki ogólnoużytkoweC</v>
      </c>
      <c r="E249" s="269">
        <f t="shared" si="9"/>
        <v>1971.5246828133515</v>
      </c>
      <c r="G249" s="269"/>
    </row>
    <row r="250" spans="1:7" x14ac:dyDescent="0.35">
      <c r="A250" s="266" t="s">
        <v>265</v>
      </c>
      <c r="B250" s="267" t="s">
        <v>128</v>
      </c>
      <c r="C250" s="320">
        <v>2101.3221718883046</v>
      </c>
      <c r="D250" s="268" t="str">
        <f t="shared" si="8"/>
        <v>Ziemniaki ogólnoużytkoweD</v>
      </c>
      <c r="E250" s="269">
        <f t="shared" si="9"/>
        <v>2101.3221718883046</v>
      </c>
      <c r="G250" s="269"/>
    </row>
    <row r="251" spans="1:7" x14ac:dyDescent="0.35">
      <c r="A251" s="266" t="s">
        <v>267</v>
      </c>
      <c r="B251" s="267" t="s">
        <v>126</v>
      </c>
      <c r="C251" s="320">
        <v>672.08646873661894</v>
      </c>
      <c r="D251" s="268" t="str">
        <f t="shared" si="8"/>
        <v>Rośliny pastewne objętościowe na gruntach ornychA</v>
      </c>
      <c r="E251" s="269">
        <f t="shared" si="9"/>
        <v>672.08646873661894</v>
      </c>
      <c r="G251" s="269"/>
    </row>
    <row r="252" spans="1:7" x14ac:dyDescent="0.35">
      <c r="A252" s="266" t="s">
        <v>267</v>
      </c>
      <c r="B252" s="267" t="s">
        <v>127</v>
      </c>
      <c r="C252" s="320">
        <v>763.60634322520627</v>
      </c>
      <c r="D252" s="268" t="str">
        <f t="shared" si="8"/>
        <v>Rośliny pastewne objętościowe na gruntach ornychB</v>
      </c>
      <c r="E252" s="269">
        <f t="shared" si="9"/>
        <v>763.60634322520627</v>
      </c>
      <c r="G252" s="269"/>
    </row>
    <row r="253" spans="1:7" x14ac:dyDescent="0.35">
      <c r="A253" s="266" t="s">
        <v>267</v>
      </c>
      <c r="B253" s="267" t="s">
        <v>149</v>
      </c>
      <c r="C253" s="320">
        <v>793.14216069026725</v>
      </c>
      <c r="D253" s="268" t="str">
        <f t="shared" si="8"/>
        <v>Rośliny pastewne objętościowe na gruntach ornychC</v>
      </c>
      <c r="E253" s="269">
        <f t="shared" si="9"/>
        <v>793.14216069026725</v>
      </c>
      <c r="G253" s="269"/>
    </row>
    <row r="254" spans="1:7" x14ac:dyDescent="0.35">
      <c r="A254" s="266" t="s">
        <v>267</v>
      </c>
      <c r="B254" s="267" t="s">
        <v>128</v>
      </c>
      <c r="C254" s="320">
        <v>756.00636696263632</v>
      </c>
      <c r="D254" s="268" t="str">
        <f t="shared" si="8"/>
        <v>Rośliny pastewne objętościowe na gruntach ornychD</v>
      </c>
      <c r="E254" s="269">
        <f t="shared" si="9"/>
        <v>756.00636696263632</v>
      </c>
      <c r="G254" s="269"/>
    </row>
    <row r="255" spans="1:7" x14ac:dyDescent="0.35">
      <c r="A255" s="266" t="s">
        <v>269</v>
      </c>
      <c r="B255" s="267" t="s">
        <v>126</v>
      </c>
      <c r="C255" s="320">
        <v>718.3489799120855</v>
      </c>
      <c r="D255" s="268" t="str">
        <f t="shared" si="8"/>
        <v>Okopowe pastewne na paszeA</v>
      </c>
      <c r="E255" s="269">
        <f t="shared" si="9"/>
        <v>718.3489799120855</v>
      </c>
      <c r="G255" s="269"/>
    </row>
    <row r="256" spans="1:7" x14ac:dyDescent="0.35">
      <c r="A256" s="266" t="s">
        <v>269</v>
      </c>
      <c r="B256" s="267" t="s">
        <v>127</v>
      </c>
      <c r="C256" s="320">
        <v>831.47212675385117</v>
      </c>
      <c r="D256" s="268" t="str">
        <f t="shared" si="8"/>
        <v>Okopowe pastewne na paszeB</v>
      </c>
      <c r="E256" s="269">
        <f t="shared" si="9"/>
        <v>831.47212675385117</v>
      </c>
      <c r="G256" s="269"/>
    </row>
    <row r="257" spans="1:7" x14ac:dyDescent="0.35">
      <c r="A257" s="266" t="s">
        <v>269</v>
      </c>
      <c r="B257" s="267" t="s">
        <v>149</v>
      </c>
      <c r="C257" s="320">
        <v>599.31081161871123</v>
      </c>
      <c r="D257" s="268" t="str">
        <f t="shared" si="8"/>
        <v>Okopowe pastewne na paszeC</v>
      </c>
      <c r="E257" s="269">
        <f t="shared" si="9"/>
        <v>599.31081161871123</v>
      </c>
      <c r="G257" s="269"/>
    </row>
    <row r="258" spans="1:7" x14ac:dyDescent="0.35">
      <c r="A258" s="266" t="s">
        <v>269</v>
      </c>
      <c r="B258" s="267" t="s">
        <v>128</v>
      </c>
      <c r="C258" s="320">
        <v>801.66382946763656</v>
      </c>
      <c r="D258" s="268" t="str">
        <f t="shared" si="8"/>
        <v>Okopowe pastewne na paszeD</v>
      </c>
      <c r="E258" s="269">
        <f t="shared" si="9"/>
        <v>801.66382946763656</v>
      </c>
      <c r="G258" s="269"/>
    </row>
    <row r="259" spans="1:7" x14ac:dyDescent="0.35">
      <c r="A259" s="266" t="s">
        <v>271</v>
      </c>
      <c r="B259" s="267" t="s">
        <v>126</v>
      </c>
      <c r="C259" s="320">
        <v>785.86578192702166</v>
      </c>
      <c r="D259" s="268" t="str">
        <f t="shared" si="8"/>
        <v>Buraki pastewne na paszeA</v>
      </c>
      <c r="E259" s="269">
        <f t="shared" si="9"/>
        <v>785.86578192702166</v>
      </c>
      <c r="G259" s="269"/>
    </row>
    <row r="260" spans="1:7" x14ac:dyDescent="0.35">
      <c r="A260" s="266" t="s">
        <v>271</v>
      </c>
      <c r="B260" s="267" t="s">
        <v>127</v>
      </c>
      <c r="C260" s="320">
        <v>860.80373732797727</v>
      </c>
      <c r="D260" s="268" t="str">
        <f t="shared" si="8"/>
        <v>Buraki pastewne na paszeB</v>
      </c>
      <c r="E260" s="269">
        <f t="shared" si="9"/>
        <v>860.80373732797727</v>
      </c>
      <c r="G260" s="269"/>
    </row>
    <row r="261" spans="1:7" x14ac:dyDescent="0.35">
      <c r="A261" s="266" t="s">
        <v>271</v>
      </c>
      <c r="B261" s="267" t="s">
        <v>149</v>
      </c>
      <c r="C261" s="320">
        <v>947.52780593135265</v>
      </c>
      <c r="D261" s="268" t="str">
        <f t="shared" si="8"/>
        <v>Buraki pastewne na paszeC</v>
      </c>
      <c r="E261" s="269">
        <f t="shared" si="9"/>
        <v>947.52780593135265</v>
      </c>
      <c r="G261" s="269"/>
    </row>
    <row r="262" spans="1:7" x14ac:dyDescent="0.35">
      <c r="A262" s="266" t="s">
        <v>271</v>
      </c>
      <c r="B262" s="267" t="s">
        <v>128</v>
      </c>
      <c r="C262" s="320">
        <v>907.00914463340075</v>
      </c>
      <c r="D262" s="268" t="str">
        <f t="shared" si="8"/>
        <v>Buraki pastewne na paszeD</v>
      </c>
      <c r="E262" s="269">
        <f t="shared" si="9"/>
        <v>907.00914463340075</v>
      </c>
      <c r="G262" s="269"/>
    </row>
    <row r="263" spans="1:7" x14ac:dyDescent="0.35">
      <c r="A263" s="266" t="s">
        <v>273</v>
      </c>
      <c r="B263" s="267" t="s">
        <v>126</v>
      </c>
      <c r="C263" s="320">
        <v>419.51181830384598</v>
      </c>
      <c r="D263" s="268" t="str">
        <f t="shared" si="8"/>
        <v>Brukiew pastewna na paszeA</v>
      </c>
      <c r="E263" s="269">
        <f t="shared" si="9"/>
        <v>419.51181830384598</v>
      </c>
      <c r="G263" s="269"/>
    </row>
    <row r="264" spans="1:7" x14ac:dyDescent="0.35">
      <c r="A264" s="266" t="s">
        <v>273</v>
      </c>
      <c r="B264" s="267" t="s">
        <v>127</v>
      </c>
      <c r="C264" s="320">
        <v>419.51181830384598</v>
      </c>
      <c r="D264" s="268" t="str">
        <f t="shared" ref="D264:D327" si="10">A264&amp;B264</f>
        <v>Brukiew pastewna na paszeB</v>
      </c>
      <c r="E264" s="269">
        <f t="shared" si="9"/>
        <v>419.51181830384598</v>
      </c>
      <c r="G264" s="269"/>
    </row>
    <row r="265" spans="1:7" x14ac:dyDescent="0.35">
      <c r="A265" s="266" t="s">
        <v>273</v>
      </c>
      <c r="B265" s="267" t="s">
        <v>149</v>
      </c>
      <c r="C265" s="320">
        <v>419.51181830384598</v>
      </c>
      <c r="D265" s="268" t="str">
        <f t="shared" si="10"/>
        <v>Brukiew pastewna na paszeC</v>
      </c>
      <c r="E265" s="269">
        <f t="shared" si="9"/>
        <v>419.51181830384598</v>
      </c>
      <c r="G265" s="269"/>
    </row>
    <row r="266" spans="1:7" x14ac:dyDescent="0.35">
      <c r="A266" s="266" t="s">
        <v>273</v>
      </c>
      <c r="B266" s="267" t="s">
        <v>128</v>
      </c>
      <c r="C266" s="320">
        <v>419.51181830384598</v>
      </c>
      <c r="D266" s="268" t="str">
        <f t="shared" si="10"/>
        <v>Brukiew pastewna na paszeD</v>
      </c>
      <c r="E266" s="269">
        <f t="shared" si="9"/>
        <v>419.51181830384598</v>
      </c>
      <c r="G266" s="269"/>
    </row>
    <row r="267" spans="1:7" x14ac:dyDescent="0.35">
      <c r="A267" s="266" t="s">
        <v>275</v>
      </c>
      <c r="B267" s="267" t="s">
        <v>126</v>
      </c>
      <c r="C267" s="320">
        <v>2877.7334911291437</v>
      </c>
      <c r="D267" s="268" t="str">
        <f t="shared" si="10"/>
        <v>Marchew pastewna na paszeA</v>
      </c>
      <c r="E267" s="269">
        <f t="shared" si="9"/>
        <v>2877.7334911291437</v>
      </c>
      <c r="G267" s="269"/>
    </row>
    <row r="268" spans="1:7" x14ac:dyDescent="0.35">
      <c r="A268" s="266" t="s">
        <v>275</v>
      </c>
      <c r="B268" s="267" t="s">
        <v>127</v>
      </c>
      <c r="C268" s="320">
        <v>2327.7450159822993</v>
      </c>
      <c r="D268" s="268" t="str">
        <f t="shared" si="10"/>
        <v>Marchew pastewna na paszeB</v>
      </c>
      <c r="E268" s="269">
        <f t="shared" si="9"/>
        <v>2327.7450159822993</v>
      </c>
      <c r="G268" s="269"/>
    </row>
    <row r="269" spans="1:7" x14ac:dyDescent="0.35">
      <c r="A269" s="266" t="s">
        <v>275</v>
      </c>
      <c r="B269" s="267" t="s">
        <v>149</v>
      </c>
      <c r="C269" s="320">
        <v>3282.9981567120258</v>
      </c>
      <c r="D269" s="268" t="str">
        <f t="shared" si="10"/>
        <v>Marchew pastewna na paszeC</v>
      </c>
      <c r="E269" s="269">
        <f t="shared" si="9"/>
        <v>3282.9981567120258</v>
      </c>
      <c r="G269" s="269"/>
    </row>
    <row r="270" spans="1:7" x14ac:dyDescent="0.35">
      <c r="A270" s="266" t="s">
        <v>275</v>
      </c>
      <c r="B270" s="267" t="s">
        <v>128</v>
      </c>
      <c r="C270" s="320">
        <v>2877.7334911291437</v>
      </c>
      <c r="D270" s="268" t="str">
        <f t="shared" si="10"/>
        <v>Marchew pastewna na paszeD</v>
      </c>
      <c r="E270" s="269">
        <f t="shared" si="9"/>
        <v>2877.7334911291437</v>
      </c>
      <c r="G270" s="269"/>
    </row>
    <row r="271" spans="1:7" x14ac:dyDescent="0.35">
      <c r="A271" s="266" t="s">
        <v>277</v>
      </c>
      <c r="B271" s="267" t="s">
        <v>126</v>
      </c>
      <c r="C271" s="320">
        <v>600.01093138427029</v>
      </c>
      <c r="D271" s="268" t="str">
        <f t="shared" si="10"/>
        <v>Dynia pastewna na paszeA</v>
      </c>
      <c r="E271" s="269">
        <f t="shared" si="9"/>
        <v>600.01093138427029</v>
      </c>
      <c r="G271" s="269"/>
    </row>
    <row r="272" spans="1:7" x14ac:dyDescent="0.35">
      <c r="A272" s="266" t="s">
        <v>277</v>
      </c>
      <c r="B272" s="267" t="s">
        <v>127</v>
      </c>
      <c r="C272" s="320">
        <v>501.23112598412786</v>
      </c>
      <c r="D272" s="268" t="str">
        <f t="shared" si="10"/>
        <v>Dynia pastewna na paszeB</v>
      </c>
      <c r="E272" s="269">
        <f t="shared" si="9"/>
        <v>501.23112598412786</v>
      </c>
      <c r="G272" s="269"/>
    </row>
    <row r="273" spans="1:7" x14ac:dyDescent="0.35">
      <c r="A273" s="266" t="s">
        <v>277</v>
      </c>
      <c r="B273" s="267" t="s">
        <v>149</v>
      </c>
      <c r="C273" s="320">
        <v>626.01387449554147</v>
      </c>
      <c r="D273" s="268" t="str">
        <f t="shared" si="10"/>
        <v>Dynia pastewna na paszeC</v>
      </c>
      <c r="E273" s="269">
        <f t="shared" si="9"/>
        <v>626.01387449554147</v>
      </c>
      <c r="G273" s="269"/>
    </row>
    <row r="274" spans="1:7" x14ac:dyDescent="0.35">
      <c r="A274" s="266" t="s">
        <v>277</v>
      </c>
      <c r="B274" s="267" t="s">
        <v>128</v>
      </c>
      <c r="C274" s="320">
        <v>634.61034560254154</v>
      </c>
      <c r="D274" s="268" t="str">
        <f t="shared" si="10"/>
        <v>Dynia pastewna na paszeD</v>
      </c>
      <c r="E274" s="269">
        <f t="shared" si="9"/>
        <v>634.61034560254154</v>
      </c>
      <c r="G274" s="269"/>
    </row>
    <row r="275" spans="1:7" x14ac:dyDescent="0.35">
      <c r="A275" s="266" t="s">
        <v>279</v>
      </c>
      <c r="B275" s="267" t="s">
        <v>126</v>
      </c>
      <c r="C275" s="320">
        <v>852.77950638282459</v>
      </c>
      <c r="D275" s="268" t="str">
        <f t="shared" si="10"/>
        <v>Kukurydza pastewna na zielonkęA</v>
      </c>
      <c r="E275" s="269">
        <f t="shared" si="9"/>
        <v>852.77950638282459</v>
      </c>
      <c r="G275" s="269"/>
    </row>
    <row r="276" spans="1:7" x14ac:dyDescent="0.35">
      <c r="A276" s="266" t="s">
        <v>279</v>
      </c>
      <c r="B276" s="267" t="s">
        <v>127</v>
      </c>
      <c r="C276" s="320">
        <v>831.05400990050953</v>
      </c>
      <c r="D276" s="268" t="str">
        <f t="shared" si="10"/>
        <v>Kukurydza pastewna na zielonkęB</v>
      </c>
      <c r="E276" s="269">
        <f t="shared" si="9"/>
        <v>831.05400990050953</v>
      </c>
      <c r="G276" s="269"/>
    </row>
    <row r="277" spans="1:7" x14ac:dyDescent="0.35">
      <c r="A277" s="266" t="s">
        <v>279</v>
      </c>
      <c r="B277" s="267" t="s">
        <v>149</v>
      </c>
      <c r="C277" s="320">
        <v>916.50088126150308</v>
      </c>
      <c r="D277" s="268" t="str">
        <f t="shared" si="10"/>
        <v>Kukurydza pastewna na zielonkęC</v>
      </c>
      <c r="E277" s="269">
        <f t="shared" si="9"/>
        <v>916.50088126150308</v>
      </c>
      <c r="G277" s="269"/>
    </row>
    <row r="278" spans="1:7" x14ac:dyDescent="0.35">
      <c r="A278" s="266" t="s">
        <v>279</v>
      </c>
      <c r="B278" s="267" t="s">
        <v>128</v>
      </c>
      <c r="C278" s="320">
        <v>966.36545712458144</v>
      </c>
      <c r="D278" s="268" t="str">
        <f t="shared" si="10"/>
        <v>Kukurydza pastewna na zielonkęD</v>
      </c>
      <c r="E278" s="269">
        <f t="shared" si="9"/>
        <v>966.36545712458144</v>
      </c>
      <c r="G278" s="269"/>
    </row>
    <row r="279" spans="1:7" x14ac:dyDescent="0.35">
      <c r="A279" s="266" t="s">
        <v>281</v>
      </c>
      <c r="B279" s="267" t="s">
        <v>126</v>
      </c>
      <c r="C279" s="320">
        <v>553.1686048784951</v>
      </c>
      <c r="D279" s="268" t="str">
        <f t="shared" si="10"/>
        <v>Zboża i mieszanki zbóż z innymi roślinami na zielonkęA</v>
      </c>
      <c r="E279" s="269">
        <f t="shared" si="9"/>
        <v>553.1686048784951</v>
      </c>
      <c r="G279" s="269"/>
    </row>
    <row r="280" spans="1:7" x14ac:dyDescent="0.35">
      <c r="A280" s="266" t="s">
        <v>281</v>
      </c>
      <c r="B280" s="267" t="s">
        <v>127</v>
      </c>
      <c r="C280" s="320">
        <v>671.37641056351572</v>
      </c>
      <c r="D280" s="268" t="str">
        <f t="shared" si="10"/>
        <v>Zboża i mieszanki zbóż z innymi roślinami na zielonkęB</v>
      </c>
      <c r="E280" s="269">
        <f t="shared" si="9"/>
        <v>671.37641056351572</v>
      </c>
      <c r="G280" s="269"/>
    </row>
    <row r="281" spans="1:7" x14ac:dyDescent="0.35">
      <c r="A281" s="266" t="s">
        <v>281</v>
      </c>
      <c r="B281" s="267" t="s">
        <v>149</v>
      </c>
      <c r="C281" s="320">
        <v>589.13640669630149</v>
      </c>
      <c r="D281" s="268" t="str">
        <f t="shared" si="10"/>
        <v>Zboża i mieszanki zbóż z innymi roślinami na zielonkęC</v>
      </c>
      <c r="E281" s="269">
        <f t="shared" si="9"/>
        <v>589.13640669630149</v>
      </c>
      <c r="G281" s="269"/>
    </row>
    <row r="282" spans="1:7" x14ac:dyDescent="0.35">
      <c r="A282" s="266" t="s">
        <v>281</v>
      </c>
      <c r="B282" s="267" t="s">
        <v>128</v>
      </c>
      <c r="C282" s="320">
        <v>556.09905656539001</v>
      </c>
      <c r="D282" s="268" t="str">
        <f t="shared" si="10"/>
        <v>Zboża i mieszanki zbóż z innymi roślinami na zielonkęD</v>
      </c>
      <c r="E282" s="269">
        <f t="shared" si="9"/>
        <v>556.09905656539001</v>
      </c>
      <c r="G282" s="269"/>
    </row>
    <row r="283" spans="1:7" x14ac:dyDescent="0.35">
      <c r="A283" s="266" t="s">
        <v>659</v>
      </c>
      <c r="B283" s="267" t="s">
        <v>126</v>
      </c>
      <c r="C283" s="320">
        <v>1053.2792881597402</v>
      </c>
      <c r="D283" s="268" t="str">
        <f t="shared" si="10"/>
        <v>Trawy w uprawie polowej na zielonkę (UZ)A</v>
      </c>
      <c r="E283" s="269">
        <f t="shared" ref="E283:E342" si="11">C283</f>
        <v>1053.2792881597402</v>
      </c>
      <c r="G283" s="269"/>
    </row>
    <row r="284" spans="1:7" x14ac:dyDescent="0.35">
      <c r="A284" s="266" t="s">
        <v>659</v>
      </c>
      <c r="B284" s="267" t="s">
        <v>127</v>
      </c>
      <c r="C284" s="320">
        <v>1143.314683602129</v>
      </c>
      <c r="D284" s="268" t="str">
        <f t="shared" si="10"/>
        <v>Trawy w uprawie polowej na zielonkę (UZ)B</v>
      </c>
      <c r="E284" s="269">
        <f t="shared" si="11"/>
        <v>1143.314683602129</v>
      </c>
      <c r="G284" s="269"/>
    </row>
    <row r="285" spans="1:7" x14ac:dyDescent="0.35">
      <c r="A285" s="266" t="s">
        <v>659</v>
      </c>
      <c r="B285" s="267" t="s">
        <v>149</v>
      </c>
      <c r="C285" s="320">
        <v>1347.1105930336046</v>
      </c>
      <c r="D285" s="268" t="str">
        <f t="shared" si="10"/>
        <v>Trawy w uprawie polowej na zielonkę (UZ)C</v>
      </c>
      <c r="E285" s="269">
        <f t="shared" si="11"/>
        <v>1347.1105930336046</v>
      </c>
      <c r="G285" s="269"/>
    </row>
    <row r="286" spans="1:7" x14ac:dyDescent="0.35">
      <c r="A286" s="266" t="s">
        <v>659</v>
      </c>
      <c r="B286" s="267" t="s">
        <v>128</v>
      </c>
      <c r="C286" s="320">
        <v>1279.5509515989231</v>
      </c>
      <c r="D286" s="268" t="str">
        <f t="shared" si="10"/>
        <v>Trawy w uprawie polowej na zielonkę (UZ)D</v>
      </c>
      <c r="E286" s="269">
        <f t="shared" si="11"/>
        <v>1279.5509515989231</v>
      </c>
      <c r="G286" s="269"/>
    </row>
    <row r="287" spans="1:7" x14ac:dyDescent="0.35">
      <c r="A287" s="266" t="s">
        <v>284</v>
      </c>
      <c r="B287" s="267" t="s">
        <v>126</v>
      </c>
      <c r="C287" s="320">
        <v>506.31872305500451</v>
      </c>
      <c r="D287" s="268" t="str">
        <f t="shared" si="10"/>
        <v>Strączkowe na zielonkęA</v>
      </c>
      <c r="E287" s="269">
        <f t="shared" si="11"/>
        <v>506.31872305500451</v>
      </c>
      <c r="G287" s="269"/>
    </row>
    <row r="288" spans="1:7" x14ac:dyDescent="0.35">
      <c r="A288" s="266" t="s">
        <v>284</v>
      </c>
      <c r="B288" s="267" t="s">
        <v>127</v>
      </c>
      <c r="C288" s="320">
        <v>486.0130267517664</v>
      </c>
      <c r="D288" s="268" t="str">
        <f t="shared" si="10"/>
        <v>Strączkowe na zielonkęB</v>
      </c>
      <c r="E288" s="269">
        <f t="shared" si="11"/>
        <v>486.0130267517664</v>
      </c>
      <c r="G288" s="269"/>
    </row>
    <row r="289" spans="1:7" x14ac:dyDescent="0.35">
      <c r="A289" s="266" t="s">
        <v>284</v>
      </c>
      <c r="B289" s="267" t="s">
        <v>149</v>
      </c>
      <c r="C289" s="320">
        <v>477.03387762305266</v>
      </c>
      <c r="D289" s="268" t="str">
        <f t="shared" si="10"/>
        <v>Strączkowe na zielonkęC</v>
      </c>
      <c r="E289" s="269">
        <f t="shared" si="11"/>
        <v>477.03387762305266</v>
      </c>
      <c r="G289" s="269"/>
    </row>
    <row r="290" spans="1:7" x14ac:dyDescent="0.35">
      <c r="A290" s="266" t="s">
        <v>284</v>
      </c>
      <c r="B290" s="267" t="s">
        <v>128</v>
      </c>
      <c r="C290" s="320">
        <v>568.87381873087281</v>
      </c>
      <c r="D290" s="268" t="str">
        <f t="shared" si="10"/>
        <v>Strączkowe na zielonkęD</v>
      </c>
      <c r="E290" s="269">
        <f t="shared" si="11"/>
        <v>568.87381873087281</v>
      </c>
      <c r="G290" s="269"/>
    </row>
    <row r="291" spans="1:7" x14ac:dyDescent="0.35">
      <c r="A291" s="266" t="s">
        <v>660</v>
      </c>
      <c r="B291" s="267" t="s">
        <v>126</v>
      </c>
      <c r="C291" s="320">
        <v>1107.9581164631736</v>
      </c>
      <c r="D291" s="268" t="str">
        <f t="shared" si="10"/>
        <v>Motylkowe drobnonasienne na zielonkę (UZ)A</v>
      </c>
      <c r="E291" s="269">
        <f t="shared" si="11"/>
        <v>1107.9581164631736</v>
      </c>
      <c r="G291" s="269"/>
    </row>
    <row r="292" spans="1:7" x14ac:dyDescent="0.35">
      <c r="A292" s="266" t="s">
        <v>660</v>
      </c>
      <c r="B292" s="267" t="s">
        <v>127</v>
      </c>
      <c r="C292" s="320">
        <v>1240.146447458796</v>
      </c>
      <c r="D292" s="268" t="str">
        <f t="shared" si="10"/>
        <v>Motylkowe drobnonasienne na zielonkę (UZ)B</v>
      </c>
      <c r="E292" s="269">
        <f t="shared" si="11"/>
        <v>1240.146447458796</v>
      </c>
      <c r="G292" s="269"/>
    </row>
    <row r="293" spans="1:7" x14ac:dyDescent="0.35">
      <c r="A293" s="266" t="s">
        <v>660</v>
      </c>
      <c r="B293" s="267" t="s">
        <v>149</v>
      </c>
      <c r="C293" s="320">
        <v>1422.8870779823626</v>
      </c>
      <c r="D293" s="268" t="str">
        <f t="shared" si="10"/>
        <v>Motylkowe drobnonasienne na zielonkę (UZ)C</v>
      </c>
      <c r="E293" s="269">
        <f t="shared" si="11"/>
        <v>1422.8870779823626</v>
      </c>
      <c r="G293" s="269"/>
    </row>
    <row r="294" spans="1:7" x14ac:dyDescent="0.35">
      <c r="A294" s="266" t="s">
        <v>660</v>
      </c>
      <c r="B294" s="267" t="s">
        <v>128</v>
      </c>
      <c r="C294" s="320">
        <v>1648.6280500911007</v>
      </c>
      <c r="D294" s="268" t="str">
        <f t="shared" si="10"/>
        <v>Motylkowe drobnonasienne na zielonkę (UZ)D</v>
      </c>
      <c r="E294" s="269">
        <f t="shared" si="11"/>
        <v>1648.6280500911007</v>
      </c>
      <c r="G294" s="269"/>
    </row>
    <row r="295" spans="1:7" x14ac:dyDescent="0.35">
      <c r="A295" s="266" t="s">
        <v>661</v>
      </c>
      <c r="B295" s="267" t="s">
        <v>126</v>
      </c>
      <c r="C295" s="320">
        <v>1097.0267501152591</v>
      </c>
      <c r="D295" s="268" t="str">
        <f t="shared" si="10"/>
        <v>Mieszanki motylkowych z trawami (UZ)A</v>
      </c>
      <c r="E295" s="269">
        <f t="shared" si="11"/>
        <v>1097.0267501152591</v>
      </c>
      <c r="G295" s="269"/>
    </row>
    <row r="296" spans="1:7" x14ac:dyDescent="0.35">
      <c r="A296" s="266" t="s">
        <v>661</v>
      </c>
      <c r="B296" s="267" t="s">
        <v>127</v>
      </c>
      <c r="C296" s="320">
        <v>1156.6399913730188</v>
      </c>
      <c r="D296" s="268" t="str">
        <f t="shared" si="10"/>
        <v>Mieszanki motylkowych z trawami (UZ)B</v>
      </c>
      <c r="E296" s="269">
        <f t="shared" si="11"/>
        <v>1156.6399913730188</v>
      </c>
      <c r="G296" s="269"/>
    </row>
    <row r="297" spans="1:7" x14ac:dyDescent="0.35">
      <c r="A297" s="266" t="s">
        <v>661</v>
      </c>
      <c r="B297" s="267" t="s">
        <v>149</v>
      </c>
      <c r="C297" s="320">
        <v>1571.7586169548108</v>
      </c>
      <c r="D297" s="268" t="str">
        <f t="shared" si="10"/>
        <v>Mieszanki motylkowych z trawami (UZ)C</v>
      </c>
      <c r="E297" s="269">
        <f t="shared" si="11"/>
        <v>1571.7586169548108</v>
      </c>
      <c r="G297" s="269"/>
    </row>
    <row r="298" spans="1:7" x14ac:dyDescent="0.35">
      <c r="A298" s="266" t="s">
        <v>661</v>
      </c>
      <c r="B298" s="267" t="s">
        <v>128</v>
      </c>
      <c r="C298" s="320">
        <v>1348.5995778610863</v>
      </c>
      <c r="D298" s="268" t="str">
        <f t="shared" si="10"/>
        <v>Mieszanki motylkowych z trawami (UZ)D</v>
      </c>
      <c r="E298" s="269">
        <f t="shared" si="11"/>
        <v>1348.5995778610863</v>
      </c>
      <c r="G298" s="269"/>
    </row>
    <row r="299" spans="1:7" x14ac:dyDescent="0.35">
      <c r="A299" s="31" t="s">
        <v>288</v>
      </c>
      <c r="B299" s="267" t="s">
        <v>126</v>
      </c>
      <c r="C299" s="320">
        <v>708.61942378514004</v>
      </c>
      <c r="D299" s="268" t="str">
        <f t="shared" si="10"/>
        <v>Pozostałe polowe uprawy pastewne na zielonkęA</v>
      </c>
      <c r="E299" s="269">
        <f t="shared" si="11"/>
        <v>708.61942378514004</v>
      </c>
      <c r="G299" s="269"/>
    </row>
    <row r="300" spans="1:7" x14ac:dyDescent="0.35">
      <c r="A300" s="31" t="s">
        <v>288</v>
      </c>
      <c r="B300" s="267" t="s">
        <v>127</v>
      </c>
      <c r="C300" s="320">
        <v>852.09347210608769</v>
      </c>
      <c r="D300" s="268" t="str">
        <f t="shared" si="10"/>
        <v>Pozostałe polowe uprawy pastewne na zielonkęB</v>
      </c>
      <c r="E300" s="269">
        <f t="shared" si="11"/>
        <v>852.09347210608769</v>
      </c>
      <c r="G300" s="269"/>
    </row>
    <row r="301" spans="1:7" x14ac:dyDescent="0.35">
      <c r="A301" s="31" t="s">
        <v>288</v>
      </c>
      <c r="B301" s="267" t="s">
        <v>149</v>
      </c>
      <c r="C301" s="320">
        <v>845.63632435140892</v>
      </c>
      <c r="D301" s="268" t="str">
        <f t="shared" si="10"/>
        <v>Pozostałe polowe uprawy pastewne na zielonkęC</v>
      </c>
      <c r="E301" s="269">
        <f t="shared" si="11"/>
        <v>845.63632435140892</v>
      </c>
      <c r="G301" s="269"/>
    </row>
    <row r="302" spans="1:7" x14ac:dyDescent="0.35">
      <c r="A302" s="31" t="s">
        <v>288</v>
      </c>
      <c r="B302" s="267" t="s">
        <v>128</v>
      </c>
      <c r="C302" s="320">
        <v>793.8603995836562</v>
      </c>
      <c r="D302" s="268" t="str">
        <f t="shared" si="10"/>
        <v>Pozostałe polowe uprawy pastewne na zielonkęD</v>
      </c>
      <c r="E302" s="269">
        <f t="shared" si="11"/>
        <v>793.8603995836562</v>
      </c>
      <c r="G302" s="269"/>
    </row>
    <row r="303" spans="1:7" x14ac:dyDescent="0.35">
      <c r="A303" s="31" t="s">
        <v>657</v>
      </c>
      <c r="B303" s="267" t="s">
        <v>126</v>
      </c>
      <c r="C303" s="320">
        <v>1053.939782168467</v>
      </c>
      <c r="D303" s="268" t="str">
        <f t="shared" si="10"/>
        <v>Rośliny pastewne objętościowe z użytków zielonych (uprawa lub zielonka) (UZ)A</v>
      </c>
      <c r="E303" s="269">
        <f t="shared" si="11"/>
        <v>1053.939782168467</v>
      </c>
      <c r="G303" s="269"/>
    </row>
    <row r="304" spans="1:7" x14ac:dyDescent="0.35">
      <c r="A304" s="31" t="s">
        <v>657</v>
      </c>
      <c r="B304" s="267" t="s">
        <v>127</v>
      </c>
      <c r="C304" s="320">
        <v>1137.49877996092</v>
      </c>
      <c r="D304" s="268" t="str">
        <f t="shared" si="10"/>
        <v>Rośliny pastewne objętościowe z użytków zielonych (uprawa lub zielonka) (UZ)B</v>
      </c>
      <c r="E304" s="269">
        <f t="shared" si="11"/>
        <v>1137.49877996092</v>
      </c>
      <c r="G304" s="269"/>
    </row>
    <row r="305" spans="1:7" x14ac:dyDescent="0.35">
      <c r="A305" s="31" t="s">
        <v>657</v>
      </c>
      <c r="B305" s="267" t="s">
        <v>149</v>
      </c>
      <c r="C305" s="320">
        <v>1289.0524494440613</v>
      </c>
      <c r="D305" s="268" t="str">
        <f t="shared" si="10"/>
        <v>Rośliny pastewne objętościowe z użytków zielonych (uprawa lub zielonka) (UZ)C</v>
      </c>
      <c r="E305" s="269">
        <f t="shared" si="11"/>
        <v>1289.0524494440613</v>
      </c>
      <c r="G305" s="269"/>
    </row>
    <row r="306" spans="1:7" x14ac:dyDescent="0.35">
      <c r="A306" s="31" t="s">
        <v>657</v>
      </c>
      <c r="B306" s="267" t="s">
        <v>128</v>
      </c>
      <c r="C306" s="320">
        <v>1283.3307365946803</v>
      </c>
      <c r="D306" s="268" t="str">
        <f t="shared" si="10"/>
        <v>Rośliny pastewne objętościowe z użytków zielonych (uprawa lub zielonka) (UZ)D</v>
      </c>
      <c r="E306" s="269">
        <f t="shared" si="11"/>
        <v>1283.3307365946803</v>
      </c>
      <c r="G306" s="269"/>
    </row>
    <row r="307" spans="1:7" x14ac:dyDescent="0.35">
      <c r="A307" s="266" t="s">
        <v>658</v>
      </c>
      <c r="B307" s="267" t="s">
        <v>126</v>
      </c>
      <c r="C307" s="320">
        <v>1032.0041562832362</v>
      </c>
      <c r="D307" s="268" t="str">
        <f t="shared" si="10"/>
        <v>Rośliny pastewne objętościowe z łąk - zielonka (UZ)A</v>
      </c>
      <c r="E307" s="269">
        <f t="shared" si="11"/>
        <v>1032.0041562832362</v>
      </c>
      <c r="G307" s="269"/>
    </row>
    <row r="308" spans="1:7" x14ac:dyDescent="0.35">
      <c r="A308" s="266" t="s">
        <v>658</v>
      </c>
      <c r="B308" s="267" t="s">
        <v>127</v>
      </c>
      <c r="C308" s="320">
        <v>1142.5810466590615</v>
      </c>
      <c r="D308" s="268" t="str">
        <f t="shared" si="10"/>
        <v>Rośliny pastewne objętościowe z łąk - zielonka (UZ)B</v>
      </c>
      <c r="E308" s="269">
        <f t="shared" si="11"/>
        <v>1142.5810466590615</v>
      </c>
      <c r="G308" s="269"/>
    </row>
    <row r="309" spans="1:7" x14ac:dyDescent="0.35">
      <c r="A309" s="266" t="s">
        <v>658</v>
      </c>
      <c r="B309" s="267" t="s">
        <v>149</v>
      </c>
      <c r="C309" s="320">
        <v>1284.8091369883509</v>
      </c>
      <c r="D309" s="268" t="str">
        <f t="shared" si="10"/>
        <v>Rośliny pastewne objętościowe z łąk - zielonka (UZ)C</v>
      </c>
      <c r="E309" s="269">
        <f t="shared" si="11"/>
        <v>1284.8091369883509</v>
      </c>
      <c r="G309" s="269"/>
    </row>
    <row r="310" spans="1:7" x14ac:dyDescent="0.35">
      <c r="A310" s="266" t="s">
        <v>658</v>
      </c>
      <c r="B310" s="267" t="s">
        <v>128</v>
      </c>
      <c r="C310" s="320">
        <v>1323.1442255712889</v>
      </c>
      <c r="D310" s="268" t="str">
        <f t="shared" si="10"/>
        <v>Rośliny pastewne objętościowe z łąk - zielonka (UZ)D</v>
      </c>
      <c r="E310" s="269">
        <f t="shared" si="11"/>
        <v>1323.1442255712889</v>
      </c>
      <c r="G310" s="269"/>
    </row>
    <row r="311" spans="1:7" x14ac:dyDescent="0.35">
      <c r="A311" s="31" t="s">
        <v>662</v>
      </c>
      <c r="B311" s="267" t="s">
        <v>126</v>
      </c>
      <c r="C311" s="320">
        <v>0</v>
      </c>
      <c r="D311" s="268" t="str">
        <f t="shared" si="10"/>
        <v>Rośliny pastewne objętościowe z pastwisk (UZ)A</v>
      </c>
      <c r="E311" s="269">
        <f t="shared" si="11"/>
        <v>0</v>
      </c>
      <c r="G311" s="269"/>
    </row>
    <row r="312" spans="1:7" x14ac:dyDescent="0.35">
      <c r="A312" s="31" t="s">
        <v>662</v>
      </c>
      <c r="B312" s="267" t="s">
        <v>127</v>
      </c>
      <c r="C312" s="320">
        <v>0</v>
      </c>
      <c r="D312" s="268" t="str">
        <f t="shared" si="10"/>
        <v>Rośliny pastewne objętościowe z pastwisk (UZ)B</v>
      </c>
      <c r="E312" s="269">
        <f t="shared" si="11"/>
        <v>0</v>
      </c>
      <c r="G312" s="269"/>
    </row>
    <row r="313" spans="1:7" x14ac:dyDescent="0.35">
      <c r="A313" s="31" t="s">
        <v>662</v>
      </c>
      <c r="B313" s="267" t="s">
        <v>149</v>
      </c>
      <c r="C313" s="320">
        <v>0</v>
      </c>
      <c r="D313" s="268" t="str">
        <f t="shared" si="10"/>
        <v>Rośliny pastewne objętościowe z pastwisk (UZ)C</v>
      </c>
      <c r="E313" s="269">
        <f t="shared" si="11"/>
        <v>0</v>
      </c>
      <c r="G313" s="269"/>
    </row>
    <row r="314" spans="1:7" x14ac:dyDescent="0.35">
      <c r="A314" s="31" t="s">
        <v>662</v>
      </c>
      <c r="B314" s="267" t="s">
        <v>128</v>
      </c>
      <c r="C314" s="320">
        <v>0</v>
      </c>
      <c r="D314" s="268" t="str">
        <f t="shared" si="10"/>
        <v>Rośliny pastewne objętościowe z pastwisk (UZ)D</v>
      </c>
      <c r="E314" s="269">
        <f t="shared" si="11"/>
        <v>0</v>
      </c>
      <c r="G314" s="269"/>
    </row>
    <row r="315" spans="1:7" x14ac:dyDescent="0.35">
      <c r="A315" s="31" t="s">
        <v>663</v>
      </c>
      <c r="B315" s="267" t="s">
        <v>126</v>
      </c>
      <c r="C315" s="320">
        <v>0</v>
      </c>
      <c r="D315" s="268" t="str">
        <f t="shared" si="10"/>
        <v>Rośliny pastewne objętościowe z pastwisk pielęgnowanych (UZ)A</v>
      </c>
      <c r="E315" s="269">
        <f t="shared" si="11"/>
        <v>0</v>
      </c>
      <c r="G315" s="269"/>
    </row>
    <row r="316" spans="1:7" x14ac:dyDescent="0.35">
      <c r="A316" s="31" t="s">
        <v>663</v>
      </c>
      <c r="B316" s="267" t="s">
        <v>127</v>
      </c>
      <c r="C316" s="320">
        <v>0</v>
      </c>
      <c r="D316" s="268" t="str">
        <f t="shared" si="10"/>
        <v>Rośliny pastewne objętościowe z pastwisk pielęgnowanych (UZ)B</v>
      </c>
      <c r="E316" s="269">
        <f t="shared" si="11"/>
        <v>0</v>
      </c>
      <c r="G316" s="269"/>
    </row>
    <row r="317" spans="1:7" x14ac:dyDescent="0.35">
      <c r="A317" s="31" t="s">
        <v>663</v>
      </c>
      <c r="B317" s="267" t="s">
        <v>149</v>
      </c>
      <c r="C317" s="320">
        <v>0</v>
      </c>
      <c r="D317" s="268" t="str">
        <f t="shared" si="10"/>
        <v>Rośliny pastewne objętościowe z pastwisk pielęgnowanych (UZ)C</v>
      </c>
      <c r="E317" s="269">
        <f t="shared" si="11"/>
        <v>0</v>
      </c>
      <c r="G317" s="269"/>
    </row>
    <row r="318" spans="1:7" x14ac:dyDescent="0.35">
      <c r="A318" s="31" t="s">
        <v>663</v>
      </c>
      <c r="B318" s="267" t="s">
        <v>128</v>
      </c>
      <c r="C318" s="320">
        <v>0</v>
      </c>
      <c r="D318" s="268" t="str">
        <f t="shared" si="10"/>
        <v>Rośliny pastewne objętościowe z pastwisk pielęgnowanych (UZ)D</v>
      </c>
      <c r="E318" s="269">
        <f t="shared" si="11"/>
        <v>0</v>
      </c>
      <c r="G318" s="269"/>
    </row>
    <row r="319" spans="1:7" x14ac:dyDescent="0.35">
      <c r="A319" s="31" t="s">
        <v>664</v>
      </c>
      <c r="B319" s="267" t="s">
        <v>126</v>
      </c>
      <c r="C319" s="320">
        <v>0</v>
      </c>
      <c r="D319" s="268" t="str">
        <f t="shared" si="10"/>
        <v>Rośliny pastewne objętościowe z pastwisk niepielęgnowanych (UZ)A</v>
      </c>
      <c r="E319" s="269">
        <f t="shared" si="11"/>
        <v>0</v>
      </c>
      <c r="G319" s="269"/>
    </row>
    <row r="320" spans="1:7" x14ac:dyDescent="0.35">
      <c r="A320" s="31" t="s">
        <v>664</v>
      </c>
      <c r="B320" s="267" t="s">
        <v>127</v>
      </c>
      <c r="C320" s="320">
        <v>0</v>
      </c>
      <c r="D320" s="268" t="str">
        <f t="shared" si="10"/>
        <v>Rośliny pastewne objętościowe z pastwisk niepielęgnowanych (UZ)B</v>
      </c>
      <c r="E320" s="269">
        <f t="shared" si="11"/>
        <v>0</v>
      </c>
      <c r="G320" s="269"/>
    </row>
    <row r="321" spans="1:7" x14ac:dyDescent="0.35">
      <c r="A321" s="31" t="s">
        <v>664</v>
      </c>
      <c r="B321" s="267" t="s">
        <v>149</v>
      </c>
      <c r="C321" s="320">
        <v>0</v>
      </c>
      <c r="D321" s="268" t="str">
        <f t="shared" si="10"/>
        <v>Rośliny pastewne objętościowe z pastwisk niepielęgnowanych (UZ)C</v>
      </c>
      <c r="E321" s="269">
        <f t="shared" si="11"/>
        <v>0</v>
      </c>
      <c r="G321" s="269"/>
    </row>
    <row r="322" spans="1:7" x14ac:dyDescent="0.35">
      <c r="A322" s="31" t="s">
        <v>664</v>
      </c>
      <c r="B322" s="267" t="s">
        <v>128</v>
      </c>
      <c r="C322" s="320">
        <v>0</v>
      </c>
      <c r="D322" s="268" t="str">
        <f t="shared" si="10"/>
        <v>Rośliny pastewne objętościowe z pastwisk niepielęgnowanych (UZ)D</v>
      </c>
      <c r="E322" s="269">
        <f t="shared" si="11"/>
        <v>0</v>
      </c>
      <c r="G322" s="269"/>
    </row>
    <row r="323" spans="1:7" x14ac:dyDescent="0.35">
      <c r="A323" s="31" t="s">
        <v>673</v>
      </c>
      <c r="B323" s="267" t="s">
        <v>126</v>
      </c>
      <c r="C323" s="320">
        <v>4342.7065329741245</v>
      </c>
      <c r="D323" s="268" t="str">
        <f t="shared" si="10"/>
        <v>WarzywaA</v>
      </c>
      <c r="E323" s="269">
        <f t="shared" si="11"/>
        <v>4342.7065329741245</v>
      </c>
      <c r="G323" s="269"/>
    </row>
    <row r="324" spans="1:7" x14ac:dyDescent="0.35">
      <c r="A324" s="31" t="s">
        <v>673</v>
      </c>
      <c r="B324" s="267" t="s">
        <v>127</v>
      </c>
      <c r="C324" s="320">
        <v>9489.4447124686703</v>
      </c>
      <c r="D324" s="268" t="str">
        <f t="shared" si="10"/>
        <v>WarzywaB</v>
      </c>
      <c r="E324" s="269">
        <f t="shared" si="11"/>
        <v>9489.4447124686703</v>
      </c>
      <c r="G324" s="269"/>
    </row>
    <row r="325" spans="1:7" x14ac:dyDescent="0.35">
      <c r="A325" s="31" t="s">
        <v>673</v>
      </c>
      <c r="B325" s="267" t="s">
        <v>149</v>
      </c>
      <c r="C325" s="320">
        <v>7433.7079519058925</v>
      </c>
      <c r="D325" s="268" t="str">
        <f t="shared" si="10"/>
        <v>WarzywaC</v>
      </c>
      <c r="E325" s="269">
        <f t="shared" si="11"/>
        <v>7433.7079519058925</v>
      </c>
      <c r="G325" s="269"/>
    </row>
    <row r="326" spans="1:7" x14ac:dyDescent="0.35">
      <c r="A326" s="31" t="s">
        <v>673</v>
      </c>
      <c r="B326" s="267" t="s">
        <v>128</v>
      </c>
      <c r="C326" s="320">
        <v>8581.3809475210237</v>
      </c>
      <c r="D326" s="268" t="str">
        <f t="shared" si="10"/>
        <v>WarzywaD</v>
      </c>
      <c r="E326" s="269">
        <f t="shared" si="11"/>
        <v>8581.3809475210237</v>
      </c>
      <c r="G326" s="269"/>
    </row>
    <row r="327" spans="1:7" x14ac:dyDescent="0.35">
      <c r="A327" s="31" t="s">
        <v>675</v>
      </c>
      <c r="B327" s="267" t="s">
        <v>126</v>
      </c>
      <c r="C327" s="320">
        <v>4000.3337975172917</v>
      </c>
      <c r="D327" s="268" t="str">
        <f t="shared" si="10"/>
        <v>Warzywa w uprawie polowejA</v>
      </c>
      <c r="E327" s="269">
        <f t="shared" si="11"/>
        <v>4000.3337975172917</v>
      </c>
      <c r="G327" s="269"/>
    </row>
    <row r="328" spans="1:7" x14ac:dyDescent="0.35">
      <c r="A328" s="31" t="s">
        <v>675</v>
      </c>
      <c r="B328" s="267" t="s">
        <v>127</v>
      </c>
      <c r="C328" s="320">
        <v>4757.321905540467</v>
      </c>
      <c r="D328" s="268" t="str">
        <f t="shared" ref="D328:D391" si="12">A328&amp;B328</f>
        <v>Warzywa w uprawie polowejB</v>
      </c>
      <c r="E328" s="269">
        <f t="shared" si="11"/>
        <v>4757.321905540467</v>
      </c>
      <c r="G328" s="269"/>
    </row>
    <row r="329" spans="1:7" x14ac:dyDescent="0.35">
      <c r="A329" s="31" t="s">
        <v>675</v>
      </c>
      <c r="B329" s="267" t="s">
        <v>149</v>
      </c>
      <c r="C329" s="320">
        <v>5345.5905328284871</v>
      </c>
      <c r="D329" s="268" t="str">
        <f t="shared" si="12"/>
        <v>Warzywa w uprawie polowejC</v>
      </c>
      <c r="E329" s="269">
        <f t="shared" si="11"/>
        <v>5345.5905328284871</v>
      </c>
      <c r="G329" s="269"/>
    </row>
    <row r="330" spans="1:7" x14ac:dyDescent="0.35">
      <c r="A330" s="31" t="s">
        <v>675</v>
      </c>
      <c r="B330" s="267" t="s">
        <v>128</v>
      </c>
      <c r="C330" s="320">
        <v>5481.0179414498907</v>
      </c>
      <c r="D330" s="268" t="str">
        <f t="shared" si="12"/>
        <v>Warzywa w uprawie polowejD</v>
      </c>
      <c r="E330" s="269">
        <f t="shared" si="11"/>
        <v>5481.0179414498907</v>
      </c>
      <c r="G330" s="269"/>
    </row>
    <row r="331" spans="1:7" x14ac:dyDescent="0.35">
      <c r="A331" s="266" t="s">
        <v>677</v>
      </c>
      <c r="B331" s="267" t="s">
        <v>126</v>
      </c>
      <c r="C331" s="320">
        <v>3216.8264909563491</v>
      </c>
      <c r="D331" s="268" t="str">
        <f t="shared" si="12"/>
        <v>Warzywa uprawiane dla owoców i kwiatów w uprawie polowejA</v>
      </c>
      <c r="E331" s="269">
        <f t="shared" si="11"/>
        <v>3216.8264909563491</v>
      </c>
      <c r="G331" s="269"/>
    </row>
    <row r="332" spans="1:7" x14ac:dyDescent="0.35">
      <c r="A332" s="266" t="s">
        <v>677</v>
      </c>
      <c r="B332" s="267" t="s">
        <v>127</v>
      </c>
      <c r="C332" s="320">
        <v>5814.257449480212</v>
      </c>
      <c r="D332" s="268" t="str">
        <f t="shared" si="12"/>
        <v>Warzywa uprawiane dla owoców i kwiatów w uprawie polowejB</v>
      </c>
      <c r="E332" s="269">
        <f t="shared" si="11"/>
        <v>5814.257449480212</v>
      </c>
      <c r="G332" s="269"/>
    </row>
    <row r="333" spans="1:7" x14ac:dyDescent="0.35">
      <c r="A333" s="266" t="s">
        <v>677</v>
      </c>
      <c r="B333" s="267" t="s">
        <v>149</v>
      </c>
      <c r="C333" s="320">
        <v>5775.2277391283142</v>
      </c>
      <c r="D333" s="268" t="str">
        <f t="shared" si="12"/>
        <v>Warzywa uprawiane dla owoców i kwiatów w uprawie polowejC</v>
      </c>
      <c r="E333" s="269">
        <f t="shared" si="11"/>
        <v>5775.2277391283142</v>
      </c>
      <c r="G333" s="269"/>
    </row>
    <row r="334" spans="1:7" x14ac:dyDescent="0.35">
      <c r="A334" s="266" t="s">
        <v>677</v>
      </c>
      <c r="B334" s="267" t="s">
        <v>128</v>
      </c>
      <c r="C334" s="320">
        <v>6425.1524595229439</v>
      </c>
      <c r="D334" s="268" t="str">
        <f t="shared" si="12"/>
        <v>Warzywa uprawiane dla owoców i kwiatów w uprawie polowejD</v>
      </c>
      <c r="E334" s="269">
        <f t="shared" si="11"/>
        <v>6425.1524595229439</v>
      </c>
      <c r="G334" s="269"/>
    </row>
    <row r="335" spans="1:7" x14ac:dyDescent="0.35">
      <c r="A335" s="266" t="s">
        <v>295</v>
      </c>
      <c r="B335" s="267" t="s">
        <v>126</v>
      </c>
      <c r="C335" s="320">
        <v>6912.4714621464645</v>
      </c>
      <c r="D335" s="268" t="str">
        <f t="shared" si="12"/>
        <v>Pomidory w uprawie polowejA</v>
      </c>
      <c r="E335" s="269">
        <f t="shared" si="11"/>
        <v>6912.4714621464645</v>
      </c>
      <c r="G335" s="269"/>
    </row>
    <row r="336" spans="1:7" x14ac:dyDescent="0.35">
      <c r="A336" s="266" t="s">
        <v>295</v>
      </c>
      <c r="B336" s="267" t="s">
        <v>127</v>
      </c>
      <c r="C336" s="320">
        <v>7474.291965204965</v>
      </c>
      <c r="D336" s="268" t="str">
        <f t="shared" si="12"/>
        <v>Pomidory w uprawie polowejB</v>
      </c>
      <c r="E336" s="269">
        <f t="shared" si="11"/>
        <v>7474.291965204965</v>
      </c>
      <c r="G336" s="269"/>
    </row>
    <row r="337" spans="1:7" x14ac:dyDescent="0.35">
      <c r="A337" s="266" t="s">
        <v>295</v>
      </c>
      <c r="B337" s="267" t="s">
        <v>149</v>
      </c>
      <c r="C337" s="320">
        <v>5946.9291643698825</v>
      </c>
      <c r="D337" s="268" t="str">
        <f t="shared" si="12"/>
        <v>Pomidory w uprawie polowejC</v>
      </c>
      <c r="E337" s="269">
        <f t="shared" si="11"/>
        <v>5946.9291643698825</v>
      </c>
      <c r="G337" s="269"/>
    </row>
    <row r="338" spans="1:7" x14ac:dyDescent="0.35">
      <c r="A338" s="266" t="s">
        <v>295</v>
      </c>
      <c r="B338" s="267" t="s">
        <v>128</v>
      </c>
      <c r="C338" s="320">
        <v>6443.6597023379045</v>
      </c>
      <c r="D338" s="268" t="str">
        <f t="shared" si="12"/>
        <v>Pomidory w uprawie polowejD</v>
      </c>
      <c r="E338" s="269">
        <f t="shared" si="11"/>
        <v>6443.6597023379045</v>
      </c>
      <c r="G338" s="269"/>
    </row>
    <row r="339" spans="1:7" x14ac:dyDescent="0.35">
      <c r="A339" s="266" t="s">
        <v>679</v>
      </c>
      <c r="B339" s="267" t="s">
        <v>126</v>
      </c>
      <c r="C339" s="320">
        <v>6487.4810616607829</v>
      </c>
      <c r="D339" s="268" t="str">
        <f t="shared" si="12"/>
        <v>Warzywa liściaste i łodygowe w uprawie polowejA</v>
      </c>
      <c r="E339" s="269">
        <f t="shared" si="11"/>
        <v>6487.4810616607829</v>
      </c>
      <c r="G339" s="269"/>
    </row>
    <row r="340" spans="1:7" x14ac:dyDescent="0.35">
      <c r="A340" s="266" t="s">
        <v>679</v>
      </c>
      <c r="B340" s="267" t="s">
        <v>127</v>
      </c>
      <c r="C340" s="320">
        <v>3428.0412760802128</v>
      </c>
      <c r="D340" s="268" t="str">
        <f t="shared" si="12"/>
        <v>Warzywa liściaste i łodygowe w uprawie polowejB</v>
      </c>
      <c r="E340" s="269">
        <f t="shared" si="11"/>
        <v>3428.0412760802128</v>
      </c>
      <c r="G340" s="269"/>
    </row>
    <row r="341" spans="1:7" x14ac:dyDescent="0.35">
      <c r="A341" s="266" t="s">
        <v>679</v>
      </c>
      <c r="B341" s="267" t="s">
        <v>149</v>
      </c>
      <c r="C341" s="320">
        <v>5555.7377703934881</v>
      </c>
      <c r="D341" s="268" t="str">
        <f t="shared" si="12"/>
        <v>Warzywa liściaste i łodygowe w uprawie polowejC</v>
      </c>
      <c r="E341" s="269">
        <f t="shared" si="11"/>
        <v>5555.7377703934881</v>
      </c>
      <c r="G341" s="269"/>
    </row>
    <row r="342" spans="1:7" x14ac:dyDescent="0.35">
      <c r="A342" s="266" t="s">
        <v>679</v>
      </c>
      <c r="B342" s="267" t="s">
        <v>128</v>
      </c>
      <c r="C342" s="320">
        <v>3980.8402277715854</v>
      </c>
      <c r="D342" s="268" t="str">
        <f t="shared" si="12"/>
        <v>Warzywa liściaste i łodygowe w uprawie polowejD</v>
      </c>
      <c r="E342" s="269">
        <f t="shared" si="11"/>
        <v>3980.8402277715854</v>
      </c>
      <c r="G342" s="269"/>
    </row>
    <row r="343" spans="1:7" x14ac:dyDescent="0.35">
      <c r="A343" s="266" t="s">
        <v>297</v>
      </c>
      <c r="B343" s="267" t="s">
        <v>126</v>
      </c>
      <c r="C343" s="320">
        <v>6427.1163778861746</v>
      </c>
      <c r="D343" s="268" t="str">
        <f t="shared" si="12"/>
        <v>Ogórki w uprawie polowejA</v>
      </c>
      <c r="E343" s="269">
        <f t="shared" ref="E343:E406" si="13">C343</f>
        <v>6427.1163778861746</v>
      </c>
      <c r="G343" s="269"/>
    </row>
    <row r="344" spans="1:7" x14ac:dyDescent="0.35">
      <c r="A344" s="266" t="s">
        <v>297</v>
      </c>
      <c r="B344" s="267" t="s">
        <v>127</v>
      </c>
      <c r="C344" s="320">
        <v>9085.6186839351249</v>
      </c>
      <c r="D344" s="268" t="str">
        <f t="shared" si="12"/>
        <v>Ogórki w uprawie polowejB</v>
      </c>
      <c r="E344" s="269">
        <f t="shared" si="13"/>
        <v>9085.6186839351249</v>
      </c>
      <c r="G344" s="269"/>
    </row>
    <row r="345" spans="1:7" x14ac:dyDescent="0.35">
      <c r="A345" s="266" t="s">
        <v>297</v>
      </c>
      <c r="B345" s="267" t="s">
        <v>149</v>
      </c>
      <c r="C345" s="320">
        <v>6554.1939796961396</v>
      </c>
      <c r="D345" s="268" t="str">
        <f t="shared" si="12"/>
        <v>Ogórki w uprawie polowejC</v>
      </c>
      <c r="E345" s="269">
        <f t="shared" si="13"/>
        <v>6554.1939796961396</v>
      </c>
      <c r="G345" s="269"/>
    </row>
    <row r="346" spans="1:7" x14ac:dyDescent="0.35">
      <c r="A346" s="266" t="s">
        <v>297</v>
      </c>
      <c r="B346" s="267" t="s">
        <v>128</v>
      </c>
      <c r="C346" s="320">
        <v>7337.8879740360699</v>
      </c>
      <c r="D346" s="268" t="str">
        <f t="shared" si="12"/>
        <v>Ogórki w uprawie polowejD</v>
      </c>
      <c r="E346" s="269">
        <f t="shared" si="13"/>
        <v>7337.8879740360699</v>
      </c>
      <c r="G346" s="269"/>
    </row>
    <row r="347" spans="1:7" x14ac:dyDescent="0.35">
      <c r="A347" s="266" t="s">
        <v>681</v>
      </c>
      <c r="B347" s="267" t="s">
        <v>126</v>
      </c>
      <c r="C347" s="320">
        <v>6498.6563698443933</v>
      </c>
      <c r="D347" s="268" t="str">
        <f t="shared" si="12"/>
        <v>Warzywa korzeniowe i bulwiaste w uprawie polowejA</v>
      </c>
      <c r="E347" s="269">
        <f t="shared" si="13"/>
        <v>6498.6563698443933</v>
      </c>
      <c r="G347" s="269"/>
    </row>
    <row r="348" spans="1:7" x14ac:dyDescent="0.35">
      <c r="A348" s="266" t="s">
        <v>681</v>
      </c>
      <c r="B348" s="267" t="s">
        <v>127</v>
      </c>
      <c r="C348" s="320">
        <v>5005.0774037591245</v>
      </c>
      <c r="D348" s="268" t="str">
        <f t="shared" si="12"/>
        <v>Warzywa korzeniowe i bulwiaste w uprawie polowejB</v>
      </c>
      <c r="E348" s="269">
        <f t="shared" si="13"/>
        <v>5005.0774037591245</v>
      </c>
      <c r="G348" s="269"/>
    </row>
    <row r="349" spans="1:7" x14ac:dyDescent="0.35">
      <c r="A349" s="266" t="s">
        <v>681</v>
      </c>
      <c r="B349" s="267" t="s">
        <v>149</v>
      </c>
      <c r="C349" s="320">
        <v>5003.7850948861878</v>
      </c>
      <c r="D349" s="268" t="str">
        <f t="shared" si="12"/>
        <v>Warzywa korzeniowe i bulwiaste w uprawie polowejC</v>
      </c>
      <c r="E349" s="269">
        <f t="shared" si="13"/>
        <v>5003.7850948861878</v>
      </c>
      <c r="G349" s="269"/>
    </row>
    <row r="350" spans="1:7" x14ac:dyDescent="0.35">
      <c r="A350" s="266" t="s">
        <v>681</v>
      </c>
      <c r="B350" s="267" t="s">
        <v>128</v>
      </c>
      <c r="C350" s="320">
        <v>6863.3476425977124</v>
      </c>
      <c r="D350" s="268" t="str">
        <f t="shared" si="12"/>
        <v>Warzywa korzeniowe i bulwiaste w uprawie polowejD</v>
      </c>
      <c r="E350" s="269">
        <f t="shared" si="13"/>
        <v>6863.3476425977124</v>
      </c>
      <c r="G350" s="269"/>
    </row>
    <row r="351" spans="1:7" x14ac:dyDescent="0.35">
      <c r="A351" s="266" t="s">
        <v>299</v>
      </c>
      <c r="B351" s="267" t="s">
        <v>126</v>
      </c>
      <c r="C351" s="320">
        <v>5065.0649816343675</v>
      </c>
      <c r="D351" s="268" t="str">
        <f t="shared" si="12"/>
        <v>Kalafiory i brokuły w uprawie polowejA</v>
      </c>
      <c r="E351" s="269">
        <f t="shared" si="13"/>
        <v>5065.0649816343675</v>
      </c>
      <c r="G351" s="269"/>
    </row>
    <row r="352" spans="1:7" x14ac:dyDescent="0.35">
      <c r="A352" s="266" t="s">
        <v>299</v>
      </c>
      <c r="B352" s="267" t="s">
        <v>127</v>
      </c>
      <c r="C352" s="320">
        <v>5156.840176442045</v>
      </c>
      <c r="D352" s="268" t="str">
        <f t="shared" si="12"/>
        <v>Kalafiory i brokuły w uprawie polowejB</v>
      </c>
      <c r="E352" s="269">
        <f t="shared" si="13"/>
        <v>5156.840176442045</v>
      </c>
      <c r="G352" s="269"/>
    </row>
    <row r="353" spans="1:7" x14ac:dyDescent="0.35">
      <c r="A353" s="266" t="s">
        <v>299</v>
      </c>
      <c r="B353" s="267" t="s">
        <v>149</v>
      </c>
      <c r="C353" s="320">
        <v>5067.2432608504614</v>
      </c>
      <c r="D353" s="268" t="str">
        <f t="shared" si="12"/>
        <v>Kalafiory i brokuły w uprawie polowejC</v>
      </c>
      <c r="E353" s="269">
        <f t="shared" si="13"/>
        <v>5067.2432608504614</v>
      </c>
      <c r="G353" s="269"/>
    </row>
    <row r="354" spans="1:7" x14ac:dyDescent="0.35">
      <c r="A354" s="266" t="s">
        <v>299</v>
      </c>
      <c r="B354" s="267" t="s">
        <v>128</v>
      </c>
      <c r="C354" s="320">
        <v>5087.8673253385805</v>
      </c>
      <c r="D354" s="268" t="str">
        <f t="shared" si="12"/>
        <v>Kalafiory i brokuły w uprawie polowejD</v>
      </c>
      <c r="E354" s="269">
        <f t="shared" si="13"/>
        <v>5087.8673253385805</v>
      </c>
      <c r="G354" s="269"/>
    </row>
    <row r="355" spans="1:7" x14ac:dyDescent="0.35">
      <c r="A355" s="266" t="s">
        <v>311</v>
      </c>
      <c r="B355" s="267" t="s">
        <v>126</v>
      </c>
      <c r="C355" s="320">
        <v>3711.2173618899878</v>
      </c>
      <c r="D355" s="268" t="str">
        <f t="shared" si="12"/>
        <v>Warzywa strączkowe do zbioru na zielono w uprawie polowejA</v>
      </c>
      <c r="E355" s="269">
        <f t="shared" si="13"/>
        <v>3711.2173618899878</v>
      </c>
      <c r="G355" s="269"/>
    </row>
    <row r="356" spans="1:7" x14ac:dyDescent="0.35">
      <c r="A356" s="266" t="s">
        <v>311</v>
      </c>
      <c r="B356" s="267" t="s">
        <v>127</v>
      </c>
      <c r="C356" s="320">
        <v>4179.8728884973079</v>
      </c>
      <c r="D356" s="268" t="str">
        <f t="shared" si="12"/>
        <v>Warzywa strączkowe do zbioru na zielono w uprawie polowejB</v>
      </c>
      <c r="E356" s="269">
        <f t="shared" si="13"/>
        <v>4179.8728884973079</v>
      </c>
      <c r="G356" s="269"/>
    </row>
    <row r="357" spans="1:7" x14ac:dyDescent="0.35">
      <c r="A357" s="266" t="s">
        <v>311</v>
      </c>
      <c r="B357" s="267" t="s">
        <v>149</v>
      </c>
      <c r="C357" s="320">
        <v>5181.4944669441202</v>
      </c>
      <c r="D357" s="268" t="str">
        <f t="shared" si="12"/>
        <v>Warzywa strączkowe do zbioru na zielono w uprawie polowejC</v>
      </c>
      <c r="E357" s="269">
        <f t="shared" si="13"/>
        <v>5181.4944669441202</v>
      </c>
      <c r="G357" s="269"/>
    </row>
    <row r="358" spans="1:7" x14ac:dyDescent="0.35">
      <c r="A358" s="266" t="s">
        <v>311</v>
      </c>
      <c r="B358" s="267" t="s">
        <v>128</v>
      </c>
      <c r="C358" s="320">
        <v>6267.1555215874841</v>
      </c>
      <c r="D358" s="268" t="str">
        <f t="shared" si="12"/>
        <v>Warzywa strączkowe do zbioru na zielono w uprawie polowejD</v>
      </c>
      <c r="E358" s="269">
        <f t="shared" si="13"/>
        <v>6267.1555215874841</v>
      </c>
      <c r="G358" s="269"/>
    </row>
    <row r="359" spans="1:7" x14ac:dyDescent="0.35">
      <c r="A359" s="266" t="s">
        <v>301</v>
      </c>
      <c r="B359" s="267" t="s">
        <v>126</v>
      </c>
      <c r="C359" s="320">
        <v>5951.0535941493245</v>
      </c>
      <c r="D359" s="268" t="str">
        <f t="shared" si="12"/>
        <v>Inne warzywa uprawiane dla owoców i kwiatów w uprawie polowejA</v>
      </c>
      <c r="E359" s="269">
        <f t="shared" si="13"/>
        <v>5951.0535941493245</v>
      </c>
      <c r="G359" s="269"/>
    </row>
    <row r="360" spans="1:7" x14ac:dyDescent="0.35">
      <c r="A360" s="266" t="s">
        <v>301</v>
      </c>
      <c r="B360" s="267" t="s">
        <v>127</v>
      </c>
      <c r="C360" s="320">
        <v>6925.5245440753624</v>
      </c>
      <c r="D360" s="268" t="str">
        <f t="shared" si="12"/>
        <v>Inne warzywa uprawiane dla owoców i kwiatów w uprawie polowejB</v>
      </c>
      <c r="E360" s="269">
        <f t="shared" si="13"/>
        <v>6925.5245440753624</v>
      </c>
      <c r="G360" s="269"/>
    </row>
    <row r="361" spans="1:7" x14ac:dyDescent="0.35">
      <c r="A361" s="266" t="s">
        <v>301</v>
      </c>
      <c r="B361" s="267" t="s">
        <v>149</v>
      </c>
      <c r="C361" s="320">
        <v>6373.2345561084239</v>
      </c>
      <c r="D361" s="268" t="str">
        <f t="shared" si="12"/>
        <v>Inne warzywa uprawiane dla owoców i kwiatów w uprawie polowejC</v>
      </c>
      <c r="E361" s="269">
        <f t="shared" si="13"/>
        <v>6373.2345561084239</v>
      </c>
      <c r="G361" s="269"/>
    </row>
    <row r="362" spans="1:7" x14ac:dyDescent="0.35">
      <c r="A362" s="266" t="s">
        <v>301</v>
      </c>
      <c r="B362" s="267" t="s">
        <v>128</v>
      </c>
      <c r="C362" s="320">
        <v>6251.9428455579309</v>
      </c>
      <c r="D362" s="268" t="str">
        <f t="shared" si="12"/>
        <v>Inne warzywa uprawiane dla owoców i kwiatów w uprawie polowejD</v>
      </c>
      <c r="E362" s="269">
        <f t="shared" si="13"/>
        <v>6251.9428455579309</v>
      </c>
      <c r="G362" s="269"/>
    </row>
    <row r="363" spans="1:7" x14ac:dyDescent="0.35">
      <c r="A363" s="266" t="s">
        <v>303</v>
      </c>
      <c r="B363" s="267" t="s">
        <v>126</v>
      </c>
      <c r="C363" s="320">
        <v>9275.1841474451739</v>
      </c>
      <c r="D363" s="268" t="str">
        <f t="shared" si="12"/>
        <v>Kapusta w uprawie polowejA</v>
      </c>
      <c r="E363" s="269">
        <f t="shared" si="13"/>
        <v>9275.1841474451739</v>
      </c>
      <c r="G363" s="269"/>
    </row>
    <row r="364" spans="1:7" x14ac:dyDescent="0.35">
      <c r="A364" s="266" t="s">
        <v>303</v>
      </c>
      <c r="B364" s="267" t="s">
        <v>127</v>
      </c>
      <c r="C364" s="320">
        <v>7626.9859477796927</v>
      </c>
      <c r="D364" s="268" t="str">
        <f t="shared" si="12"/>
        <v>Kapusta w uprawie polowejB</v>
      </c>
      <c r="E364" s="269">
        <f t="shared" si="13"/>
        <v>7626.9859477796927</v>
      </c>
      <c r="G364" s="269"/>
    </row>
    <row r="365" spans="1:7" x14ac:dyDescent="0.35">
      <c r="A365" s="266" t="s">
        <v>303</v>
      </c>
      <c r="B365" s="267" t="s">
        <v>149</v>
      </c>
      <c r="C365" s="320">
        <v>9429.783063741419</v>
      </c>
      <c r="D365" s="268" t="str">
        <f t="shared" si="12"/>
        <v>Kapusta w uprawie polowejC</v>
      </c>
      <c r="E365" s="269">
        <f t="shared" si="13"/>
        <v>9429.783063741419</v>
      </c>
      <c r="G365" s="269"/>
    </row>
    <row r="366" spans="1:7" x14ac:dyDescent="0.35">
      <c r="A366" s="266" t="s">
        <v>303</v>
      </c>
      <c r="B366" s="267" t="s">
        <v>128</v>
      </c>
      <c r="C366" s="320">
        <v>7850.114459159382</v>
      </c>
      <c r="D366" s="268" t="str">
        <f t="shared" si="12"/>
        <v>Kapusta w uprawie polowejD</v>
      </c>
      <c r="E366" s="269">
        <f t="shared" si="13"/>
        <v>7850.114459159382</v>
      </c>
      <c r="G366" s="269"/>
    </row>
    <row r="367" spans="1:7" x14ac:dyDescent="0.35">
      <c r="A367" s="266" t="s">
        <v>305</v>
      </c>
      <c r="B367" s="267" t="s">
        <v>126</v>
      </c>
      <c r="C367" s="320">
        <v>3022.1707412622609</v>
      </c>
      <c r="D367" s="268" t="str">
        <f t="shared" si="12"/>
        <v>Inne warzywa liściaste i łodygowe (bez kapusty) w uprawie polowejA</v>
      </c>
      <c r="E367" s="269">
        <f t="shared" si="13"/>
        <v>3022.1707412622609</v>
      </c>
      <c r="G367" s="269"/>
    </row>
    <row r="368" spans="1:7" x14ac:dyDescent="0.35">
      <c r="A368" s="266" t="s">
        <v>305</v>
      </c>
      <c r="B368" s="267" t="s">
        <v>127</v>
      </c>
      <c r="C368" s="320">
        <v>3325.1407087410021</v>
      </c>
      <c r="D368" s="268" t="str">
        <f t="shared" si="12"/>
        <v>Inne warzywa liściaste i łodygowe (bez kapusty) w uprawie polowejB</v>
      </c>
      <c r="E368" s="269">
        <f t="shared" si="13"/>
        <v>3325.1407087410021</v>
      </c>
      <c r="G368" s="269"/>
    </row>
    <row r="369" spans="1:7" x14ac:dyDescent="0.35">
      <c r="A369" s="266" t="s">
        <v>305</v>
      </c>
      <c r="B369" s="267" t="s">
        <v>149</v>
      </c>
      <c r="C369" s="320">
        <v>3378.5483251747251</v>
      </c>
      <c r="D369" s="268" t="str">
        <f t="shared" si="12"/>
        <v>Inne warzywa liściaste i łodygowe (bez kapusty) w uprawie polowejC</v>
      </c>
      <c r="E369" s="269">
        <f t="shared" si="13"/>
        <v>3378.5483251747251</v>
      </c>
      <c r="G369" s="269"/>
    </row>
    <row r="370" spans="1:7" x14ac:dyDescent="0.35">
      <c r="A370" s="266" t="s">
        <v>305</v>
      </c>
      <c r="B370" s="267" t="s">
        <v>128</v>
      </c>
      <c r="C370" s="320">
        <v>2564.6999841465104</v>
      </c>
      <c r="D370" s="268" t="str">
        <f t="shared" si="12"/>
        <v>Inne warzywa liściaste i łodygowe (bez kapusty) w uprawie polowejD</v>
      </c>
      <c r="E370" s="269">
        <f t="shared" si="13"/>
        <v>2564.6999841465104</v>
      </c>
      <c r="G370" s="269"/>
    </row>
    <row r="371" spans="1:7" x14ac:dyDescent="0.35">
      <c r="A371" s="266" t="s">
        <v>307</v>
      </c>
      <c r="B371" s="267" t="s">
        <v>126</v>
      </c>
      <c r="C371" s="320">
        <v>5526.1910689873421</v>
      </c>
      <c r="D371" s="268" t="str">
        <f t="shared" si="12"/>
        <v>Cebula w uprawie polowejA</v>
      </c>
      <c r="E371" s="269">
        <f t="shared" si="13"/>
        <v>5526.1910689873421</v>
      </c>
      <c r="G371" s="269"/>
    </row>
    <row r="372" spans="1:7" x14ac:dyDescent="0.35">
      <c r="A372" s="266" t="s">
        <v>307</v>
      </c>
      <c r="B372" s="267" t="s">
        <v>127</v>
      </c>
      <c r="C372" s="320">
        <v>5488.0040538201501</v>
      </c>
      <c r="D372" s="268" t="str">
        <f t="shared" si="12"/>
        <v>Cebula w uprawie polowejB</v>
      </c>
      <c r="E372" s="269">
        <f t="shared" si="13"/>
        <v>5488.0040538201501</v>
      </c>
      <c r="G372" s="269"/>
    </row>
    <row r="373" spans="1:7" x14ac:dyDescent="0.35">
      <c r="A373" s="266" t="s">
        <v>307</v>
      </c>
      <c r="B373" s="267" t="s">
        <v>149</v>
      </c>
      <c r="C373" s="320">
        <v>5231.8242013203226</v>
      </c>
      <c r="D373" s="268" t="str">
        <f t="shared" si="12"/>
        <v>Cebula w uprawie polowejC</v>
      </c>
      <c r="E373" s="269">
        <f t="shared" si="13"/>
        <v>5231.8242013203226</v>
      </c>
      <c r="G373" s="269"/>
    </row>
    <row r="374" spans="1:7" x14ac:dyDescent="0.35">
      <c r="A374" s="266" t="s">
        <v>307</v>
      </c>
      <c r="B374" s="267" t="s">
        <v>128</v>
      </c>
      <c r="C374" s="320">
        <v>5610.1303644493164</v>
      </c>
      <c r="D374" s="268" t="str">
        <f t="shared" si="12"/>
        <v>Cebula w uprawie polowejD</v>
      </c>
      <c r="E374" s="269">
        <f t="shared" si="13"/>
        <v>5610.1303644493164</v>
      </c>
      <c r="G374" s="269"/>
    </row>
    <row r="375" spans="1:7" x14ac:dyDescent="0.35">
      <c r="A375" s="266" t="s">
        <v>309</v>
      </c>
      <c r="B375" s="267" t="s">
        <v>126</v>
      </c>
      <c r="C375" s="320">
        <v>2763.79155953283</v>
      </c>
      <c r="D375" s="268" t="str">
        <f t="shared" si="12"/>
        <v>Inne warzywa korzeniowe i bulwiaste (bez cebuli) w uprawie polowejA</v>
      </c>
      <c r="E375" s="269">
        <f t="shared" si="13"/>
        <v>2763.79155953283</v>
      </c>
      <c r="G375" s="269"/>
    </row>
    <row r="376" spans="1:7" x14ac:dyDescent="0.35">
      <c r="A376" s="266" t="s">
        <v>309</v>
      </c>
      <c r="B376" s="267" t="s">
        <v>127</v>
      </c>
      <c r="C376" s="320">
        <v>2819.6880930661764</v>
      </c>
      <c r="D376" s="268" t="str">
        <f t="shared" si="12"/>
        <v>Inne warzywa korzeniowe i bulwiaste (bez cebuli) w uprawie polowejB</v>
      </c>
      <c r="E376" s="269">
        <f t="shared" si="13"/>
        <v>2819.6880930661764</v>
      </c>
      <c r="G376" s="269"/>
    </row>
    <row r="377" spans="1:7" x14ac:dyDescent="0.35">
      <c r="A377" s="266" t="s">
        <v>309</v>
      </c>
      <c r="B377" s="267" t="s">
        <v>149</v>
      </c>
      <c r="C377" s="320">
        <v>2874.2267226833465</v>
      </c>
      <c r="D377" s="268" t="str">
        <f t="shared" si="12"/>
        <v>Inne warzywa korzeniowe i bulwiaste (bez cebuli) w uprawie polowejC</v>
      </c>
      <c r="E377" s="269">
        <f t="shared" si="13"/>
        <v>2874.2267226833465</v>
      </c>
      <c r="G377" s="269"/>
    </row>
    <row r="378" spans="1:7" x14ac:dyDescent="0.35">
      <c r="A378" s="266" t="s">
        <v>309</v>
      </c>
      <c r="B378" s="267" t="s">
        <v>128</v>
      </c>
      <c r="C378" s="320">
        <v>3203.4958454835428</v>
      </c>
      <c r="D378" s="268" t="str">
        <f t="shared" si="12"/>
        <v>Inne warzywa korzeniowe i bulwiaste (bez cebuli) w uprawie polowejD</v>
      </c>
      <c r="E378" s="269">
        <f t="shared" si="13"/>
        <v>3203.4958454835428</v>
      </c>
      <c r="G378" s="269"/>
    </row>
    <row r="379" spans="1:7" x14ac:dyDescent="0.35">
      <c r="A379" s="266" t="s">
        <v>311</v>
      </c>
      <c r="B379" s="267" t="s">
        <v>126</v>
      </c>
      <c r="C379" s="320">
        <v>2003.4669442990953</v>
      </c>
      <c r="D379" s="268" t="str">
        <f t="shared" si="12"/>
        <v>Warzywa strączkowe do zbioru na zielono w uprawie polowejA</v>
      </c>
      <c r="E379" s="269">
        <f t="shared" si="13"/>
        <v>2003.4669442990953</v>
      </c>
      <c r="G379" s="269"/>
    </row>
    <row r="380" spans="1:7" x14ac:dyDescent="0.35">
      <c r="A380" s="266" t="s">
        <v>311</v>
      </c>
      <c r="B380" s="267" t="s">
        <v>127</v>
      </c>
      <c r="C380" s="320">
        <v>2101.9492687842244</v>
      </c>
      <c r="D380" s="268" t="str">
        <f t="shared" si="12"/>
        <v>Warzywa strączkowe do zbioru na zielono w uprawie polowejB</v>
      </c>
      <c r="E380" s="269">
        <f t="shared" si="13"/>
        <v>2101.9492687842244</v>
      </c>
      <c r="G380" s="269"/>
    </row>
    <row r="381" spans="1:7" x14ac:dyDescent="0.35">
      <c r="A381" s="266" t="s">
        <v>311</v>
      </c>
      <c r="B381" s="267" t="s">
        <v>149</v>
      </c>
      <c r="C381" s="320">
        <v>2179.4677560575965</v>
      </c>
      <c r="D381" s="268" t="str">
        <f t="shared" si="12"/>
        <v>Warzywa strączkowe do zbioru na zielono w uprawie polowejC</v>
      </c>
      <c r="E381" s="269">
        <f t="shared" si="13"/>
        <v>2179.4677560575965</v>
      </c>
      <c r="G381" s="269"/>
    </row>
    <row r="382" spans="1:7" x14ac:dyDescent="0.35">
      <c r="A382" s="266" t="s">
        <v>311</v>
      </c>
      <c r="B382" s="267" t="s">
        <v>128</v>
      </c>
      <c r="C382" s="320">
        <v>3086.7501931490651</v>
      </c>
      <c r="D382" s="268" t="str">
        <f t="shared" si="12"/>
        <v>Warzywa strączkowe do zbioru na zielono w uprawie polowejD</v>
      </c>
      <c r="E382" s="269">
        <f t="shared" si="13"/>
        <v>3086.7501931490651</v>
      </c>
      <c r="G382" s="269"/>
    </row>
    <row r="383" spans="1:7" x14ac:dyDescent="0.35">
      <c r="A383" s="266" t="s">
        <v>684</v>
      </c>
      <c r="B383" s="267" t="s">
        <v>126</v>
      </c>
      <c r="C383" s="320">
        <v>78032.405621715807</v>
      </c>
      <c r="D383" s="268" t="str">
        <f t="shared" si="12"/>
        <v>Warzywa pod osłonami wysokimiA</v>
      </c>
      <c r="E383" s="269">
        <f t="shared" si="13"/>
        <v>78032.405621715807</v>
      </c>
      <c r="G383" s="269"/>
    </row>
    <row r="384" spans="1:7" x14ac:dyDescent="0.35">
      <c r="A384" s="266" t="s">
        <v>684</v>
      </c>
      <c r="B384" s="267" t="s">
        <v>127</v>
      </c>
      <c r="C384" s="320">
        <v>151374.27438710482</v>
      </c>
      <c r="D384" s="268" t="str">
        <f t="shared" si="12"/>
        <v>Warzywa pod osłonami wysokimiB</v>
      </c>
      <c r="E384" s="269">
        <f t="shared" si="13"/>
        <v>151374.27438710482</v>
      </c>
      <c r="G384" s="269"/>
    </row>
    <row r="385" spans="1:7" x14ac:dyDescent="0.35">
      <c r="A385" s="266" t="s">
        <v>684</v>
      </c>
      <c r="B385" s="267" t="s">
        <v>149</v>
      </c>
      <c r="C385" s="320">
        <v>23649.333861669638</v>
      </c>
      <c r="D385" s="268" t="str">
        <f t="shared" si="12"/>
        <v>Warzywa pod osłonami wysokimiC</v>
      </c>
      <c r="E385" s="269">
        <f t="shared" si="13"/>
        <v>23649.333861669638</v>
      </c>
      <c r="G385" s="269"/>
    </row>
    <row r="386" spans="1:7" x14ac:dyDescent="0.35">
      <c r="A386" s="266" t="s">
        <v>684</v>
      </c>
      <c r="B386" s="267" t="s">
        <v>128</v>
      </c>
      <c r="C386" s="320">
        <v>86233.102073400776</v>
      </c>
      <c r="D386" s="268" t="str">
        <f t="shared" si="12"/>
        <v>Warzywa pod osłonami wysokimiD</v>
      </c>
      <c r="E386" s="269">
        <f t="shared" si="13"/>
        <v>86233.102073400776</v>
      </c>
      <c r="G386" s="269"/>
    </row>
    <row r="387" spans="1:7" x14ac:dyDescent="0.35">
      <c r="A387" s="266" t="s">
        <v>686</v>
      </c>
      <c r="B387" s="267" t="s">
        <v>126</v>
      </c>
      <c r="C387" s="320">
        <v>56500.862556109612</v>
      </c>
      <c r="D387" s="268" t="str">
        <f t="shared" si="12"/>
        <v>Warzywa uprawiane dla owoców i kwiatów w uprawie pod osłonami wysokimiA</v>
      </c>
      <c r="E387" s="269">
        <f t="shared" si="13"/>
        <v>56500.862556109612</v>
      </c>
      <c r="G387" s="269"/>
    </row>
    <row r="388" spans="1:7" x14ac:dyDescent="0.35">
      <c r="A388" s="266" t="s">
        <v>686</v>
      </c>
      <c r="B388" s="267" t="s">
        <v>127</v>
      </c>
      <c r="C388" s="320">
        <v>136934.7146779997</v>
      </c>
      <c r="D388" s="268" t="str">
        <f t="shared" si="12"/>
        <v>Warzywa uprawiane dla owoców i kwiatów w uprawie pod osłonami wysokimiB</v>
      </c>
      <c r="E388" s="269">
        <f t="shared" si="13"/>
        <v>136934.7146779997</v>
      </c>
      <c r="G388" s="269"/>
    </row>
    <row r="389" spans="1:7" x14ac:dyDescent="0.35">
      <c r="A389" s="266" t="s">
        <v>686</v>
      </c>
      <c r="B389" s="267" t="s">
        <v>149</v>
      </c>
      <c r="C389" s="320">
        <v>22773.951247658948</v>
      </c>
      <c r="D389" s="268" t="str">
        <f t="shared" si="12"/>
        <v>Warzywa uprawiane dla owoców i kwiatów w uprawie pod osłonami wysokimiC</v>
      </c>
      <c r="E389" s="269">
        <f t="shared" si="13"/>
        <v>22773.951247658948</v>
      </c>
      <c r="G389" s="269"/>
    </row>
    <row r="390" spans="1:7" x14ac:dyDescent="0.35">
      <c r="A390" s="266" t="s">
        <v>686</v>
      </c>
      <c r="B390" s="267" t="s">
        <v>128</v>
      </c>
      <c r="C390" s="320">
        <v>82310.611833944728</v>
      </c>
      <c r="D390" s="268" t="str">
        <f t="shared" si="12"/>
        <v>Warzywa uprawiane dla owoców i kwiatów w uprawie pod osłonami wysokimiD</v>
      </c>
      <c r="E390" s="269">
        <f t="shared" si="13"/>
        <v>82310.611833944728</v>
      </c>
      <c r="G390" s="269"/>
    </row>
    <row r="391" spans="1:7" x14ac:dyDescent="0.35">
      <c r="A391" s="266" t="s">
        <v>313</v>
      </c>
      <c r="B391" s="267" t="s">
        <v>126</v>
      </c>
      <c r="C391" s="320">
        <v>78498.960825507704</v>
      </c>
      <c r="D391" s="268" t="str">
        <f t="shared" si="12"/>
        <v>Pomidory w uprawie pod osłonami wysokimiA</v>
      </c>
      <c r="E391" s="269">
        <f t="shared" si="13"/>
        <v>78498.960825507704</v>
      </c>
      <c r="G391" s="269"/>
    </row>
    <row r="392" spans="1:7" x14ac:dyDescent="0.35">
      <c r="A392" s="266" t="s">
        <v>313</v>
      </c>
      <c r="B392" s="267" t="s">
        <v>127</v>
      </c>
      <c r="C392" s="320">
        <v>74753.524874822819</v>
      </c>
      <c r="D392" s="268" t="str">
        <f t="shared" ref="D392:D455" si="14">A392&amp;B392</f>
        <v>Pomidory w uprawie pod osłonami wysokimiB</v>
      </c>
      <c r="E392" s="269">
        <f t="shared" si="13"/>
        <v>74753.524874822819</v>
      </c>
      <c r="G392" s="269"/>
    </row>
    <row r="393" spans="1:7" x14ac:dyDescent="0.35">
      <c r="A393" s="266" t="s">
        <v>313</v>
      </c>
      <c r="B393" s="267" t="s">
        <v>149</v>
      </c>
      <c r="C393" s="320">
        <v>84003.829639519521</v>
      </c>
      <c r="D393" s="268" t="str">
        <f t="shared" si="14"/>
        <v>Pomidory w uprawie pod osłonami wysokimiC</v>
      </c>
      <c r="E393" s="269">
        <f t="shared" si="13"/>
        <v>84003.829639519521</v>
      </c>
      <c r="G393" s="269"/>
    </row>
    <row r="394" spans="1:7" x14ac:dyDescent="0.35">
      <c r="A394" s="266" t="s">
        <v>313</v>
      </c>
      <c r="B394" s="267" t="s">
        <v>128</v>
      </c>
      <c r="C394" s="320">
        <v>74859.933124966148</v>
      </c>
      <c r="D394" s="268" t="str">
        <f t="shared" si="14"/>
        <v>Pomidory w uprawie pod osłonami wysokimiD</v>
      </c>
      <c r="E394" s="269">
        <f t="shared" si="13"/>
        <v>74859.933124966148</v>
      </c>
      <c r="G394" s="269"/>
    </row>
    <row r="395" spans="1:7" x14ac:dyDescent="0.35">
      <c r="A395" s="266" t="s">
        <v>688</v>
      </c>
      <c r="B395" s="267" t="s">
        <v>126</v>
      </c>
      <c r="C395" s="320">
        <v>18123.531434740125</v>
      </c>
      <c r="D395" s="268" t="str">
        <f t="shared" si="14"/>
        <v>Warzywa liściaste i łodygowe w uprawie pod osłonami wysokimiA</v>
      </c>
      <c r="E395" s="269">
        <f t="shared" si="13"/>
        <v>18123.531434740125</v>
      </c>
      <c r="G395" s="269"/>
    </row>
    <row r="396" spans="1:7" x14ac:dyDescent="0.35">
      <c r="A396" s="266" t="s">
        <v>688</v>
      </c>
      <c r="B396" s="267" t="s">
        <v>127</v>
      </c>
      <c r="C396" s="320">
        <v>13402.248055012093</v>
      </c>
      <c r="D396" s="268" t="str">
        <f t="shared" si="14"/>
        <v>Warzywa liściaste i łodygowe w uprawie pod osłonami wysokimiB</v>
      </c>
      <c r="E396" s="269">
        <f t="shared" si="13"/>
        <v>13402.248055012093</v>
      </c>
      <c r="G396" s="269"/>
    </row>
    <row r="397" spans="1:7" x14ac:dyDescent="0.35">
      <c r="A397" s="266" t="s">
        <v>688</v>
      </c>
      <c r="B397" s="267" t="s">
        <v>149</v>
      </c>
      <c r="C397" s="320">
        <v>19219.879700518912</v>
      </c>
      <c r="D397" s="268" t="str">
        <f t="shared" si="14"/>
        <v>Warzywa liściaste i łodygowe w uprawie pod osłonami wysokimiC</v>
      </c>
      <c r="E397" s="269">
        <f t="shared" si="13"/>
        <v>19219.879700518912</v>
      </c>
      <c r="G397" s="269"/>
    </row>
    <row r="398" spans="1:7" x14ac:dyDescent="0.35">
      <c r="A398" s="266" t="s">
        <v>688</v>
      </c>
      <c r="B398" s="267" t="s">
        <v>128</v>
      </c>
      <c r="C398" s="320">
        <v>13623.55018927021</v>
      </c>
      <c r="D398" s="268" t="str">
        <f t="shared" si="14"/>
        <v>Warzywa liściaste i łodygowe w uprawie pod osłonami wysokimiD</v>
      </c>
      <c r="E398" s="269">
        <f t="shared" si="13"/>
        <v>13623.55018927021</v>
      </c>
      <c r="G398" s="269"/>
    </row>
    <row r="399" spans="1:7" x14ac:dyDescent="0.35">
      <c r="A399" s="266" t="s">
        <v>315</v>
      </c>
      <c r="B399" s="267" t="s">
        <v>126</v>
      </c>
      <c r="C399" s="320">
        <v>77724.28982654844</v>
      </c>
      <c r="D399" s="268" t="str">
        <f t="shared" si="14"/>
        <v>Ogórki w uprawie pod osłonami wysokimiA</v>
      </c>
      <c r="E399" s="269">
        <f t="shared" si="13"/>
        <v>77724.28982654844</v>
      </c>
      <c r="G399" s="269"/>
    </row>
    <row r="400" spans="1:7" x14ac:dyDescent="0.35">
      <c r="A400" s="266" t="s">
        <v>315</v>
      </c>
      <c r="B400" s="267" t="s">
        <v>127</v>
      </c>
      <c r="C400" s="320">
        <v>72154.074765795332</v>
      </c>
      <c r="D400" s="268" t="str">
        <f t="shared" si="14"/>
        <v>Ogórki w uprawie pod osłonami wysokimiB</v>
      </c>
      <c r="E400" s="269">
        <f t="shared" si="13"/>
        <v>72154.074765795332</v>
      </c>
      <c r="G400" s="269"/>
    </row>
    <row r="401" spans="1:7" x14ac:dyDescent="0.35">
      <c r="A401" s="266" t="s">
        <v>315</v>
      </c>
      <c r="B401" s="267" t="s">
        <v>149</v>
      </c>
      <c r="C401" s="320">
        <v>61661.022615994953</v>
      </c>
      <c r="D401" s="268" t="str">
        <f t="shared" si="14"/>
        <v>Ogórki w uprawie pod osłonami wysokimiC</v>
      </c>
      <c r="E401" s="269">
        <f t="shared" si="13"/>
        <v>61661.022615994953</v>
      </c>
      <c r="G401" s="269"/>
    </row>
    <row r="402" spans="1:7" x14ac:dyDescent="0.35">
      <c r="A402" s="266" t="s">
        <v>315</v>
      </c>
      <c r="B402" s="267" t="s">
        <v>128</v>
      </c>
      <c r="C402" s="320">
        <v>69490.43936584756</v>
      </c>
      <c r="D402" s="268" t="str">
        <f t="shared" si="14"/>
        <v>Ogórki w uprawie pod osłonami wysokimiD</v>
      </c>
      <c r="E402" s="269">
        <f t="shared" si="13"/>
        <v>69490.43936584756</v>
      </c>
      <c r="G402" s="269"/>
    </row>
    <row r="403" spans="1:7" x14ac:dyDescent="0.35">
      <c r="A403" s="266" t="s">
        <v>690</v>
      </c>
      <c r="B403" s="267" t="s">
        <v>126</v>
      </c>
      <c r="C403" s="320">
        <v>13707.613836193967</v>
      </c>
      <c r="D403" s="268" t="str">
        <f t="shared" si="14"/>
        <v>Warzywa korzeniowe i bulwiaste w uprawie pod osłonami wysokimiA</v>
      </c>
      <c r="E403" s="269">
        <f t="shared" si="13"/>
        <v>13707.613836193967</v>
      </c>
      <c r="G403" s="269"/>
    </row>
    <row r="404" spans="1:7" x14ac:dyDescent="0.35">
      <c r="A404" s="266" t="s">
        <v>690</v>
      </c>
      <c r="B404" s="267" t="s">
        <v>127</v>
      </c>
      <c r="C404" s="320">
        <v>13707.613836193967</v>
      </c>
      <c r="D404" s="268" t="str">
        <f t="shared" si="14"/>
        <v>Warzywa korzeniowe i bulwiaste w uprawie pod osłonami wysokimiB</v>
      </c>
      <c r="E404" s="269">
        <f t="shared" si="13"/>
        <v>13707.613836193967</v>
      </c>
      <c r="G404" s="269"/>
    </row>
    <row r="405" spans="1:7" x14ac:dyDescent="0.35">
      <c r="A405" s="266" t="s">
        <v>690</v>
      </c>
      <c r="B405" s="267" t="s">
        <v>149</v>
      </c>
      <c r="C405" s="320">
        <v>11431.626350600854</v>
      </c>
      <c r="D405" s="268" t="str">
        <f t="shared" si="14"/>
        <v>Warzywa korzeniowe i bulwiaste w uprawie pod osłonami wysokimiC</v>
      </c>
      <c r="E405" s="269">
        <f t="shared" si="13"/>
        <v>11431.626350600854</v>
      </c>
      <c r="G405" s="269"/>
    </row>
    <row r="406" spans="1:7" x14ac:dyDescent="0.35">
      <c r="A406" s="266" t="s">
        <v>690</v>
      </c>
      <c r="B406" s="267" t="s">
        <v>128</v>
      </c>
      <c r="C406" s="320">
        <v>13707.613836193967</v>
      </c>
      <c r="D406" s="268" t="str">
        <f t="shared" si="14"/>
        <v>Warzywa korzeniowe i bulwiaste w uprawie pod osłonami wysokimiD</v>
      </c>
      <c r="E406" s="269">
        <f t="shared" si="13"/>
        <v>13707.613836193967</v>
      </c>
      <c r="G406" s="269"/>
    </row>
    <row r="407" spans="1:7" x14ac:dyDescent="0.35">
      <c r="A407" s="266" t="s">
        <v>325</v>
      </c>
      <c r="B407" s="267" t="s">
        <v>126</v>
      </c>
      <c r="C407" s="320">
        <v>23841.127651599818</v>
      </c>
      <c r="D407" s="268" t="str">
        <f t="shared" si="14"/>
        <v>Warzywa strączkowe do zbioru na zielono w uprawie pod osłonami wysokimiA</v>
      </c>
      <c r="E407" s="269">
        <f t="shared" ref="E407:E470" si="15">C407</f>
        <v>23841.127651599818</v>
      </c>
      <c r="G407" s="269"/>
    </row>
    <row r="408" spans="1:7" x14ac:dyDescent="0.35">
      <c r="A408" s="266" t="s">
        <v>325</v>
      </c>
      <c r="B408" s="267" t="s">
        <v>127</v>
      </c>
      <c r="C408" s="320">
        <v>23841.127651599818</v>
      </c>
      <c r="D408" s="268" t="str">
        <f t="shared" si="14"/>
        <v>Warzywa strączkowe do zbioru na zielono w uprawie pod osłonami wysokimiB</v>
      </c>
      <c r="E408" s="269">
        <f t="shared" si="15"/>
        <v>23841.127651599818</v>
      </c>
      <c r="G408" s="269"/>
    </row>
    <row r="409" spans="1:7" x14ac:dyDescent="0.35">
      <c r="A409" s="266" t="s">
        <v>325</v>
      </c>
      <c r="B409" s="267" t="s">
        <v>149</v>
      </c>
      <c r="C409" s="320">
        <v>23689.255242899395</v>
      </c>
      <c r="D409" s="268" t="str">
        <f t="shared" si="14"/>
        <v>Warzywa strączkowe do zbioru na zielono w uprawie pod osłonami wysokimiC</v>
      </c>
      <c r="E409" s="269">
        <f t="shared" si="15"/>
        <v>23689.255242899395</v>
      </c>
      <c r="G409" s="269"/>
    </row>
    <row r="410" spans="1:7" x14ac:dyDescent="0.35">
      <c r="A410" s="266" t="s">
        <v>325</v>
      </c>
      <c r="B410" s="267" t="s">
        <v>128</v>
      </c>
      <c r="C410" s="320">
        <v>23841.127651599818</v>
      </c>
      <c r="D410" s="268" t="str">
        <f t="shared" si="14"/>
        <v>Warzywa strączkowe do zbioru na zielono w uprawie pod osłonami wysokimiD</v>
      </c>
      <c r="E410" s="269">
        <f t="shared" si="15"/>
        <v>23841.127651599818</v>
      </c>
      <c r="G410" s="269"/>
    </row>
    <row r="411" spans="1:7" x14ac:dyDescent="0.35">
      <c r="A411" s="266" t="s">
        <v>317</v>
      </c>
      <c r="B411" s="267" t="s">
        <v>126</v>
      </c>
      <c r="C411" s="320">
        <v>23130.076248307636</v>
      </c>
      <c r="D411" s="268" t="str">
        <f t="shared" si="14"/>
        <v>Inne warzywa uprawiane dla owoców i kwiatów w uprawie pod osłonami wysokimiA</v>
      </c>
      <c r="E411" s="269">
        <f t="shared" si="15"/>
        <v>23130.076248307636</v>
      </c>
      <c r="G411" s="269"/>
    </row>
    <row r="412" spans="1:7" x14ac:dyDescent="0.35">
      <c r="A412" s="266" t="s">
        <v>317</v>
      </c>
      <c r="B412" s="267" t="s">
        <v>127</v>
      </c>
      <c r="C412" s="320">
        <v>23130.076248307636</v>
      </c>
      <c r="D412" s="268" t="str">
        <f t="shared" si="14"/>
        <v>Inne warzywa uprawiane dla owoców i kwiatów w uprawie pod osłonami wysokimiB</v>
      </c>
      <c r="E412" s="269">
        <f t="shared" si="15"/>
        <v>23130.076248307636</v>
      </c>
      <c r="G412" s="269"/>
    </row>
    <row r="413" spans="1:7" x14ac:dyDescent="0.35">
      <c r="A413" s="266" t="s">
        <v>317</v>
      </c>
      <c r="B413" s="267" t="s">
        <v>149</v>
      </c>
      <c r="C413" s="320">
        <v>23182.457283043976</v>
      </c>
      <c r="D413" s="268" t="str">
        <f t="shared" si="14"/>
        <v>Inne warzywa uprawiane dla owoców i kwiatów w uprawie pod osłonami wysokimiC</v>
      </c>
      <c r="E413" s="269">
        <f t="shared" si="15"/>
        <v>23182.457283043976</v>
      </c>
      <c r="G413" s="269"/>
    </row>
    <row r="414" spans="1:7" x14ac:dyDescent="0.35">
      <c r="A414" s="266" t="s">
        <v>317</v>
      </c>
      <c r="B414" s="267" t="s">
        <v>128</v>
      </c>
      <c r="C414" s="320">
        <v>19162.181303874389</v>
      </c>
      <c r="D414" s="268" t="str">
        <f t="shared" si="14"/>
        <v>Inne warzywa uprawiane dla owoców i kwiatów w uprawie pod osłonami wysokimiD</v>
      </c>
      <c r="E414" s="269">
        <f t="shared" si="15"/>
        <v>19162.181303874389</v>
      </c>
      <c r="G414" s="269"/>
    </row>
    <row r="415" spans="1:7" x14ac:dyDescent="0.35">
      <c r="A415" s="266" t="s">
        <v>319</v>
      </c>
      <c r="B415" s="267" t="s">
        <v>126</v>
      </c>
      <c r="C415" s="320">
        <v>11050.374517978167</v>
      </c>
      <c r="D415" s="268" t="str">
        <f t="shared" si="14"/>
        <v>Kapusta w uprawie pod osłonami wysokimiA</v>
      </c>
      <c r="E415" s="269">
        <f t="shared" si="15"/>
        <v>11050.374517978167</v>
      </c>
      <c r="G415" s="269"/>
    </row>
    <row r="416" spans="1:7" x14ac:dyDescent="0.35">
      <c r="A416" s="266" t="s">
        <v>319</v>
      </c>
      <c r="B416" s="267" t="s">
        <v>127</v>
      </c>
      <c r="C416" s="320">
        <v>11050.374517978167</v>
      </c>
      <c r="D416" s="268" t="str">
        <f t="shared" si="14"/>
        <v>Kapusta w uprawie pod osłonami wysokimiB</v>
      </c>
      <c r="E416" s="269">
        <f t="shared" si="15"/>
        <v>11050.374517978167</v>
      </c>
      <c r="G416" s="269"/>
    </row>
    <row r="417" spans="1:7" x14ac:dyDescent="0.35">
      <c r="A417" s="266" t="s">
        <v>319</v>
      </c>
      <c r="B417" s="267" t="s">
        <v>149</v>
      </c>
      <c r="C417" s="320">
        <v>11819.325253589592</v>
      </c>
      <c r="D417" s="268" t="str">
        <f t="shared" si="14"/>
        <v>Kapusta w uprawie pod osłonami wysokimiC</v>
      </c>
      <c r="E417" s="269">
        <f t="shared" si="15"/>
        <v>11819.325253589592</v>
      </c>
      <c r="G417" s="269"/>
    </row>
    <row r="418" spans="1:7" x14ac:dyDescent="0.35">
      <c r="A418" s="266" t="s">
        <v>319</v>
      </c>
      <c r="B418" s="267" t="s">
        <v>128</v>
      </c>
      <c r="C418" s="320">
        <v>11050.374517978167</v>
      </c>
      <c r="D418" s="268" t="str">
        <f t="shared" si="14"/>
        <v>Kapusta w uprawie pod osłonami wysokimiD</v>
      </c>
      <c r="E418" s="269">
        <f t="shared" si="15"/>
        <v>11050.374517978167</v>
      </c>
      <c r="G418" s="269"/>
    </row>
    <row r="419" spans="1:7" x14ac:dyDescent="0.35">
      <c r="A419" s="266" t="s">
        <v>321</v>
      </c>
      <c r="B419" s="267" t="s">
        <v>126</v>
      </c>
      <c r="C419" s="320">
        <v>29295.554518280547</v>
      </c>
      <c r="D419" s="268" t="str">
        <f t="shared" si="14"/>
        <v>Inne warzywa liściaste i łodygowe (bez kapusty) w uprawie pod osłonami wysokimiA</v>
      </c>
      <c r="E419" s="269">
        <f t="shared" si="15"/>
        <v>29295.554518280547</v>
      </c>
      <c r="G419" s="269"/>
    </row>
    <row r="420" spans="1:7" x14ac:dyDescent="0.35">
      <c r="A420" s="266" t="s">
        <v>321</v>
      </c>
      <c r="B420" s="267" t="s">
        <v>127</v>
      </c>
      <c r="C420" s="320">
        <v>9871.14139202158</v>
      </c>
      <c r="D420" s="268" t="str">
        <f t="shared" si="14"/>
        <v>Inne warzywa liściaste i łodygowe (bez kapusty) w uprawie pod osłonami wysokimiB</v>
      </c>
      <c r="E420" s="269">
        <f t="shared" si="15"/>
        <v>9871.14139202158</v>
      </c>
      <c r="G420" s="269"/>
    </row>
    <row r="421" spans="1:7" x14ac:dyDescent="0.35">
      <c r="A421" s="266" t="s">
        <v>321</v>
      </c>
      <c r="B421" s="267" t="s">
        <v>149</v>
      </c>
      <c r="C421" s="320">
        <v>29201.410910837272</v>
      </c>
      <c r="D421" s="268" t="str">
        <f t="shared" si="14"/>
        <v>Inne warzywa liściaste i łodygowe (bez kapusty) w uprawie pod osłonami wysokimiC</v>
      </c>
      <c r="E421" s="269">
        <f t="shared" si="15"/>
        <v>29201.410910837272</v>
      </c>
      <c r="G421" s="269"/>
    </row>
    <row r="422" spans="1:7" x14ac:dyDescent="0.35">
      <c r="A422" s="266" t="s">
        <v>321</v>
      </c>
      <c r="B422" s="267" t="s">
        <v>128</v>
      </c>
      <c r="C422" s="320">
        <v>61133.828572711667</v>
      </c>
      <c r="D422" s="268" t="str">
        <f t="shared" si="14"/>
        <v>Inne warzywa liściaste i łodygowe (bez kapusty) w uprawie pod osłonami wysokimiD</v>
      </c>
      <c r="E422" s="269">
        <f t="shared" si="15"/>
        <v>61133.828572711667</v>
      </c>
      <c r="G422" s="269"/>
    </row>
    <row r="423" spans="1:7" x14ac:dyDescent="0.35">
      <c r="A423" s="266" t="s">
        <v>323</v>
      </c>
      <c r="B423" s="267" t="s">
        <v>126</v>
      </c>
      <c r="C423" s="320">
        <v>26811.037422026518</v>
      </c>
      <c r="D423" s="268" t="str">
        <f t="shared" si="14"/>
        <v>Inne warzywa korzeniowe i bulwiaste (bez cebuli) w uprawie pod osłonami wysokimiA</v>
      </c>
      <c r="E423" s="269">
        <f t="shared" si="15"/>
        <v>26811.037422026518</v>
      </c>
      <c r="G423" s="269"/>
    </row>
    <row r="424" spans="1:7" x14ac:dyDescent="0.35">
      <c r="A424" s="266" t="s">
        <v>323</v>
      </c>
      <c r="B424" s="267" t="s">
        <v>127</v>
      </c>
      <c r="C424" s="320">
        <v>26811.037422026518</v>
      </c>
      <c r="D424" s="268" t="str">
        <f t="shared" si="14"/>
        <v>Inne warzywa korzeniowe i bulwiaste (bez cebuli) w uprawie pod osłonami wysokimiB</v>
      </c>
      <c r="E424" s="269">
        <f t="shared" si="15"/>
        <v>26811.037422026518</v>
      </c>
      <c r="G424" s="269"/>
    </row>
    <row r="425" spans="1:7" x14ac:dyDescent="0.35">
      <c r="A425" s="266" t="s">
        <v>323</v>
      </c>
      <c r="B425" s="267" t="s">
        <v>149</v>
      </c>
      <c r="C425" s="320">
        <v>20723.800433878991</v>
      </c>
      <c r="D425" s="268" t="str">
        <f t="shared" si="14"/>
        <v>Inne warzywa korzeniowe i bulwiaste (bez cebuli) w uprawie pod osłonami wysokimiC</v>
      </c>
      <c r="E425" s="269">
        <f t="shared" si="15"/>
        <v>20723.800433878991</v>
      </c>
      <c r="G425" s="269"/>
    </row>
    <row r="426" spans="1:7" x14ac:dyDescent="0.35">
      <c r="A426" s="266" t="s">
        <v>323</v>
      </c>
      <c r="B426" s="267" t="s">
        <v>128</v>
      </c>
      <c r="C426" s="320">
        <v>26811.037422026518</v>
      </c>
      <c r="D426" s="268" t="str">
        <f t="shared" si="14"/>
        <v>Inne warzywa korzeniowe i bulwiaste (bez cebuli) w uprawie pod osłonami wysokimiD</v>
      </c>
      <c r="E426" s="269">
        <f t="shared" si="15"/>
        <v>26811.037422026518</v>
      </c>
      <c r="G426" s="269"/>
    </row>
    <row r="427" spans="1:7" x14ac:dyDescent="0.35">
      <c r="A427" s="266" t="s">
        <v>325</v>
      </c>
      <c r="B427" s="267" t="s">
        <v>126</v>
      </c>
      <c r="C427" s="320">
        <v>15294.157147807155</v>
      </c>
      <c r="D427" s="268" t="str">
        <f t="shared" si="14"/>
        <v>Warzywa strączkowe do zbioru na zielono w uprawie pod osłonami wysokimiA</v>
      </c>
      <c r="E427" s="269">
        <f t="shared" si="15"/>
        <v>15294.157147807155</v>
      </c>
      <c r="G427" s="269"/>
    </row>
    <row r="428" spans="1:7" x14ac:dyDescent="0.35">
      <c r="A428" s="266" t="s">
        <v>325</v>
      </c>
      <c r="B428" s="267" t="s">
        <v>127</v>
      </c>
      <c r="C428" s="320">
        <v>15294.157147807155</v>
      </c>
      <c r="D428" s="268" t="str">
        <f t="shared" si="14"/>
        <v>Warzywa strączkowe do zbioru na zielono w uprawie pod osłonami wysokimiB</v>
      </c>
      <c r="E428" s="269">
        <f t="shared" si="15"/>
        <v>15294.157147807155</v>
      </c>
      <c r="G428" s="269"/>
    </row>
    <row r="429" spans="1:7" x14ac:dyDescent="0.35">
      <c r="A429" s="266" t="s">
        <v>325</v>
      </c>
      <c r="B429" s="267" t="s">
        <v>149</v>
      </c>
      <c r="C429" s="320">
        <v>15619.38504723523</v>
      </c>
      <c r="D429" s="268" t="str">
        <f t="shared" si="14"/>
        <v>Warzywa strączkowe do zbioru na zielono w uprawie pod osłonami wysokimiC</v>
      </c>
      <c r="E429" s="269">
        <f t="shared" si="15"/>
        <v>15619.38504723523</v>
      </c>
      <c r="G429" s="269"/>
    </row>
    <row r="430" spans="1:7" x14ac:dyDescent="0.35">
      <c r="A430" s="266" t="s">
        <v>325</v>
      </c>
      <c r="B430" s="267" t="s">
        <v>128</v>
      </c>
      <c r="C430" s="320">
        <v>15294.157147807155</v>
      </c>
      <c r="D430" s="268" t="str">
        <f t="shared" si="14"/>
        <v>Warzywa strączkowe do zbioru na zielono w uprawie pod osłonami wysokimiD</v>
      </c>
      <c r="E430" s="269">
        <f t="shared" si="15"/>
        <v>15294.157147807155</v>
      </c>
      <c r="G430" s="269"/>
    </row>
    <row r="431" spans="1:7" x14ac:dyDescent="0.35">
      <c r="A431" s="266" t="s">
        <v>704</v>
      </c>
      <c r="B431" s="267" t="s">
        <v>126</v>
      </c>
      <c r="C431" s="320">
        <v>8074.7371124942401</v>
      </c>
      <c r="D431" s="268" t="str">
        <f t="shared" si="14"/>
        <v>Warzywa w ogrodach towarowych (w płodozmianie z warzywami)A</v>
      </c>
      <c r="E431" s="269">
        <f t="shared" si="15"/>
        <v>8074.7371124942401</v>
      </c>
      <c r="G431" s="269"/>
    </row>
    <row r="432" spans="1:7" x14ac:dyDescent="0.35">
      <c r="A432" s="266" t="s">
        <v>704</v>
      </c>
      <c r="B432" s="267" t="s">
        <v>127</v>
      </c>
      <c r="C432" s="320">
        <v>2973.0761084812902</v>
      </c>
      <c r="D432" s="268" t="str">
        <f t="shared" si="14"/>
        <v>Warzywa w ogrodach towarowych (w płodozmianie z warzywami)B</v>
      </c>
      <c r="E432" s="269">
        <f t="shared" si="15"/>
        <v>2973.0761084812902</v>
      </c>
      <c r="G432" s="269"/>
    </row>
    <row r="433" spans="1:7" x14ac:dyDescent="0.35">
      <c r="A433" s="266" t="s">
        <v>704</v>
      </c>
      <c r="B433" s="267" t="s">
        <v>149</v>
      </c>
      <c r="C433" s="320">
        <v>12060.866752690328</v>
      </c>
      <c r="D433" s="268" t="str">
        <f t="shared" si="14"/>
        <v>Warzywa w ogrodach towarowych (w płodozmianie z warzywami)C</v>
      </c>
      <c r="E433" s="269">
        <f t="shared" si="15"/>
        <v>12060.866752690328</v>
      </c>
      <c r="G433" s="269"/>
    </row>
    <row r="434" spans="1:7" x14ac:dyDescent="0.35">
      <c r="A434" s="266" t="s">
        <v>704</v>
      </c>
      <c r="B434" s="267" t="s">
        <v>128</v>
      </c>
      <c r="C434" s="320">
        <v>6023.5957248917448</v>
      </c>
      <c r="D434" s="268" t="str">
        <f t="shared" si="14"/>
        <v>Warzywa w ogrodach towarowych (w płodozmianie z warzywami)D</v>
      </c>
      <c r="E434" s="269">
        <f t="shared" si="15"/>
        <v>6023.5957248917448</v>
      </c>
      <c r="G434" s="269"/>
    </row>
    <row r="435" spans="1:7" x14ac:dyDescent="0.35">
      <c r="A435" s="266" t="s">
        <v>327</v>
      </c>
      <c r="B435" s="267" t="s">
        <v>126</v>
      </c>
      <c r="C435" s="320">
        <v>16257.184695582158</v>
      </c>
      <c r="D435" s="268" t="str">
        <f t="shared" si="14"/>
        <v>Kwiaty i inne rośliny ozdobneA</v>
      </c>
      <c r="E435" s="269">
        <f t="shared" si="15"/>
        <v>16257.184695582158</v>
      </c>
      <c r="G435" s="269"/>
    </row>
    <row r="436" spans="1:7" x14ac:dyDescent="0.35">
      <c r="A436" s="266" t="s">
        <v>327</v>
      </c>
      <c r="B436" s="267" t="s">
        <v>127</v>
      </c>
      <c r="C436" s="320">
        <v>49557.956378040748</v>
      </c>
      <c r="D436" s="268" t="str">
        <f t="shared" si="14"/>
        <v>Kwiaty i inne rośliny ozdobneB</v>
      </c>
      <c r="E436" s="269">
        <f t="shared" si="15"/>
        <v>49557.956378040748</v>
      </c>
      <c r="G436" s="269"/>
    </row>
    <row r="437" spans="1:7" x14ac:dyDescent="0.35">
      <c r="A437" s="266" t="s">
        <v>327</v>
      </c>
      <c r="B437" s="267" t="s">
        <v>149</v>
      </c>
      <c r="C437" s="320">
        <v>14661.298832338336</v>
      </c>
      <c r="D437" s="268" t="str">
        <f t="shared" si="14"/>
        <v>Kwiaty i inne rośliny ozdobneC</v>
      </c>
      <c r="E437" s="269">
        <f t="shared" si="15"/>
        <v>14661.298832338336</v>
      </c>
      <c r="G437" s="269"/>
    </row>
    <row r="438" spans="1:7" x14ac:dyDescent="0.35">
      <c r="A438" s="266" t="s">
        <v>327</v>
      </c>
      <c r="B438" s="267" t="s">
        <v>128</v>
      </c>
      <c r="C438" s="320">
        <v>64853.910798985031</v>
      </c>
      <c r="D438" s="268" t="str">
        <f t="shared" si="14"/>
        <v>Kwiaty i inne rośliny ozdobneD</v>
      </c>
      <c r="E438" s="269">
        <f t="shared" si="15"/>
        <v>64853.910798985031</v>
      </c>
      <c r="G438" s="269"/>
    </row>
    <row r="439" spans="1:7" x14ac:dyDescent="0.35">
      <c r="A439" s="31" t="s">
        <v>330</v>
      </c>
      <c r="B439" s="267" t="s">
        <v>126</v>
      </c>
      <c r="C439" s="320">
        <v>6439.1481042320074</v>
      </c>
      <c r="D439" s="268" t="str">
        <f t="shared" si="14"/>
        <v>Kwiaty i inne rośliny ozdobne w uprawie polowejA</v>
      </c>
      <c r="E439" s="269">
        <f t="shared" si="15"/>
        <v>6439.1481042320074</v>
      </c>
      <c r="G439" s="269"/>
    </row>
    <row r="440" spans="1:7" x14ac:dyDescent="0.35">
      <c r="A440" s="31" t="s">
        <v>330</v>
      </c>
      <c r="B440" s="267" t="s">
        <v>127</v>
      </c>
      <c r="C440" s="320">
        <v>6439.1481042320074</v>
      </c>
      <c r="D440" s="268" t="str">
        <f t="shared" si="14"/>
        <v>Kwiaty i inne rośliny ozdobne w uprawie polowejB</v>
      </c>
      <c r="E440" s="269">
        <f t="shared" si="15"/>
        <v>6439.1481042320074</v>
      </c>
      <c r="G440" s="269"/>
    </row>
    <row r="441" spans="1:7" x14ac:dyDescent="0.35">
      <c r="A441" s="31" t="s">
        <v>330</v>
      </c>
      <c r="B441" s="267" t="s">
        <v>149</v>
      </c>
      <c r="C441" s="320">
        <v>7725.2337561958329</v>
      </c>
      <c r="D441" s="268" t="str">
        <f t="shared" si="14"/>
        <v>Kwiaty i inne rośliny ozdobne w uprawie polowejC</v>
      </c>
      <c r="E441" s="269">
        <f t="shared" si="15"/>
        <v>7725.2337561958329</v>
      </c>
      <c r="G441" s="269"/>
    </row>
    <row r="442" spans="1:7" x14ac:dyDescent="0.35">
      <c r="A442" s="31" t="s">
        <v>330</v>
      </c>
      <c r="B442" s="267" t="s">
        <v>128</v>
      </c>
      <c r="C442" s="320">
        <v>5113.9843811841693</v>
      </c>
      <c r="D442" s="268" t="str">
        <f t="shared" si="14"/>
        <v>Kwiaty i inne rośliny ozdobne w uprawie polowejD</v>
      </c>
      <c r="E442" s="269">
        <f t="shared" si="15"/>
        <v>5113.9843811841693</v>
      </c>
      <c r="G442" s="269"/>
    </row>
    <row r="443" spans="1:7" x14ac:dyDescent="0.35">
      <c r="A443" s="266" t="s">
        <v>332</v>
      </c>
      <c r="B443" s="267" t="s">
        <v>126</v>
      </c>
      <c r="C443" s="320">
        <v>1213.6052095358625</v>
      </c>
      <c r="D443" s="268" t="str">
        <f t="shared" ref="D443:D446" si="16">A443&amp;B443</f>
        <v>Kwiaty cięte w uprawie polowejA</v>
      </c>
      <c r="E443" s="269">
        <f t="shared" ref="E443:E446" si="17">C443</f>
        <v>1213.6052095358625</v>
      </c>
      <c r="G443" s="269"/>
    </row>
    <row r="444" spans="1:7" x14ac:dyDescent="0.35">
      <c r="A444" s="266" t="s">
        <v>332</v>
      </c>
      <c r="B444" s="267" t="s">
        <v>127</v>
      </c>
      <c r="C444" s="320">
        <v>7448.0257596951142</v>
      </c>
      <c r="D444" s="268" t="str">
        <f t="shared" si="16"/>
        <v>Kwiaty cięte w uprawie polowejB</v>
      </c>
      <c r="E444" s="269">
        <f t="shared" si="17"/>
        <v>7448.0257596951142</v>
      </c>
      <c r="G444" s="269"/>
    </row>
    <row r="445" spans="1:7" x14ac:dyDescent="0.35">
      <c r="A445" s="266" t="s">
        <v>332</v>
      </c>
      <c r="B445" s="267" t="s">
        <v>149</v>
      </c>
      <c r="C445" s="320">
        <v>8660.0167654520374</v>
      </c>
      <c r="D445" s="268" t="str">
        <f t="shared" si="16"/>
        <v>Kwiaty cięte w uprawie polowejC</v>
      </c>
      <c r="E445" s="269">
        <f t="shared" si="17"/>
        <v>8660.0167654520374</v>
      </c>
      <c r="G445" s="269"/>
    </row>
    <row r="446" spans="1:7" x14ac:dyDescent="0.35">
      <c r="A446" s="266" t="s">
        <v>332</v>
      </c>
      <c r="B446" s="267" t="s">
        <v>128</v>
      </c>
      <c r="C446" s="320">
        <v>5631.0211940583167</v>
      </c>
      <c r="D446" s="268" t="str">
        <f t="shared" si="16"/>
        <v>Kwiaty cięte w uprawie polowejD</v>
      </c>
      <c r="E446" s="269">
        <f t="shared" si="17"/>
        <v>5631.0211940583167</v>
      </c>
      <c r="G446" s="269"/>
    </row>
    <row r="447" spans="1:7" x14ac:dyDescent="0.35">
      <c r="A447" s="266" t="s">
        <v>334</v>
      </c>
      <c r="B447" s="267" t="s">
        <v>126</v>
      </c>
      <c r="C447" s="320">
        <v>7799.2114633583224</v>
      </c>
      <c r="D447" s="268" t="str">
        <f t="shared" si="14"/>
        <v>Kwiaty i inne rośliny ozdobne - całe rośliny w uprawie polowejA</v>
      </c>
      <c r="E447" s="269">
        <f t="shared" si="15"/>
        <v>7799.2114633583224</v>
      </c>
      <c r="G447" s="269"/>
    </row>
    <row r="448" spans="1:7" x14ac:dyDescent="0.35">
      <c r="A448" s="266" t="s">
        <v>334</v>
      </c>
      <c r="B448" s="267" t="s">
        <v>127</v>
      </c>
      <c r="C448" s="320">
        <v>7799.2114633583224</v>
      </c>
      <c r="D448" s="268" t="str">
        <f t="shared" si="14"/>
        <v>Kwiaty i inne rośliny ozdobne - całe rośliny w uprawie polowejB</v>
      </c>
      <c r="E448" s="269">
        <f t="shared" si="15"/>
        <v>7799.2114633583224</v>
      </c>
      <c r="G448" s="269"/>
    </row>
    <row r="449" spans="1:7" x14ac:dyDescent="0.35">
      <c r="A449" s="266" t="s">
        <v>334</v>
      </c>
      <c r="B449" s="267" t="s">
        <v>149</v>
      </c>
      <c r="C449" s="320">
        <v>6167.9706520286245</v>
      </c>
      <c r="D449" s="268" t="str">
        <f t="shared" si="14"/>
        <v>Kwiaty i inne rośliny ozdobne - całe rośliny w uprawie polowejC</v>
      </c>
      <c r="E449" s="269">
        <f t="shared" si="15"/>
        <v>6167.9706520286245</v>
      </c>
      <c r="G449" s="269"/>
    </row>
    <row r="450" spans="1:7" x14ac:dyDescent="0.35">
      <c r="A450" s="266" t="s">
        <v>334</v>
      </c>
      <c r="B450" s="267" t="s">
        <v>128</v>
      </c>
      <c r="C450" s="320">
        <v>8563.0750084009851</v>
      </c>
      <c r="D450" s="268" t="str">
        <f t="shared" si="14"/>
        <v>Kwiaty i inne rośliny ozdobne - całe rośliny w uprawie polowejD</v>
      </c>
      <c r="E450" s="269">
        <f t="shared" si="15"/>
        <v>8563.0750084009851</v>
      </c>
      <c r="G450" s="269"/>
    </row>
    <row r="451" spans="1:7" x14ac:dyDescent="0.35">
      <c r="A451" s="266" t="s">
        <v>336</v>
      </c>
      <c r="B451" s="267" t="s">
        <v>126</v>
      </c>
      <c r="C451" s="320">
        <v>19733.526832722353</v>
      </c>
      <c r="D451" s="268" t="str">
        <f t="shared" si="14"/>
        <v>Kwiaty i inne rośliny ozdobne pod osłonami wysokimiA</v>
      </c>
      <c r="E451" s="269">
        <f t="shared" si="15"/>
        <v>19733.526832722353</v>
      </c>
      <c r="G451" s="269"/>
    </row>
    <row r="452" spans="1:7" x14ac:dyDescent="0.35">
      <c r="A452" s="266" t="s">
        <v>336</v>
      </c>
      <c r="B452" s="267" t="s">
        <v>127</v>
      </c>
      <c r="C452" s="320">
        <v>55865.854654380695</v>
      </c>
      <c r="D452" s="268" t="str">
        <f t="shared" si="14"/>
        <v>Kwiaty i inne rośliny ozdobne pod osłonami wysokimiB</v>
      </c>
      <c r="E452" s="269">
        <f t="shared" si="15"/>
        <v>55865.854654380695</v>
      </c>
      <c r="G452" s="269"/>
    </row>
    <row r="453" spans="1:7" x14ac:dyDescent="0.35">
      <c r="A453" s="266" t="s">
        <v>336</v>
      </c>
      <c r="B453" s="267" t="s">
        <v>149</v>
      </c>
      <c r="C453" s="320">
        <v>79581.469814667566</v>
      </c>
      <c r="D453" s="268" t="str">
        <f t="shared" si="14"/>
        <v>Kwiaty i inne rośliny ozdobne pod osłonami wysokimiC</v>
      </c>
      <c r="E453" s="269">
        <f t="shared" si="15"/>
        <v>79581.469814667566</v>
      </c>
      <c r="G453" s="269"/>
    </row>
    <row r="454" spans="1:7" x14ac:dyDescent="0.35">
      <c r="A454" s="266" t="s">
        <v>336</v>
      </c>
      <c r="B454" s="267" t="s">
        <v>128</v>
      </c>
      <c r="C454" s="320">
        <v>91155.630217057755</v>
      </c>
      <c r="D454" s="268" t="str">
        <f t="shared" si="14"/>
        <v>Kwiaty i inne rośliny ozdobne pod osłonami wysokimiD</v>
      </c>
      <c r="E454" s="269">
        <f t="shared" si="15"/>
        <v>91155.630217057755</v>
      </c>
      <c r="G454" s="269"/>
    </row>
    <row r="455" spans="1:7" x14ac:dyDescent="0.35">
      <c r="A455" s="266" t="s">
        <v>338</v>
      </c>
      <c r="B455" s="267" t="s">
        <v>126</v>
      </c>
      <c r="C455" s="320">
        <v>65257.130918186216</v>
      </c>
      <c r="D455" s="268" t="str">
        <f t="shared" si="14"/>
        <v>Kwiaty cięte w uprawie pod osłonami wysokimiA</v>
      </c>
      <c r="E455" s="269">
        <f t="shared" si="15"/>
        <v>65257.130918186216</v>
      </c>
      <c r="G455" s="269"/>
    </row>
    <row r="456" spans="1:7" x14ac:dyDescent="0.35">
      <c r="A456" s="266" t="s">
        <v>338</v>
      </c>
      <c r="B456" s="267" t="s">
        <v>127</v>
      </c>
      <c r="C456" s="320">
        <v>56040.318604954795</v>
      </c>
      <c r="D456" s="268" t="str">
        <f t="shared" ref="D456:D519" si="18">A456&amp;B456</f>
        <v>Kwiaty cięte w uprawie pod osłonami wysokimiB</v>
      </c>
      <c r="E456" s="269">
        <f t="shared" si="15"/>
        <v>56040.318604954795</v>
      </c>
      <c r="G456" s="269"/>
    </row>
    <row r="457" spans="1:7" x14ac:dyDescent="0.35">
      <c r="A457" s="266" t="s">
        <v>338</v>
      </c>
      <c r="B457" s="267" t="s">
        <v>149</v>
      </c>
      <c r="C457" s="320">
        <v>73865.630979352485</v>
      </c>
      <c r="D457" s="268" t="str">
        <f t="shared" si="18"/>
        <v>Kwiaty cięte w uprawie pod osłonami wysokimiC</v>
      </c>
      <c r="E457" s="269">
        <f t="shared" si="15"/>
        <v>73865.630979352485</v>
      </c>
      <c r="G457" s="269"/>
    </row>
    <row r="458" spans="1:7" x14ac:dyDescent="0.35">
      <c r="A458" s="266" t="s">
        <v>338</v>
      </c>
      <c r="B458" s="267" t="s">
        <v>128</v>
      </c>
      <c r="C458" s="320">
        <v>66566.076351538271</v>
      </c>
      <c r="D458" s="268" t="str">
        <f t="shared" si="18"/>
        <v>Kwiaty cięte w uprawie pod osłonami wysokimiD</v>
      </c>
      <c r="E458" s="269">
        <f t="shared" si="15"/>
        <v>66566.076351538271</v>
      </c>
      <c r="G458" s="269"/>
    </row>
    <row r="459" spans="1:7" x14ac:dyDescent="0.35">
      <c r="A459" s="266" t="s">
        <v>340</v>
      </c>
      <c r="B459" s="267" t="s">
        <v>126</v>
      </c>
      <c r="C459" s="320">
        <v>28378.072508098736</v>
      </c>
      <c r="D459" s="268" t="str">
        <f t="shared" si="18"/>
        <v>Kwiaty i inne rośliny ozdobne - całe rośliny w uprawie pod osłonami wysokimiA</v>
      </c>
      <c r="E459" s="269">
        <f t="shared" si="15"/>
        <v>28378.072508098736</v>
      </c>
      <c r="G459" s="269"/>
    </row>
    <row r="460" spans="1:7" x14ac:dyDescent="0.35">
      <c r="A460" s="266" t="s">
        <v>340</v>
      </c>
      <c r="B460" s="267" t="s">
        <v>127</v>
      </c>
      <c r="C460" s="320">
        <v>34755.014921762813</v>
      </c>
      <c r="D460" s="268" t="str">
        <f t="shared" si="18"/>
        <v>Kwiaty i inne rośliny ozdobne - całe rośliny w uprawie pod osłonami wysokimiB</v>
      </c>
      <c r="E460" s="269">
        <f t="shared" si="15"/>
        <v>34755.014921762813</v>
      </c>
      <c r="G460" s="269"/>
    </row>
    <row r="461" spans="1:7" x14ac:dyDescent="0.35">
      <c r="A461" s="266" t="s">
        <v>340</v>
      </c>
      <c r="B461" s="267" t="s">
        <v>149</v>
      </c>
      <c r="C461" s="320">
        <v>40952.976018761758</v>
      </c>
      <c r="D461" s="268" t="str">
        <f t="shared" si="18"/>
        <v>Kwiaty i inne rośliny ozdobne - całe rośliny w uprawie pod osłonami wysokimiC</v>
      </c>
      <c r="E461" s="269">
        <f t="shared" si="15"/>
        <v>40952.976018761758</v>
      </c>
      <c r="G461" s="269"/>
    </row>
    <row r="462" spans="1:7" x14ac:dyDescent="0.35">
      <c r="A462" s="266" t="s">
        <v>340</v>
      </c>
      <c r="B462" s="267" t="s">
        <v>128</v>
      </c>
      <c r="C462" s="320">
        <v>40255.054863002726</v>
      </c>
      <c r="D462" s="268" t="str">
        <f t="shared" si="18"/>
        <v>Kwiaty i inne rośliny ozdobne - całe rośliny w uprawie pod osłonami wysokimiD</v>
      </c>
      <c r="E462" s="269">
        <f t="shared" si="15"/>
        <v>40255.054863002726</v>
      </c>
      <c r="G462" s="269"/>
    </row>
    <row r="463" spans="1:7" x14ac:dyDescent="0.35">
      <c r="A463" s="266" t="s">
        <v>693</v>
      </c>
      <c r="B463" s="267" t="s">
        <v>126</v>
      </c>
      <c r="C463" s="320">
        <v>3708.3295614507811</v>
      </c>
      <c r="D463" s="268" t="str">
        <f t="shared" si="18"/>
        <v>OwoceA</v>
      </c>
      <c r="E463" s="269">
        <f t="shared" si="15"/>
        <v>3708.3295614507811</v>
      </c>
      <c r="G463" s="269"/>
    </row>
    <row r="464" spans="1:7" x14ac:dyDescent="0.35">
      <c r="A464" s="266" t="s">
        <v>693</v>
      </c>
      <c r="B464" s="267" t="s">
        <v>127</v>
      </c>
      <c r="C464" s="320">
        <v>3679.5393813129253</v>
      </c>
      <c r="D464" s="268" t="str">
        <f t="shared" si="18"/>
        <v>OwoceB</v>
      </c>
      <c r="E464" s="269">
        <f t="shared" si="15"/>
        <v>3679.5393813129253</v>
      </c>
      <c r="G464" s="269"/>
    </row>
    <row r="465" spans="1:7" x14ac:dyDescent="0.35">
      <c r="A465" s="266" t="s">
        <v>693</v>
      </c>
      <c r="B465" s="267" t="s">
        <v>149</v>
      </c>
      <c r="C465" s="320">
        <v>2934.3018989557245</v>
      </c>
      <c r="D465" s="268" t="str">
        <f t="shared" si="18"/>
        <v>OwoceC</v>
      </c>
      <c r="E465" s="269">
        <f t="shared" si="15"/>
        <v>2934.3018989557245</v>
      </c>
      <c r="G465" s="269"/>
    </row>
    <row r="466" spans="1:7" x14ac:dyDescent="0.35">
      <c r="A466" s="266" t="s">
        <v>693</v>
      </c>
      <c r="B466" s="267" t="s">
        <v>128</v>
      </c>
      <c r="C466" s="320">
        <v>3169.5637337599833</v>
      </c>
      <c r="D466" s="268" t="str">
        <f t="shared" si="18"/>
        <v>OwoceD</v>
      </c>
      <c r="E466" s="269">
        <f t="shared" si="15"/>
        <v>3169.5637337599833</v>
      </c>
      <c r="G466" s="269"/>
    </row>
    <row r="467" spans="1:7" x14ac:dyDescent="0.35">
      <c r="A467" s="266" t="s">
        <v>342</v>
      </c>
      <c r="B467" s="267" t="s">
        <v>126</v>
      </c>
      <c r="C467" s="320">
        <v>8726.8144209587626</v>
      </c>
      <c r="D467" s="268" t="str">
        <f t="shared" si="18"/>
        <v>Owoce w uprawie polowejA</v>
      </c>
      <c r="E467" s="269">
        <f t="shared" si="15"/>
        <v>8726.8144209587626</v>
      </c>
      <c r="G467" s="269"/>
    </row>
    <row r="468" spans="1:7" x14ac:dyDescent="0.35">
      <c r="A468" s="266" t="s">
        <v>342</v>
      </c>
      <c r="B468" s="267" t="s">
        <v>127</v>
      </c>
      <c r="C468" s="320">
        <v>8845.4105206639306</v>
      </c>
      <c r="D468" s="268" t="str">
        <f t="shared" si="18"/>
        <v>Owoce w uprawie polowejB</v>
      </c>
      <c r="E468" s="269">
        <f t="shared" si="15"/>
        <v>8845.4105206639306</v>
      </c>
      <c r="G468" s="269"/>
    </row>
    <row r="469" spans="1:7" x14ac:dyDescent="0.35">
      <c r="A469" s="266" t="s">
        <v>342</v>
      </c>
      <c r="B469" s="267" t="s">
        <v>149</v>
      </c>
      <c r="C469" s="320">
        <v>7779.0600205666997</v>
      </c>
      <c r="D469" s="268" t="str">
        <f t="shared" si="18"/>
        <v>Owoce w uprawie polowejC</v>
      </c>
      <c r="E469" s="269">
        <f t="shared" si="15"/>
        <v>7779.0600205666997</v>
      </c>
      <c r="G469" s="269"/>
    </row>
    <row r="470" spans="1:7" x14ac:dyDescent="0.35">
      <c r="A470" s="266" t="s">
        <v>342</v>
      </c>
      <c r="B470" s="267" t="s">
        <v>128</v>
      </c>
      <c r="C470" s="320">
        <v>9846.3590407133925</v>
      </c>
      <c r="D470" s="268" t="str">
        <f t="shared" si="18"/>
        <v>Owoce w uprawie polowejD</v>
      </c>
      <c r="E470" s="269">
        <f t="shared" si="15"/>
        <v>9846.3590407133925</v>
      </c>
      <c r="G470" s="269"/>
    </row>
    <row r="471" spans="1:7" x14ac:dyDescent="0.35">
      <c r="A471" s="266" t="s">
        <v>344</v>
      </c>
      <c r="B471" s="267" t="s">
        <v>126</v>
      </c>
      <c r="C471" s="320">
        <v>9100.1435542871932</v>
      </c>
      <c r="D471" s="268" t="str">
        <f t="shared" si="18"/>
        <v>Truskawki w uprawie polowejA</v>
      </c>
      <c r="E471" s="269">
        <f t="shared" ref="E471:E534" si="19">C471</f>
        <v>9100.1435542871932</v>
      </c>
      <c r="G471" s="269"/>
    </row>
    <row r="472" spans="1:7" x14ac:dyDescent="0.35">
      <c r="A472" s="266" t="s">
        <v>344</v>
      </c>
      <c r="B472" s="267" t="s">
        <v>127</v>
      </c>
      <c r="C472" s="320">
        <v>8437.5312889558463</v>
      </c>
      <c r="D472" s="268" t="str">
        <f t="shared" si="18"/>
        <v>Truskawki w uprawie polowejB</v>
      </c>
      <c r="E472" s="269">
        <f t="shared" si="19"/>
        <v>8437.5312889558463</v>
      </c>
      <c r="G472" s="269"/>
    </row>
    <row r="473" spans="1:7" x14ac:dyDescent="0.35">
      <c r="A473" s="266" t="s">
        <v>344</v>
      </c>
      <c r="B473" s="267" t="s">
        <v>149</v>
      </c>
      <c r="C473" s="320">
        <v>8374.8556423668979</v>
      </c>
      <c r="D473" s="268" t="str">
        <f t="shared" si="18"/>
        <v>Truskawki w uprawie polowejC</v>
      </c>
      <c r="E473" s="269">
        <f t="shared" si="19"/>
        <v>8374.8556423668979</v>
      </c>
      <c r="G473" s="269"/>
    </row>
    <row r="474" spans="1:7" x14ac:dyDescent="0.35">
      <c r="A474" s="266" t="s">
        <v>344</v>
      </c>
      <c r="B474" s="267" t="s">
        <v>128</v>
      </c>
      <c r="C474" s="320">
        <v>9117.5971491169221</v>
      </c>
      <c r="D474" s="268" t="str">
        <f t="shared" si="18"/>
        <v>Truskawki w uprawie polowejD</v>
      </c>
      <c r="E474" s="269">
        <f t="shared" si="19"/>
        <v>9117.5971491169221</v>
      </c>
      <c r="G474" s="269"/>
    </row>
    <row r="475" spans="1:7" x14ac:dyDescent="0.35">
      <c r="A475" s="266" t="s">
        <v>346</v>
      </c>
      <c r="B475" s="267" t="s">
        <v>126</v>
      </c>
      <c r="C475" s="320">
        <v>38229.844083675998</v>
      </c>
      <c r="D475" s="268" t="str">
        <f t="shared" si="18"/>
        <v>Owoce w uprawie pod osłonami wysokimiA</v>
      </c>
      <c r="E475" s="269">
        <f t="shared" si="19"/>
        <v>38229.844083675998</v>
      </c>
      <c r="G475" s="269"/>
    </row>
    <row r="476" spans="1:7" x14ac:dyDescent="0.35">
      <c r="A476" s="266" t="s">
        <v>346</v>
      </c>
      <c r="B476" s="267" t="s">
        <v>127</v>
      </c>
      <c r="C476" s="320">
        <v>38229.844083675998</v>
      </c>
      <c r="D476" s="268" t="str">
        <f t="shared" si="18"/>
        <v>Owoce w uprawie pod osłonami wysokimiB</v>
      </c>
      <c r="E476" s="269">
        <f t="shared" si="19"/>
        <v>38229.844083675998</v>
      </c>
      <c r="G476" s="269"/>
    </row>
    <row r="477" spans="1:7" x14ac:dyDescent="0.35">
      <c r="A477" s="266" t="s">
        <v>346</v>
      </c>
      <c r="B477" s="267" t="s">
        <v>149</v>
      </c>
      <c r="C477" s="320">
        <v>38229.844083675998</v>
      </c>
      <c r="D477" s="268" t="str">
        <f t="shared" si="18"/>
        <v>Owoce w uprawie pod osłonami wysokimiC</v>
      </c>
      <c r="E477" s="269">
        <f t="shared" si="19"/>
        <v>38229.844083675998</v>
      </c>
      <c r="G477" s="269"/>
    </row>
    <row r="478" spans="1:7" x14ac:dyDescent="0.35">
      <c r="A478" s="266" t="s">
        <v>346</v>
      </c>
      <c r="B478" s="267" t="s">
        <v>128</v>
      </c>
      <c r="C478" s="320">
        <v>38229.844083675998</v>
      </c>
      <c r="D478" s="268" t="str">
        <f t="shared" si="18"/>
        <v>Owoce w uprawie pod osłonami wysokimiD</v>
      </c>
      <c r="E478" s="269">
        <f t="shared" si="19"/>
        <v>38229.844083675998</v>
      </c>
      <c r="G478" s="269"/>
    </row>
    <row r="479" spans="1:7" x14ac:dyDescent="0.35">
      <c r="A479" s="266" t="s">
        <v>348</v>
      </c>
      <c r="B479" s="267" t="s">
        <v>126</v>
      </c>
      <c r="C479" s="320">
        <v>38229.844083675998</v>
      </c>
      <c r="D479" s="268" t="str">
        <f t="shared" si="18"/>
        <v>Truskawki w uprawie pod osłonami wysokimiA</v>
      </c>
      <c r="E479" s="269">
        <f t="shared" si="19"/>
        <v>38229.844083675998</v>
      </c>
      <c r="G479" s="269"/>
    </row>
    <row r="480" spans="1:7" x14ac:dyDescent="0.35">
      <c r="A480" s="266" t="s">
        <v>348</v>
      </c>
      <c r="B480" s="267" t="s">
        <v>127</v>
      </c>
      <c r="C480" s="320">
        <v>38229.844083675998</v>
      </c>
      <c r="D480" s="268" t="str">
        <f t="shared" si="18"/>
        <v>Truskawki w uprawie pod osłonami wysokimiB</v>
      </c>
      <c r="E480" s="269">
        <f t="shared" si="19"/>
        <v>38229.844083675998</v>
      </c>
      <c r="G480" s="269"/>
    </row>
    <row r="481" spans="1:7" x14ac:dyDescent="0.35">
      <c r="A481" s="266" t="s">
        <v>348</v>
      </c>
      <c r="B481" s="267" t="s">
        <v>149</v>
      </c>
      <c r="C481" s="320">
        <v>38229.844083675998</v>
      </c>
      <c r="D481" s="268" t="str">
        <f t="shared" si="18"/>
        <v>Truskawki w uprawie pod osłonami wysokimiC</v>
      </c>
      <c r="E481" s="269">
        <f t="shared" si="19"/>
        <v>38229.844083675998</v>
      </c>
      <c r="G481" s="269"/>
    </row>
    <row r="482" spans="1:7" x14ac:dyDescent="0.35">
      <c r="A482" s="266" t="s">
        <v>348</v>
      </c>
      <c r="B482" s="267" t="s">
        <v>128</v>
      </c>
      <c r="C482" s="320">
        <v>38229.844083675998</v>
      </c>
      <c r="D482" s="268" t="str">
        <f t="shared" si="18"/>
        <v>Truskawki w uprawie pod osłonami wysokimiD</v>
      </c>
      <c r="E482" s="269">
        <f t="shared" si="19"/>
        <v>38229.844083675998</v>
      </c>
      <c r="G482" s="269"/>
    </row>
    <row r="483" spans="1:7" x14ac:dyDescent="0.35">
      <c r="A483" s="266" t="s">
        <v>350</v>
      </c>
      <c r="B483" s="267" t="s">
        <v>126</v>
      </c>
      <c r="C483" s="320">
        <v>5042.332861469642</v>
      </c>
      <c r="D483" s="268" t="str">
        <f t="shared" si="18"/>
        <v>Owoce z sadówA</v>
      </c>
      <c r="E483" s="269">
        <f t="shared" si="19"/>
        <v>5042.332861469642</v>
      </c>
      <c r="G483" s="269"/>
    </row>
    <row r="484" spans="1:7" x14ac:dyDescent="0.35">
      <c r="A484" s="266" t="s">
        <v>350</v>
      </c>
      <c r="B484" s="267" t="s">
        <v>127</v>
      </c>
      <c r="C484" s="320">
        <v>5431.1929046484756</v>
      </c>
      <c r="D484" s="268" t="str">
        <f t="shared" si="18"/>
        <v>Owoce z sadówB</v>
      </c>
      <c r="E484" s="269">
        <f t="shared" si="19"/>
        <v>5431.1929046484756</v>
      </c>
      <c r="G484" s="269"/>
    </row>
    <row r="485" spans="1:7" x14ac:dyDescent="0.35">
      <c r="A485" s="266" t="s">
        <v>350</v>
      </c>
      <c r="B485" s="267" t="s">
        <v>149</v>
      </c>
      <c r="C485" s="320">
        <v>4354.5697208912316</v>
      </c>
      <c r="D485" s="268" t="str">
        <f t="shared" si="18"/>
        <v>Owoce z sadówC</v>
      </c>
      <c r="E485" s="269">
        <f t="shared" si="19"/>
        <v>4354.5697208912316</v>
      </c>
      <c r="G485" s="269"/>
    </row>
    <row r="486" spans="1:7" x14ac:dyDescent="0.35">
      <c r="A486" s="266" t="s">
        <v>350</v>
      </c>
      <c r="B486" s="267" t="s">
        <v>128</v>
      </c>
      <c r="C486" s="320">
        <v>4770.0037099140209</v>
      </c>
      <c r="D486" s="268" t="str">
        <f t="shared" si="18"/>
        <v>Owoce z sadówD</v>
      </c>
      <c r="E486" s="269">
        <f t="shared" si="19"/>
        <v>4770.0037099140209</v>
      </c>
      <c r="G486" s="269"/>
    </row>
    <row r="487" spans="1:7" x14ac:dyDescent="0.35">
      <c r="A487" s="266" t="s">
        <v>352</v>
      </c>
      <c r="B487" s="267" t="s">
        <v>126</v>
      </c>
      <c r="C487" s="320">
        <v>1421.6446718770203</v>
      </c>
      <c r="D487" s="268" t="str">
        <f t="shared" si="18"/>
        <v>Owoce miękiszowe - ziarnkoweA</v>
      </c>
      <c r="E487" s="269">
        <f t="shared" si="19"/>
        <v>1421.6446718770203</v>
      </c>
      <c r="G487" s="269"/>
    </row>
    <row r="488" spans="1:7" x14ac:dyDescent="0.35">
      <c r="A488" s="266" t="s">
        <v>352</v>
      </c>
      <c r="B488" s="267" t="s">
        <v>127</v>
      </c>
      <c r="C488" s="320">
        <v>4119.2352470373689</v>
      </c>
      <c r="D488" s="268" t="str">
        <f t="shared" si="18"/>
        <v>Owoce miękiszowe - ziarnkoweB</v>
      </c>
      <c r="E488" s="269">
        <f t="shared" si="19"/>
        <v>4119.2352470373689</v>
      </c>
      <c r="G488" s="269"/>
    </row>
    <row r="489" spans="1:7" x14ac:dyDescent="0.35">
      <c r="A489" s="266" t="s">
        <v>352</v>
      </c>
      <c r="B489" s="267" t="s">
        <v>149</v>
      </c>
      <c r="C489" s="320">
        <v>3647.4672033480956</v>
      </c>
      <c r="D489" s="268" t="str">
        <f t="shared" si="18"/>
        <v>Owoce miękiszowe - ziarnkoweC</v>
      </c>
      <c r="E489" s="269">
        <f t="shared" si="19"/>
        <v>3647.4672033480956</v>
      </c>
      <c r="G489" s="269"/>
    </row>
    <row r="490" spans="1:7" x14ac:dyDescent="0.35">
      <c r="A490" s="266" t="s">
        <v>352</v>
      </c>
      <c r="B490" s="267" t="s">
        <v>128</v>
      </c>
      <c r="C490" s="320">
        <v>3760.8636922556484</v>
      </c>
      <c r="D490" s="268" t="str">
        <f t="shared" si="18"/>
        <v>Owoce miękiszowe - ziarnkoweD</v>
      </c>
      <c r="E490" s="269">
        <f t="shared" si="19"/>
        <v>3760.8636922556484</v>
      </c>
      <c r="G490" s="269"/>
    </row>
    <row r="491" spans="1:7" x14ac:dyDescent="0.35">
      <c r="A491" s="266" t="s">
        <v>354</v>
      </c>
      <c r="B491" s="267" t="s">
        <v>126</v>
      </c>
      <c r="C491" s="320">
        <v>3722.5634639883506</v>
      </c>
      <c r="D491" s="268" t="str">
        <f t="shared" si="18"/>
        <v>JabłkaA</v>
      </c>
      <c r="E491" s="269">
        <f t="shared" si="19"/>
        <v>3722.5634639883506</v>
      </c>
      <c r="G491" s="269"/>
    </row>
    <row r="492" spans="1:7" x14ac:dyDescent="0.35">
      <c r="A492" s="266" t="s">
        <v>354</v>
      </c>
      <c r="B492" s="267" t="s">
        <v>127</v>
      </c>
      <c r="C492" s="320">
        <v>3292.9704129323973</v>
      </c>
      <c r="D492" s="268" t="str">
        <f t="shared" si="18"/>
        <v>JabłkaB</v>
      </c>
      <c r="E492" s="269">
        <f t="shared" si="19"/>
        <v>3292.9704129323973</v>
      </c>
      <c r="G492" s="269"/>
    </row>
    <row r="493" spans="1:7" x14ac:dyDescent="0.35">
      <c r="A493" s="266" t="s">
        <v>354</v>
      </c>
      <c r="B493" s="267" t="s">
        <v>149</v>
      </c>
      <c r="C493" s="320">
        <v>3520.0527439280663</v>
      </c>
      <c r="D493" s="268" t="str">
        <f t="shared" si="18"/>
        <v>JabłkaC</v>
      </c>
      <c r="E493" s="269">
        <f t="shared" si="19"/>
        <v>3520.0527439280663</v>
      </c>
      <c r="G493" s="269"/>
    </row>
    <row r="494" spans="1:7" x14ac:dyDescent="0.35">
      <c r="A494" s="266" t="s">
        <v>354</v>
      </c>
      <c r="B494" s="267" t="s">
        <v>128</v>
      </c>
      <c r="C494" s="320">
        <v>3534.7363390016185</v>
      </c>
      <c r="D494" s="268" t="str">
        <f t="shared" si="18"/>
        <v>JabłkaD</v>
      </c>
      <c r="E494" s="269">
        <f t="shared" si="19"/>
        <v>3534.7363390016185</v>
      </c>
      <c r="G494" s="269"/>
    </row>
    <row r="495" spans="1:7" x14ac:dyDescent="0.35">
      <c r="A495" s="266" t="s">
        <v>356</v>
      </c>
      <c r="B495" s="267" t="s">
        <v>126</v>
      </c>
      <c r="C495" s="320">
        <v>2652.3024167874305</v>
      </c>
      <c r="D495" s="268" t="str">
        <f t="shared" si="18"/>
        <v>GruszkiA</v>
      </c>
      <c r="E495" s="269">
        <f t="shared" si="19"/>
        <v>2652.3024167874305</v>
      </c>
      <c r="G495" s="269"/>
    </row>
    <row r="496" spans="1:7" x14ac:dyDescent="0.35">
      <c r="A496" s="266" t="s">
        <v>356</v>
      </c>
      <c r="B496" s="267" t="s">
        <v>127</v>
      </c>
      <c r="C496" s="320">
        <v>2212.6379967707221</v>
      </c>
      <c r="D496" s="268" t="str">
        <f t="shared" si="18"/>
        <v>GruszkiB</v>
      </c>
      <c r="E496" s="269">
        <f t="shared" si="19"/>
        <v>2212.6379967707221</v>
      </c>
      <c r="G496" s="269"/>
    </row>
    <row r="497" spans="1:7" x14ac:dyDescent="0.35">
      <c r="A497" s="266" t="s">
        <v>356</v>
      </c>
      <c r="B497" s="267" t="s">
        <v>149</v>
      </c>
      <c r="C497" s="320">
        <v>3044.8076595210709</v>
      </c>
      <c r="D497" s="268" t="str">
        <f t="shared" si="18"/>
        <v>GruszkiC</v>
      </c>
      <c r="E497" s="269">
        <f t="shared" si="19"/>
        <v>3044.8076595210709</v>
      </c>
      <c r="G497" s="269"/>
    </row>
    <row r="498" spans="1:7" x14ac:dyDescent="0.35">
      <c r="A498" s="266" t="s">
        <v>356</v>
      </c>
      <c r="B498" s="267" t="s">
        <v>128</v>
      </c>
      <c r="C498" s="320">
        <v>2457.2715120440002</v>
      </c>
      <c r="D498" s="268" t="str">
        <f t="shared" si="18"/>
        <v>GruszkiD</v>
      </c>
      <c r="E498" s="269">
        <f t="shared" si="19"/>
        <v>2457.2715120440002</v>
      </c>
      <c r="G498" s="269"/>
    </row>
    <row r="499" spans="1:7" x14ac:dyDescent="0.35">
      <c r="A499" s="266" t="s">
        <v>358</v>
      </c>
      <c r="B499" s="267" t="s">
        <v>126</v>
      </c>
      <c r="C499" s="320">
        <v>4654.7225325823238</v>
      </c>
      <c r="D499" s="268" t="str">
        <f t="shared" si="18"/>
        <v>Owoce pestkoweA</v>
      </c>
      <c r="E499" s="269">
        <f t="shared" si="19"/>
        <v>4654.7225325823238</v>
      </c>
      <c r="G499" s="269"/>
    </row>
    <row r="500" spans="1:7" x14ac:dyDescent="0.35">
      <c r="A500" s="266" t="s">
        <v>358</v>
      </c>
      <c r="B500" s="267" t="s">
        <v>127</v>
      </c>
      <c r="C500" s="320">
        <v>3938.0628643414102</v>
      </c>
      <c r="D500" s="268" t="str">
        <f t="shared" si="18"/>
        <v>Owoce pestkoweB</v>
      </c>
      <c r="E500" s="269">
        <f t="shared" si="19"/>
        <v>3938.0628643414102</v>
      </c>
      <c r="G500" s="269"/>
    </row>
    <row r="501" spans="1:7" x14ac:dyDescent="0.35">
      <c r="A501" s="266" t="s">
        <v>358</v>
      </c>
      <c r="B501" s="267" t="s">
        <v>149</v>
      </c>
      <c r="C501" s="320">
        <v>3221.5808297845124</v>
      </c>
      <c r="D501" s="268" t="str">
        <f t="shared" si="18"/>
        <v>Owoce pestkoweC</v>
      </c>
      <c r="E501" s="269">
        <f t="shared" si="19"/>
        <v>3221.5808297845124</v>
      </c>
      <c r="G501" s="269"/>
    </row>
    <row r="502" spans="1:7" x14ac:dyDescent="0.35">
      <c r="A502" s="266" t="s">
        <v>358</v>
      </c>
      <c r="B502" s="267" t="s">
        <v>128</v>
      </c>
      <c r="C502" s="320">
        <v>3503.5432182644545</v>
      </c>
      <c r="D502" s="268" t="str">
        <f t="shared" si="18"/>
        <v>Owoce pestkoweD</v>
      </c>
      <c r="E502" s="269">
        <f t="shared" si="19"/>
        <v>3503.5432182644545</v>
      </c>
      <c r="G502" s="269"/>
    </row>
    <row r="503" spans="1:7" x14ac:dyDescent="0.35">
      <c r="A503" s="266" t="s">
        <v>360</v>
      </c>
      <c r="B503" s="267" t="s">
        <v>126</v>
      </c>
      <c r="C503" s="320">
        <v>3466.9061379911482</v>
      </c>
      <c r="D503" s="268" t="str">
        <f t="shared" si="18"/>
        <v>ŚliwkiA</v>
      </c>
      <c r="E503" s="269">
        <f t="shared" si="19"/>
        <v>3466.9061379911482</v>
      </c>
      <c r="G503" s="269"/>
    </row>
    <row r="504" spans="1:7" x14ac:dyDescent="0.35">
      <c r="A504" s="266" t="s">
        <v>360</v>
      </c>
      <c r="B504" s="267" t="s">
        <v>127</v>
      </c>
      <c r="C504" s="320">
        <v>3123.0824008964551</v>
      </c>
      <c r="D504" s="268" t="str">
        <f t="shared" si="18"/>
        <v>ŚliwkiB</v>
      </c>
      <c r="E504" s="269">
        <f t="shared" si="19"/>
        <v>3123.0824008964551</v>
      </c>
      <c r="G504" s="269"/>
    </row>
    <row r="505" spans="1:7" x14ac:dyDescent="0.35">
      <c r="A505" s="266" t="s">
        <v>360</v>
      </c>
      <c r="B505" s="267" t="s">
        <v>149</v>
      </c>
      <c r="C505" s="320">
        <v>3419.7964557500018</v>
      </c>
      <c r="D505" s="268" t="str">
        <f t="shared" si="18"/>
        <v>ŚliwkiC</v>
      </c>
      <c r="E505" s="269">
        <f t="shared" si="19"/>
        <v>3419.7964557500018</v>
      </c>
      <c r="G505" s="269"/>
    </row>
    <row r="506" spans="1:7" x14ac:dyDescent="0.35">
      <c r="A506" s="266" t="s">
        <v>360</v>
      </c>
      <c r="B506" s="267" t="s">
        <v>128</v>
      </c>
      <c r="C506" s="320">
        <v>3030.3236368464118</v>
      </c>
      <c r="D506" s="268" t="str">
        <f t="shared" si="18"/>
        <v>ŚliwkiD</v>
      </c>
      <c r="E506" s="269">
        <f t="shared" si="19"/>
        <v>3030.3236368464118</v>
      </c>
      <c r="G506" s="269"/>
    </row>
    <row r="507" spans="1:7" x14ac:dyDescent="0.35">
      <c r="A507" s="266" t="s">
        <v>362</v>
      </c>
      <c r="B507" s="267" t="s">
        <v>126</v>
      </c>
      <c r="C507" s="320">
        <v>6636.8171127774413</v>
      </c>
      <c r="D507" s="268" t="str">
        <f t="shared" si="18"/>
        <v>WiśnieA</v>
      </c>
      <c r="E507" s="269">
        <f t="shared" si="19"/>
        <v>6636.8171127774413</v>
      </c>
      <c r="G507" s="269"/>
    </row>
    <row r="508" spans="1:7" x14ac:dyDescent="0.35">
      <c r="A508" s="266" t="s">
        <v>362</v>
      </c>
      <c r="B508" s="267" t="s">
        <v>127</v>
      </c>
      <c r="C508" s="320">
        <v>7537.0831140077034</v>
      </c>
      <c r="D508" s="268" t="str">
        <f t="shared" si="18"/>
        <v>WiśnieB</v>
      </c>
      <c r="E508" s="269">
        <f t="shared" si="19"/>
        <v>7537.0831140077034</v>
      </c>
      <c r="G508" s="269"/>
    </row>
    <row r="509" spans="1:7" x14ac:dyDescent="0.35">
      <c r="A509" s="266" t="s">
        <v>362</v>
      </c>
      <c r="B509" s="267" t="s">
        <v>149</v>
      </c>
      <c r="C509" s="320">
        <v>6787.1659751763236</v>
      </c>
      <c r="D509" s="268" t="str">
        <f t="shared" si="18"/>
        <v>WiśnieC</v>
      </c>
      <c r="E509" s="269">
        <f t="shared" si="19"/>
        <v>6787.1659751763236</v>
      </c>
      <c r="G509" s="269"/>
    </row>
    <row r="510" spans="1:7" x14ac:dyDescent="0.35">
      <c r="A510" s="266" t="s">
        <v>362</v>
      </c>
      <c r="B510" s="267" t="s">
        <v>128</v>
      </c>
      <c r="C510" s="320">
        <v>6184.6360517326275</v>
      </c>
      <c r="D510" s="268" t="str">
        <f t="shared" si="18"/>
        <v>WiśnieD</v>
      </c>
      <c r="E510" s="269">
        <f t="shared" si="19"/>
        <v>6184.6360517326275</v>
      </c>
      <c r="G510" s="269"/>
    </row>
    <row r="511" spans="1:7" x14ac:dyDescent="0.35">
      <c r="A511" s="266" t="s">
        <v>364</v>
      </c>
      <c r="B511" s="267" t="s">
        <v>126</v>
      </c>
      <c r="C511" s="320">
        <v>2193.6765172037417</v>
      </c>
      <c r="D511" s="268" t="str">
        <f t="shared" si="18"/>
        <v>CzereśnieA</v>
      </c>
      <c r="E511" s="269">
        <f t="shared" si="19"/>
        <v>2193.6765172037417</v>
      </c>
      <c r="G511" s="269"/>
    </row>
    <row r="512" spans="1:7" x14ac:dyDescent="0.35">
      <c r="A512" s="266" t="s">
        <v>364</v>
      </c>
      <c r="B512" s="267" t="s">
        <v>127</v>
      </c>
      <c r="C512" s="320">
        <v>3745.6147159008547</v>
      </c>
      <c r="D512" s="268" t="str">
        <f t="shared" si="18"/>
        <v>CzereśnieB</v>
      </c>
      <c r="E512" s="269">
        <f t="shared" si="19"/>
        <v>3745.6147159008547</v>
      </c>
      <c r="G512" s="269"/>
    </row>
    <row r="513" spans="1:7" x14ac:dyDescent="0.35">
      <c r="A513" s="266" t="s">
        <v>364</v>
      </c>
      <c r="B513" s="267" t="s">
        <v>149</v>
      </c>
      <c r="C513" s="320">
        <v>4068.2210728220102</v>
      </c>
      <c r="D513" s="268" t="str">
        <f t="shared" si="18"/>
        <v>CzereśnieC</v>
      </c>
      <c r="E513" s="269">
        <f t="shared" si="19"/>
        <v>4068.2210728220102</v>
      </c>
      <c r="G513" s="269"/>
    </row>
    <row r="514" spans="1:7" x14ac:dyDescent="0.35">
      <c r="A514" s="266" t="s">
        <v>364</v>
      </c>
      <c r="B514" s="267" t="s">
        <v>128</v>
      </c>
      <c r="C514" s="320">
        <v>4367.6319402234103</v>
      </c>
      <c r="D514" s="268" t="str">
        <f t="shared" si="18"/>
        <v>CzereśnieD</v>
      </c>
      <c r="E514" s="269">
        <f t="shared" si="19"/>
        <v>4367.6319402234103</v>
      </c>
      <c r="G514" s="269"/>
    </row>
    <row r="515" spans="1:7" x14ac:dyDescent="0.35">
      <c r="A515" s="266" t="s">
        <v>366</v>
      </c>
      <c r="B515" s="267" t="s">
        <v>126</v>
      </c>
      <c r="C515" s="320">
        <v>2852.6673975775157</v>
      </c>
      <c r="D515" s="268" t="str">
        <f t="shared" si="18"/>
        <v>BrzoskwinieA</v>
      </c>
      <c r="E515" s="269">
        <f t="shared" si="19"/>
        <v>2852.6673975775157</v>
      </c>
      <c r="G515" s="269"/>
    </row>
    <row r="516" spans="1:7" x14ac:dyDescent="0.35">
      <c r="A516" s="266" t="s">
        <v>366</v>
      </c>
      <c r="B516" s="267" t="s">
        <v>127</v>
      </c>
      <c r="C516" s="320">
        <v>3199.658879219829</v>
      </c>
      <c r="D516" s="268" t="str">
        <f t="shared" si="18"/>
        <v>BrzoskwinieB</v>
      </c>
      <c r="E516" s="269">
        <f t="shared" si="19"/>
        <v>3199.658879219829</v>
      </c>
      <c r="G516" s="269"/>
    </row>
    <row r="517" spans="1:7" x14ac:dyDescent="0.35">
      <c r="A517" s="266" t="s">
        <v>366</v>
      </c>
      <c r="B517" s="267" t="s">
        <v>149</v>
      </c>
      <c r="C517" s="320">
        <v>2852.6673975775157</v>
      </c>
      <c r="D517" s="268" t="str">
        <f t="shared" si="18"/>
        <v>BrzoskwinieC</v>
      </c>
      <c r="E517" s="269">
        <f t="shared" si="19"/>
        <v>2852.6673975775157</v>
      </c>
      <c r="G517" s="269"/>
    </row>
    <row r="518" spans="1:7" x14ac:dyDescent="0.35">
      <c r="A518" s="266" t="s">
        <v>366</v>
      </c>
      <c r="B518" s="267" t="s">
        <v>128</v>
      </c>
      <c r="C518" s="320">
        <v>2595.502462654033</v>
      </c>
      <c r="D518" s="268" t="str">
        <f t="shared" si="18"/>
        <v>BrzoskwinieD</v>
      </c>
      <c r="E518" s="269">
        <f t="shared" si="19"/>
        <v>2595.502462654033</v>
      </c>
      <c r="G518" s="269"/>
    </row>
    <row r="519" spans="1:7" x14ac:dyDescent="0.35">
      <c r="A519" s="266" t="s">
        <v>368</v>
      </c>
      <c r="B519" s="267" t="s">
        <v>126</v>
      </c>
      <c r="C519" s="320">
        <v>2086.1939204954092</v>
      </c>
      <c r="D519" s="268" t="str">
        <f t="shared" si="18"/>
        <v>MoreleA</v>
      </c>
      <c r="E519" s="269">
        <f t="shared" si="19"/>
        <v>2086.1939204954092</v>
      </c>
      <c r="G519" s="269"/>
    </row>
    <row r="520" spans="1:7" x14ac:dyDescent="0.35">
      <c r="A520" s="266" t="s">
        <v>368</v>
      </c>
      <c r="B520" s="267" t="s">
        <v>127</v>
      </c>
      <c r="C520" s="320">
        <v>2086.1939204954092</v>
      </c>
      <c r="D520" s="268" t="str">
        <f t="shared" ref="D520:D581" si="20">A520&amp;B520</f>
        <v>MoreleB</v>
      </c>
      <c r="E520" s="269">
        <f t="shared" si="19"/>
        <v>2086.1939204954092</v>
      </c>
      <c r="G520" s="269"/>
    </row>
    <row r="521" spans="1:7" x14ac:dyDescent="0.35">
      <c r="A521" s="266" t="s">
        <v>368</v>
      </c>
      <c r="B521" s="267" t="s">
        <v>149</v>
      </c>
      <c r="C521" s="320">
        <v>2499.2121890058647</v>
      </c>
      <c r="D521" s="268" t="str">
        <f t="shared" si="20"/>
        <v>MoreleC</v>
      </c>
      <c r="E521" s="269">
        <f t="shared" si="19"/>
        <v>2499.2121890058647</v>
      </c>
      <c r="G521" s="269"/>
    </row>
    <row r="522" spans="1:7" x14ac:dyDescent="0.35">
      <c r="A522" s="266" t="s">
        <v>368</v>
      </c>
      <c r="B522" s="267" t="s">
        <v>128</v>
      </c>
      <c r="C522" s="320">
        <v>1939.6251293891546</v>
      </c>
      <c r="D522" s="268" t="str">
        <f t="shared" si="20"/>
        <v>MoreleD</v>
      </c>
      <c r="E522" s="269">
        <f t="shared" si="19"/>
        <v>1939.6251293891546</v>
      </c>
      <c r="G522" s="269"/>
    </row>
    <row r="523" spans="1:7" x14ac:dyDescent="0.35">
      <c r="A523" s="266" t="s">
        <v>370</v>
      </c>
      <c r="B523" s="267" t="s">
        <v>126</v>
      </c>
      <c r="C523" s="320">
        <v>2660.0283887991445</v>
      </c>
      <c r="D523" s="268" t="str">
        <f t="shared" si="20"/>
        <v>OrzechyA</v>
      </c>
      <c r="E523" s="269">
        <f t="shared" si="19"/>
        <v>2660.0283887991445</v>
      </c>
      <c r="G523" s="269"/>
    </row>
    <row r="524" spans="1:7" x14ac:dyDescent="0.35">
      <c r="A524" s="266" t="s">
        <v>370</v>
      </c>
      <c r="B524" s="267" t="s">
        <v>127</v>
      </c>
      <c r="C524" s="320">
        <v>1296.1087940917675</v>
      </c>
      <c r="D524" s="268" t="str">
        <f t="shared" si="20"/>
        <v>OrzechyB</v>
      </c>
      <c r="E524" s="269">
        <f t="shared" si="19"/>
        <v>1296.1087940917675</v>
      </c>
      <c r="G524" s="269"/>
    </row>
    <row r="525" spans="1:7" x14ac:dyDescent="0.35">
      <c r="A525" s="266" t="s">
        <v>370</v>
      </c>
      <c r="B525" s="267" t="s">
        <v>149</v>
      </c>
      <c r="C525" s="320">
        <v>2400.5891362811462</v>
      </c>
      <c r="D525" s="268" t="str">
        <f t="shared" si="20"/>
        <v>OrzechyC</v>
      </c>
      <c r="E525" s="269">
        <f t="shared" si="19"/>
        <v>2400.5891362811462</v>
      </c>
      <c r="G525" s="269"/>
    </row>
    <row r="526" spans="1:7" x14ac:dyDescent="0.35">
      <c r="A526" s="266" t="s">
        <v>370</v>
      </c>
      <c r="B526" s="267" t="s">
        <v>128</v>
      </c>
      <c r="C526" s="320">
        <v>3073.7260312610924</v>
      </c>
      <c r="D526" s="268" t="str">
        <f t="shared" si="20"/>
        <v>OrzechyD</v>
      </c>
      <c r="E526" s="269">
        <f t="shared" si="19"/>
        <v>3073.7260312610924</v>
      </c>
      <c r="G526" s="269"/>
    </row>
    <row r="527" spans="1:7" x14ac:dyDescent="0.35">
      <c r="A527" s="266" t="s">
        <v>372</v>
      </c>
      <c r="B527" s="267" t="s">
        <v>126</v>
      </c>
      <c r="C527" s="320">
        <v>1259.9217383587277</v>
      </c>
      <c r="D527" s="268" t="str">
        <f t="shared" si="20"/>
        <v>Orzechy włoskieA</v>
      </c>
      <c r="E527" s="269">
        <f t="shared" si="19"/>
        <v>1259.9217383587277</v>
      </c>
      <c r="G527" s="269"/>
    </row>
    <row r="528" spans="1:7" x14ac:dyDescent="0.35">
      <c r="A528" s="266" t="s">
        <v>372</v>
      </c>
      <c r="B528" s="267" t="s">
        <v>127</v>
      </c>
      <c r="C528" s="320">
        <v>1259.9217383587277</v>
      </c>
      <c r="D528" s="268" t="str">
        <f t="shared" si="20"/>
        <v>Orzechy włoskieB</v>
      </c>
      <c r="E528" s="269">
        <f t="shared" si="19"/>
        <v>1259.9217383587277</v>
      </c>
      <c r="G528" s="269"/>
    </row>
    <row r="529" spans="1:7" x14ac:dyDescent="0.35">
      <c r="A529" s="266" t="s">
        <v>372</v>
      </c>
      <c r="B529" s="267" t="s">
        <v>149</v>
      </c>
      <c r="C529" s="320">
        <v>965.14164379954798</v>
      </c>
      <c r="D529" s="268" t="str">
        <f t="shared" si="20"/>
        <v>Orzechy włoskieC</v>
      </c>
      <c r="E529" s="269">
        <f t="shared" si="19"/>
        <v>965.14164379954798</v>
      </c>
      <c r="G529" s="269"/>
    </row>
    <row r="530" spans="1:7" x14ac:dyDescent="0.35">
      <c r="A530" s="266" t="s">
        <v>372</v>
      </c>
      <c r="B530" s="267" t="s">
        <v>128</v>
      </c>
      <c r="C530" s="320">
        <v>1574.4831643148434</v>
      </c>
      <c r="D530" s="268" t="str">
        <f t="shared" si="20"/>
        <v>Orzechy włoskieD</v>
      </c>
      <c r="E530" s="269">
        <f t="shared" si="19"/>
        <v>1574.4831643148434</v>
      </c>
      <c r="G530" s="269"/>
    </row>
    <row r="531" spans="1:7" x14ac:dyDescent="0.35">
      <c r="A531" s="266" t="s">
        <v>374</v>
      </c>
      <c r="B531" s="267" t="s">
        <v>126</v>
      </c>
      <c r="C531" s="320">
        <v>3592.7796331690893</v>
      </c>
      <c r="D531" s="268" t="str">
        <f t="shared" si="20"/>
        <v>Orzechy laskoweA</v>
      </c>
      <c r="E531" s="269">
        <f t="shared" si="19"/>
        <v>3592.7796331690893</v>
      </c>
      <c r="G531" s="269"/>
    </row>
    <row r="532" spans="1:7" x14ac:dyDescent="0.35">
      <c r="A532" s="266" t="s">
        <v>374</v>
      </c>
      <c r="B532" s="267" t="s">
        <v>127</v>
      </c>
      <c r="C532" s="320">
        <v>5421.3503862950502</v>
      </c>
      <c r="D532" s="268" t="str">
        <f t="shared" si="20"/>
        <v>Orzechy laskoweB</v>
      </c>
      <c r="E532" s="269">
        <f t="shared" si="19"/>
        <v>5421.3503862950502</v>
      </c>
      <c r="G532" s="269"/>
    </row>
    <row r="533" spans="1:7" x14ac:dyDescent="0.35">
      <c r="A533" s="266" t="s">
        <v>374</v>
      </c>
      <c r="B533" s="267" t="s">
        <v>149</v>
      </c>
      <c r="C533" s="320">
        <v>3444.5223247420699</v>
      </c>
      <c r="D533" s="268" t="str">
        <f t="shared" si="20"/>
        <v>Orzechy laskoweC</v>
      </c>
      <c r="E533" s="269">
        <f t="shared" si="19"/>
        <v>3444.5223247420699</v>
      </c>
      <c r="G533" s="269"/>
    </row>
    <row r="534" spans="1:7" x14ac:dyDescent="0.35">
      <c r="A534" s="266" t="s">
        <v>374</v>
      </c>
      <c r="B534" s="267" t="s">
        <v>128</v>
      </c>
      <c r="C534" s="320">
        <v>3696.2699094159639</v>
      </c>
      <c r="D534" s="268" t="str">
        <f t="shared" si="20"/>
        <v>Orzechy laskoweD</v>
      </c>
      <c r="E534" s="269">
        <f t="shared" si="19"/>
        <v>3696.2699094159639</v>
      </c>
      <c r="G534" s="269"/>
    </row>
    <row r="535" spans="1:7" x14ac:dyDescent="0.35">
      <c r="A535" s="266" t="s">
        <v>376</v>
      </c>
      <c r="B535" s="267" t="s">
        <v>126</v>
      </c>
      <c r="C535" s="320">
        <v>7408.4749171764915</v>
      </c>
      <c r="D535" s="268" t="str">
        <f t="shared" si="20"/>
        <v>Owoce jagodoweA</v>
      </c>
      <c r="E535" s="269">
        <f t="shared" ref="E535:E590" si="21">C535</f>
        <v>7408.4749171764915</v>
      </c>
      <c r="G535" s="269"/>
    </row>
    <row r="536" spans="1:7" x14ac:dyDescent="0.35">
      <c r="A536" s="266" t="s">
        <v>376</v>
      </c>
      <c r="B536" s="267" t="s">
        <v>127</v>
      </c>
      <c r="C536" s="320">
        <v>7092.9908143711073</v>
      </c>
      <c r="D536" s="268" t="str">
        <f t="shared" si="20"/>
        <v>Owoce jagodoweB</v>
      </c>
      <c r="E536" s="269">
        <f t="shared" si="21"/>
        <v>7092.9908143711073</v>
      </c>
      <c r="G536" s="269"/>
    </row>
    <row r="537" spans="1:7" x14ac:dyDescent="0.35">
      <c r="A537" s="266" t="s">
        <v>376</v>
      </c>
      <c r="B537" s="267" t="s">
        <v>149</v>
      </c>
      <c r="C537" s="320">
        <v>5079.1982158383198</v>
      </c>
      <c r="D537" s="268" t="str">
        <f t="shared" si="20"/>
        <v>Owoce jagodoweC</v>
      </c>
      <c r="E537" s="269">
        <f t="shared" si="21"/>
        <v>5079.1982158383198</v>
      </c>
      <c r="G537" s="269"/>
    </row>
    <row r="538" spans="1:7" x14ac:dyDescent="0.35">
      <c r="A538" s="266" t="s">
        <v>376</v>
      </c>
      <c r="B538" s="267" t="s">
        <v>128</v>
      </c>
      <c r="C538" s="320">
        <v>4859.8936032674173</v>
      </c>
      <c r="D538" s="268" t="str">
        <f t="shared" si="20"/>
        <v>Owoce jagodoweD</v>
      </c>
      <c r="E538" s="269">
        <f t="shared" si="21"/>
        <v>4859.8936032674173</v>
      </c>
      <c r="G538" s="269"/>
    </row>
    <row r="539" spans="1:7" x14ac:dyDescent="0.35">
      <c r="A539" s="266" t="s">
        <v>378</v>
      </c>
      <c r="B539" s="267" t="s">
        <v>126</v>
      </c>
      <c r="C539" s="320">
        <v>2205.4190043456852</v>
      </c>
      <c r="D539" s="268" t="str">
        <f t="shared" si="20"/>
        <v>AgrestA</v>
      </c>
      <c r="E539" s="269">
        <f t="shared" si="21"/>
        <v>2205.4190043456852</v>
      </c>
      <c r="G539" s="269"/>
    </row>
    <row r="540" spans="1:7" x14ac:dyDescent="0.35">
      <c r="A540" s="266" t="s">
        <v>378</v>
      </c>
      <c r="B540" s="267" t="s">
        <v>127</v>
      </c>
      <c r="C540" s="320">
        <v>2205.4190043456852</v>
      </c>
      <c r="D540" s="268" t="str">
        <f t="shared" si="20"/>
        <v>AgrestB</v>
      </c>
      <c r="E540" s="269">
        <f t="shared" si="21"/>
        <v>2205.4190043456852</v>
      </c>
      <c r="G540" s="269"/>
    </row>
    <row r="541" spans="1:7" x14ac:dyDescent="0.35">
      <c r="A541" s="266" t="s">
        <v>378</v>
      </c>
      <c r="B541" s="267" t="s">
        <v>149</v>
      </c>
      <c r="C541" s="320">
        <v>2322.2610186250358</v>
      </c>
      <c r="D541" s="268" t="str">
        <f t="shared" si="20"/>
        <v>AgrestC</v>
      </c>
      <c r="E541" s="269">
        <f t="shared" si="21"/>
        <v>2322.2610186250358</v>
      </c>
      <c r="G541" s="269"/>
    </row>
    <row r="542" spans="1:7" x14ac:dyDescent="0.35">
      <c r="A542" s="266" t="s">
        <v>378</v>
      </c>
      <c r="B542" s="267" t="s">
        <v>128</v>
      </c>
      <c r="C542" s="320">
        <v>2205.4190043456852</v>
      </c>
      <c r="D542" s="268" t="str">
        <f t="shared" si="20"/>
        <v>AgrestD</v>
      </c>
      <c r="E542" s="269">
        <f t="shared" si="21"/>
        <v>2205.4190043456852</v>
      </c>
      <c r="G542" s="269"/>
    </row>
    <row r="543" spans="1:7" x14ac:dyDescent="0.35">
      <c r="A543" s="266" t="s">
        <v>380</v>
      </c>
      <c r="B543" s="267" t="s">
        <v>126</v>
      </c>
      <c r="C543" s="320">
        <v>3541.8200039683752</v>
      </c>
      <c r="D543" s="268" t="str">
        <f t="shared" si="20"/>
        <v>AroniaA</v>
      </c>
      <c r="E543" s="269">
        <f t="shared" si="21"/>
        <v>3541.8200039683752</v>
      </c>
      <c r="G543" s="269"/>
    </row>
    <row r="544" spans="1:7" x14ac:dyDescent="0.35">
      <c r="A544" s="266" t="s">
        <v>380</v>
      </c>
      <c r="B544" s="267" t="s">
        <v>127</v>
      </c>
      <c r="C544" s="320">
        <v>3541.8200039683752</v>
      </c>
      <c r="D544" s="268" t="str">
        <f t="shared" si="20"/>
        <v>AroniaB</v>
      </c>
      <c r="E544" s="269">
        <f t="shared" si="21"/>
        <v>3541.8200039683752</v>
      </c>
      <c r="G544" s="269"/>
    </row>
    <row r="545" spans="1:7" x14ac:dyDescent="0.35">
      <c r="A545" s="266" t="s">
        <v>380</v>
      </c>
      <c r="B545" s="267" t="s">
        <v>149</v>
      </c>
      <c r="C545" s="320">
        <v>3458.3443252739203</v>
      </c>
      <c r="D545" s="268" t="str">
        <f t="shared" si="20"/>
        <v>AroniaC</v>
      </c>
      <c r="E545" s="269">
        <f t="shared" si="21"/>
        <v>3458.3443252739203</v>
      </c>
      <c r="G545" s="269"/>
    </row>
    <row r="546" spans="1:7" x14ac:dyDescent="0.35">
      <c r="A546" s="266" t="s">
        <v>380</v>
      </c>
      <c r="B546" s="267" t="s">
        <v>128</v>
      </c>
      <c r="C546" s="320">
        <v>3877.6971981310294</v>
      </c>
      <c r="D546" s="268" t="str">
        <f t="shared" si="20"/>
        <v>AroniaD</v>
      </c>
      <c r="E546" s="269">
        <f t="shared" si="21"/>
        <v>3877.6971981310294</v>
      </c>
      <c r="G546" s="269"/>
    </row>
    <row r="547" spans="1:7" x14ac:dyDescent="0.35">
      <c r="A547" s="266" t="s">
        <v>382</v>
      </c>
      <c r="B547" s="267" t="s">
        <v>126</v>
      </c>
      <c r="C547" s="320">
        <v>2859.2247196008607</v>
      </c>
      <c r="D547" s="268" t="str">
        <f t="shared" si="20"/>
        <v>Porzeczki czarneA</v>
      </c>
      <c r="E547" s="269">
        <f t="shared" si="21"/>
        <v>2859.2247196008607</v>
      </c>
      <c r="G547" s="269"/>
    </row>
    <row r="548" spans="1:7" x14ac:dyDescent="0.35">
      <c r="A548" s="266" t="s">
        <v>382</v>
      </c>
      <c r="B548" s="267" t="s">
        <v>127</v>
      </c>
      <c r="C548" s="320">
        <v>2325.7228034310097</v>
      </c>
      <c r="D548" s="268" t="str">
        <f t="shared" si="20"/>
        <v>Porzeczki czarneB</v>
      </c>
      <c r="E548" s="269">
        <f t="shared" si="21"/>
        <v>2325.7228034310097</v>
      </c>
      <c r="G548" s="269"/>
    </row>
    <row r="549" spans="1:7" x14ac:dyDescent="0.35">
      <c r="A549" s="266" t="s">
        <v>382</v>
      </c>
      <c r="B549" s="267" t="s">
        <v>149</v>
      </c>
      <c r="C549" s="320">
        <v>3670.0251581163911</v>
      </c>
      <c r="D549" s="268" t="str">
        <f t="shared" si="20"/>
        <v>Porzeczki czarneC</v>
      </c>
      <c r="E549" s="269">
        <f t="shared" si="21"/>
        <v>3670.0251581163911</v>
      </c>
      <c r="G549" s="269"/>
    </row>
    <row r="550" spans="1:7" x14ac:dyDescent="0.35">
      <c r="A550" s="266" t="s">
        <v>382</v>
      </c>
      <c r="B550" s="267" t="s">
        <v>128</v>
      </c>
      <c r="C550" s="320">
        <v>2815.0615362596582</v>
      </c>
      <c r="D550" s="268" t="str">
        <f t="shared" si="20"/>
        <v>Porzeczki czarneD</v>
      </c>
      <c r="E550" s="269">
        <f t="shared" si="21"/>
        <v>2815.0615362596582</v>
      </c>
      <c r="G550" s="269"/>
    </row>
    <row r="551" spans="1:7" x14ac:dyDescent="0.35">
      <c r="A551" s="266" t="s">
        <v>384</v>
      </c>
      <c r="B551" s="267" t="s">
        <v>126</v>
      </c>
      <c r="C551" s="320">
        <v>2845.823987079079</v>
      </c>
      <c r="D551" s="268" t="str">
        <f t="shared" si="20"/>
        <v>Porzeczki czerwoneA</v>
      </c>
      <c r="E551" s="269">
        <f t="shared" si="21"/>
        <v>2845.823987079079</v>
      </c>
      <c r="G551" s="269"/>
    </row>
    <row r="552" spans="1:7" x14ac:dyDescent="0.35">
      <c r="A552" s="266" t="s">
        <v>384</v>
      </c>
      <c r="B552" s="267" t="s">
        <v>127</v>
      </c>
      <c r="C552" s="320">
        <v>2198.1640347408074</v>
      </c>
      <c r="D552" s="268" t="str">
        <f t="shared" si="20"/>
        <v>Porzeczki czerwoneB</v>
      </c>
      <c r="E552" s="269">
        <f t="shared" si="21"/>
        <v>2198.1640347408074</v>
      </c>
      <c r="G552" s="269"/>
    </row>
    <row r="553" spans="1:7" x14ac:dyDescent="0.35">
      <c r="A553" s="266" t="s">
        <v>384</v>
      </c>
      <c r="B553" s="267" t="s">
        <v>149</v>
      </c>
      <c r="C553" s="320">
        <v>2198.298397760323</v>
      </c>
      <c r="D553" s="268" t="str">
        <f t="shared" si="20"/>
        <v>Porzeczki czerwoneC</v>
      </c>
      <c r="E553" s="269">
        <f t="shared" si="21"/>
        <v>2198.298397760323</v>
      </c>
      <c r="G553" s="269"/>
    </row>
    <row r="554" spans="1:7" x14ac:dyDescent="0.35">
      <c r="A554" s="266" t="s">
        <v>384</v>
      </c>
      <c r="B554" s="267" t="s">
        <v>128</v>
      </c>
      <c r="C554" s="320">
        <v>2174.0657540716147</v>
      </c>
      <c r="D554" s="268" t="str">
        <f t="shared" si="20"/>
        <v>Porzeczki czerwoneD</v>
      </c>
      <c r="E554" s="269">
        <f t="shared" si="21"/>
        <v>2174.0657540716147</v>
      </c>
      <c r="G554" s="269"/>
    </row>
    <row r="555" spans="1:7" x14ac:dyDescent="0.35">
      <c r="A555" s="266" t="s">
        <v>386</v>
      </c>
      <c r="B555" s="267" t="s">
        <v>126</v>
      </c>
      <c r="C555" s="320">
        <v>6231.8742105774863</v>
      </c>
      <c r="D555" s="268" t="str">
        <f t="shared" si="20"/>
        <v>Maliny ogrodoweA</v>
      </c>
      <c r="E555" s="269">
        <f t="shared" si="21"/>
        <v>6231.8742105774863</v>
      </c>
      <c r="G555" s="269"/>
    </row>
    <row r="556" spans="1:7" x14ac:dyDescent="0.35">
      <c r="A556" s="266" t="s">
        <v>386</v>
      </c>
      <c r="B556" s="267" t="s">
        <v>127</v>
      </c>
      <c r="C556" s="320">
        <v>8367.0342937440237</v>
      </c>
      <c r="D556" s="268" t="str">
        <f t="shared" si="20"/>
        <v>Maliny ogrodoweB</v>
      </c>
      <c r="E556" s="269">
        <f t="shared" si="21"/>
        <v>8367.0342937440237</v>
      </c>
      <c r="G556" s="269"/>
    </row>
    <row r="557" spans="1:7" x14ac:dyDescent="0.35">
      <c r="A557" s="266" t="s">
        <v>386</v>
      </c>
      <c r="B557" s="267" t="s">
        <v>149</v>
      </c>
      <c r="C557" s="320">
        <v>10052.330765989112</v>
      </c>
      <c r="D557" s="268" t="str">
        <f t="shared" si="20"/>
        <v>Maliny ogrodoweC</v>
      </c>
      <c r="E557" s="269">
        <f t="shared" si="21"/>
        <v>10052.330765989112</v>
      </c>
      <c r="G557" s="269"/>
    </row>
    <row r="558" spans="1:7" x14ac:dyDescent="0.35">
      <c r="A558" s="266" t="s">
        <v>386</v>
      </c>
      <c r="B558" s="267" t="s">
        <v>128</v>
      </c>
      <c r="C558" s="320">
        <v>7537.9587462504587</v>
      </c>
      <c r="D558" s="268" t="str">
        <f t="shared" si="20"/>
        <v>Maliny ogrodoweD</v>
      </c>
      <c r="E558" s="269">
        <f t="shared" si="21"/>
        <v>7537.9587462504587</v>
      </c>
      <c r="G558" s="269"/>
    </row>
    <row r="559" spans="1:7" x14ac:dyDescent="0.35">
      <c r="A559" s="266" t="s">
        <v>695</v>
      </c>
      <c r="B559" s="267" t="s">
        <v>126</v>
      </c>
      <c r="C559" s="320">
        <v>2203.1684575373802</v>
      </c>
      <c r="D559" s="268" t="str">
        <f t="shared" si="20"/>
        <v>JeżynyA</v>
      </c>
      <c r="E559" s="269">
        <f t="shared" si="21"/>
        <v>2203.1684575373802</v>
      </c>
      <c r="G559" s="269"/>
    </row>
    <row r="560" spans="1:7" x14ac:dyDescent="0.35">
      <c r="A560" s="266" t="s">
        <v>695</v>
      </c>
      <c r="B560" s="267" t="s">
        <v>127</v>
      </c>
      <c r="C560" s="320">
        <v>2203.1684575373802</v>
      </c>
      <c r="D560" s="268" t="str">
        <f t="shared" si="20"/>
        <v>JeżynyB</v>
      </c>
      <c r="E560" s="269">
        <f t="shared" si="21"/>
        <v>2203.1684575373802</v>
      </c>
      <c r="G560" s="269"/>
    </row>
    <row r="561" spans="1:7" x14ac:dyDescent="0.35">
      <c r="A561" s="266" t="s">
        <v>695</v>
      </c>
      <c r="B561" s="267" t="s">
        <v>149</v>
      </c>
      <c r="C561" s="320">
        <v>2203.1684575373802</v>
      </c>
      <c r="D561" s="268" t="str">
        <f t="shared" si="20"/>
        <v>JeżynyC</v>
      </c>
      <c r="E561" s="269">
        <f t="shared" si="21"/>
        <v>2203.1684575373802</v>
      </c>
      <c r="G561" s="269"/>
    </row>
    <row r="562" spans="1:7" x14ac:dyDescent="0.35">
      <c r="A562" s="266" t="s">
        <v>695</v>
      </c>
      <c r="B562" s="267" t="s">
        <v>128</v>
      </c>
      <c r="C562" s="320">
        <v>2203.1684575373802</v>
      </c>
      <c r="D562" s="268" t="str">
        <f t="shared" si="20"/>
        <v>JeżynyD</v>
      </c>
      <c r="E562" s="269">
        <f t="shared" si="21"/>
        <v>2203.1684575373802</v>
      </c>
      <c r="G562" s="269"/>
    </row>
    <row r="563" spans="1:7" x14ac:dyDescent="0.35">
      <c r="A563" s="266" t="s">
        <v>388</v>
      </c>
      <c r="B563" s="267" t="s">
        <v>126</v>
      </c>
      <c r="C563" s="320">
        <v>11091.379171932176</v>
      </c>
      <c r="D563" s="268" t="str">
        <f t="shared" si="20"/>
        <v>BorówkiA</v>
      </c>
      <c r="E563" s="269">
        <f t="shared" si="21"/>
        <v>11091.379171932176</v>
      </c>
      <c r="G563" s="269"/>
    </row>
    <row r="564" spans="1:7" x14ac:dyDescent="0.35">
      <c r="A564" s="266" t="s">
        <v>388</v>
      </c>
      <c r="B564" s="267" t="s">
        <v>127</v>
      </c>
      <c r="C564" s="320">
        <v>8989.1062167186174</v>
      </c>
      <c r="D564" s="268" t="str">
        <f t="shared" si="20"/>
        <v>BorówkiB</v>
      </c>
      <c r="E564" s="269">
        <f t="shared" si="21"/>
        <v>8989.1062167186174</v>
      </c>
      <c r="G564" s="269"/>
    </row>
    <row r="565" spans="1:7" x14ac:dyDescent="0.35">
      <c r="A565" s="266" t="s">
        <v>388</v>
      </c>
      <c r="B565" s="267" t="s">
        <v>149</v>
      </c>
      <c r="C565" s="320">
        <v>11184.690819621865</v>
      </c>
      <c r="D565" s="268" t="str">
        <f t="shared" si="20"/>
        <v>BorówkiC</v>
      </c>
      <c r="E565" s="269">
        <f t="shared" si="21"/>
        <v>11184.690819621865</v>
      </c>
      <c r="G565" s="269"/>
    </row>
    <row r="566" spans="1:7" x14ac:dyDescent="0.35">
      <c r="A566" s="266" t="s">
        <v>388</v>
      </c>
      <c r="B566" s="267" t="s">
        <v>128</v>
      </c>
      <c r="C566" s="320">
        <v>12383.143120041736</v>
      </c>
      <c r="D566" s="268" t="str">
        <f t="shared" si="20"/>
        <v>BorówkiD</v>
      </c>
      <c r="E566" s="269">
        <f t="shared" si="21"/>
        <v>12383.143120041736</v>
      </c>
      <c r="G566" s="269"/>
    </row>
    <row r="567" spans="1:7" x14ac:dyDescent="0.35">
      <c r="A567" s="266" t="s">
        <v>390</v>
      </c>
      <c r="B567" s="267" t="s">
        <v>126</v>
      </c>
      <c r="C567" s="320">
        <v>4407.5736702684835</v>
      </c>
      <c r="D567" s="268" t="str">
        <f t="shared" si="20"/>
        <v>Pozostałe owoce jagodoweA</v>
      </c>
      <c r="E567" s="269">
        <f t="shared" si="21"/>
        <v>4407.5736702684835</v>
      </c>
      <c r="G567" s="269"/>
    </row>
    <row r="568" spans="1:7" x14ac:dyDescent="0.35">
      <c r="A568" s="266" t="s">
        <v>390</v>
      </c>
      <c r="B568" s="267" t="s">
        <v>127</v>
      </c>
      <c r="C568" s="320">
        <v>4407.5736702684835</v>
      </c>
      <c r="D568" s="268" t="str">
        <f t="shared" si="20"/>
        <v>Pozostałe owoce jagodoweB</v>
      </c>
      <c r="E568" s="269">
        <f t="shared" si="21"/>
        <v>4407.5736702684835</v>
      </c>
      <c r="G568" s="269"/>
    </row>
    <row r="569" spans="1:7" x14ac:dyDescent="0.35">
      <c r="A569" s="266" t="s">
        <v>390</v>
      </c>
      <c r="B569" s="267" t="s">
        <v>149</v>
      </c>
      <c r="C569" s="320">
        <v>4485.8237810032906</v>
      </c>
      <c r="D569" s="268" t="str">
        <f t="shared" si="20"/>
        <v>Pozostałe owoce jagodoweC</v>
      </c>
      <c r="E569" s="269">
        <f t="shared" si="21"/>
        <v>4485.8237810032906</v>
      </c>
      <c r="G569" s="269"/>
    </row>
    <row r="570" spans="1:7" x14ac:dyDescent="0.35">
      <c r="A570" s="266" t="s">
        <v>390</v>
      </c>
      <c r="B570" s="267" t="s">
        <v>128</v>
      </c>
      <c r="C570" s="320">
        <v>4407.5736702684835</v>
      </c>
      <c r="D570" s="268" t="str">
        <f t="shared" si="20"/>
        <v>Pozostałe owoce jagodoweD</v>
      </c>
      <c r="E570" s="269">
        <f t="shared" si="21"/>
        <v>4407.5736702684835</v>
      </c>
      <c r="G570" s="269"/>
    </row>
    <row r="571" spans="1:7" x14ac:dyDescent="0.35">
      <c r="A571" s="266" t="s">
        <v>705</v>
      </c>
      <c r="B571" s="267" t="s">
        <v>126</v>
      </c>
      <c r="C571" s="320">
        <v>4749.3954640003985</v>
      </c>
      <c r="D571" s="268" t="str">
        <f t="shared" si="20"/>
        <v>WinogronaA</v>
      </c>
      <c r="E571" s="269">
        <f t="shared" si="21"/>
        <v>4749.3954640003985</v>
      </c>
      <c r="G571" s="269"/>
    </row>
    <row r="572" spans="1:7" x14ac:dyDescent="0.35">
      <c r="A572" s="266" t="s">
        <v>705</v>
      </c>
      <c r="B572" s="267" t="s">
        <v>127</v>
      </c>
      <c r="C572" s="320">
        <v>4749.3954640003985</v>
      </c>
      <c r="D572" s="268" t="str">
        <f t="shared" si="20"/>
        <v>WinogronaB</v>
      </c>
      <c r="E572" s="269">
        <f t="shared" si="21"/>
        <v>4749.3954640003985</v>
      </c>
      <c r="G572" s="269"/>
    </row>
    <row r="573" spans="1:7" x14ac:dyDescent="0.35">
      <c r="A573" s="266" t="s">
        <v>705</v>
      </c>
      <c r="B573" s="267" t="s">
        <v>149</v>
      </c>
      <c r="C573" s="320">
        <v>4749.3954640003985</v>
      </c>
      <c r="D573" s="268" t="str">
        <f t="shared" si="20"/>
        <v>WinogronaC</v>
      </c>
      <c r="E573" s="269">
        <f t="shared" si="21"/>
        <v>4749.3954640003985</v>
      </c>
      <c r="G573" s="269"/>
    </row>
    <row r="574" spans="1:7" x14ac:dyDescent="0.35">
      <c r="A574" s="266" t="s">
        <v>705</v>
      </c>
      <c r="B574" s="267" t="s">
        <v>128</v>
      </c>
      <c r="C574" s="320">
        <v>4749.3954640003985</v>
      </c>
      <c r="D574" s="268" t="str">
        <f t="shared" si="20"/>
        <v>WinogronaD</v>
      </c>
      <c r="E574" s="269">
        <f t="shared" si="21"/>
        <v>4749.3954640003985</v>
      </c>
      <c r="G574" s="269"/>
    </row>
    <row r="575" spans="1:7" x14ac:dyDescent="0.35">
      <c r="A575" s="266" t="s">
        <v>698</v>
      </c>
      <c r="B575" s="267" t="s">
        <v>126</v>
      </c>
      <c r="C575" s="320">
        <v>4131.8782198345489</v>
      </c>
      <c r="D575" s="268" t="str">
        <f t="shared" si="20"/>
        <v>Pozostałe owoce z sadówA</v>
      </c>
      <c r="E575" s="269">
        <f t="shared" si="21"/>
        <v>4131.8782198345489</v>
      </c>
      <c r="G575" s="269"/>
    </row>
    <row r="576" spans="1:7" x14ac:dyDescent="0.35">
      <c r="A576" s="266" t="s">
        <v>698</v>
      </c>
      <c r="B576" s="267" t="s">
        <v>127</v>
      </c>
      <c r="C576" s="320">
        <v>4131.8782198345489</v>
      </c>
      <c r="D576" s="268" t="str">
        <f t="shared" si="20"/>
        <v>Pozostałe owoce z sadówB</v>
      </c>
      <c r="E576" s="269">
        <f t="shared" si="21"/>
        <v>4131.8782198345489</v>
      </c>
      <c r="G576" s="269"/>
    </row>
    <row r="577" spans="1:7" x14ac:dyDescent="0.35">
      <c r="A577" s="266" t="s">
        <v>698</v>
      </c>
      <c r="B577" s="267" t="s">
        <v>149</v>
      </c>
      <c r="C577" s="320">
        <v>4335.2457406553085</v>
      </c>
      <c r="D577" s="268" t="str">
        <f t="shared" si="20"/>
        <v>Pozostałe owoce z sadówC</v>
      </c>
      <c r="E577" s="269">
        <f t="shared" si="21"/>
        <v>4335.2457406553085</v>
      </c>
      <c r="G577" s="269"/>
    </row>
    <row r="578" spans="1:7" x14ac:dyDescent="0.35">
      <c r="A578" s="266" t="s">
        <v>698</v>
      </c>
      <c r="B578" s="267" t="s">
        <v>128</v>
      </c>
      <c r="C578" s="320">
        <v>4131.8782198345489</v>
      </c>
      <c r="D578" s="268" t="str">
        <f t="shared" si="20"/>
        <v>Pozostałe owoce z sadówD</v>
      </c>
      <c r="E578" s="269">
        <f t="shared" si="21"/>
        <v>4131.8782198345489</v>
      </c>
      <c r="G578" s="269"/>
    </row>
    <row r="579" spans="1:7" x14ac:dyDescent="0.35">
      <c r="A579" s="31" t="s">
        <v>392</v>
      </c>
      <c r="B579" s="267" t="s">
        <v>126</v>
      </c>
      <c r="C579" s="320">
        <v>436.02687997457173</v>
      </c>
      <c r="D579" s="268" t="str">
        <f t="shared" si="20"/>
        <v>Plantacje nasienne trawA</v>
      </c>
      <c r="E579" s="269">
        <f t="shared" si="21"/>
        <v>436.02687997457173</v>
      </c>
      <c r="G579" s="269"/>
    </row>
    <row r="580" spans="1:7" x14ac:dyDescent="0.35">
      <c r="A580" s="31" t="s">
        <v>392</v>
      </c>
      <c r="B580" s="267" t="s">
        <v>127</v>
      </c>
      <c r="C580" s="320">
        <v>368.82875428026568</v>
      </c>
      <c r="D580" s="268" t="str">
        <f t="shared" si="20"/>
        <v>Plantacje nasienne trawB</v>
      </c>
      <c r="E580" s="269">
        <f t="shared" si="21"/>
        <v>368.82875428026568</v>
      </c>
      <c r="G580" s="269"/>
    </row>
    <row r="581" spans="1:7" x14ac:dyDescent="0.35">
      <c r="A581" s="31" t="s">
        <v>392</v>
      </c>
      <c r="B581" s="267" t="s">
        <v>149</v>
      </c>
      <c r="C581" s="320">
        <v>377.05822700087163</v>
      </c>
      <c r="D581" s="268" t="str">
        <f t="shared" si="20"/>
        <v>Plantacje nasienne trawC</v>
      </c>
      <c r="E581" s="269">
        <f t="shared" si="21"/>
        <v>377.05822700087163</v>
      </c>
      <c r="G581" s="269"/>
    </row>
    <row r="582" spans="1:7" x14ac:dyDescent="0.35">
      <c r="A582" s="31" t="s">
        <v>392</v>
      </c>
      <c r="B582" s="267" t="s">
        <v>128</v>
      </c>
      <c r="C582" s="320">
        <v>398.62445077592207</v>
      </c>
      <c r="D582" s="268" t="str">
        <f>A582&amp;B582</f>
        <v>Plantacje nasienne trawD</v>
      </c>
      <c r="E582" s="269">
        <f t="shared" si="21"/>
        <v>398.62445077592207</v>
      </c>
      <c r="G582" s="269"/>
    </row>
    <row r="583" spans="1:7" x14ac:dyDescent="0.35">
      <c r="A583" s="31" t="s">
        <v>394</v>
      </c>
      <c r="B583" s="270" t="s">
        <v>126</v>
      </c>
      <c r="C583" s="320">
        <v>405.04346647958619</v>
      </c>
      <c r="D583" s="268" t="str">
        <f t="shared" ref="D583:D586" si="22">A583&amp;B583</f>
        <v>Plantacje nasienne motylkowych drobnonasiennychA</v>
      </c>
      <c r="E583" s="269">
        <f t="shared" ref="E583:E586" si="23">C583</f>
        <v>405.04346647958619</v>
      </c>
      <c r="G583" s="269"/>
    </row>
    <row r="584" spans="1:7" x14ac:dyDescent="0.35">
      <c r="A584" s="31" t="s">
        <v>394</v>
      </c>
      <c r="B584" s="270" t="s">
        <v>127</v>
      </c>
      <c r="C584" s="320">
        <v>624.85390467680372</v>
      </c>
      <c r="D584" s="268" t="str">
        <f t="shared" si="22"/>
        <v>Plantacje nasienne motylkowych drobnonasiennychB</v>
      </c>
      <c r="E584" s="269">
        <f t="shared" si="23"/>
        <v>624.85390467680372</v>
      </c>
      <c r="G584" s="269"/>
    </row>
    <row r="585" spans="1:7" x14ac:dyDescent="0.35">
      <c r="A585" s="31" t="s">
        <v>394</v>
      </c>
      <c r="B585" s="270" t="s">
        <v>149</v>
      </c>
      <c r="C585" s="320">
        <v>424.07660150878053</v>
      </c>
      <c r="D585" s="268" t="str">
        <f t="shared" si="22"/>
        <v>Plantacje nasienne motylkowych drobnonasiennychC</v>
      </c>
      <c r="E585" s="269">
        <f t="shared" si="23"/>
        <v>424.07660150878053</v>
      </c>
      <c r="G585" s="269"/>
    </row>
    <row r="586" spans="1:7" x14ac:dyDescent="0.35">
      <c r="A586" s="31" t="s">
        <v>394</v>
      </c>
      <c r="B586" s="270" t="s">
        <v>128</v>
      </c>
      <c r="C586" s="320">
        <v>405.04346647958619</v>
      </c>
      <c r="D586" s="268" t="str">
        <f t="shared" si="22"/>
        <v>Plantacje nasienne motylkowych drobnonasiennychD</v>
      </c>
      <c r="E586" s="269">
        <f t="shared" si="23"/>
        <v>405.04346647958619</v>
      </c>
      <c r="G586" s="269"/>
    </row>
    <row r="587" spans="1:7" x14ac:dyDescent="0.35">
      <c r="A587" s="271" t="s">
        <v>396</v>
      </c>
      <c r="B587" s="272" t="s">
        <v>126</v>
      </c>
      <c r="C587" s="271">
        <v>5733.6883164305827</v>
      </c>
      <c r="D587" s="268" t="str">
        <f t="shared" ref="D587:D590" si="24">A587&amp;B587</f>
        <v>Uprawy nasienne i rozsadniki warzyw i kwiatówA</v>
      </c>
      <c r="E587" s="269">
        <f t="shared" si="21"/>
        <v>5733.6883164305827</v>
      </c>
      <c r="G587" s="269"/>
    </row>
    <row r="588" spans="1:7" x14ac:dyDescent="0.35">
      <c r="A588" s="271" t="s">
        <v>396</v>
      </c>
      <c r="B588" s="272" t="s">
        <v>127</v>
      </c>
      <c r="C588" s="271">
        <v>4874.2403186984366</v>
      </c>
      <c r="D588" s="268" t="str">
        <f t="shared" si="24"/>
        <v>Uprawy nasienne i rozsadniki warzyw i kwiatówB</v>
      </c>
      <c r="E588" s="269">
        <f t="shared" si="21"/>
        <v>4874.2403186984366</v>
      </c>
      <c r="G588" s="269"/>
    </row>
    <row r="589" spans="1:7" x14ac:dyDescent="0.35">
      <c r="A589" s="271" t="s">
        <v>396</v>
      </c>
      <c r="B589" s="272" t="s">
        <v>149</v>
      </c>
      <c r="C589" s="271">
        <v>4233.7504525631975</v>
      </c>
      <c r="D589" s="268" t="str">
        <f t="shared" si="24"/>
        <v>Uprawy nasienne i rozsadniki warzyw i kwiatówC</v>
      </c>
      <c r="E589" s="269">
        <f t="shared" si="21"/>
        <v>4233.7504525631975</v>
      </c>
      <c r="G589" s="269"/>
    </row>
    <row r="590" spans="1:7" x14ac:dyDescent="0.35">
      <c r="A590" s="271" t="s">
        <v>396</v>
      </c>
      <c r="B590" s="272" t="s">
        <v>128</v>
      </c>
      <c r="C590" s="271">
        <v>17430.291236485973</v>
      </c>
      <c r="D590" s="268" t="str">
        <f t="shared" si="24"/>
        <v>Uprawy nasienne i rozsadniki warzyw i kwiatówD</v>
      </c>
      <c r="E590" s="269">
        <f t="shared" si="21"/>
        <v>17430.291236485973</v>
      </c>
      <c r="G590" s="269"/>
    </row>
    <row r="591" spans="1:7" x14ac:dyDescent="0.35">
      <c r="A591" s="271" t="s">
        <v>398</v>
      </c>
      <c r="B591" s="272" t="s">
        <v>126</v>
      </c>
      <c r="C591" s="271">
        <v>3332.0604124668853</v>
      </c>
      <c r="D591" s="268" t="str">
        <f t="shared" ref="D591:D622" si="25">A591&amp;B591</f>
        <v>Uprawy nasienne i rozsadniki warzyw i kwiatów w uprawie polowejA</v>
      </c>
      <c r="E591" s="269">
        <f t="shared" ref="E591:E622" si="26">C591</f>
        <v>3332.0604124668853</v>
      </c>
    </row>
    <row r="592" spans="1:7" x14ac:dyDescent="0.35">
      <c r="A592" s="271" t="s">
        <v>398</v>
      </c>
      <c r="B592" s="272" t="s">
        <v>127</v>
      </c>
      <c r="C592" s="271">
        <v>3332.0604124668853</v>
      </c>
      <c r="D592" s="268" t="str">
        <f t="shared" si="25"/>
        <v>Uprawy nasienne i rozsadniki warzyw i kwiatów w uprawie polowejB</v>
      </c>
      <c r="E592" s="269">
        <f t="shared" si="26"/>
        <v>3332.0604124668853</v>
      </c>
    </row>
    <row r="593" spans="1:5" x14ac:dyDescent="0.35">
      <c r="A593" s="271" t="s">
        <v>398</v>
      </c>
      <c r="B593" s="272" t="s">
        <v>149</v>
      </c>
      <c r="C593" s="271">
        <v>3832.2715988856157</v>
      </c>
      <c r="D593" s="268" t="str">
        <f t="shared" si="25"/>
        <v>Uprawy nasienne i rozsadniki warzyw i kwiatów w uprawie polowejC</v>
      </c>
      <c r="E593" s="269">
        <f t="shared" si="26"/>
        <v>3832.2715988856157</v>
      </c>
    </row>
    <row r="594" spans="1:5" x14ac:dyDescent="0.35">
      <c r="A594" s="271" t="s">
        <v>398</v>
      </c>
      <c r="B594" s="272" t="s">
        <v>128</v>
      </c>
      <c r="C594" s="271">
        <v>3332.0604124668853</v>
      </c>
      <c r="D594" s="268" t="str">
        <f t="shared" si="25"/>
        <v>Uprawy nasienne i rozsadniki warzyw i kwiatów w uprawie polowejD</v>
      </c>
      <c r="E594" s="269">
        <f t="shared" si="26"/>
        <v>3332.0604124668853</v>
      </c>
    </row>
    <row r="595" spans="1:5" x14ac:dyDescent="0.35">
      <c r="A595" s="271" t="s">
        <v>400</v>
      </c>
      <c r="B595" s="272" t="s">
        <v>126</v>
      </c>
      <c r="C595" s="271">
        <v>3695.0948478351297</v>
      </c>
      <c r="D595" s="268" t="str">
        <f t="shared" si="25"/>
        <v>Uprawy nasienne i rozsadniki warzyw w uprawie polowejA</v>
      </c>
      <c r="E595" s="269">
        <f t="shared" si="26"/>
        <v>3695.0948478351297</v>
      </c>
    </row>
    <row r="596" spans="1:5" x14ac:dyDescent="0.35">
      <c r="A596" s="271" t="s">
        <v>400</v>
      </c>
      <c r="B596" s="272" t="s">
        <v>127</v>
      </c>
      <c r="C596" s="271">
        <v>3695.0948478351297</v>
      </c>
      <c r="D596" s="268" t="str">
        <f t="shared" si="25"/>
        <v>Uprawy nasienne i rozsadniki warzyw w uprawie polowejB</v>
      </c>
      <c r="E596" s="269">
        <f t="shared" si="26"/>
        <v>3695.0948478351297</v>
      </c>
    </row>
    <row r="597" spans="1:5" x14ac:dyDescent="0.35">
      <c r="A597" s="271" t="s">
        <v>400</v>
      </c>
      <c r="B597" s="272" t="s">
        <v>149</v>
      </c>
      <c r="C597" s="271">
        <v>3608.5846984540681</v>
      </c>
      <c r="D597" s="268" t="str">
        <f t="shared" si="25"/>
        <v>Uprawy nasienne i rozsadniki warzyw w uprawie polowejC</v>
      </c>
      <c r="E597" s="269">
        <f t="shared" si="26"/>
        <v>3608.5846984540681</v>
      </c>
    </row>
    <row r="598" spans="1:5" x14ac:dyDescent="0.35">
      <c r="A598" s="271" t="s">
        <v>400</v>
      </c>
      <c r="B598" s="272" t="s">
        <v>128</v>
      </c>
      <c r="C598" s="271">
        <v>3695.0948478351297</v>
      </c>
      <c r="D598" s="268" t="str">
        <f t="shared" si="25"/>
        <v>Uprawy nasienne i rozsadniki warzyw w uprawie polowejD</v>
      </c>
      <c r="E598" s="269">
        <f t="shared" si="26"/>
        <v>3695.0948478351297</v>
      </c>
    </row>
    <row r="599" spans="1:5" x14ac:dyDescent="0.35">
      <c r="A599" s="271" t="s">
        <v>402</v>
      </c>
      <c r="B599" s="272" t="s">
        <v>126</v>
      </c>
      <c r="C599" s="271">
        <v>133331.1904569632</v>
      </c>
      <c r="D599" s="268" t="str">
        <f t="shared" si="25"/>
        <v>Uprawy nasienne i rozsadniki warzyw i kwiatów pod osłonami wysokimiA</v>
      </c>
      <c r="E599" s="269">
        <f t="shared" si="26"/>
        <v>133331.1904569632</v>
      </c>
    </row>
    <row r="600" spans="1:5" x14ac:dyDescent="0.35">
      <c r="A600" s="271" t="s">
        <v>402</v>
      </c>
      <c r="B600" s="272" t="s">
        <v>127</v>
      </c>
      <c r="C600" s="271">
        <v>133331.1904569632</v>
      </c>
      <c r="D600" s="268" t="str">
        <f t="shared" si="25"/>
        <v>Uprawy nasienne i rozsadniki warzyw i kwiatów pod osłonami wysokimiB</v>
      </c>
      <c r="E600" s="269">
        <f t="shared" si="26"/>
        <v>133331.1904569632</v>
      </c>
    </row>
    <row r="601" spans="1:5" x14ac:dyDescent="0.35">
      <c r="A601" s="271" t="s">
        <v>402</v>
      </c>
      <c r="B601" s="272" t="s">
        <v>149</v>
      </c>
      <c r="C601" s="271">
        <v>133331.1904569632</v>
      </c>
      <c r="D601" s="268" t="str">
        <f t="shared" si="25"/>
        <v>Uprawy nasienne i rozsadniki warzyw i kwiatów pod osłonami wysokimiC</v>
      </c>
      <c r="E601" s="269">
        <f t="shared" si="26"/>
        <v>133331.1904569632</v>
      </c>
    </row>
    <row r="602" spans="1:5" x14ac:dyDescent="0.35">
      <c r="A602" s="271" t="s">
        <v>402</v>
      </c>
      <c r="B602" s="272" t="s">
        <v>128</v>
      </c>
      <c r="C602" s="271">
        <v>167908.50876019278</v>
      </c>
      <c r="D602" s="268" t="str">
        <f t="shared" si="25"/>
        <v>Uprawy nasienne i rozsadniki warzyw i kwiatów pod osłonami wysokimiD</v>
      </c>
      <c r="E602" s="269">
        <f t="shared" si="26"/>
        <v>167908.50876019278</v>
      </c>
    </row>
    <row r="603" spans="1:5" x14ac:dyDescent="0.35">
      <c r="A603" s="271" t="s">
        <v>404</v>
      </c>
      <c r="B603" s="272" t="s">
        <v>126</v>
      </c>
      <c r="C603" s="271">
        <v>132919.53943404194</v>
      </c>
      <c r="D603" s="268" t="str">
        <f t="shared" si="25"/>
        <v>Nasienniki i rozsadniki warzyw w uprawie pod osłonami wysokimiA</v>
      </c>
      <c r="E603" s="269">
        <f t="shared" si="26"/>
        <v>132919.53943404194</v>
      </c>
    </row>
    <row r="604" spans="1:5" x14ac:dyDescent="0.35">
      <c r="A604" s="271" t="s">
        <v>404</v>
      </c>
      <c r="B604" s="272" t="s">
        <v>127</v>
      </c>
      <c r="C604" s="271">
        <v>132919.53943404194</v>
      </c>
      <c r="D604" s="268" t="str">
        <f t="shared" si="25"/>
        <v>Nasienniki i rozsadniki warzyw w uprawie pod osłonami wysokimiB</v>
      </c>
      <c r="E604" s="269">
        <f t="shared" si="26"/>
        <v>132919.53943404194</v>
      </c>
    </row>
    <row r="605" spans="1:5" x14ac:dyDescent="0.35">
      <c r="A605" s="271" t="s">
        <v>404</v>
      </c>
      <c r="B605" s="272" t="s">
        <v>149</v>
      </c>
      <c r="C605" s="271">
        <v>132919.53943404194</v>
      </c>
      <c r="D605" s="268" t="str">
        <f t="shared" si="25"/>
        <v>Nasienniki i rozsadniki warzyw w uprawie pod osłonami wysokimiC</v>
      </c>
      <c r="E605" s="269">
        <f t="shared" si="26"/>
        <v>132919.53943404194</v>
      </c>
    </row>
    <row r="606" spans="1:5" x14ac:dyDescent="0.35">
      <c r="A606" s="271" t="s">
        <v>404</v>
      </c>
      <c r="B606" s="272" t="s">
        <v>128</v>
      </c>
      <c r="C606" s="271">
        <v>147730.21247356263</v>
      </c>
      <c r="D606" s="268" t="str">
        <f t="shared" si="25"/>
        <v>Nasienniki i rozsadniki warzyw w uprawie pod osłonami wysokimiD</v>
      </c>
      <c r="E606" s="269">
        <f t="shared" si="26"/>
        <v>147730.21247356263</v>
      </c>
    </row>
    <row r="607" spans="1:5" x14ac:dyDescent="0.35">
      <c r="A607" s="271" t="s">
        <v>465</v>
      </c>
      <c r="B607" s="272" t="s">
        <v>126</v>
      </c>
      <c r="C607" s="271">
        <v>109816.79611628377</v>
      </c>
      <c r="D607" s="268" t="str">
        <f t="shared" si="25"/>
        <v>Nasienniki i rozsadniki kwiatów w uprawie pod osłonami wysokimiA</v>
      </c>
      <c r="E607" s="269">
        <f t="shared" si="26"/>
        <v>109816.79611628377</v>
      </c>
    </row>
    <row r="608" spans="1:5" x14ac:dyDescent="0.35">
      <c r="A608" s="271" t="s">
        <v>465</v>
      </c>
      <c r="B608" s="272" t="s">
        <v>127</v>
      </c>
      <c r="C608" s="271">
        <v>109816.79611628377</v>
      </c>
      <c r="D608" s="268" t="str">
        <f t="shared" si="25"/>
        <v>Nasienniki i rozsadniki kwiatów w uprawie pod osłonami wysokimiB</v>
      </c>
      <c r="E608" s="269">
        <f t="shared" si="26"/>
        <v>109816.79611628377</v>
      </c>
    </row>
    <row r="609" spans="1:5" x14ac:dyDescent="0.35">
      <c r="A609" s="271" t="s">
        <v>465</v>
      </c>
      <c r="B609" s="272" t="s">
        <v>149</v>
      </c>
      <c r="C609" s="271">
        <v>109816.79611628377</v>
      </c>
      <c r="D609" s="268" t="str">
        <f t="shared" si="25"/>
        <v>Nasienniki i rozsadniki kwiatów w uprawie pod osłonami wysokimiC</v>
      </c>
      <c r="E609" s="269">
        <f t="shared" si="26"/>
        <v>109816.79611628377</v>
      </c>
    </row>
    <row r="610" spans="1:5" x14ac:dyDescent="0.35">
      <c r="A610" s="271" t="s">
        <v>465</v>
      </c>
      <c r="B610" s="272" t="s">
        <v>128</v>
      </c>
      <c r="C610" s="271">
        <v>203903.51126688067</v>
      </c>
      <c r="D610" s="268" t="str">
        <f t="shared" si="25"/>
        <v>Nasienniki i rozsadniki kwiatów w uprawie pod osłonami wysokimiD</v>
      </c>
      <c r="E610" s="269">
        <f t="shared" si="26"/>
        <v>203903.51126688067</v>
      </c>
    </row>
    <row r="611" spans="1:5" x14ac:dyDescent="0.35">
      <c r="A611" s="271" t="s">
        <v>407</v>
      </c>
      <c r="B611" s="272" t="s">
        <v>126</v>
      </c>
      <c r="C611" s="271">
        <v>1739.3951264991363</v>
      </c>
      <c r="D611" s="268" t="str">
        <f t="shared" si="25"/>
        <v>Inne uprawy nasienneA</v>
      </c>
      <c r="E611" s="269">
        <f t="shared" si="26"/>
        <v>1739.3951264991363</v>
      </c>
    </row>
    <row r="612" spans="1:5" x14ac:dyDescent="0.35">
      <c r="A612" s="271" t="s">
        <v>407</v>
      </c>
      <c r="B612" s="272" t="s">
        <v>127</v>
      </c>
      <c r="C612" s="271">
        <v>1743.2776067366337</v>
      </c>
      <c r="D612" s="268" t="str">
        <f t="shared" si="25"/>
        <v>Inne uprawy nasienneB</v>
      </c>
      <c r="E612" s="269">
        <f t="shared" si="26"/>
        <v>1743.2776067366337</v>
      </c>
    </row>
    <row r="613" spans="1:5" x14ac:dyDescent="0.35">
      <c r="A613" s="271" t="s">
        <v>407</v>
      </c>
      <c r="B613" s="272" t="s">
        <v>149</v>
      </c>
      <c r="C613" s="271">
        <v>1739.3951264991363</v>
      </c>
      <c r="D613" s="268" t="str">
        <f t="shared" si="25"/>
        <v>Inne uprawy nasienneC</v>
      </c>
      <c r="E613" s="269">
        <f t="shared" si="26"/>
        <v>1739.3951264991363</v>
      </c>
    </row>
    <row r="614" spans="1:5" x14ac:dyDescent="0.35">
      <c r="A614" s="271" t="s">
        <v>407</v>
      </c>
      <c r="B614" s="272" t="s">
        <v>128</v>
      </c>
      <c r="C614" s="271">
        <v>1739.3951264991363</v>
      </c>
      <c r="D614" s="268" t="str">
        <f t="shared" si="25"/>
        <v>Inne uprawy nasienneD</v>
      </c>
      <c r="E614" s="269">
        <f t="shared" si="26"/>
        <v>1739.3951264991363</v>
      </c>
    </row>
    <row r="615" spans="1:5" x14ac:dyDescent="0.35">
      <c r="A615" s="271" t="s">
        <v>409</v>
      </c>
      <c r="B615" s="272" t="s">
        <v>126</v>
      </c>
      <c r="C615" s="271">
        <v>1292.7582649857843</v>
      </c>
      <c r="D615" s="268" t="str">
        <f t="shared" si="25"/>
        <v>Inne uprawy nasienne i rozsadniki w uprawie polowejA</v>
      </c>
      <c r="E615" s="269">
        <f t="shared" si="26"/>
        <v>1292.7582649857843</v>
      </c>
    </row>
    <row r="616" spans="1:5" x14ac:dyDescent="0.35">
      <c r="A616" s="271" t="s">
        <v>409</v>
      </c>
      <c r="B616" s="272" t="s">
        <v>127</v>
      </c>
      <c r="C616" s="271">
        <v>1743.2776067366337</v>
      </c>
      <c r="D616" s="268" t="str">
        <f t="shared" si="25"/>
        <v>Inne uprawy nasienne i rozsadniki w uprawie polowejB</v>
      </c>
      <c r="E616" s="269">
        <f t="shared" si="26"/>
        <v>1743.2776067366337</v>
      </c>
    </row>
    <row r="617" spans="1:5" x14ac:dyDescent="0.35">
      <c r="A617" s="271" t="s">
        <v>409</v>
      </c>
      <c r="B617" s="272" t="s">
        <v>149</v>
      </c>
      <c r="C617" s="271">
        <v>1292.7582649857843</v>
      </c>
      <c r="D617" s="268" t="str">
        <f t="shared" si="25"/>
        <v>Inne uprawy nasienne i rozsadniki w uprawie polowejC</v>
      </c>
      <c r="E617" s="269">
        <f t="shared" si="26"/>
        <v>1292.7582649857843</v>
      </c>
    </row>
    <row r="618" spans="1:5" x14ac:dyDescent="0.35">
      <c r="A618" s="271" t="s">
        <v>409</v>
      </c>
      <c r="B618" s="272" t="s">
        <v>128</v>
      </c>
      <c r="C618" s="271">
        <v>1292.7582649857843</v>
      </c>
      <c r="D618" s="268" t="str">
        <f t="shared" si="25"/>
        <v>Inne uprawy nasienne i rozsadniki w uprawie polowejD</v>
      </c>
      <c r="E618" s="269">
        <f t="shared" si="26"/>
        <v>1292.7582649857843</v>
      </c>
    </row>
    <row r="619" spans="1:5" x14ac:dyDescent="0.35">
      <c r="A619" s="271" t="s">
        <v>411</v>
      </c>
      <c r="B619" s="272" t="s">
        <v>126</v>
      </c>
      <c r="C619" s="271">
        <v>380.5963252799736</v>
      </c>
      <c r="D619" s="268" t="str">
        <f t="shared" si="25"/>
        <v>Pozostałe plantacje nasienneA</v>
      </c>
      <c r="E619" s="269">
        <f t="shared" si="26"/>
        <v>380.5963252799736</v>
      </c>
    </row>
    <row r="620" spans="1:5" x14ac:dyDescent="0.35">
      <c r="A620" s="271" t="s">
        <v>411</v>
      </c>
      <c r="B620" s="272" t="s">
        <v>127</v>
      </c>
      <c r="C620" s="271">
        <v>832.00533677009037</v>
      </c>
      <c r="D620" s="268" t="str">
        <f t="shared" si="25"/>
        <v>Pozostałe plantacje nasienneB</v>
      </c>
      <c r="E620" s="269">
        <f t="shared" si="26"/>
        <v>832.00533677009037</v>
      </c>
    </row>
    <row r="621" spans="1:5" x14ac:dyDescent="0.35">
      <c r="A621" s="271" t="s">
        <v>411</v>
      </c>
      <c r="B621" s="272" t="s">
        <v>149</v>
      </c>
      <c r="C621" s="271">
        <v>525.10254881671926</v>
      </c>
      <c r="D621" s="268" t="str">
        <f t="shared" si="25"/>
        <v>Pozostałe plantacje nasienneC</v>
      </c>
      <c r="E621" s="269">
        <f t="shared" si="26"/>
        <v>525.10254881671926</v>
      </c>
    </row>
    <row r="622" spans="1:5" x14ac:dyDescent="0.35">
      <c r="A622" s="271" t="s">
        <v>411</v>
      </c>
      <c r="B622" s="272" t="s">
        <v>128</v>
      </c>
      <c r="C622" s="271">
        <v>722.54195816025197</v>
      </c>
      <c r="D622" s="268" t="str">
        <f t="shared" si="25"/>
        <v>Pozostałe plantacje nasienneD</v>
      </c>
      <c r="E622" s="269">
        <f t="shared" si="26"/>
        <v>722.54195816025197</v>
      </c>
    </row>
    <row r="623" spans="1:5" x14ac:dyDescent="0.35">
      <c r="A623" s="271" t="s">
        <v>706</v>
      </c>
      <c r="B623" s="272" t="s">
        <v>126</v>
      </c>
      <c r="C623" s="271">
        <v>12946.630010119223</v>
      </c>
      <c r="D623" s="268" t="str">
        <f t="shared" ref="D623:D626" si="27">A623&amp;B623</f>
        <v>Szkółki  (włączając choinki ozdobne) w uprawie polowejA</v>
      </c>
      <c r="E623" s="269">
        <f t="shared" ref="E623:E626" si="28">C623</f>
        <v>12946.630010119223</v>
      </c>
    </row>
    <row r="624" spans="1:5" x14ac:dyDescent="0.35">
      <c r="A624" s="271" t="s">
        <v>706</v>
      </c>
      <c r="B624" s="272" t="s">
        <v>127</v>
      </c>
      <c r="C624" s="271">
        <v>2899.854244018341</v>
      </c>
      <c r="D624" s="268" t="str">
        <f t="shared" si="27"/>
        <v>Szkółki  (włączając choinki ozdobne) w uprawie polowejB</v>
      </c>
      <c r="E624" s="269">
        <f t="shared" si="28"/>
        <v>2899.854244018341</v>
      </c>
    </row>
    <row r="625" spans="1:5" x14ac:dyDescent="0.35">
      <c r="A625" s="271" t="s">
        <v>706</v>
      </c>
      <c r="B625" s="272" t="s">
        <v>149</v>
      </c>
      <c r="C625" s="271">
        <v>15441.527936486797</v>
      </c>
      <c r="D625" s="268" t="str">
        <f t="shared" si="27"/>
        <v>Szkółki  (włączając choinki ozdobne) w uprawie polowejC</v>
      </c>
      <c r="E625" s="269">
        <f t="shared" si="28"/>
        <v>15441.527936486797</v>
      </c>
    </row>
    <row r="626" spans="1:5" x14ac:dyDescent="0.35">
      <c r="A626" s="271" t="s">
        <v>706</v>
      </c>
      <c r="B626" s="272" t="s">
        <v>128</v>
      </c>
      <c r="C626" s="271">
        <v>10192.609032741437</v>
      </c>
      <c r="D626" s="268" t="str">
        <f t="shared" si="27"/>
        <v>Szkółki  (włączając choinki ozdobne) w uprawie polowejD</v>
      </c>
      <c r="E626" s="269">
        <f t="shared" si="28"/>
        <v>10192.609032741437</v>
      </c>
    </row>
    <row r="627" spans="1:5" x14ac:dyDescent="0.35">
      <c r="A627" s="271" t="s">
        <v>707</v>
      </c>
      <c r="B627" s="272" t="s">
        <v>126</v>
      </c>
      <c r="C627" s="271">
        <v>48107.125157929499</v>
      </c>
      <c r="D627" s="268" t="str">
        <f t="shared" ref="D627:D630" si="29">A627&amp;B627</f>
        <v>Szkółki  (włączając choinki ozdobne) pod osłonamiA</v>
      </c>
      <c r="E627" s="269">
        <f t="shared" ref="E627:E630" si="30">C627</f>
        <v>48107.125157929499</v>
      </c>
    </row>
    <row r="628" spans="1:5" x14ac:dyDescent="0.35">
      <c r="A628" s="271" t="s">
        <v>707</v>
      </c>
      <c r="B628" s="272" t="s">
        <v>127</v>
      </c>
      <c r="C628" s="271">
        <v>48107.125157929499</v>
      </c>
      <c r="D628" s="268" t="str">
        <f t="shared" si="29"/>
        <v>Szkółki  (włączając choinki ozdobne) pod osłonamiB</v>
      </c>
      <c r="E628" s="269">
        <f t="shared" si="30"/>
        <v>48107.125157929499</v>
      </c>
    </row>
    <row r="629" spans="1:5" x14ac:dyDescent="0.35">
      <c r="A629" s="271" t="s">
        <v>707</v>
      </c>
      <c r="B629" s="272" t="s">
        <v>149</v>
      </c>
      <c r="C629" s="271">
        <v>48107.125157929499</v>
      </c>
      <c r="D629" s="268" t="str">
        <f t="shared" si="29"/>
        <v>Szkółki  (włączając choinki ozdobne) pod osłonamiC</v>
      </c>
      <c r="E629" s="269">
        <f t="shared" si="30"/>
        <v>48107.125157929499</v>
      </c>
    </row>
    <row r="630" spans="1:5" x14ac:dyDescent="0.35">
      <c r="A630" s="271" t="s">
        <v>707</v>
      </c>
      <c r="B630" s="272" t="s">
        <v>128</v>
      </c>
      <c r="C630" s="271">
        <v>48107.125157929499</v>
      </c>
      <c r="D630" s="268" t="str">
        <f t="shared" si="29"/>
        <v>Szkółki  (włączając choinki ozdobne) pod osłonamiD</v>
      </c>
      <c r="E630" s="269">
        <f t="shared" si="30"/>
        <v>48107.125157929499</v>
      </c>
    </row>
  </sheetData>
  <sheetProtection algorithmName="SHA-512" hashValue="PJ/v1FAy439/l1ZNzkxLe1QOT09kSaoJgQuW5FqNEmeQPBzM+CPi/tvCFfDR1W2Fxkdr/ytnsrC72wDyUglq+g==" saltValue="8MC7uynp0J5EhIh0iQ/fFA==" spinCount="100000" sheet="1" objects="1" scenarios="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workbookViewId="0"/>
  </sheetViews>
  <sheetFormatPr defaultRowHeight="14.5" x14ac:dyDescent="0.35"/>
  <cols>
    <col min="1" max="1" width="6.54296875" style="50" customWidth="1"/>
    <col min="2" max="2" width="11.1796875" bestFit="1" customWidth="1"/>
  </cols>
  <sheetData>
    <row r="1" spans="1:6" s="219" customFormat="1" ht="23.25" customHeight="1" x14ac:dyDescent="0.35">
      <c r="B1" s="219" t="s">
        <v>609</v>
      </c>
      <c r="F1" s="219" t="s">
        <v>610</v>
      </c>
    </row>
    <row r="2" spans="1:6" s="219" customFormat="1" ht="23.25" customHeight="1" x14ac:dyDescent="0.35">
      <c r="B2"/>
    </row>
    <row r="3" spans="1:6" x14ac:dyDescent="0.35">
      <c r="A3" s="50">
        <v>1</v>
      </c>
      <c r="B3" t="s">
        <v>597</v>
      </c>
      <c r="F3">
        <v>1</v>
      </c>
    </row>
    <row r="4" spans="1:6" x14ac:dyDescent="0.35">
      <c r="A4" s="50">
        <v>2</v>
      </c>
      <c r="B4" t="s">
        <v>598</v>
      </c>
      <c r="F4">
        <v>2</v>
      </c>
    </row>
    <row r="5" spans="1:6" x14ac:dyDescent="0.35">
      <c r="A5" s="50">
        <v>3</v>
      </c>
      <c r="B5" t="s">
        <v>599</v>
      </c>
      <c r="F5">
        <v>3</v>
      </c>
    </row>
    <row r="6" spans="1:6" x14ac:dyDescent="0.35">
      <c r="A6" s="50">
        <v>4</v>
      </c>
      <c r="B6" t="s">
        <v>600</v>
      </c>
      <c r="F6">
        <v>4</v>
      </c>
    </row>
    <row r="7" spans="1:6" x14ac:dyDescent="0.35">
      <c r="A7" s="50">
        <v>5</v>
      </c>
      <c r="B7" t="s">
        <v>601</v>
      </c>
      <c r="F7">
        <v>5</v>
      </c>
    </row>
    <row r="8" spans="1:6" x14ac:dyDescent="0.35">
      <c r="A8" s="50">
        <v>6</v>
      </c>
      <c r="B8" t="s">
        <v>602</v>
      </c>
      <c r="F8">
        <v>6</v>
      </c>
    </row>
    <row r="9" spans="1:6" x14ac:dyDescent="0.35">
      <c r="A9" s="50">
        <v>7</v>
      </c>
      <c r="B9" t="s">
        <v>603</v>
      </c>
      <c r="F9">
        <v>7</v>
      </c>
    </row>
    <row r="10" spans="1:6" x14ac:dyDescent="0.35">
      <c r="A10" s="50">
        <v>8</v>
      </c>
      <c r="B10" t="s">
        <v>604</v>
      </c>
      <c r="F10">
        <v>8</v>
      </c>
    </row>
    <row r="11" spans="1:6" x14ac:dyDescent="0.35">
      <c r="A11" s="50">
        <v>9</v>
      </c>
      <c r="B11" t="s">
        <v>605</v>
      </c>
      <c r="F11">
        <v>9</v>
      </c>
    </row>
    <row r="12" spans="1:6" x14ac:dyDescent="0.35">
      <c r="A12" s="50">
        <v>10</v>
      </c>
      <c r="B12" t="s">
        <v>606</v>
      </c>
      <c r="F12">
        <v>10</v>
      </c>
    </row>
    <row r="13" spans="1:6" x14ac:dyDescent="0.35">
      <c r="A13" s="50">
        <v>11</v>
      </c>
      <c r="B13" t="s">
        <v>607</v>
      </c>
      <c r="F13">
        <v>11</v>
      </c>
    </row>
    <row r="14" spans="1:6" x14ac:dyDescent="0.35">
      <c r="A14" s="50">
        <v>12</v>
      </c>
      <c r="B14" t="s">
        <v>608</v>
      </c>
      <c r="F14">
        <v>12</v>
      </c>
    </row>
    <row r="15" spans="1:6" x14ac:dyDescent="0.35">
      <c r="F15">
        <v>13</v>
      </c>
    </row>
    <row r="16" spans="1:6" x14ac:dyDescent="0.35">
      <c r="F16">
        <v>14</v>
      </c>
    </row>
    <row r="17" spans="6:6" x14ac:dyDescent="0.35">
      <c r="F17">
        <v>15</v>
      </c>
    </row>
    <row r="18" spans="6:6" x14ac:dyDescent="0.35">
      <c r="F18">
        <v>16</v>
      </c>
    </row>
    <row r="19" spans="6:6" x14ac:dyDescent="0.35">
      <c r="F19">
        <v>17</v>
      </c>
    </row>
    <row r="20" spans="6:6" x14ac:dyDescent="0.35">
      <c r="F20">
        <v>18</v>
      </c>
    </row>
    <row r="21" spans="6:6" x14ac:dyDescent="0.35">
      <c r="F21">
        <v>19</v>
      </c>
    </row>
    <row r="22" spans="6:6" x14ac:dyDescent="0.35">
      <c r="F22">
        <v>20</v>
      </c>
    </row>
    <row r="23" spans="6:6" x14ac:dyDescent="0.35">
      <c r="F23">
        <v>21</v>
      </c>
    </row>
    <row r="24" spans="6:6" x14ac:dyDescent="0.35">
      <c r="F24">
        <v>22</v>
      </c>
    </row>
    <row r="25" spans="6:6" x14ac:dyDescent="0.35">
      <c r="F25">
        <v>23</v>
      </c>
    </row>
    <row r="26" spans="6:6" x14ac:dyDescent="0.35">
      <c r="F26">
        <v>24</v>
      </c>
    </row>
    <row r="27" spans="6:6" x14ac:dyDescent="0.35">
      <c r="F27">
        <v>25</v>
      </c>
    </row>
    <row r="28" spans="6:6" x14ac:dyDescent="0.35">
      <c r="F28">
        <v>26</v>
      </c>
    </row>
    <row r="29" spans="6:6" x14ac:dyDescent="0.35">
      <c r="F29">
        <v>27</v>
      </c>
    </row>
    <row r="30" spans="6:6" x14ac:dyDescent="0.35">
      <c r="F30">
        <v>28</v>
      </c>
    </row>
    <row r="31" spans="6:6" x14ac:dyDescent="0.35">
      <c r="F31">
        <v>29</v>
      </c>
    </row>
    <row r="32" spans="6:6" x14ac:dyDescent="0.35">
      <c r="F32">
        <v>30</v>
      </c>
    </row>
    <row r="33" spans="6:6" x14ac:dyDescent="0.35">
      <c r="F33">
        <v>31</v>
      </c>
    </row>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89"/>
  <sheetViews>
    <sheetView workbookViewId="0">
      <selection activeCell="C3" sqref="C3"/>
    </sheetView>
  </sheetViews>
  <sheetFormatPr defaultRowHeight="14.5" x14ac:dyDescent="0.35"/>
  <cols>
    <col min="1" max="1" width="72.7265625" style="32" customWidth="1"/>
    <col min="2" max="2" width="7.54296875" style="32" bestFit="1" customWidth="1"/>
    <col min="3" max="3" width="13.1796875" style="32" bestFit="1" customWidth="1"/>
    <col min="4" max="4" width="12.81640625" style="32" customWidth="1"/>
  </cols>
  <sheetData>
    <row r="1" spans="1:4" x14ac:dyDescent="0.35">
      <c r="A1" s="33"/>
      <c r="B1" s="33"/>
      <c r="C1" s="33"/>
      <c r="D1" s="33"/>
    </row>
    <row r="2" spans="1:4" x14ac:dyDescent="0.35">
      <c r="A2" s="31"/>
      <c r="B2" s="31"/>
      <c r="C2" s="31"/>
    </row>
    <row r="3" spans="1:4" x14ac:dyDescent="0.35">
      <c r="A3" s="31"/>
      <c r="B3" s="31"/>
      <c r="C3" s="31"/>
    </row>
    <row r="4" spans="1:4" x14ac:dyDescent="0.35">
      <c r="A4" s="31"/>
      <c r="B4" s="31"/>
      <c r="C4" s="31"/>
    </row>
    <row r="5" spans="1:4" x14ac:dyDescent="0.35">
      <c r="A5" s="31"/>
      <c r="B5" s="31"/>
      <c r="C5" s="31"/>
    </row>
    <row r="6" spans="1:4" x14ac:dyDescent="0.35">
      <c r="A6" s="31"/>
      <c r="B6" s="31"/>
      <c r="C6" s="31"/>
    </row>
    <row r="7" spans="1:4" x14ac:dyDescent="0.35">
      <c r="A7" s="31"/>
      <c r="B7" s="31"/>
      <c r="C7" s="31"/>
    </row>
    <row r="8" spans="1:4" x14ac:dyDescent="0.35">
      <c r="A8" s="31"/>
      <c r="B8" s="31"/>
      <c r="C8" s="31"/>
    </row>
    <row r="9" spans="1:4" x14ac:dyDescent="0.35">
      <c r="A9" s="31"/>
      <c r="B9" s="31"/>
      <c r="C9" s="31"/>
    </row>
    <row r="10" spans="1:4" x14ac:dyDescent="0.35">
      <c r="A10" s="31"/>
      <c r="B10" s="31"/>
      <c r="C10" s="31"/>
    </row>
    <row r="11" spans="1:4" x14ac:dyDescent="0.35">
      <c r="A11" s="31"/>
      <c r="B11" s="31"/>
      <c r="C11" s="31"/>
    </row>
    <row r="12" spans="1:4" x14ac:dyDescent="0.35">
      <c r="A12" s="31"/>
      <c r="B12" s="31"/>
      <c r="C12" s="31"/>
    </row>
    <row r="13" spans="1:4" x14ac:dyDescent="0.35">
      <c r="A13" s="31"/>
      <c r="B13" s="31"/>
      <c r="C13" s="31"/>
    </row>
    <row r="14" spans="1:4" x14ac:dyDescent="0.35">
      <c r="A14" s="31"/>
      <c r="B14" s="31"/>
      <c r="C14" s="31"/>
    </row>
    <row r="15" spans="1:4" x14ac:dyDescent="0.35">
      <c r="A15" s="31"/>
      <c r="B15" s="31"/>
      <c r="C15" s="31"/>
    </row>
    <row r="16" spans="1:4" x14ac:dyDescent="0.35">
      <c r="A16" s="31"/>
      <c r="B16" s="31"/>
      <c r="C16" s="31"/>
    </row>
    <row r="17" spans="1:3" x14ac:dyDescent="0.35">
      <c r="A17" s="31"/>
      <c r="B17" s="31"/>
      <c r="C17" s="31"/>
    </row>
    <row r="18" spans="1:3" x14ac:dyDescent="0.35">
      <c r="A18" s="31"/>
      <c r="B18" s="31"/>
      <c r="C18" s="31"/>
    </row>
    <row r="19" spans="1:3" x14ac:dyDescent="0.35">
      <c r="A19" s="31"/>
      <c r="B19" s="31"/>
      <c r="C19" s="31"/>
    </row>
    <row r="20" spans="1:3" x14ac:dyDescent="0.35">
      <c r="A20" s="31"/>
      <c r="B20" s="31"/>
      <c r="C20" s="31"/>
    </row>
    <row r="21" spans="1:3" x14ac:dyDescent="0.35">
      <c r="A21" s="31"/>
      <c r="B21" s="31"/>
      <c r="C21" s="31"/>
    </row>
    <row r="22" spans="1:3" x14ac:dyDescent="0.35">
      <c r="A22" s="31"/>
      <c r="B22" s="31"/>
      <c r="C22" s="31"/>
    </row>
    <row r="23" spans="1:3" x14ac:dyDescent="0.35">
      <c r="A23" s="31"/>
      <c r="B23" s="31"/>
      <c r="C23" s="31"/>
    </row>
    <row r="24" spans="1:3" x14ac:dyDescent="0.35">
      <c r="A24" s="31"/>
      <c r="B24" s="31"/>
      <c r="C24" s="31"/>
    </row>
    <row r="25" spans="1:3" x14ac:dyDescent="0.35">
      <c r="A25" s="31"/>
      <c r="B25" s="31"/>
      <c r="C25" s="31"/>
    </row>
    <row r="26" spans="1:3" x14ac:dyDescent="0.35">
      <c r="A26" s="31"/>
      <c r="B26" s="31"/>
      <c r="C26" s="31"/>
    </row>
    <row r="27" spans="1:3" x14ac:dyDescent="0.35">
      <c r="A27" s="31"/>
      <c r="B27" s="31"/>
      <c r="C27" s="31"/>
    </row>
    <row r="28" spans="1:3" x14ac:dyDescent="0.35">
      <c r="A28" s="31"/>
      <c r="B28" s="31"/>
      <c r="C28" s="31"/>
    </row>
    <row r="29" spans="1:3" x14ac:dyDescent="0.35">
      <c r="A29" s="31"/>
      <c r="B29" s="31"/>
      <c r="C29" s="31"/>
    </row>
    <row r="30" spans="1:3" x14ac:dyDescent="0.35">
      <c r="A30" s="31"/>
      <c r="B30" s="31"/>
      <c r="C30" s="31"/>
    </row>
    <row r="31" spans="1:3" x14ac:dyDescent="0.35">
      <c r="A31" s="31"/>
      <c r="B31" s="31"/>
      <c r="C31" s="31"/>
    </row>
    <row r="32" spans="1:3" x14ac:dyDescent="0.35">
      <c r="A32" s="31"/>
      <c r="B32" s="31"/>
      <c r="C32" s="31"/>
    </row>
    <row r="33" spans="1:3" x14ac:dyDescent="0.35">
      <c r="A33" s="31"/>
      <c r="B33" s="31"/>
      <c r="C33" s="31"/>
    </row>
    <row r="34" spans="1:3" x14ac:dyDescent="0.35">
      <c r="A34" s="31"/>
      <c r="B34" s="31"/>
      <c r="C34" s="31"/>
    </row>
    <row r="35" spans="1:3" x14ac:dyDescent="0.35">
      <c r="A35" s="31"/>
      <c r="B35" s="31"/>
      <c r="C35" s="31"/>
    </row>
    <row r="36" spans="1:3" x14ac:dyDescent="0.35">
      <c r="A36" s="31"/>
      <c r="B36" s="31"/>
      <c r="C36" s="31"/>
    </row>
    <row r="37" spans="1:3" x14ac:dyDescent="0.35">
      <c r="A37" s="31"/>
      <c r="B37" s="31"/>
      <c r="C37" s="31"/>
    </row>
    <row r="38" spans="1:3" x14ac:dyDescent="0.35">
      <c r="A38" s="31"/>
      <c r="B38" s="31"/>
      <c r="C38" s="31"/>
    </row>
    <row r="39" spans="1:3" x14ac:dyDescent="0.35">
      <c r="A39" s="31"/>
      <c r="B39" s="31"/>
      <c r="C39" s="31"/>
    </row>
    <row r="40" spans="1:3" x14ac:dyDescent="0.35">
      <c r="A40" s="31"/>
      <c r="B40" s="31"/>
      <c r="C40" s="31"/>
    </row>
    <row r="41" spans="1:3" x14ac:dyDescent="0.35">
      <c r="A41" s="31"/>
      <c r="B41" s="31"/>
      <c r="C41" s="31"/>
    </row>
    <row r="42" spans="1:3" x14ac:dyDescent="0.35">
      <c r="A42" s="31"/>
      <c r="B42" s="31"/>
      <c r="C42" s="31"/>
    </row>
    <row r="43" spans="1:3" x14ac:dyDescent="0.35">
      <c r="A43" s="31"/>
      <c r="B43" s="31"/>
      <c r="C43" s="31"/>
    </row>
    <row r="44" spans="1:3" x14ac:dyDescent="0.35">
      <c r="A44" s="31"/>
      <c r="B44" s="31"/>
      <c r="C44" s="31"/>
    </row>
    <row r="45" spans="1:3" x14ac:dyDescent="0.35">
      <c r="A45" s="31"/>
      <c r="B45" s="31"/>
      <c r="C45" s="31"/>
    </row>
    <row r="46" spans="1:3" x14ac:dyDescent="0.35">
      <c r="A46" s="31"/>
      <c r="B46" s="31"/>
      <c r="C46" s="31"/>
    </row>
    <row r="47" spans="1:3" x14ac:dyDescent="0.35">
      <c r="A47" s="31"/>
      <c r="B47" s="31"/>
      <c r="C47" s="31"/>
    </row>
    <row r="48" spans="1:3" x14ac:dyDescent="0.35">
      <c r="A48" s="31"/>
      <c r="B48" s="31"/>
      <c r="C48" s="31"/>
    </row>
    <row r="49" spans="1:3" x14ac:dyDescent="0.35">
      <c r="A49" s="31"/>
      <c r="B49" s="31"/>
      <c r="C49" s="31"/>
    </row>
    <row r="50" spans="1:3" x14ac:dyDescent="0.35">
      <c r="A50" s="31"/>
      <c r="B50" s="31"/>
      <c r="C50" s="31"/>
    </row>
    <row r="51" spans="1:3" x14ac:dyDescent="0.35">
      <c r="A51" s="31"/>
      <c r="B51" s="31"/>
      <c r="C51" s="31"/>
    </row>
    <row r="52" spans="1:3" x14ac:dyDescent="0.35">
      <c r="A52" s="31"/>
      <c r="B52" s="31"/>
      <c r="C52" s="31"/>
    </row>
    <row r="53" spans="1:3" x14ac:dyDescent="0.35">
      <c r="A53" s="31"/>
      <c r="B53" s="31"/>
      <c r="C53" s="31"/>
    </row>
    <row r="54" spans="1:3" x14ac:dyDescent="0.35">
      <c r="A54" s="31"/>
      <c r="B54" s="31"/>
      <c r="C54" s="31"/>
    </row>
    <row r="55" spans="1:3" x14ac:dyDescent="0.35">
      <c r="A55" s="31"/>
      <c r="B55" s="31"/>
      <c r="C55" s="31"/>
    </row>
    <row r="56" spans="1:3" x14ac:dyDescent="0.35">
      <c r="A56" s="31"/>
      <c r="B56" s="31"/>
      <c r="C56" s="31"/>
    </row>
    <row r="57" spans="1:3" x14ac:dyDescent="0.35">
      <c r="A57" s="31"/>
      <c r="B57" s="31"/>
      <c r="C57" s="31"/>
    </row>
    <row r="58" spans="1:3" x14ac:dyDescent="0.35">
      <c r="A58" s="31"/>
      <c r="B58" s="31"/>
      <c r="C58" s="31"/>
    </row>
    <row r="59" spans="1:3" x14ac:dyDescent="0.35">
      <c r="A59" s="31"/>
      <c r="B59" s="31"/>
      <c r="C59" s="31"/>
    </row>
    <row r="60" spans="1:3" x14ac:dyDescent="0.35">
      <c r="A60" s="31"/>
      <c r="B60" s="31"/>
      <c r="C60" s="31"/>
    </row>
    <row r="61" spans="1:3" x14ac:dyDescent="0.35">
      <c r="A61" s="31"/>
      <c r="B61" s="31"/>
      <c r="C61" s="31"/>
    </row>
    <row r="62" spans="1:3" x14ac:dyDescent="0.35">
      <c r="A62" s="31"/>
      <c r="B62" s="31"/>
      <c r="C62" s="31"/>
    </row>
    <row r="63" spans="1:3" x14ac:dyDescent="0.35">
      <c r="A63" s="31"/>
      <c r="B63" s="31"/>
      <c r="C63" s="31"/>
    </row>
    <row r="64" spans="1:3" x14ac:dyDescent="0.35">
      <c r="A64" s="31"/>
      <c r="B64" s="31"/>
      <c r="C64" s="31"/>
    </row>
    <row r="65" spans="1:3" x14ac:dyDescent="0.35">
      <c r="A65" s="31"/>
      <c r="B65" s="31"/>
      <c r="C65" s="31"/>
    </row>
    <row r="66" spans="1:3" x14ac:dyDescent="0.35">
      <c r="A66" s="31"/>
      <c r="B66" s="31"/>
      <c r="C66" s="31"/>
    </row>
    <row r="67" spans="1:3" x14ac:dyDescent="0.35">
      <c r="A67" s="31"/>
      <c r="B67" s="31"/>
      <c r="C67" s="31"/>
    </row>
    <row r="68" spans="1:3" x14ac:dyDescent="0.35">
      <c r="A68" s="31"/>
      <c r="B68" s="31"/>
      <c r="C68" s="31"/>
    </row>
    <row r="69" spans="1:3" x14ac:dyDescent="0.35">
      <c r="A69" s="31"/>
      <c r="B69" s="31"/>
      <c r="C69" s="31"/>
    </row>
    <row r="70" spans="1:3" x14ac:dyDescent="0.35">
      <c r="A70" s="31"/>
      <c r="B70" s="31"/>
      <c r="C70" s="31"/>
    </row>
    <row r="71" spans="1:3" x14ac:dyDescent="0.35">
      <c r="A71" s="31"/>
      <c r="B71" s="31"/>
      <c r="C71" s="31"/>
    </row>
    <row r="72" spans="1:3" x14ac:dyDescent="0.35">
      <c r="A72" s="31"/>
      <c r="B72" s="31"/>
      <c r="C72" s="31"/>
    </row>
    <row r="73" spans="1:3" x14ac:dyDescent="0.35">
      <c r="A73" s="31"/>
      <c r="B73" s="31"/>
      <c r="C73" s="31"/>
    </row>
    <row r="74" spans="1:3" x14ac:dyDescent="0.35">
      <c r="A74" s="31"/>
      <c r="B74" s="31"/>
      <c r="C74" s="31"/>
    </row>
    <row r="75" spans="1:3" x14ac:dyDescent="0.35">
      <c r="A75" s="31"/>
      <c r="B75" s="31"/>
      <c r="C75" s="31"/>
    </row>
    <row r="76" spans="1:3" x14ac:dyDescent="0.35">
      <c r="A76" s="31"/>
      <c r="B76" s="31"/>
      <c r="C76" s="31"/>
    </row>
    <row r="77" spans="1:3" x14ac:dyDescent="0.35">
      <c r="A77" s="31"/>
      <c r="B77" s="31"/>
      <c r="C77" s="31"/>
    </row>
    <row r="78" spans="1:3" x14ac:dyDescent="0.35">
      <c r="A78" s="31"/>
      <c r="B78" s="31"/>
      <c r="C78" s="31"/>
    </row>
    <row r="79" spans="1:3" x14ac:dyDescent="0.35">
      <c r="A79" s="31"/>
      <c r="B79" s="31"/>
      <c r="C79" s="31"/>
    </row>
    <row r="80" spans="1:3" x14ac:dyDescent="0.35">
      <c r="A80" s="31"/>
      <c r="B80" s="31"/>
      <c r="C80" s="31"/>
    </row>
    <row r="81" spans="1:3" x14ac:dyDescent="0.35">
      <c r="A81" s="31"/>
      <c r="B81" s="31"/>
      <c r="C81" s="31"/>
    </row>
    <row r="82" spans="1:3" x14ac:dyDescent="0.35">
      <c r="A82" s="31"/>
      <c r="B82" s="31"/>
      <c r="C82" s="31"/>
    </row>
    <row r="83" spans="1:3" x14ac:dyDescent="0.35">
      <c r="A83" s="31"/>
      <c r="B83" s="31"/>
      <c r="C83" s="31"/>
    </row>
    <row r="84" spans="1:3" x14ac:dyDescent="0.35">
      <c r="A84" s="31"/>
      <c r="B84" s="31"/>
      <c r="C84" s="31"/>
    </row>
    <row r="85" spans="1:3" x14ac:dyDescent="0.35">
      <c r="A85" s="31"/>
      <c r="B85" s="31"/>
      <c r="C85" s="31"/>
    </row>
    <row r="86" spans="1:3" x14ac:dyDescent="0.35">
      <c r="A86" s="31"/>
      <c r="B86" s="31"/>
      <c r="C86" s="31"/>
    </row>
    <row r="87" spans="1:3" x14ac:dyDescent="0.35">
      <c r="A87" s="31"/>
      <c r="B87" s="31"/>
      <c r="C87" s="31"/>
    </row>
    <row r="88" spans="1:3" x14ac:dyDescent="0.35">
      <c r="A88" s="31"/>
      <c r="B88" s="31"/>
      <c r="C88" s="31"/>
    </row>
    <row r="89" spans="1:3" x14ac:dyDescent="0.35">
      <c r="A89" s="31"/>
      <c r="B89" s="31"/>
      <c r="C89" s="31"/>
    </row>
    <row r="90" spans="1:3" x14ac:dyDescent="0.35">
      <c r="A90" s="31"/>
      <c r="B90" s="31"/>
      <c r="C90" s="31"/>
    </row>
    <row r="91" spans="1:3" x14ac:dyDescent="0.35">
      <c r="A91" s="31"/>
      <c r="B91" s="31"/>
      <c r="C91" s="31"/>
    </row>
    <row r="92" spans="1:3" x14ac:dyDescent="0.35">
      <c r="A92" s="31"/>
      <c r="B92" s="31"/>
      <c r="C92" s="31"/>
    </row>
    <row r="93" spans="1:3" x14ac:dyDescent="0.35">
      <c r="A93" s="31"/>
      <c r="B93" s="31"/>
      <c r="C93" s="31"/>
    </row>
    <row r="94" spans="1:3" x14ac:dyDescent="0.35">
      <c r="A94" s="31"/>
      <c r="B94" s="31"/>
      <c r="C94" s="31"/>
    </row>
    <row r="95" spans="1:3" x14ac:dyDescent="0.35">
      <c r="A95" s="31"/>
      <c r="B95" s="31"/>
      <c r="C95" s="31"/>
    </row>
    <row r="96" spans="1:3" x14ac:dyDescent="0.35">
      <c r="A96" s="31"/>
      <c r="B96" s="31"/>
      <c r="C96" s="31"/>
    </row>
    <row r="97" spans="1:3" x14ac:dyDescent="0.35">
      <c r="A97" s="31"/>
      <c r="B97" s="31"/>
      <c r="C97" s="31"/>
    </row>
    <row r="98" spans="1:3" x14ac:dyDescent="0.35">
      <c r="A98" s="31"/>
      <c r="B98" s="31"/>
      <c r="C98" s="31"/>
    </row>
    <row r="99" spans="1:3" x14ac:dyDescent="0.35">
      <c r="A99" s="31"/>
      <c r="B99" s="31"/>
      <c r="C99" s="31"/>
    </row>
    <row r="100" spans="1:3" x14ac:dyDescent="0.35">
      <c r="A100" s="31"/>
      <c r="B100" s="31"/>
      <c r="C100" s="31"/>
    </row>
    <row r="101" spans="1:3" x14ac:dyDescent="0.35">
      <c r="A101" s="31"/>
      <c r="B101" s="31"/>
      <c r="C101" s="31"/>
    </row>
    <row r="102" spans="1:3" x14ac:dyDescent="0.35">
      <c r="A102" s="31"/>
      <c r="B102" s="31"/>
      <c r="C102" s="31"/>
    </row>
    <row r="103" spans="1:3" x14ac:dyDescent="0.35">
      <c r="A103" s="31"/>
      <c r="B103" s="31"/>
      <c r="C103" s="31"/>
    </row>
    <row r="104" spans="1:3" x14ac:dyDescent="0.35">
      <c r="A104" s="31"/>
      <c r="B104" s="31"/>
      <c r="C104" s="31"/>
    </row>
    <row r="105" spans="1:3" x14ac:dyDescent="0.35">
      <c r="A105" s="31"/>
      <c r="B105" s="31"/>
      <c r="C105" s="31"/>
    </row>
    <row r="106" spans="1:3" x14ac:dyDescent="0.35">
      <c r="A106" s="31"/>
      <c r="B106" s="31"/>
      <c r="C106" s="31"/>
    </row>
    <row r="107" spans="1:3" x14ac:dyDescent="0.35">
      <c r="A107" s="31"/>
      <c r="B107" s="31"/>
      <c r="C107" s="31"/>
    </row>
    <row r="108" spans="1:3" x14ac:dyDescent="0.35">
      <c r="A108" s="31"/>
      <c r="B108" s="31"/>
      <c r="C108" s="31"/>
    </row>
    <row r="109" spans="1:3" x14ac:dyDescent="0.35">
      <c r="A109" s="31"/>
      <c r="B109" s="31"/>
      <c r="C109" s="31"/>
    </row>
    <row r="110" spans="1:3" x14ac:dyDescent="0.35">
      <c r="A110" s="31"/>
      <c r="B110" s="31"/>
      <c r="C110" s="31"/>
    </row>
    <row r="111" spans="1:3" x14ac:dyDescent="0.35">
      <c r="A111" s="31"/>
      <c r="B111" s="31"/>
      <c r="C111" s="31"/>
    </row>
    <row r="112" spans="1:3" x14ac:dyDescent="0.35">
      <c r="A112" s="31"/>
      <c r="B112" s="31"/>
      <c r="C112" s="31"/>
    </row>
    <row r="113" spans="1:3" x14ac:dyDescent="0.35">
      <c r="A113" s="31"/>
      <c r="B113" s="31"/>
      <c r="C113" s="31"/>
    </row>
    <row r="114" spans="1:3" x14ac:dyDescent="0.35">
      <c r="A114" s="31"/>
      <c r="B114" s="31"/>
      <c r="C114" s="31"/>
    </row>
    <row r="115" spans="1:3" x14ac:dyDescent="0.35">
      <c r="A115" s="31"/>
      <c r="B115" s="31"/>
      <c r="C115" s="31"/>
    </row>
    <row r="116" spans="1:3" x14ac:dyDescent="0.35">
      <c r="A116" s="31"/>
      <c r="B116" s="31"/>
      <c r="C116" s="31"/>
    </row>
    <row r="117" spans="1:3" x14ac:dyDescent="0.35">
      <c r="A117" s="31"/>
      <c r="B117" s="31"/>
      <c r="C117" s="31"/>
    </row>
    <row r="118" spans="1:3" x14ac:dyDescent="0.35">
      <c r="A118" s="31"/>
      <c r="B118" s="31"/>
      <c r="C118" s="31"/>
    </row>
    <row r="119" spans="1:3" x14ac:dyDescent="0.35">
      <c r="A119" s="31"/>
      <c r="B119" s="31"/>
      <c r="C119" s="31"/>
    </row>
    <row r="120" spans="1:3" x14ac:dyDescent="0.35">
      <c r="A120" s="31"/>
      <c r="B120" s="31"/>
      <c r="C120" s="31"/>
    </row>
    <row r="121" spans="1:3" x14ac:dyDescent="0.35">
      <c r="A121" s="31"/>
      <c r="B121" s="31"/>
      <c r="C121" s="31"/>
    </row>
    <row r="122" spans="1:3" x14ac:dyDescent="0.35">
      <c r="A122" s="31"/>
      <c r="B122" s="31"/>
      <c r="C122" s="31"/>
    </row>
    <row r="123" spans="1:3" x14ac:dyDescent="0.35">
      <c r="A123" s="31"/>
      <c r="B123" s="31"/>
      <c r="C123" s="31"/>
    </row>
    <row r="124" spans="1:3" x14ac:dyDescent="0.35">
      <c r="A124" s="31"/>
      <c r="B124" s="31"/>
      <c r="C124" s="31"/>
    </row>
    <row r="125" spans="1:3" x14ac:dyDescent="0.35">
      <c r="A125" s="31"/>
      <c r="B125" s="31"/>
      <c r="C125" s="31"/>
    </row>
    <row r="126" spans="1:3" x14ac:dyDescent="0.35">
      <c r="A126" s="31"/>
      <c r="B126" s="31"/>
      <c r="C126" s="31"/>
    </row>
    <row r="127" spans="1:3" x14ac:dyDescent="0.35">
      <c r="A127" s="31"/>
      <c r="B127" s="31"/>
      <c r="C127" s="31"/>
    </row>
    <row r="128" spans="1:3" x14ac:dyDescent="0.35">
      <c r="A128" s="31"/>
      <c r="B128" s="31"/>
      <c r="C128" s="31"/>
    </row>
    <row r="129" spans="1:3" x14ac:dyDescent="0.35">
      <c r="A129" s="31"/>
      <c r="B129" s="31"/>
      <c r="C129" s="31"/>
    </row>
    <row r="130" spans="1:3" x14ac:dyDescent="0.35">
      <c r="A130" s="31"/>
      <c r="B130" s="31"/>
      <c r="C130" s="31"/>
    </row>
    <row r="131" spans="1:3" x14ac:dyDescent="0.35">
      <c r="A131" s="31"/>
      <c r="B131" s="31"/>
      <c r="C131" s="31"/>
    </row>
    <row r="132" spans="1:3" x14ac:dyDescent="0.35">
      <c r="A132" s="31"/>
      <c r="B132" s="31"/>
      <c r="C132" s="31"/>
    </row>
    <row r="133" spans="1:3" x14ac:dyDescent="0.35">
      <c r="A133" s="31"/>
      <c r="B133" s="31"/>
      <c r="C133" s="31"/>
    </row>
    <row r="134" spans="1:3" x14ac:dyDescent="0.35">
      <c r="A134" s="31"/>
      <c r="B134" s="31"/>
      <c r="C134" s="31"/>
    </row>
    <row r="135" spans="1:3" x14ac:dyDescent="0.35">
      <c r="A135" s="31"/>
      <c r="B135" s="31"/>
      <c r="C135" s="31"/>
    </row>
    <row r="136" spans="1:3" x14ac:dyDescent="0.35">
      <c r="A136" s="31"/>
      <c r="B136" s="31"/>
      <c r="C136" s="31"/>
    </row>
    <row r="137" spans="1:3" x14ac:dyDescent="0.35">
      <c r="A137" s="31"/>
      <c r="B137" s="31"/>
      <c r="C137" s="31"/>
    </row>
    <row r="138" spans="1:3" x14ac:dyDescent="0.35">
      <c r="A138" s="31"/>
      <c r="B138" s="31"/>
      <c r="C138" s="31"/>
    </row>
    <row r="139" spans="1:3" x14ac:dyDescent="0.35">
      <c r="A139" s="31"/>
      <c r="B139" s="31"/>
      <c r="C139" s="31"/>
    </row>
    <row r="140" spans="1:3" x14ac:dyDescent="0.35">
      <c r="A140" s="31"/>
      <c r="B140" s="31"/>
      <c r="C140" s="31"/>
    </row>
    <row r="141" spans="1:3" x14ac:dyDescent="0.35">
      <c r="A141" s="31"/>
      <c r="B141" s="31"/>
      <c r="C141" s="31"/>
    </row>
    <row r="142" spans="1:3" x14ac:dyDescent="0.35">
      <c r="A142" s="31"/>
      <c r="B142" s="31"/>
      <c r="C142" s="31"/>
    </row>
    <row r="143" spans="1:3" x14ac:dyDescent="0.35">
      <c r="A143" s="31"/>
      <c r="B143" s="31"/>
      <c r="C143" s="31"/>
    </row>
    <row r="144" spans="1:3" x14ac:dyDescent="0.35">
      <c r="A144" s="31"/>
      <c r="B144" s="31"/>
      <c r="C144" s="31"/>
    </row>
    <row r="145" spans="1:3" x14ac:dyDescent="0.35">
      <c r="A145" s="31"/>
      <c r="B145" s="31"/>
      <c r="C145" s="31"/>
    </row>
    <row r="146" spans="1:3" x14ac:dyDescent="0.35">
      <c r="A146" s="31"/>
      <c r="B146" s="31"/>
      <c r="C146" s="31"/>
    </row>
    <row r="147" spans="1:3" x14ac:dyDescent="0.35">
      <c r="A147" s="31"/>
      <c r="B147" s="31"/>
      <c r="C147" s="31"/>
    </row>
    <row r="148" spans="1:3" x14ac:dyDescent="0.35">
      <c r="A148" s="31"/>
      <c r="B148" s="31"/>
      <c r="C148" s="31"/>
    </row>
    <row r="149" spans="1:3" x14ac:dyDescent="0.35">
      <c r="A149" s="31"/>
      <c r="B149" s="31"/>
      <c r="C149" s="31"/>
    </row>
    <row r="150" spans="1:3" x14ac:dyDescent="0.35">
      <c r="A150" s="31"/>
      <c r="B150" s="31"/>
      <c r="C150" s="31"/>
    </row>
    <row r="151" spans="1:3" x14ac:dyDescent="0.35">
      <c r="A151" s="31"/>
      <c r="B151" s="31"/>
      <c r="C151" s="31"/>
    </row>
    <row r="152" spans="1:3" x14ac:dyDescent="0.35">
      <c r="A152" s="31"/>
      <c r="B152" s="31"/>
      <c r="C152" s="31"/>
    </row>
    <row r="153" spans="1:3" x14ac:dyDescent="0.35">
      <c r="A153" s="31"/>
      <c r="B153" s="31"/>
      <c r="C153" s="31"/>
    </row>
    <row r="154" spans="1:3" x14ac:dyDescent="0.35">
      <c r="A154" s="31"/>
      <c r="B154" s="31"/>
      <c r="C154" s="31"/>
    </row>
    <row r="155" spans="1:3" x14ac:dyDescent="0.35">
      <c r="A155" s="31"/>
      <c r="B155" s="31"/>
      <c r="C155" s="31"/>
    </row>
    <row r="156" spans="1:3" x14ac:dyDescent="0.35">
      <c r="A156" s="31"/>
      <c r="B156" s="31"/>
      <c r="C156" s="31"/>
    </row>
    <row r="157" spans="1:3" x14ac:dyDescent="0.35">
      <c r="A157" s="31"/>
      <c r="B157" s="31"/>
      <c r="C157" s="31"/>
    </row>
    <row r="158" spans="1:3" x14ac:dyDescent="0.35">
      <c r="A158" s="31"/>
      <c r="B158" s="31"/>
      <c r="C158" s="31"/>
    </row>
    <row r="159" spans="1:3" x14ac:dyDescent="0.35">
      <c r="A159" s="31"/>
      <c r="B159" s="31"/>
      <c r="C159" s="31"/>
    </row>
    <row r="160" spans="1:3" x14ac:dyDescent="0.35">
      <c r="A160" s="31"/>
      <c r="B160" s="31"/>
      <c r="C160" s="31"/>
    </row>
    <row r="161" spans="1:3" x14ac:dyDescent="0.35">
      <c r="A161" s="31"/>
      <c r="B161" s="31"/>
      <c r="C161" s="31"/>
    </row>
    <row r="162" spans="1:3" x14ac:dyDescent="0.35">
      <c r="A162" s="31"/>
      <c r="B162" s="31"/>
      <c r="C162" s="31"/>
    </row>
    <row r="163" spans="1:3" x14ac:dyDescent="0.35">
      <c r="A163" s="31"/>
      <c r="B163" s="31"/>
      <c r="C163" s="31"/>
    </row>
    <row r="164" spans="1:3" x14ac:dyDescent="0.35">
      <c r="A164" s="31"/>
      <c r="B164" s="31"/>
      <c r="C164" s="31"/>
    </row>
    <row r="165" spans="1:3" x14ac:dyDescent="0.35">
      <c r="A165" s="31"/>
      <c r="B165" s="31"/>
      <c r="C165" s="31"/>
    </row>
    <row r="166" spans="1:3" x14ac:dyDescent="0.35">
      <c r="A166" s="31"/>
      <c r="B166" s="31"/>
      <c r="C166" s="31"/>
    </row>
    <row r="167" spans="1:3" x14ac:dyDescent="0.35">
      <c r="A167" s="31"/>
      <c r="B167" s="31"/>
      <c r="C167" s="31"/>
    </row>
    <row r="168" spans="1:3" x14ac:dyDescent="0.35">
      <c r="A168" s="31"/>
      <c r="B168" s="31"/>
      <c r="C168" s="31"/>
    </row>
    <row r="169" spans="1:3" x14ac:dyDescent="0.35">
      <c r="A169" s="31"/>
      <c r="B169" s="31"/>
      <c r="C169" s="31"/>
    </row>
    <row r="170" spans="1:3" x14ac:dyDescent="0.35">
      <c r="A170" s="31"/>
      <c r="B170" s="31"/>
      <c r="C170" s="31"/>
    </row>
    <row r="171" spans="1:3" x14ac:dyDescent="0.35">
      <c r="A171" s="31"/>
      <c r="B171" s="31"/>
      <c r="C171" s="31"/>
    </row>
    <row r="172" spans="1:3" x14ac:dyDescent="0.35">
      <c r="A172" s="31"/>
      <c r="B172" s="31"/>
      <c r="C172" s="31"/>
    </row>
    <row r="173" spans="1:3" x14ac:dyDescent="0.35">
      <c r="A173" s="31"/>
      <c r="B173" s="31"/>
      <c r="C173" s="31"/>
    </row>
    <row r="174" spans="1:3" x14ac:dyDescent="0.35">
      <c r="A174" s="31"/>
      <c r="B174" s="31"/>
      <c r="C174" s="31"/>
    </row>
    <row r="175" spans="1:3" x14ac:dyDescent="0.35">
      <c r="A175" s="31"/>
      <c r="B175" s="31"/>
      <c r="C175" s="31"/>
    </row>
    <row r="176" spans="1:3" x14ac:dyDescent="0.35">
      <c r="A176" s="31"/>
      <c r="B176" s="31"/>
      <c r="C176" s="31"/>
    </row>
    <row r="177" spans="1:3" x14ac:dyDescent="0.35">
      <c r="A177" s="31"/>
      <c r="B177" s="31"/>
      <c r="C177" s="31"/>
    </row>
    <row r="178" spans="1:3" x14ac:dyDescent="0.35">
      <c r="A178" s="31"/>
      <c r="B178" s="31"/>
      <c r="C178" s="31"/>
    </row>
    <row r="179" spans="1:3" x14ac:dyDescent="0.35">
      <c r="A179" s="31"/>
      <c r="B179" s="31"/>
      <c r="C179" s="31"/>
    </row>
    <row r="180" spans="1:3" x14ac:dyDescent="0.35">
      <c r="A180" s="31"/>
      <c r="B180" s="31"/>
      <c r="C180" s="31"/>
    </row>
    <row r="181" spans="1:3" x14ac:dyDescent="0.35">
      <c r="A181" s="31"/>
      <c r="B181" s="31"/>
      <c r="C181" s="31"/>
    </row>
    <row r="182" spans="1:3" x14ac:dyDescent="0.35">
      <c r="A182" s="31"/>
      <c r="B182" s="31"/>
      <c r="C182" s="31"/>
    </row>
    <row r="183" spans="1:3" x14ac:dyDescent="0.35">
      <c r="A183" s="31"/>
      <c r="B183" s="31"/>
      <c r="C183" s="31"/>
    </row>
    <row r="184" spans="1:3" x14ac:dyDescent="0.35">
      <c r="A184" s="31"/>
      <c r="B184" s="31"/>
      <c r="C184" s="31"/>
    </row>
    <row r="185" spans="1:3" x14ac:dyDescent="0.35">
      <c r="A185" s="31"/>
      <c r="B185" s="31"/>
      <c r="C185" s="31"/>
    </row>
    <row r="186" spans="1:3" x14ac:dyDescent="0.35">
      <c r="A186" s="31"/>
      <c r="B186" s="31"/>
      <c r="C186" s="31"/>
    </row>
    <row r="187" spans="1:3" x14ac:dyDescent="0.35">
      <c r="A187" s="31"/>
      <c r="B187" s="31"/>
      <c r="C187" s="31"/>
    </row>
    <row r="188" spans="1:3" x14ac:dyDescent="0.35">
      <c r="A188" s="31"/>
      <c r="B188" s="31"/>
      <c r="C188" s="31"/>
    </row>
    <row r="189" spans="1:3" x14ac:dyDescent="0.35">
      <c r="A189" s="31"/>
      <c r="B189" s="31"/>
      <c r="C189" s="31"/>
    </row>
    <row r="190" spans="1:3" x14ac:dyDescent="0.35">
      <c r="A190" s="31"/>
      <c r="B190" s="31"/>
      <c r="C190" s="31"/>
    </row>
    <row r="191" spans="1:3" x14ac:dyDescent="0.35">
      <c r="A191" s="31"/>
      <c r="B191" s="31"/>
      <c r="C191" s="31"/>
    </row>
    <row r="192" spans="1:3" x14ac:dyDescent="0.35">
      <c r="A192" s="31"/>
      <c r="B192" s="31"/>
      <c r="C192" s="31"/>
    </row>
    <row r="193" spans="1:3" x14ac:dyDescent="0.35">
      <c r="A193" s="31"/>
      <c r="B193" s="31"/>
      <c r="C193" s="31"/>
    </row>
    <row r="194" spans="1:3" x14ac:dyDescent="0.35">
      <c r="A194" s="31"/>
      <c r="B194" s="31"/>
      <c r="C194" s="31"/>
    </row>
    <row r="195" spans="1:3" x14ac:dyDescent="0.35">
      <c r="A195" s="31"/>
      <c r="B195" s="31"/>
      <c r="C195" s="31"/>
    </row>
    <row r="196" spans="1:3" x14ac:dyDescent="0.35">
      <c r="A196" s="31"/>
      <c r="B196" s="31"/>
      <c r="C196" s="31"/>
    </row>
    <row r="197" spans="1:3" x14ac:dyDescent="0.35">
      <c r="A197" s="31"/>
      <c r="B197" s="31"/>
      <c r="C197" s="31"/>
    </row>
    <row r="198" spans="1:3" x14ac:dyDescent="0.35">
      <c r="A198" s="31"/>
      <c r="B198" s="31"/>
      <c r="C198" s="31"/>
    </row>
    <row r="199" spans="1:3" x14ac:dyDescent="0.35">
      <c r="A199" s="31"/>
      <c r="B199" s="31"/>
      <c r="C199" s="31"/>
    </row>
    <row r="200" spans="1:3" x14ac:dyDescent="0.35">
      <c r="A200" s="31"/>
      <c r="B200" s="31"/>
      <c r="C200" s="31"/>
    </row>
    <row r="201" spans="1:3" x14ac:dyDescent="0.35">
      <c r="A201" s="31"/>
      <c r="B201" s="31"/>
      <c r="C201" s="31"/>
    </row>
    <row r="202" spans="1:3" x14ac:dyDescent="0.35">
      <c r="A202" s="31"/>
      <c r="B202" s="31"/>
      <c r="C202" s="31"/>
    </row>
    <row r="203" spans="1:3" x14ac:dyDescent="0.35">
      <c r="A203" s="31"/>
      <c r="B203" s="31"/>
      <c r="C203" s="31"/>
    </row>
    <row r="204" spans="1:3" x14ac:dyDescent="0.35">
      <c r="A204" s="31"/>
      <c r="B204" s="31"/>
      <c r="C204" s="31"/>
    </row>
    <row r="205" spans="1:3" x14ac:dyDescent="0.35">
      <c r="A205" s="31"/>
      <c r="B205" s="31"/>
      <c r="C205" s="31"/>
    </row>
    <row r="206" spans="1:3" x14ac:dyDescent="0.35">
      <c r="A206" s="31"/>
      <c r="B206" s="31"/>
      <c r="C206" s="31"/>
    </row>
    <row r="207" spans="1:3" x14ac:dyDescent="0.35">
      <c r="A207" s="31"/>
      <c r="B207" s="31"/>
      <c r="C207" s="31"/>
    </row>
    <row r="208" spans="1:3" x14ac:dyDescent="0.35">
      <c r="A208" s="31"/>
      <c r="B208" s="31"/>
      <c r="C208" s="31"/>
    </row>
    <row r="209" spans="1:3" x14ac:dyDescent="0.35">
      <c r="A209" s="31"/>
      <c r="B209" s="31"/>
      <c r="C209" s="31"/>
    </row>
    <row r="210" spans="1:3" x14ac:dyDescent="0.35">
      <c r="A210" s="31"/>
      <c r="B210" s="31"/>
      <c r="C210" s="31"/>
    </row>
    <row r="211" spans="1:3" x14ac:dyDescent="0.35">
      <c r="A211" s="31"/>
      <c r="B211" s="31"/>
      <c r="C211" s="31"/>
    </row>
    <row r="212" spans="1:3" x14ac:dyDescent="0.35">
      <c r="A212" s="31"/>
      <c r="B212" s="31"/>
      <c r="C212" s="31"/>
    </row>
    <row r="213" spans="1:3" x14ac:dyDescent="0.35">
      <c r="A213" s="31"/>
      <c r="B213" s="31"/>
      <c r="C213" s="31"/>
    </row>
    <row r="214" spans="1:3" x14ac:dyDescent="0.35">
      <c r="A214" s="31"/>
      <c r="B214" s="31"/>
      <c r="C214" s="31"/>
    </row>
    <row r="215" spans="1:3" x14ac:dyDescent="0.35">
      <c r="A215" s="31"/>
      <c r="B215" s="31"/>
      <c r="C215" s="31"/>
    </row>
    <row r="216" spans="1:3" x14ac:dyDescent="0.35">
      <c r="A216" s="31"/>
      <c r="B216" s="31"/>
      <c r="C216" s="31"/>
    </row>
    <row r="217" spans="1:3" x14ac:dyDescent="0.35">
      <c r="A217" s="31"/>
      <c r="B217" s="31"/>
      <c r="C217" s="31"/>
    </row>
    <row r="218" spans="1:3" x14ac:dyDescent="0.35">
      <c r="A218" s="31"/>
      <c r="B218" s="31"/>
      <c r="C218" s="31"/>
    </row>
    <row r="219" spans="1:3" x14ac:dyDescent="0.35">
      <c r="A219" s="31"/>
      <c r="B219" s="31"/>
      <c r="C219" s="31"/>
    </row>
    <row r="220" spans="1:3" x14ac:dyDescent="0.35">
      <c r="A220" s="31"/>
      <c r="B220" s="31"/>
      <c r="C220" s="31"/>
    </row>
    <row r="221" spans="1:3" x14ac:dyDescent="0.35">
      <c r="A221" s="31"/>
      <c r="B221" s="31"/>
      <c r="C221" s="31"/>
    </row>
    <row r="222" spans="1:3" x14ac:dyDescent="0.35">
      <c r="A222" s="31"/>
      <c r="B222" s="31"/>
      <c r="C222" s="31"/>
    </row>
    <row r="223" spans="1:3" x14ac:dyDescent="0.35">
      <c r="A223" s="31"/>
      <c r="B223" s="31"/>
      <c r="C223" s="31"/>
    </row>
    <row r="224" spans="1:3" x14ac:dyDescent="0.35">
      <c r="A224" s="31"/>
      <c r="B224" s="31"/>
      <c r="C224" s="31"/>
    </row>
    <row r="225" spans="1:3" x14ac:dyDescent="0.35">
      <c r="A225" s="31"/>
      <c r="B225" s="31"/>
      <c r="C225" s="31"/>
    </row>
    <row r="226" spans="1:3" x14ac:dyDescent="0.35">
      <c r="A226" s="31"/>
      <c r="B226" s="31"/>
      <c r="C226" s="31"/>
    </row>
    <row r="227" spans="1:3" x14ac:dyDescent="0.35">
      <c r="A227" s="31"/>
      <c r="B227" s="31"/>
      <c r="C227" s="31"/>
    </row>
    <row r="228" spans="1:3" x14ac:dyDescent="0.35">
      <c r="A228" s="31"/>
      <c r="B228" s="31"/>
      <c r="C228" s="31"/>
    </row>
    <row r="229" spans="1:3" x14ac:dyDescent="0.35">
      <c r="A229" s="31"/>
      <c r="B229" s="31"/>
      <c r="C229" s="31"/>
    </row>
    <row r="230" spans="1:3" x14ac:dyDescent="0.35">
      <c r="A230" s="31"/>
      <c r="B230" s="31"/>
      <c r="C230" s="31"/>
    </row>
    <row r="231" spans="1:3" x14ac:dyDescent="0.35">
      <c r="A231" s="31"/>
      <c r="B231" s="31"/>
      <c r="C231" s="31"/>
    </row>
    <row r="232" spans="1:3" x14ac:dyDescent="0.35">
      <c r="A232" s="31"/>
      <c r="B232" s="31"/>
      <c r="C232" s="31"/>
    </row>
    <row r="233" spans="1:3" x14ac:dyDescent="0.35">
      <c r="A233" s="31"/>
      <c r="B233" s="31"/>
      <c r="C233" s="31"/>
    </row>
    <row r="234" spans="1:3" x14ac:dyDescent="0.35">
      <c r="A234" s="31"/>
      <c r="B234" s="31"/>
      <c r="C234" s="31"/>
    </row>
    <row r="235" spans="1:3" x14ac:dyDescent="0.35">
      <c r="A235" s="31"/>
      <c r="B235" s="31"/>
      <c r="C235" s="31"/>
    </row>
    <row r="236" spans="1:3" x14ac:dyDescent="0.35">
      <c r="A236" s="31"/>
      <c r="B236" s="31"/>
      <c r="C236" s="31"/>
    </row>
    <row r="237" spans="1:3" x14ac:dyDescent="0.35">
      <c r="A237" s="31"/>
      <c r="B237" s="31"/>
      <c r="C237" s="31"/>
    </row>
    <row r="238" spans="1:3" x14ac:dyDescent="0.35">
      <c r="A238" s="31"/>
      <c r="B238" s="31"/>
      <c r="C238" s="31"/>
    </row>
    <row r="239" spans="1:3" x14ac:dyDescent="0.35">
      <c r="A239" s="31"/>
      <c r="B239" s="31"/>
      <c r="C239" s="31"/>
    </row>
    <row r="240" spans="1:3" x14ac:dyDescent="0.35">
      <c r="A240" s="31"/>
      <c r="B240" s="31"/>
      <c r="C240" s="31"/>
    </row>
    <row r="241" spans="1:3" x14ac:dyDescent="0.35">
      <c r="A241" s="31"/>
      <c r="B241" s="31"/>
      <c r="C241" s="31"/>
    </row>
    <row r="242" spans="1:3" x14ac:dyDescent="0.35">
      <c r="A242" s="31"/>
      <c r="B242" s="31"/>
      <c r="C242" s="31"/>
    </row>
    <row r="243" spans="1:3" x14ac:dyDescent="0.35">
      <c r="A243" s="31"/>
      <c r="B243" s="31"/>
      <c r="C243" s="31"/>
    </row>
    <row r="244" spans="1:3" x14ac:dyDescent="0.35">
      <c r="A244" s="31"/>
      <c r="B244" s="31"/>
      <c r="C244" s="31"/>
    </row>
    <row r="245" spans="1:3" x14ac:dyDescent="0.35">
      <c r="A245" s="31"/>
      <c r="B245" s="31"/>
      <c r="C245" s="31"/>
    </row>
    <row r="246" spans="1:3" x14ac:dyDescent="0.35">
      <c r="A246" s="31"/>
      <c r="B246" s="31"/>
      <c r="C246" s="31"/>
    </row>
    <row r="247" spans="1:3" x14ac:dyDescent="0.35">
      <c r="A247" s="31"/>
      <c r="B247" s="31"/>
      <c r="C247" s="31"/>
    </row>
    <row r="248" spans="1:3" x14ac:dyDescent="0.35">
      <c r="A248" s="31"/>
      <c r="B248" s="31"/>
      <c r="C248" s="31"/>
    </row>
    <row r="249" spans="1:3" x14ac:dyDescent="0.35">
      <c r="A249" s="31"/>
      <c r="B249" s="31"/>
      <c r="C249" s="31"/>
    </row>
    <row r="250" spans="1:3" x14ac:dyDescent="0.35">
      <c r="A250" s="31"/>
      <c r="B250" s="31"/>
      <c r="C250" s="31"/>
    </row>
    <row r="251" spans="1:3" x14ac:dyDescent="0.35">
      <c r="A251" s="31"/>
      <c r="B251" s="31"/>
      <c r="C251" s="31"/>
    </row>
    <row r="252" spans="1:3" x14ac:dyDescent="0.35">
      <c r="A252" s="31"/>
      <c r="B252" s="31"/>
      <c r="C252" s="31"/>
    </row>
    <row r="253" spans="1:3" x14ac:dyDescent="0.35">
      <c r="A253" s="31"/>
      <c r="B253" s="31"/>
      <c r="C253" s="31"/>
    </row>
    <row r="254" spans="1:3" x14ac:dyDescent="0.35">
      <c r="A254" s="31"/>
      <c r="B254" s="31"/>
      <c r="C254" s="31"/>
    </row>
    <row r="255" spans="1:3" x14ac:dyDescent="0.35">
      <c r="A255" s="31"/>
      <c r="B255" s="31"/>
      <c r="C255" s="31"/>
    </row>
    <row r="256" spans="1:3" x14ac:dyDescent="0.35">
      <c r="A256" s="31"/>
      <c r="B256" s="31"/>
      <c r="C256" s="31"/>
    </row>
    <row r="257" spans="1:3" x14ac:dyDescent="0.35">
      <c r="A257" s="31"/>
      <c r="B257" s="31"/>
      <c r="C257" s="31"/>
    </row>
    <row r="258" spans="1:3" x14ac:dyDescent="0.35">
      <c r="A258" s="31"/>
      <c r="B258" s="31"/>
      <c r="C258" s="31"/>
    </row>
    <row r="259" spans="1:3" x14ac:dyDescent="0.35">
      <c r="A259" s="31"/>
      <c r="B259" s="31"/>
      <c r="C259" s="31"/>
    </row>
    <row r="260" spans="1:3" x14ac:dyDescent="0.35">
      <c r="A260" s="31"/>
      <c r="B260" s="31"/>
      <c r="C260" s="31"/>
    </row>
    <row r="261" spans="1:3" x14ac:dyDescent="0.35">
      <c r="A261" s="31"/>
      <c r="B261" s="31"/>
      <c r="C261" s="31"/>
    </row>
    <row r="262" spans="1:3" x14ac:dyDescent="0.35">
      <c r="A262" s="31"/>
      <c r="B262" s="31"/>
      <c r="C262" s="31"/>
    </row>
    <row r="263" spans="1:3" x14ac:dyDescent="0.35">
      <c r="A263" s="31"/>
      <c r="B263" s="31"/>
      <c r="C263" s="31"/>
    </row>
    <row r="264" spans="1:3" x14ac:dyDescent="0.35">
      <c r="A264" s="31"/>
      <c r="B264" s="31"/>
      <c r="C264" s="31"/>
    </row>
    <row r="265" spans="1:3" x14ac:dyDescent="0.35">
      <c r="A265" s="31"/>
      <c r="B265" s="31"/>
      <c r="C265" s="31"/>
    </row>
    <row r="266" spans="1:3" x14ac:dyDescent="0.35">
      <c r="A266" s="31"/>
      <c r="B266" s="31"/>
      <c r="C266" s="31"/>
    </row>
    <row r="267" spans="1:3" x14ac:dyDescent="0.35">
      <c r="A267" s="31"/>
      <c r="B267" s="31"/>
      <c r="C267" s="31"/>
    </row>
    <row r="268" spans="1:3" x14ac:dyDescent="0.35">
      <c r="A268" s="31"/>
      <c r="B268" s="31"/>
      <c r="C268" s="31"/>
    </row>
    <row r="269" spans="1:3" x14ac:dyDescent="0.35">
      <c r="A269" s="31"/>
      <c r="B269" s="31"/>
      <c r="C269" s="31"/>
    </row>
    <row r="270" spans="1:3" x14ac:dyDescent="0.35">
      <c r="A270" s="31"/>
      <c r="B270" s="31"/>
      <c r="C270" s="31"/>
    </row>
    <row r="271" spans="1:3" x14ac:dyDescent="0.35">
      <c r="A271" s="31"/>
      <c r="B271" s="31"/>
      <c r="C271" s="31"/>
    </row>
    <row r="272" spans="1:3" x14ac:dyDescent="0.35">
      <c r="A272" s="31"/>
      <c r="B272" s="31"/>
      <c r="C272" s="31"/>
    </row>
    <row r="273" spans="1:3" x14ac:dyDescent="0.35">
      <c r="A273" s="31"/>
      <c r="B273" s="31"/>
      <c r="C273" s="31"/>
    </row>
    <row r="274" spans="1:3" x14ac:dyDescent="0.35">
      <c r="A274" s="31"/>
      <c r="B274" s="31"/>
      <c r="C274" s="31"/>
    </row>
    <row r="275" spans="1:3" x14ac:dyDescent="0.35">
      <c r="A275" s="31"/>
      <c r="B275" s="31"/>
      <c r="C275" s="31"/>
    </row>
    <row r="276" spans="1:3" x14ac:dyDescent="0.35">
      <c r="A276" s="31"/>
      <c r="B276" s="31"/>
      <c r="C276" s="31"/>
    </row>
    <row r="277" spans="1:3" x14ac:dyDescent="0.35">
      <c r="A277" s="31"/>
      <c r="B277" s="31"/>
      <c r="C277" s="31"/>
    </row>
    <row r="278" spans="1:3" x14ac:dyDescent="0.35">
      <c r="A278" s="31"/>
      <c r="B278" s="31"/>
      <c r="C278" s="31"/>
    </row>
    <row r="279" spans="1:3" x14ac:dyDescent="0.35">
      <c r="A279" s="31"/>
      <c r="B279" s="31"/>
      <c r="C279" s="31"/>
    </row>
    <row r="280" spans="1:3" x14ac:dyDescent="0.35">
      <c r="A280" s="31"/>
      <c r="B280" s="31"/>
      <c r="C280" s="31"/>
    </row>
    <row r="281" spans="1:3" x14ac:dyDescent="0.35">
      <c r="A281" s="31"/>
      <c r="B281" s="31"/>
      <c r="C281" s="31"/>
    </row>
    <row r="282" spans="1:3" x14ac:dyDescent="0.35">
      <c r="A282" s="31"/>
      <c r="B282" s="31"/>
      <c r="C282" s="31"/>
    </row>
    <row r="283" spans="1:3" x14ac:dyDescent="0.35">
      <c r="A283" s="31"/>
      <c r="B283" s="31"/>
      <c r="C283" s="31"/>
    </row>
    <row r="284" spans="1:3" x14ac:dyDescent="0.35">
      <c r="A284" s="31"/>
      <c r="B284" s="31"/>
      <c r="C284" s="31"/>
    </row>
    <row r="285" spans="1:3" x14ac:dyDescent="0.35">
      <c r="A285" s="31"/>
      <c r="B285" s="31"/>
      <c r="C285" s="31"/>
    </row>
    <row r="286" spans="1:3" x14ac:dyDescent="0.35">
      <c r="A286" s="31"/>
      <c r="B286" s="31"/>
      <c r="C286" s="31"/>
    </row>
    <row r="287" spans="1:3" x14ac:dyDescent="0.35">
      <c r="A287" s="31"/>
      <c r="B287" s="31"/>
      <c r="C287" s="31"/>
    </row>
    <row r="288" spans="1:3" x14ac:dyDescent="0.35">
      <c r="A288" s="31"/>
      <c r="B288" s="31"/>
      <c r="C288" s="31"/>
    </row>
    <row r="289" spans="1:3" x14ac:dyDescent="0.35">
      <c r="A289" s="31"/>
      <c r="B289" s="31"/>
      <c r="C289" s="31"/>
    </row>
    <row r="290" spans="1:3" x14ac:dyDescent="0.35">
      <c r="A290" s="31"/>
      <c r="B290" s="31"/>
      <c r="C290" s="31"/>
    </row>
    <row r="291" spans="1:3" x14ac:dyDescent="0.35">
      <c r="A291" s="31"/>
      <c r="B291" s="31"/>
      <c r="C291" s="31"/>
    </row>
    <row r="292" spans="1:3" x14ac:dyDescent="0.35">
      <c r="A292" s="31"/>
      <c r="B292" s="31"/>
      <c r="C292" s="31"/>
    </row>
    <row r="293" spans="1:3" x14ac:dyDescent="0.35">
      <c r="A293" s="31"/>
      <c r="B293" s="31"/>
      <c r="C293" s="31"/>
    </row>
    <row r="294" spans="1:3" x14ac:dyDescent="0.35">
      <c r="A294" s="31"/>
      <c r="B294" s="31"/>
      <c r="C294" s="31"/>
    </row>
    <row r="295" spans="1:3" x14ac:dyDescent="0.35">
      <c r="A295" s="31"/>
      <c r="B295" s="31"/>
      <c r="C295" s="31"/>
    </row>
    <row r="296" spans="1:3" x14ac:dyDescent="0.35">
      <c r="A296" s="31"/>
      <c r="B296" s="31"/>
      <c r="C296" s="31"/>
    </row>
    <row r="297" spans="1:3" x14ac:dyDescent="0.35">
      <c r="A297" s="31"/>
      <c r="B297" s="31"/>
      <c r="C297" s="31"/>
    </row>
    <row r="298" spans="1:3" x14ac:dyDescent="0.35">
      <c r="A298" s="31"/>
      <c r="B298" s="31"/>
      <c r="C298" s="31"/>
    </row>
    <row r="299" spans="1:3" x14ac:dyDescent="0.35">
      <c r="A299" s="31"/>
      <c r="B299" s="31"/>
      <c r="C299" s="31"/>
    </row>
    <row r="300" spans="1:3" x14ac:dyDescent="0.35">
      <c r="A300" s="31"/>
      <c r="B300" s="31"/>
      <c r="C300" s="31"/>
    </row>
    <row r="301" spans="1:3" x14ac:dyDescent="0.35">
      <c r="A301" s="31"/>
      <c r="B301" s="31"/>
      <c r="C301" s="31"/>
    </row>
    <row r="302" spans="1:3" x14ac:dyDescent="0.35">
      <c r="A302" s="31"/>
      <c r="B302" s="31"/>
      <c r="C302" s="31"/>
    </row>
    <row r="303" spans="1:3" x14ac:dyDescent="0.35">
      <c r="A303" s="31"/>
      <c r="B303" s="31"/>
      <c r="C303" s="31"/>
    </row>
    <row r="304" spans="1:3" x14ac:dyDescent="0.35">
      <c r="A304" s="31"/>
      <c r="B304" s="31"/>
      <c r="C304" s="31"/>
    </row>
    <row r="305" spans="1:3" x14ac:dyDescent="0.35">
      <c r="A305" s="31"/>
      <c r="B305" s="31"/>
      <c r="C305" s="31"/>
    </row>
    <row r="306" spans="1:3" x14ac:dyDescent="0.35">
      <c r="A306" s="31"/>
      <c r="B306" s="31"/>
      <c r="C306" s="31"/>
    </row>
    <row r="307" spans="1:3" x14ac:dyDescent="0.35">
      <c r="A307" s="31"/>
      <c r="B307" s="31"/>
      <c r="C307" s="31"/>
    </row>
    <row r="308" spans="1:3" x14ac:dyDescent="0.35">
      <c r="A308" s="31"/>
      <c r="B308" s="31"/>
      <c r="C308" s="31"/>
    </row>
    <row r="309" spans="1:3" x14ac:dyDescent="0.35">
      <c r="A309" s="31"/>
      <c r="B309" s="31"/>
      <c r="C309" s="31"/>
    </row>
    <row r="310" spans="1:3" x14ac:dyDescent="0.35">
      <c r="A310" s="31"/>
      <c r="B310" s="31"/>
      <c r="C310" s="31"/>
    </row>
    <row r="311" spans="1:3" x14ac:dyDescent="0.35">
      <c r="A311" s="31"/>
      <c r="B311" s="31"/>
      <c r="C311" s="31"/>
    </row>
    <row r="312" spans="1:3" x14ac:dyDescent="0.35">
      <c r="A312" s="31"/>
      <c r="B312" s="31"/>
      <c r="C312" s="31"/>
    </row>
    <row r="313" spans="1:3" x14ac:dyDescent="0.35">
      <c r="A313" s="31"/>
      <c r="B313" s="31"/>
      <c r="C313" s="31"/>
    </row>
    <row r="314" spans="1:3" x14ac:dyDescent="0.35">
      <c r="A314" s="31"/>
      <c r="B314" s="31"/>
      <c r="C314" s="31"/>
    </row>
    <row r="315" spans="1:3" x14ac:dyDescent="0.35">
      <c r="A315" s="31"/>
      <c r="B315" s="31"/>
      <c r="C315" s="31"/>
    </row>
    <row r="316" spans="1:3" x14ac:dyDescent="0.35">
      <c r="A316" s="31"/>
      <c r="B316" s="31"/>
      <c r="C316" s="31"/>
    </row>
    <row r="317" spans="1:3" x14ac:dyDescent="0.35">
      <c r="A317" s="31"/>
      <c r="B317" s="31"/>
      <c r="C317" s="31"/>
    </row>
    <row r="318" spans="1:3" x14ac:dyDescent="0.35">
      <c r="A318" s="31"/>
      <c r="B318" s="31"/>
      <c r="C318" s="31"/>
    </row>
    <row r="319" spans="1:3" x14ac:dyDescent="0.35">
      <c r="A319" s="31"/>
      <c r="B319" s="31"/>
      <c r="C319" s="31"/>
    </row>
    <row r="320" spans="1:3" x14ac:dyDescent="0.35">
      <c r="A320" s="31"/>
      <c r="B320" s="31"/>
      <c r="C320" s="31"/>
    </row>
    <row r="321" spans="1:3" x14ac:dyDescent="0.35">
      <c r="A321" s="31"/>
      <c r="B321" s="31"/>
      <c r="C321" s="31"/>
    </row>
    <row r="322" spans="1:3" x14ac:dyDescent="0.35">
      <c r="A322" s="31"/>
      <c r="B322" s="31"/>
      <c r="C322" s="31"/>
    </row>
    <row r="323" spans="1:3" x14ac:dyDescent="0.35">
      <c r="A323" s="31"/>
      <c r="B323" s="31"/>
      <c r="C323" s="31"/>
    </row>
    <row r="324" spans="1:3" x14ac:dyDescent="0.35">
      <c r="A324" s="31"/>
      <c r="B324" s="31"/>
      <c r="C324" s="31"/>
    </row>
    <row r="325" spans="1:3" x14ac:dyDescent="0.35">
      <c r="A325" s="31"/>
      <c r="B325" s="31"/>
      <c r="C325" s="31"/>
    </row>
    <row r="326" spans="1:3" x14ac:dyDescent="0.35">
      <c r="A326" s="31"/>
      <c r="B326" s="31"/>
      <c r="C326" s="31"/>
    </row>
    <row r="327" spans="1:3" x14ac:dyDescent="0.35">
      <c r="A327" s="31"/>
      <c r="B327" s="31"/>
      <c r="C327" s="31"/>
    </row>
    <row r="328" spans="1:3" x14ac:dyDescent="0.35">
      <c r="A328" s="31"/>
      <c r="B328" s="31"/>
      <c r="C328" s="31"/>
    </row>
    <row r="329" spans="1:3" x14ac:dyDescent="0.35">
      <c r="A329" s="31"/>
      <c r="B329" s="31"/>
      <c r="C329" s="31"/>
    </row>
    <row r="330" spans="1:3" x14ac:dyDescent="0.35">
      <c r="A330" s="31"/>
      <c r="B330" s="31"/>
      <c r="C330" s="31"/>
    </row>
    <row r="331" spans="1:3" x14ac:dyDescent="0.35">
      <c r="A331" s="31"/>
      <c r="B331" s="31"/>
      <c r="C331" s="31"/>
    </row>
    <row r="332" spans="1:3" x14ac:dyDescent="0.35">
      <c r="A332" s="31"/>
      <c r="B332" s="31"/>
      <c r="C332" s="31"/>
    </row>
    <row r="333" spans="1:3" x14ac:dyDescent="0.35">
      <c r="A333" s="31"/>
      <c r="B333" s="31"/>
      <c r="C333" s="31"/>
    </row>
    <row r="334" spans="1:3" x14ac:dyDescent="0.35">
      <c r="A334" s="31"/>
      <c r="B334" s="31"/>
      <c r="C334" s="31"/>
    </row>
    <row r="335" spans="1:3" x14ac:dyDescent="0.35">
      <c r="A335" s="31"/>
      <c r="B335" s="31"/>
      <c r="C335" s="31"/>
    </row>
    <row r="336" spans="1:3" x14ac:dyDescent="0.35">
      <c r="A336" s="31"/>
      <c r="B336" s="31"/>
      <c r="C336" s="31"/>
    </row>
    <row r="337" spans="1:3" x14ac:dyDescent="0.35">
      <c r="A337" s="31"/>
      <c r="B337" s="31"/>
      <c r="C337" s="31"/>
    </row>
    <row r="338" spans="1:3" x14ac:dyDescent="0.35">
      <c r="A338" s="31"/>
      <c r="B338" s="31"/>
      <c r="C338" s="31"/>
    </row>
    <row r="339" spans="1:3" x14ac:dyDescent="0.35">
      <c r="A339" s="31"/>
      <c r="B339" s="31"/>
      <c r="C339" s="31"/>
    </row>
    <row r="340" spans="1:3" x14ac:dyDescent="0.35">
      <c r="A340" s="31"/>
      <c r="B340" s="31"/>
      <c r="C340" s="31"/>
    </row>
    <row r="341" spans="1:3" x14ac:dyDescent="0.35">
      <c r="A341" s="31"/>
      <c r="B341" s="31"/>
      <c r="C341" s="31"/>
    </row>
    <row r="342" spans="1:3" x14ac:dyDescent="0.35">
      <c r="A342" s="31"/>
      <c r="B342" s="31"/>
      <c r="C342" s="31"/>
    </row>
    <row r="343" spans="1:3" x14ac:dyDescent="0.35">
      <c r="A343" s="31"/>
      <c r="B343" s="31"/>
      <c r="C343" s="31"/>
    </row>
    <row r="344" spans="1:3" x14ac:dyDescent="0.35">
      <c r="A344" s="31"/>
      <c r="B344" s="31"/>
      <c r="C344" s="31"/>
    </row>
    <row r="345" spans="1:3" x14ac:dyDescent="0.35">
      <c r="A345" s="31"/>
      <c r="B345" s="31"/>
      <c r="C345" s="31"/>
    </row>
    <row r="346" spans="1:3" x14ac:dyDescent="0.35">
      <c r="A346" s="31"/>
      <c r="B346" s="31"/>
      <c r="C346" s="31"/>
    </row>
    <row r="347" spans="1:3" x14ac:dyDescent="0.35">
      <c r="A347" s="31"/>
      <c r="B347" s="31"/>
      <c r="C347" s="31"/>
    </row>
    <row r="348" spans="1:3" x14ac:dyDescent="0.35">
      <c r="A348" s="31"/>
      <c r="B348" s="31"/>
      <c r="C348" s="31"/>
    </row>
    <row r="349" spans="1:3" x14ac:dyDescent="0.35">
      <c r="A349" s="31"/>
      <c r="B349" s="31"/>
      <c r="C349" s="31"/>
    </row>
    <row r="350" spans="1:3" x14ac:dyDescent="0.35">
      <c r="A350" s="31"/>
      <c r="B350" s="31"/>
      <c r="C350" s="31"/>
    </row>
    <row r="351" spans="1:3" x14ac:dyDescent="0.35">
      <c r="A351" s="31"/>
      <c r="B351" s="31"/>
      <c r="C351" s="31"/>
    </row>
    <row r="352" spans="1:3" x14ac:dyDescent="0.35">
      <c r="A352" s="31"/>
      <c r="B352" s="31"/>
      <c r="C352" s="31"/>
    </row>
    <row r="353" spans="1:3" x14ac:dyDescent="0.35">
      <c r="A353" s="31"/>
      <c r="B353" s="31"/>
      <c r="C353" s="31"/>
    </row>
    <row r="354" spans="1:3" x14ac:dyDescent="0.35">
      <c r="A354" s="31"/>
      <c r="B354" s="31"/>
      <c r="C354" s="31"/>
    </row>
    <row r="355" spans="1:3" x14ac:dyDescent="0.35">
      <c r="A355" s="31"/>
      <c r="B355" s="31"/>
      <c r="C355" s="31"/>
    </row>
    <row r="356" spans="1:3" x14ac:dyDescent="0.35">
      <c r="A356" s="31"/>
      <c r="B356" s="31"/>
      <c r="C356" s="31"/>
    </row>
    <row r="357" spans="1:3" x14ac:dyDescent="0.35">
      <c r="A357" s="31"/>
      <c r="B357" s="31"/>
      <c r="C357" s="31"/>
    </row>
    <row r="358" spans="1:3" x14ac:dyDescent="0.35">
      <c r="A358" s="31"/>
      <c r="B358" s="31"/>
      <c r="C358" s="31"/>
    </row>
    <row r="359" spans="1:3" x14ac:dyDescent="0.35">
      <c r="A359" s="31"/>
      <c r="B359" s="31"/>
      <c r="C359" s="31"/>
    </row>
    <row r="360" spans="1:3" x14ac:dyDescent="0.35">
      <c r="A360" s="31"/>
      <c r="B360" s="31"/>
      <c r="C360" s="31"/>
    </row>
    <row r="361" spans="1:3" x14ac:dyDescent="0.35">
      <c r="A361" s="31"/>
      <c r="B361" s="31"/>
      <c r="C361" s="31"/>
    </row>
    <row r="362" spans="1:3" x14ac:dyDescent="0.35">
      <c r="A362" s="31"/>
      <c r="B362" s="31"/>
      <c r="C362" s="31"/>
    </row>
    <row r="363" spans="1:3" x14ac:dyDescent="0.35">
      <c r="A363" s="31"/>
      <c r="B363" s="31"/>
      <c r="C363" s="31"/>
    </row>
    <row r="364" spans="1:3" x14ac:dyDescent="0.35">
      <c r="A364" s="31"/>
      <c r="B364" s="31"/>
      <c r="C364" s="31"/>
    </row>
    <row r="365" spans="1:3" x14ac:dyDescent="0.35">
      <c r="A365" s="31"/>
      <c r="B365" s="31"/>
      <c r="C365" s="31"/>
    </row>
    <row r="366" spans="1:3" x14ac:dyDescent="0.35">
      <c r="A366" s="31"/>
      <c r="B366" s="31"/>
      <c r="C366" s="31"/>
    </row>
    <row r="367" spans="1:3" x14ac:dyDescent="0.35">
      <c r="A367" s="31"/>
      <c r="B367" s="31"/>
      <c r="C367" s="31"/>
    </row>
    <row r="368" spans="1:3" x14ac:dyDescent="0.35">
      <c r="A368" s="31"/>
      <c r="B368" s="31"/>
      <c r="C368" s="31"/>
    </row>
    <row r="369" spans="1:3" x14ac:dyDescent="0.35">
      <c r="A369" s="31"/>
      <c r="B369" s="31"/>
      <c r="C369" s="31"/>
    </row>
    <row r="370" spans="1:3" x14ac:dyDescent="0.35">
      <c r="A370" s="31"/>
      <c r="B370" s="31"/>
      <c r="C370" s="31"/>
    </row>
    <row r="371" spans="1:3" x14ac:dyDescent="0.35">
      <c r="A371" s="31"/>
      <c r="B371" s="31"/>
      <c r="C371" s="31"/>
    </row>
    <row r="372" spans="1:3" x14ac:dyDescent="0.35">
      <c r="A372" s="31"/>
      <c r="B372" s="31"/>
      <c r="C372" s="31"/>
    </row>
    <row r="373" spans="1:3" x14ac:dyDescent="0.35">
      <c r="A373" s="31"/>
      <c r="B373" s="31"/>
      <c r="C373" s="31"/>
    </row>
    <row r="374" spans="1:3" x14ac:dyDescent="0.35">
      <c r="A374" s="31"/>
      <c r="B374" s="31"/>
      <c r="C374" s="31"/>
    </row>
    <row r="375" spans="1:3" x14ac:dyDescent="0.35">
      <c r="A375" s="31"/>
      <c r="B375" s="31"/>
      <c r="C375" s="31"/>
    </row>
    <row r="376" spans="1:3" x14ac:dyDescent="0.35">
      <c r="A376" s="31"/>
      <c r="B376" s="31"/>
      <c r="C376" s="31"/>
    </row>
    <row r="377" spans="1:3" x14ac:dyDescent="0.35">
      <c r="A377" s="31"/>
      <c r="B377" s="31"/>
      <c r="C377" s="31"/>
    </row>
    <row r="378" spans="1:3" x14ac:dyDescent="0.35">
      <c r="A378" s="31"/>
      <c r="B378" s="31"/>
      <c r="C378" s="31"/>
    </row>
    <row r="379" spans="1:3" x14ac:dyDescent="0.35">
      <c r="A379" s="31"/>
      <c r="B379" s="31"/>
      <c r="C379" s="31"/>
    </row>
    <row r="380" spans="1:3" x14ac:dyDescent="0.35">
      <c r="A380" s="31"/>
      <c r="B380" s="31"/>
      <c r="C380" s="31"/>
    </row>
    <row r="381" spans="1:3" x14ac:dyDescent="0.35">
      <c r="A381" s="31"/>
      <c r="B381" s="31"/>
      <c r="C381" s="31"/>
    </row>
    <row r="382" spans="1:3" x14ac:dyDescent="0.35">
      <c r="A382" s="31"/>
      <c r="B382" s="31"/>
      <c r="C382" s="31"/>
    </row>
    <row r="383" spans="1:3" x14ac:dyDescent="0.35">
      <c r="A383" s="31"/>
      <c r="B383" s="31"/>
      <c r="C383" s="31"/>
    </row>
    <row r="384" spans="1:3" x14ac:dyDescent="0.35">
      <c r="A384" s="31"/>
      <c r="B384" s="31"/>
      <c r="C384" s="31"/>
    </row>
    <row r="385" spans="1:3" x14ac:dyDescent="0.35">
      <c r="A385" s="31"/>
      <c r="B385" s="31"/>
      <c r="C385" s="31"/>
    </row>
    <row r="386" spans="1:3" x14ac:dyDescent="0.35">
      <c r="A386" s="31"/>
      <c r="B386" s="31"/>
      <c r="C386" s="31"/>
    </row>
    <row r="387" spans="1:3" x14ac:dyDescent="0.35">
      <c r="A387" s="31"/>
      <c r="B387" s="31"/>
      <c r="C387" s="31"/>
    </row>
    <row r="388" spans="1:3" x14ac:dyDescent="0.35">
      <c r="A388" s="31"/>
      <c r="B388" s="31"/>
      <c r="C388" s="31"/>
    </row>
    <row r="389" spans="1:3" x14ac:dyDescent="0.35">
      <c r="A389" s="31"/>
      <c r="B389" s="31"/>
      <c r="C389" s="31"/>
    </row>
    <row r="390" spans="1:3" x14ac:dyDescent="0.35">
      <c r="A390" s="31"/>
      <c r="B390" s="31"/>
      <c r="C390" s="31"/>
    </row>
    <row r="391" spans="1:3" x14ac:dyDescent="0.35">
      <c r="A391" s="31"/>
      <c r="B391" s="31"/>
      <c r="C391" s="31"/>
    </row>
    <row r="392" spans="1:3" x14ac:dyDescent="0.35">
      <c r="A392" s="31"/>
      <c r="B392" s="31"/>
      <c r="C392" s="31"/>
    </row>
    <row r="393" spans="1:3" x14ac:dyDescent="0.35">
      <c r="A393" s="31"/>
      <c r="B393" s="31"/>
      <c r="C393" s="31"/>
    </row>
    <row r="394" spans="1:3" x14ac:dyDescent="0.35">
      <c r="A394" s="31"/>
      <c r="B394" s="31"/>
      <c r="C394" s="31"/>
    </row>
    <row r="395" spans="1:3" x14ac:dyDescent="0.35">
      <c r="A395" s="31"/>
      <c r="B395" s="31"/>
      <c r="C395" s="31"/>
    </row>
    <row r="396" spans="1:3" x14ac:dyDescent="0.35">
      <c r="A396" s="31"/>
      <c r="B396" s="31"/>
      <c r="C396" s="31"/>
    </row>
    <row r="397" spans="1:3" x14ac:dyDescent="0.35">
      <c r="A397" s="31"/>
      <c r="B397" s="31"/>
      <c r="C397" s="31"/>
    </row>
    <row r="398" spans="1:3" x14ac:dyDescent="0.35">
      <c r="A398" s="31"/>
      <c r="B398" s="31"/>
      <c r="C398" s="31"/>
    </row>
    <row r="399" spans="1:3" x14ac:dyDescent="0.35">
      <c r="A399" s="31"/>
      <c r="B399" s="31"/>
      <c r="C399" s="31"/>
    </row>
    <row r="400" spans="1:3" x14ac:dyDescent="0.35">
      <c r="A400" s="31"/>
      <c r="B400" s="31"/>
      <c r="C400" s="31"/>
    </row>
    <row r="401" spans="1:3" x14ac:dyDescent="0.35">
      <c r="A401" s="31"/>
      <c r="B401" s="31"/>
      <c r="C401" s="31"/>
    </row>
    <row r="402" spans="1:3" x14ac:dyDescent="0.35">
      <c r="A402" s="31"/>
      <c r="B402" s="31"/>
      <c r="C402" s="31"/>
    </row>
    <row r="403" spans="1:3" x14ac:dyDescent="0.35">
      <c r="A403" s="31"/>
      <c r="B403" s="31"/>
      <c r="C403" s="31"/>
    </row>
    <row r="404" spans="1:3" x14ac:dyDescent="0.35">
      <c r="A404" s="31"/>
      <c r="B404" s="31"/>
      <c r="C404" s="31"/>
    </row>
    <row r="405" spans="1:3" x14ac:dyDescent="0.35">
      <c r="A405" s="31"/>
      <c r="B405" s="31"/>
      <c r="C405" s="31"/>
    </row>
    <row r="406" spans="1:3" x14ac:dyDescent="0.35">
      <c r="A406" s="31"/>
      <c r="B406" s="31"/>
      <c r="C406" s="31"/>
    </row>
    <row r="407" spans="1:3" x14ac:dyDescent="0.35">
      <c r="A407" s="31"/>
      <c r="B407" s="31"/>
      <c r="C407" s="31"/>
    </row>
    <row r="408" spans="1:3" x14ac:dyDescent="0.35">
      <c r="A408" s="31"/>
      <c r="B408" s="31"/>
      <c r="C408" s="31"/>
    </row>
    <row r="409" spans="1:3" x14ac:dyDescent="0.35">
      <c r="A409" s="31"/>
      <c r="B409" s="31"/>
      <c r="C409" s="31"/>
    </row>
    <row r="410" spans="1:3" x14ac:dyDescent="0.35">
      <c r="A410" s="31"/>
      <c r="B410" s="31"/>
      <c r="C410" s="31"/>
    </row>
    <row r="411" spans="1:3" x14ac:dyDescent="0.35">
      <c r="A411" s="31"/>
      <c r="B411" s="31"/>
      <c r="C411" s="31"/>
    </row>
    <row r="412" spans="1:3" x14ac:dyDescent="0.35">
      <c r="A412" s="31"/>
      <c r="B412" s="31"/>
      <c r="C412" s="31"/>
    </row>
    <row r="413" spans="1:3" x14ac:dyDescent="0.35">
      <c r="A413" s="31"/>
      <c r="B413" s="31"/>
      <c r="C413" s="31"/>
    </row>
    <row r="414" spans="1:3" x14ac:dyDescent="0.35">
      <c r="A414" s="31"/>
      <c r="B414" s="31"/>
      <c r="C414" s="31"/>
    </row>
    <row r="415" spans="1:3" x14ac:dyDescent="0.35">
      <c r="A415" s="31"/>
      <c r="B415" s="31"/>
      <c r="C415" s="31"/>
    </row>
    <row r="416" spans="1:3" x14ac:dyDescent="0.35">
      <c r="A416" s="31"/>
      <c r="B416" s="31"/>
      <c r="C416" s="31"/>
    </row>
    <row r="417" spans="1:3" x14ac:dyDescent="0.35">
      <c r="A417" s="31"/>
      <c r="B417" s="31"/>
      <c r="C417" s="31"/>
    </row>
    <row r="418" spans="1:3" x14ac:dyDescent="0.35">
      <c r="A418" s="31"/>
      <c r="B418" s="31"/>
      <c r="C418" s="31"/>
    </row>
    <row r="419" spans="1:3" x14ac:dyDescent="0.35">
      <c r="A419" s="31"/>
      <c r="B419" s="31"/>
      <c r="C419" s="31"/>
    </row>
    <row r="420" spans="1:3" x14ac:dyDescent="0.35">
      <c r="A420" s="31"/>
      <c r="B420" s="31"/>
      <c r="C420" s="31"/>
    </row>
    <row r="421" spans="1:3" x14ac:dyDescent="0.35">
      <c r="A421" s="31"/>
      <c r="B421" s="31"/>
      <c r="C421" s="31"/>
    </row>
    <row r="422" spans="1:3" x14ac:dyDescent="0.35">
      <c r="A422" s="31"/>
      <c r="B422" s="31"/>
      <c r="C422" s="31"/>
    </row>
    <row r="423" spans="1:3" x14ac:dyDescent="0.35">
      <c r="A423" s="31"/>
      <c r="B423" s="31"/>
      <c r="C423" s="31"/>
    </row>
    <row r="424" spans="1:3" x14ac:dyDescent="0.35">
      <c r="A424" s="31"/>
      <c r="B424" s="31"/>
      <c r="C424" s="31"/>
    </row>
    <row r="425" spans="1:3" x14ac:dyDescent="0.35">
      <c r="A425" s="31"/>
      <c r="B425" s="31"/>
      <c r="C425" s="31"/>
    </row>
    <row r="426" spans="1:3" x14ac:dyDescent="0.35">
      <c r="A426" s="31"/>
      <c r="B426" s="31"/>
      <c r="C426" s="31"/>
    </row>
    <row r="427" spans="1:3" x14ac:dyDescent="0.35">
      <c r="A427" s="31"/>
      <c r="B427" s="31"/>
      <c r="C427" s="31"/>
    </row>
    <row r="428" spans="1:3" x14ac:dyDescent="0.35">
      <c r="A428" s="31"/>
      <c r="B428" s="31"/>
      <c r="C428" s="31"/>
    </row>
    <row r="429" spans="1:3" x14ac:dyDescent="0.35">
      <c r="A429" s="31"/>
      <c r="B429" s="31"/>
      <c r="C429" s="31"/>
    </row>
    <row r="430" spans="1:3" x14ac:dyDescent="0.35">
      <c r="A430" s="31"/>
      <c r="B430" s="31"/>
      <c r="C430" s="31"/>
    </row>
    <row r="431" spans="1:3" x14ac:dyDescent="0.35">
      <c r="A431" s="31"/>
      <c r="B431" s="31"/>
      <c r="C431" s="31"/>
    </row>
    <row r="432" spans="1:3" x14ac:dyDescent="0.35">
      <c r="A432" s="31"/>
      <c r="B432" s="31"/>
      <c r="C432" s="31"/>
    </row>
    <row r="433" spans="1:3" x14ac:dyDescent="0.35">
      <c r="A433" s="31"/>
      <c r="B433" s="31"/>
      <c r="C433" s="31"/>
    </row>
    <row r="434" spans="1:3" x14ac:dyDescent="0.35">
      <c r="A434" s="31"/>
      <c r="B434" s="31"/>
      <c r="C434" s="31"/>
    </row>
    <row r="435" spans="1:3" x14ac:dyDescent="0.35">
      <c r="A435" s="31"/>
      <c r="B435" s="31"/>
      <c r="C435" s="31"/>
    </row>
    <row r="436" spans="1:3" x14ac:dyDescent="0.35">
      <c r="A436" s="31"/>
      <c r="B436" s="31"/>
      <c r="C436" s="31"/>
    </row>
    <row r="437" spans="1:3" x14ac:dyDescent="0.35">
      <c r="A437" s="31"/>
      <c r="B437" s="31"/>
      <c r="C437" s="31"/>
    </row>
    <row r="438" spans="1:3" x14ac:dyDescent="0.35">
      <c r="A438" s="31"/>
      <c r="B438" s="31"/>
      <c r="C438" s="31"/>
    </row>
    <row r="439" spans="1:3" x14ac:dyDescent="0.35">
      <c r="A439" s="31"/>
      <c r="B439" s="31"/>
      <c r="C439" s="31"/>
    </row>
    <row r="440" spans="1:3" x14ac:dyDescent="0.35">
      <c r="A440" s="31"/>
      <c r="B440" s="31"/>
      <c r="C440" s="31"/>
    </row>
    <row r="441" spans="1:3" x14ac:dyDescent="0.35">
      <c r="A441" s="31"/>
      <c r="B441" s="31"/>
      <c r="C441" s="31"/>
    </row>
    <row r="442" spans="1:3" x14ac:dyDescent="0.35">
      <c r="A442" s="31"/>
      <c r="B442" s="31"/>
      <c r="C442" s="31"/>
    </row>
    <row r="443" spans="1:3" x14ac:dyDescent="0.35">
      <c r="A443" s="31"/>
      <c r="B443" s="31"/>
      <c r="C443" s="31"/>
    </row>
    <row r="444" spans="1:3" x14ac:dyDescent="0.35">
      <c r="A444" s="31"/>
      <c r="B444" s="31"/>
      <c r="C444" s="31"/>
    </row>
    <row r="445" spans="1:3" x14ac:dyDescent="0.35">
      <c r="A445" s="31"/>
      <c r="B445" s="31"/>
      <c r="C445" s="31"/>
    </row>
    <row r="446" spans="1:3" x14ac:dyDescent="0.35">
      <c r="A446" s="31"/>
      <c r="B446" s="31"/>
      <c r="C446" s="31"/>
    </row>
    <row r="447" spans="1:3" x14ac:dyDescent="0.35">
      <c r="A447" s="31"/>
      <c r="B447" s="31"/>
      <c r="C447" s="31"/>
    </row>
    <row r="448" spans="1:3" x14ac:dyDescent="0.35">
      <c r="A448" s="31"/>
      <c r="B448" s="31"/>
      <c r="C448" s="31"/>
    </row>
    <row r="449" spans="1:3" x14ac:dyDescent="0.35">
      <c r="A449" s="31"/>
      <c r="B449" s="31"/>
      <c r="C449" s="31"/>
    </row>
    <row r="450" spans="1:3" x14ac:dyDescent="0.35">
      <c r="A450" s="31"/>
      <c r="B450" s="31"/>
      <c r="C450" s="31"/>
    </row>
    <row r="451" spans="1:3" x14ac:dyDescent="0.35">
      <c r="A451" s="31"/>
      <c r="B451" s="31"/>
      <c r="C451" s="31"/>
    </row>
    <row r="452" spans="1:3" x14ac:dyDescent="0.35">
      <c r="A452" s="31"/>
      <c r="B452" s="31"/>
      <c r="C452" s="31"/>
    </row>
    <row r="453" spans="1:3" x14ac:dyDescent="0.35">
      <c r="A453" s="31"/>
      <c r="B453" s="31"/>
      <c r="C453" s="31"/>
    </row>
    <row r="454" spans="1:3" x14ac:dyDescent="0.35">
      <c r="A454" s="31"/>
      <c r="B454" s="31"/>
      <c r="C454" s="31"/>
    </row>
    <row r="455" spans="1:3" x14ac:dyDescent="0.35">
      <c r="A455" s="31"/>
      <c r="B455" s="31"/>
      <c r="C455" s="31"/>
    </row>
    <row r="456" spans="1:3" x14ac:dyDescent="0.35">
      <c r="A456" s="31"/>
      <c r="B456" s="31"/>
      <c r="C456" s="31"/>
    </row>
    <row r="457" spans="1:3" x14ac:dyDescent="0.35">
      <c r="A457" s="31"/>
      <c r="B457" s="31"/>
      <c r="C457" s="31"/>
    </row>
    <row r="458" spans="1:3" x14ac:dyDescent="0.35">
      <c r="A458" s="31"/>
      <c r="B458" s="31"/>
      <c r="C458" s="31"/>
    </row>
    <row r="459" spans="1:3" x14ac:dyDescent="0.35">
      <c r="A459" s="31"/>
      <c r="B459" s="31"/>
      <c r="C459" s="31"/>
    </row>
    <row r="460" spans="1:3" x14ac:dyDescent="0.35">
      <c r="A460" s="31"/>
      <c r="B460" s="31"/>
      <c r="C460" s="31"/>
    </row>
    <row r="461" spans="1:3" x14ac:dyDescent="0.35">
      <c r="A461" s="31"/>
      <c r="B461" s="31"/>
      <c r="C461" s="31"/>
    </row>
    <row r="462" spans="1:3" x14ac:dyDescent="0.35">
      <c r="A462" s="31"/>
      <c r="B462" s="31"/>
      <c r="C462" s="31"/>
    </row>
    <row r="463" spans="1:3" x14ac:dyDescent="0.35">
      <c r="A463" s="31"/>
      <c r="B463" s="31"/>
      <c r="C463" s="31"/>
    </row>
    <row r="464" spans="1:3" x14ac:dyDescent="0.35">
      <c r="A464" s="31"/>
      <c r="B464" s="31"/>
      <c r="C464" s="31"/>
    </row>
    <row r="465" spans="1:3" x14ac:dyDescent="0.35">
      <c r="A465" s="31"/>
      <c r="B465" s="31"/>
      <c r="C465" s="31"/>
    </row>
    <row r="466" spans="1:3" x14ac:dyDescent="0.35">
      <c r="A466" s="31"/>
      <c r="B466" s="31"/>
      <c r="C466" s="31"/>
    </row>
    <row r="467" spans="1:3" x14ac:dyDescent="0.35">
      <c r="A467" s="31"/>
      <c r="B467" s="31"/>
      <c r="C467" s="31"/>
    </row>
    <row r="468" spans="1:3" x14ac:dyDescent="0.35">
      <c r="A468" s="31"/>
      <c r="B468" s="31"/>
      <c r="C468" s="31"/>
    </row>
    <row r="469" spans="1:3" x14ac:dyDescent="0.35">
      <c r="A469" s="31"/>
      <c r="B469" s="31"/>
      <c r="C469" s="31"/>
    </row>
    <row r="470" spans="1:3" x14ac:dyDescent="0.35">
      <c r="A470" s="31"/>
      <c r="B470" s="31"/>
      <c r="C470" s="31"/>
    </row>
    <row r="471" spans="1:3" x14ac:dyDescent="0.35">
      <c r="A471" s="31"/>
      <c r="B471" s="31"/>
      <c r="C471" s="31"/>
    </row>
    <row r="472" spans="1:3" x14ac:dyDescent="0.35">
      <c r="A472" s="31"/>
      <c r="B472" s="31"/>
      <c r="C472" s="31"/>
    </row>
    <row r="473" spans="1:3" x14ac:dyDescent="0.35">
      <c r="A473" s="31"/>
      <c r="B473" s="31"/>
      <c r="C473" s="31"/>
    </row>
    <row r="474" spans="1:3" x14ac:dyDescent="0.35">
      <c r="A474" s="31"/>
      <c r="B474" s="31"/>
      <c r="C474" s="31"/>
    </row>
    <row r="475" spans="1:3" x14ac:dyDescent="0.35">
      <c r="A475" s="31"/>
      <c r="B475" s="31"/>
      <c r="C475" s="31"/>
    </row>
    <row r="476" spans="1:3" x14ac:dyDescent="0.35">
      <c r="A476" s="31"/>
      <c r="B476" s="31"/>
      <c r="C476" s="31"/>
    </row>
    <row r="477" spans="1:3" x14ac:dyDescent="0.35">
      <c r="A477" s="31"/>
      <c r="B477" s="31"/>
      <c r="C477" s="31"/>
    </row>
    <row r="478" spans="1:3" x14ac:dyDescent="0.35">
      <c r="A478" s="31"/>
      <c r="B478" s="31"/>
      <c r="C478" s="31"/>
    </row>
    <row r="479" spans="1:3" x14ac:dyDescent="0.35">
      <c r="A479" s="31"/>
      <c r="B479" s="31"/>
      <c r="C479" s="31"/>
    </row>
    <row r="480" spans="1:3" x14ac:dyDescent="0.35">
      <c r="A480" s="31"/>
      <c r="B480" s="31"/>
      <c r="C480" s="31"/>
    </row>
    <row r="481" spans="1:3" x14ac:dyDescent="0.35">
      <c r="A481" s="31"/>
      <c r="B481" s="31"/>
      <c r="C481" s="31"/>
    </row>
    <row r="482" spans="1:3" x14ac:dyDescent="0.35">
      <c r="A482" s="31"/>
      <c r="B482" s="31"/>
      <c r="C482" s="31"/>
    </row>
    <row r="483" spans="1:3" x14ac:dyDescent="0.35">
      <c r="A483" s="31"/>
      <c r="B483" s="31"/>
      <c r="C483" s="31"/>
    </row>
    <row r="484" spans="1:3" x14ac:dyDescent="0.35">
      <c r="A484" s="31"/>
      <c r="B484" s="31"/>
      <c r="C484" s="31"/>
    </row>
    <row r="485" spans="1:3" x14ac:dyDescent="0.35">
      <c r="A485" s="31"/>
      <c r="B485" s="31"/>
      <c r="C485" s="31"/>
    </row>
    <row r="486" spans="1:3" x14ac:dyDescent="0.35">
      <c r="A486" s="31"/>
      <c r="B486" s="31"/>
      <c r="C486" s="31"/>
    </row>
    <row r="487" spans="1:3" x14ac:dyDescent="0.35">
      <c r="A487" s="31"/>
      <c r="B487" s="31"/>
      <c r="C487" s="31"/>
    </row>
    <row r="488" spans="1:3" x14ac:dyDescent="0.35">
      <c r="A488" s="31"/>
      <c r="B488" s="31"/>
      <c r="C488" s="31"/>
    </row>
    <row r="489" spans="1:3" x14ac:dyDescent="0.35">
      <c r="A489" s="31"/>
      <c r="B489" s="31"/>
      <c r="C489" s="31"/>
    </row>
    <row r="490" spans="1:3" x14ac:dyDescent="0.35">
      <c r="A490" s="31"/>
      <c r="B490" s="31"/>
      <c r="C490" s="31"/>
    </row>
    <row r="491" spans="1:3" x14ac:dyDescent="0.35">
      <c r="A491" s="31"/>
      <c r="B491" s="31"/>
      <c r="C491" s="31"/>
    </row>
    <row r="492" spans="1:3" x14ac:dyDescent="0.35">
      <c r="A492" s="31"/>
      <c r="B492" s="31"/>
      <c r="C492" s="31"/>
    </row>
    <row r="493" spans="1:3" x14ac:dyDescent="0.35">
      <c r="A493" s="31"/>
      <c r="B493" s="31"/>
      <c r="C493" s="31"/>
    </row>
    <row r="494" spans="1:3" x14ac:dyDescent="0.35">
      <c r="A494" s="31"/>
      <c r="B494" s="31"/>
      <c r="C494" s="31"/>
    </row>
    <row r="495" spans="1:3" x14ac:dyDescent="0.35">
      <c r="A495" s="31"/>
      <c r="B495" s="31"/>
      <c r="C495" s="31"/>
    </row>
    <row r="496" spans="1:3" x14ac:dyDescent="0.35">
      <c r="A496" s="31"/>
      <c r="B496" s="31"/>
      <c r="C496" s="31"/>
    </row>
    <row r="497" spans="1:3" x14ac:dyDescent="0.35">
      <c r="A497" s="31"/>
      <c r="B497" s="31"/>
      <c r="C497" s="31"/>
    </row>
    <row r="498" spans="1:3" x14ac:dyDescent="0.35">
      <c r="A498" s="31"/>
      <c r="B498" s="31"/>
      <c r="C498" s="31"/>
    </row>
    <row r="499" spans="1:3" x14ac:dyDescent="0.35">
      <c r="A499" s="31"/>
      <c r="B499" s="31"/>
      <c r="C499" s="31"/>
    </row>
    <row r="500" spans="1:3" x14ac:dyDescent="0.35">
      <c r="A500" s="31"/>
      <c r="B500" s="31"/>
      <c r="C500" s="31"/>
    </row>
    <row r="501" spans="1:3" x14ac:dyDescent="0.35">
      <c r="A501" s="31"/>
      <c r="B501" s="31"/>
      <c r="C501" s="31"/>
    </row>
    <row r="502" spans="1:3" x14ac:dyDescent="0.35">
      <c r="A502" s="31"/>
      <c r="B502" s="31"/>
      <c r="C502" s="31"/>
    </row>
    <row r="503" spans="1:3" x14ac:dyDescent="0.35">
      <c r="A503" s="31"/>
      <c r="B503" s="31"/>
      <c r="C503" s="31"/>
    </row>
    <row r="504" spans="1:3" x14ac:dyDescent="0.35">
      <c r="A504" s="31"/>
      <c r="B504" s="31"/>
      <c r="C504" s="31"/>
    </row>
    <row r="505" spans="1:3" x14ac:dyDescent="0.35">
      <c r="A505" s="31"/>
      <c r="B505" s="31"/>
      <c r="C505" s="31"/>
    </row>
    <row r="506" spans="1:3" x14ac:dyDescent="0.35">
      <c r="A506" s="31"/>
      <c r="B506" s="31"/>
      <c r="C506" s="31"/>
    </row>
    <row r="507" spans="1:3" x14ac:dyDescent="0.35">
      <c r="A507" s="31"/>
      <c r="B507" s="31"/>
      <c r="C507" s="31"/>
    </row>
    <row r="508" spans="1:3" x14ac:dyDescent="0.35">
      <c r="A508" s="31"/>
      <c r="B508" s="31"/>
      <c r="C508" s="31"/>
    </row>
    <row r="509" spans="1:3" x14ac:dyDescent="0.35">
      <c r="A509" s="31"/>
      <c r="B509" s="31"/>
      <c r="C509" s="31"/>
    </row>
    <row r="510" spans="1:3" x14ac:dyDescent="0.35">
      <c r="A510" s="31"/>
      <c r="B510" s="31"/>
      <c r="C510" s="31"/>
    </row>
    <row r="511" spans="1:3" x14ac:dyDescent="0.35">
      <c r="A511" s="31"/>
      <c r="B511" s="31"/>
      <c r="C511" s="31"/>
    </row>
    <row r="512" spans="1:3" x14ac:dyDescent="0.35">
      <c r="A512" s="31"/>
      <c r="B512" s="31"/>
      <c r="C512" s="31"/>
    </row>
    <row r="513" spans="1:3" x14ac:dyDescent="0.35">
      <c r="A513" s="31"/>
      <c r="B513" s="31"/>
      <c r="C513" s="31"/>
    </row>
    <row r="514" spans="1:3" x14ac:dyDescent="0.35">
      <c r="A514" s="31"/>
      <c r="B514" s="31"/>
      <c r="C514" s="31"/>
    </row>
    <row r="515" spans="1:3" x14ac:dyDescent="0.35">
      <c r="A515" s="31"/>
      <c r="B515" s="31"/>
      <c r="C515" s="31"/>
    </row>
    <row r="516" spans="1:3" x14ac:dyDescent="0.35">
      <c r="A516" s="31"/>
      <c r="B516" s="31"/>
      <c r="C516" s="31"/>
    </row>
    <row r="517" spans="1:3" x14ac:dyDescent="0.35">
      <c r="A517" s="31"/>
      <c r="B517" s="31"/>
      <c r="C517" s="31"/>
    </row>
    <row r="518" spans="1:3" x14ac:dyDescent="0.35">
      <c r="A518" s="31"/>
      <c r="B518" s="31"/>
      <c r="C518" s="31"/>
    </row>
    <row r="519" spans="1:3" x14ac:dyDescent="0.35">
      <c r="A519" s="31"/>
      <c r="B519" s="31"/>
      <c r="C519" s="31"/>
    </row>
    <row r="520" spans="1:3" x14ac:dyDescent="0.35">
      <c r="A520" s="31"/>
      <c r="B520" s="31"/>
      <c r="C520" s="31"/>
    </row>
    <row r="521" spans="1:3" x14ac:dyDescent="0.35">
      <c r="A521" s="31"/>
      <c r="B521" s="31"/>
      <c r="C521" s="31"/>
    </row>
    <row r="522" spans="1:3" x14ac:dyDescent="0.35">
      <c r="A522" s="31"/>
      <c r="B522" s="31"/>
      <c r="C522" s="31"/>
    </row>
    <row r="523" spans="1:3" x14ac:dyDescent="0.35">
      <c r="A523" s="31"/>
      <c r="B523" s="31"/>
      <c r="C523" s="31"/>
    </row>
    <row r="524" spans="1:3" x14ac:dyDescent="0.35">
      <c r="A524" s="31"/>
      <c r="B524" s="31"/>
      <c r="C524" s="31"/>
    </row>
    <row r="525" spans="1:3" x14ac:dyDescent="0.35">
      <c r="A525" s="31"/>
      <c r="B525" s="31"/>
      <c r="C525" s="31"/>
    </row>
    <row r="526" spans="1:3" x14ac:dyDescent="0.35">
      <c r="A526" s="31"/>
      <c r="B526" s="31"/>
      <c r="C526" s="31"/>
    </row>
    <row r="527" spans="1:3" x14ac:dyDescent="0.35">
      <c r="A527" s="31"/>
      <c r="B527" s="31"/>
      <c r="C527" s="31"/>
    </row>
    <row r="528" spans="1:3" x14ac:dyDescent="0.35">
      <c r="A528" s="31"/>
      <c r="B528" s="31"/>
      <c r="C528" s="31"/>
    </row>
    <row r="529" spans="1:3" x14ac:dyDescent="0.35">
      <c r="A529" s="31"/>
      <c r="B529" s="31"/>
      <c r="C529" s="31"/>
    </row>
    <row r="530" spans="1:3" x14ac:dyDescent="0.35">
      <c r="A530" s="31"/>
      <c r="B530" s="31"/>
      <c r="C530" s="31"/>
    </row>
    <row r="531" spans="1:3" x14ac:dyDescent="0.35">
      <c r="A531" s="31"/>
      <c r="B531" s="31"/>
      <c r="C531" s="31"/>
    </row>
    <row r="532" spans="1:3" x14ac:dyDescent="0.35">
      <c r="A532" s="31"/>
      <c r="B532" s="31"/>
      <c r="C532" s="31"/>
    </row>
    <row r="533" spans="1:3" x14ac:dyDescent="0.35">
      <c r="A533" s="31"/>
      <c r="B533" s="31"/>
      <c r="C533" s="31"/>
    </row>
    <row r="534" spans="1:3" x14ac:dyDescent="0.35">
      <c r="A534" s="31"/>
      <c r="B534" s="31"/>
      <c r="C534" s="31"/>
    </row>
    <row r="535" spans="1:3" x14ac:dyDescent="0.35">
      <c r="A535" s="31"/>
      <c r="B535" s="31"/>
      <c r="C535" s="31"/>
    </row>
    <row r="536" spans="1:3" x14ac:dyDescent="0.35">
      <c r="A536" s="31"/>
      <c r="B536" s="31"/>
      <c r="C536" s="31"/>
    </row>
    <row r="537" spans="1:3" x14ac:dyDescent="0.35">
      <c r="A537" s="31"/>
      <c r="B537" s="31"/>
      <c r="C537" s="31"/>
    </row>
    <row r="538" spans="1:3" x14ac:dyDescent="0.35">
      <c r="A538" s="31"/>
      <c r="B538" s="31"/>
      <c r="C538" s="31"/>
    </row>
    <row r="539" spans="1:3" x14ac:dyDescent="0.35">
      <c r="A539" s="31"/>
      <c r="B539" s="31"/>
      <c r="C539" s="31"/>
    </row>
    <row r="540" spans="1:3" x14ac:dyDescent="0.35">
      <c r="A540" s="31"/>
      <c r="B540" s="31"/>
      <c r="C540" s="31"/>
    </row>
    <row r="541" spans="1:3" x14ac:dyDescent="0.35">
      <c r="A541" s="31"/>
      <c r="B541" s="31"/>
      <c r="C541" s="31"/>
    </row>
    <row r="542" spans="1:3" x14ac:dyDescent="0.35">
      <c r="A542" s="31"/>
      <c r="B542" s="31"/>
      <c r="C542" s="31"/>
    </row>
    <row r="543" spans="1:3" x14ac:dyDescent="0.35">
      <c r="A543" s="31"/>
      <c r="B543" s="31"/>
      <c r="C543" s="31"/>
    </row>
    <row r="544" spans="1:3" x14ac:dyDescent="0.35">
      <c r="A544" s="31"/>
      <c r="B544" s="31"/>
      <c r="C544" s="31"/>
    </row>
    <row r="545" spans="1:3" x14ac:dyDescent="0.35">
      <c r="A545" s="31"/>
      <c r="B545" s="31"/>
      <c r="C545" s="31"/>
    </row>
    <row r="546" spans="1:3" x14ac:dyDescent="0.35">
      <c r="A546" s="31"/>
      <c r="B546" s="31"/>
      <c r="C546" s="31"/>
    </row>
    <row r="547" spans="1:3" x14ac:dyDescent="0.35">
      <c r="A547" s="31"/>
      <c r="B547" s="31"/>
      <c r="C547" s="31"/>
    </row>
    <row r="548" spans="1:3" x14ac:dyDescent="0.35">
      <c r="A548" s="31"/>
      <c r="B548" s="31"/>
      <c r="C548" s="31"/>
    </row>
    <row r="549" spans="1:3" x14ac:dyDescent="0.35">
      <c r="A549" s="31"/>
      <c r="B549" s="31"/>
      <c r="C549" s="31"/>
    </row>
    <row r="550" spans="1:3" x14ac:dyDescent="0.35">
      <c r="A550" s="31"/>
      <c r="B550" s="31"/>
      <c r="C550" s="31"/>
    </row>
    <row r="551" spans="1:3" x14ac:dyDescent="0.35">
      <c r="A551" s="31"/>
      <c r="B551" s="31"/>
      <c r="C551" s="31"/>
    </row>
    <row r="552" spans="1:3" x14ac:dyDescent="0.35">
      <c r="A552" s="31"/>
      <c r="B552" s="31"/>
      <c r="C552" s="31"/>
    </row>
    <row r="553" spans="1:3" x14ac:dyDescent="0.35">
      <c r="A553" s="31"/>
      <c r="B553" s="31"/>
      <c r="C553" s="31"/>
    </row>
    <row r="554" spans="1:3" x14ac:dyDescent="0.35">
      <c r="A554" s="31"/>
      <c r="B554" s="31"/>
      <c r="C554" s="31"/>
    </row>
    <row r="555" spans="1:3" x14ac:dyDescent="0.35">
      <c r="A555" s="31"/>
      <c r="B555" s="31"/>
      <c r="C555" s="31"/>
    </row>
    <row r="556" spans="1:3" x14ac:dyDescent="0.35">
      <c r="A556" s="31"/>
      <c r="B556" s="31"/>
      <c r="C556" s="31"/>
    </row>
    <row r="557" spans="1:3" x14ac:dyDescent="0.35">
      <c r="A557" s="31"/>
      <c r="B557" s="31"/>
      <c r="C557" s="31"/>
    </row>
    <row r="558" spans="1:3" x14ac:dyDescent="0.35">
      <c r="A558" s="31"/>
      <c r="B558" s="31"/>
      <c r="C558" s="31"/>
    </row>
    <row r="559" spans="1:3" x14ac:dyDescent="0.35">
      <c r="A559" s="31"/>
      <c r="B559" s="31"/>
      <c r="C559" s="31"/>
    </row>
    <row r="560" spans="1:3" x14ac:dyDescent="0.35">
      <c r="A560" s="31"/>
      <c r="B560" s="31"/>
      <c r="C560" s="31"/>
    </row>
    <row r="561" spans="1:3" x14ac:dyDescent="0.35">
      <c r="A561" s="31"/>
      <c r="B561" s="31"/>
      <c r="C561" s="31"/>
    </row>
    <row r="562" spans="1:3" x14ac:dyDescent="0.35">
      <c r="A562" s="31"/>
      <c r="B562" s="31"/>
      <c r="C562" s="31"/>
    </row>
    <row r="563" spans="1:3" x14ac:dyDescent="0.35">
      <c r="A563" s="31"/>
      <c r="B563" s="31"/>
      <c r="C563" s="31"/>
    </row>
    <row r="564" spans="1:3" x14ac:dyDescent="0.35">
      <c r="A564" s="31"/>
      <c r="B564" s="31"/>
      <c r="C564" s="31"/>
    </row>
    <row r="565" spans="1:3" x14ac:dyDescent="0.35">
      <c r="A565" s="31"/>
      <c r="B565" s="31"/>
      <c r="C565" s="31"/>
    </row>
    <row r="566" spans="1:3" x14ac:dyDescent="0.35">
      <c r="A566" s="31"/>
      <c r="B566" s="31"/>
      <c r="C566" s="31"/>
    </row>
    <row r="567" spans="1:3" x14ac:dyDescent="0.35">
      <c r="A567" s="31"/>
      <c r="B567" s="31"/>
      <c r="C567" s="31"/>
    </row>
    <row r="568" spans="1:3" x14ac:dyDescent="0.35">
      <c r="A568" s="31"/>
      <c r="B568" s="31"/>
      <c r="C568" s="31"/>
    </row>
    <row r="569" spans="1:3" x14ac:dyDescent="0.35">
      <c r="A569" s="31"/>
      <c r="B569" s="31"/>
      <c r="C569" s="31"/>
    </row>
    <row r="570" spans="1:3" x14ac:dyDescent="0.35">
      <c r="A570" s="31"/>
      <c r="B570" s="31"/>
      <c r="C570" s="31"/>
    </row>
    <row r="571" spans="1:3" x14ac:dyDescent="0.35">
      <c r="A571" s="31"/>
      <c r="B571" s="31"/>
      <c r="C571" s="31"/>
    </row>
    <row r="572" spans="1:3" x14ac:dyDescent="0.35">
      <c r="A572" s="31"/>
      <c r="B572" s="31"/>
      <c r="C572" s="31"/>
    </row>
    <row r="573" spans="1:3" x14ac:dyDescent="0.35">
      <c r="A573" s="31"/>
      <c r="B573" s="31"/>
      <c r="C573" s="31"/>
    </row>
    <row r="574" spans="1:3" x14ac:dyDescent="0.35">
      <c r="A574" s="31"/>
      <c r="B574" s="31"/>
      <c r="C574" s="31"/>
    </row>
    <row r="575" spans="1:3" x14ac:dyDescent="0.35">
      <c r="A575" s="31"/>
      <c r="B575" s="31"/>
      <c r="C575" s="31"/>
    </row>
    <row r="576" spans="1:3" x14ac:dyDescent="0.35">
      <c r="A576" s="31"/>
      <c r="B576" s="31"/>
      <c r="C576" s="31"/>
    </row>
    <row r="577" spans="1:3" x14ac:dyDescent="0.35">
      <c r="A577" s="31"/>
      <c r="B577" s="31"/>
      <c r="C577" s="31"/>
    </row>
    <row r="578" spans="1:3" x14ac:dyDescent="0.35">
      <c r="A578" s="31"/>
      <c r="B578" s="31"/>
      <c r="C578" s="31"/>
    </row>
    <row r="579" spans="1:3" x14ac:dyDescent="0.35">
      <c r="A579" s="31"/>
      <c r="B579" s="31"/>
      <c r="C579" s="31"/>
    </row>
    <row r="580" spans="1:3" x14ac:dyDescent="0.35">
      <c r="A580" s="31"/>
      <c r="B580" s="31"/>
      <c r="C580" s="31"/>
    </row>
    <row r="581" spans="1:3" x14ac:dyDescent="0.35">
      <c r="A581" s="31"/>
      <c r="B581" s="31"/>
      <c r="C581" s="31"/>
    </row>
    <row r="582" spans="1:3" x14ac:dyDescent="0.35">
      <c r="A582" s="31"/>
      <c r="B582" s="31"/>
      <c r="C582" s="31"/>
    </row>
    <row r="583" spans="1:3" x14ac:dyDescent="0.35">
      <c r="A583" s="31"/>
      <c r="B583" s="31"/>
      <c r="C583" s="31"/>
    </row>
    <row r="584" spans="1:3" x14ac:dyDescent="0.35">
      <c r="A584" s="31"/>
      <c r="B584" s="31"/>
      <c r="C584" s="31"/>
    </row>
    <row r="585" spans="1:3" x14ac:dyDescent="0.35">
      <c r="A585" s="31"/>
      <c r="B585" s="31"/>
      <c r="C585" s="31"/>
    </row>
    <row r="586" spans="1:3" x14ac:dyDescent="0.35">
      <c r="A586" s="31"/>
      <c r="B586" s="31"/>
      <c r="C586" s="31"/>
    </row>
    <row r="587" spans="1:3" x14ac:dyDescent="0.35">
      <c r="A587" s="31"/>
      <c r="B587" s="31"/>
      <c r="C587" s="31"/>
    </row>
    <row r="588" spans="1:3" x14ac:dyDescent="0.35">
      <c r="A588" s="31"/>
      <c r="B588" s="31"/>
      <c r="C588" s="31"/>
    </row>
    <row r="589" spans="1:3" x14ac:dyDescent="0.35">
      <c r="A589" s="31"/>
      <c r="B589" s="31"/>
      <c r="C589" s="31"/>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8</vt:i4>
      </vt:variant>
    </vt:vector>
  </HeadingPairs>
  <TitlesOfParts>
    <vt:vector size="21"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 z 2022r.</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Chromiak Iwona</cp:lastModifiedBy>
  <cp:lastPrinted>2024-07-18T12:48:52Z</cp:lastPrinted>
  <dcterms:created xsi:type="dcterms:W3CDTF">2016-06-20T10:50:21Z</dcterms:created>
  <dcterms:modified xsi:type="dcterms:W3CDTF">2024-07-19T07:36:24Z</dcterms:modified>
</cp:coreProperties>
</file>