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720"/>
  </bookViews>
  <sheets>
    <sheet name="Obniżka w roku wejścia ustawy" sheetId="1" r:id="rId1"/>
  </sheets>
  <calcPr calcId="152511"/>
</workbook>
</file>

<file path=xl/calcChain.xml><?xml version="1.0" encoding="utf-8"?>
<calcChain xmlns="http://schemas.openxmlformats.org/spreadsheetml/2006/main">
  <c r="C21" i="1" l="1"/>
  <c r="C22" i="1" s="1"/>
  <c r="C23" i="1" s="1"/>
  <c r="C24" i="1" s="1"/>
  <c r="C25" i="1" s="1"/>
  <c r="C26" i="1" s="1"/>
  <c r="C27" i="1" s="1"/>
  <c r="C28" i="1" s="1"/>
  <c r="C29" i="1" s="1"/>
  <c r="C20" i="1"/>
  <c r="E3" i="1" l="1"/>
  <c r="D15" i="1"/>
  <c r="D14" i="1"/>
  <c r="D13" i="1"/>
  <c r="D12" i="1"/>
  <c r="D11" i="1"/>
  <c r="D10" i="1"/>
  <c r="D8" i="1"/>
  <c r="G3" i="1" l="1"/>
  <c r="D3" i="1"/>
  <c r="B3" i="1" l="1"/>
  <c r="C3" i="1"/>
  <c r="D20" i="1" l="1"/>
  <c r="D28" i="1"/>
  <c r="D27" i="1"/>
  <c r="D21" i="1"/>
  <c r="D29" i="1"/>
  <c r="D26" i="1"/>
  <c r="D22" i="1"/>
  <c r="D19" i="1"/>
  <c r="E19" i="1" s="1"/>
  <c r="D25" i="1"/>
  <c r="D23" i="1"/>
  <c r="D24" i="1"/>
  <c r="A3" i="1"/>
  <c r="E21" i="1" l="1"/>
  <c r="E20" i="1"/>
  <c r="E22" i="1" l="1"/>
  <c r="E23" i="1" l="1"/>
  <c r="E24" i="1" l="1"/>
  <c r="E25" i="1" l="1"/>
  <c r="E26" i="1" l="1"/>
  <c r="E27" i="1" l="1"/>
  <c r="E28" i="1" l="1"/>
  <c r="E29" i="1"/>
  <c r="E30" i="1" l="1"/>
</calcChain>
</file>

<file path=xl/sharedStrings.xml><?xml version="1.0" encoding="utf-8"?>
<sst xmlns="http://schemas.openxmlformats.org/spreadsheetml/2006/main" count="30" uniqueCount="30">
  <si>
    <t>Ilość numerów, które skorzystał z usługi</t>
  </si>
  <si>
    <t>Tytuł opłaty</t>
  </si>
  <si>
    <t>Zakres posiadanego uprawnienia</t>
  </si>
  <si>
    <t>Wysokość opłaty w PLN</t>
  </si>
  <si>
    <t>Suma w PLN</t>
  </si>
  <si>
    <t>a)       2-cyfrowy</t>
  </si>
  <si>
    <t>b)       3-cyfrowy</t>
  </si>
  <si>
    <t>c)       4-cyfrowy</t>
  </si>
  <si>
    <t>c1)     4-cyfrowy M2M</t>
  </si>
  <si>
    <t>d)       5-cyfrowy</t>
  </si>
  <si>
    <t>d1)     5-cyfrowy M2M</t>
  </si>
  <si>
    <t>Procent numerów które skorzystały z usług</t>
  </si>
  <si>
    <t>Ilość przydzielonych numerów w sieci ruchomej na podstawie danych z UKE</t>
  </si>
  <si>
    <t>Obniżka globalnie</t>
  </si>
  <si>
    <t>Przychód do FSz z tytułu opłaty za numerację</t>
  </si>
  <si>
    <t>Stawka za numer w sieci ruchomej</t>
  </si>
  <si>
    <t>Wpływ do Funduszu Szerokopasmowego po obniżce</t>
  </si>
  <si>
    <t>Przychody operatorów z tytułu SMS rocznie</t>
  </si>
  <si>
    <t>Obniżka za numerację w sieci ruchomej</t>
  </si>
  <si>
    <t>Koszty Skarbu Państwa związane z dystrybucją SMS</t>
  </si>
  <si>
    <t>Obliczenie w zakresie wysokości obniżki za numerację z tytułu prawidłowo realizowanej usługi</t>
  </si>
  <si>
    <t>Dane w zakresie ilości przyznanych numerów abonenckich w sieci ruchomej oraz wyróżnika</t>
  </si>
  <si>
    <t>1)       numer abonencki w:</t>
  </si>
  <si>
    <t>b)   ruchomej publicznej sieci telefonicznej</t>
  </si>
  <si>
    <t>3)       wyróżnik ruchomej publicznej sieci telefonicznej:</t>
  </si>
  <si>
    <t>Obliczenia w zakresie prognozowanego oddziaływania regulacji na sektor finansów publicznych</t>
  </si>
  <si>
    <t>rok</t>
  </si>
  <si>
    <t>Strata/Zysk sektora finansów publicznych</t>
  </si>
  <si>
    <t>Estymacja przyrostu ruchu SMS w korelacji do roku poprzedniego</t>
  </si>
  <si>
    <t>Mnożnik z ustawy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</si>
</sst>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zł&quot;;[Red]\-#,##0\ &quot;zł&quot;"/>
    <numFmt numFmtId="44" formatCode="_-* #,##0.00\ &quot;zł&quot;_-;\-* #,##0.00\ &quot;zł&quot;_-;_-* &quot;-&quot;??\ &quot;zł&quot;_-;_-@_-"/>
    <numFmt numFmtId="164" formatCode="_-* #,##0.000\ &quot;zł&quot;_-;\-* #,##0.000\ &quot;zł&quot;_-;_-* &quot;-&quot;???\ &quot;zł&quot;_-;_-@_-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7"/>
      </patternFill>
    </fill>
    <fill>
      <patternFill patternType="solid">
        <fgColor theme="9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2" fillId="2" borderId="5" xfId="1" applyBorder="1" applyAlignment="1">
      <alignment horizontal="center" vertical="center" wrapText="1"/>
    </xf>
    <xf numFmtId="0" fontId="2" fillId="2" borderId="6" xfId="1" applyBorder="1" applyAlignment="1">
      <alignment horizontal="center" vertical="center" wrapText="1"/>
    </xf>
    <xf numFmtId="0" fontId="2" fillId="2" borderId="7" xfId="1" applyBorder="1" applyAlignment="1">
      <alignment horizontal="center" vertical="center" wrapText="1"/>
    </xf>
    <xf numFmtId="44" fontId="2" fillId="2" borderId="11" xfId="1" applyNumberFormat="1" applyBorder="1"/>
    <xf numFmtId="44" fontId="2" fillId="2" borderId="12" xfId="1" applyNumberFormat="1" applyBorder="1"/>
    <xf numFmtId="164" fontId="2" fillId="2" borderId="12" xfId="1" applyNumberFormat="1" applyBorder="1"/>
    <xf numFmtId="3" fontId="2" fillId="2" borderId="12" xfId="1" applyNumberFormat="1" applyBorder="1"/>
    <xf numFmtId="9" fontId="2" fillId="2" borderId="12" xfId="1" applyNumberFormat="1" applyBorder="1"/>
    <xf numFmtId="1" fontId="2" fillId="2" borderId="12" xfId="1" applyNumberFormat="1" applyBorder="1"/>
    <xf numFmtId="10" fontId="2" fillId="2" borderId="13" xfId="1" applyNumberFormat="1" applyBorder="1"/>
    <xf numFmtId="0" fontId="2" fillId="3" borderId="1" xfId="2" applyBorder="1" applyAlignment="1">
      <alignment horizontal="center" wrapText="1"/>
    </xf>
    <xf numFmtId="0" fontId="2" fillId="3" borderId="2" xfId="2" applyBorder="1" applyAlignment="1">
      <alignment horizontal="left" vertical="center" wrapText="1" indent="2"/>
    </xf>
    <xf numFmtId="0" fontId="2" fillId="3" borderId="3" xfId="2" applyBorder="1" applyAlignment="1">
      <alignment horizontal="center" vertical="top" wrapText="1"/>
    </xf>
    <xf numFmtId="44" fontId="2" fillId="3" borderId="3" xfId="2" applyNumberFormat="1" applyBorder="1" applyAlignment="1">
      <alignment horizontal="center" vertical="top" wrapText="1"/>
    </xf>
    <xf numFmtId="0" fontId="2" fillId="3" borderId="4" xfId="2" applyBorder="1" applyAlignment="1">
      <alignment vertical="top" wrapText="1"/>
    </xf>
    <xf numFmtId="0" fontId="2" fillId="3" borderId="8" xfId="2" applyBorder="1" applyAlignment="1">
      <alignment horizontal="left" vertical="top" wrapText="1" indent="4"/>
    </xf>
    <xf numFmtId="3" fontId="2" fillId="3" borderId="9" xfId="2" applyNumberFormat="1" applyBorder="1" applyAlignment="1">
      <alignment horizontal="center" vertical="center" wrapText="1"/>
    </xf>
    <xf numFmtId="44" fontId="2" fillId="3" borderId="1" xfId="2" applyNumberFormat="1" applyBorder="1" applyAlignment="1">
      <alignment horizontal="center" vertical="center" wrapText="1"/>
    </xf>
    <xf numFmtId="3" fontId="2" fillId="3" borderId="10" xfId="2" applyNumberFormat="1" applyBorder="1" applyAlignment="1">
      <alignment vertical="center" wrapText="1"/>
    </xf>
    <xf numFmtId="0" fontId="2" fillId="3" borderId="2" xfId="2" applyBorder="1" applyAlignment="1">
      <alignment horizontal="left" vertical="top" wrapText="1" indent="2"/>
    </xf>
    <xf numFmtId="3" fontId="2" fillId="3" borderId="4" xfId="2" applyNumberFormat="1" applyBorder="1" applyAlignment="1">
      <alignment vertical="top" wrapText="1"/>
    </xf>
    <xf numFmtId="0" fontId="2" fillId="3" borderId="5" xfId="2" applyBorder="1" applyAlignment="1">
      <alignment horizontal="left" vertical="top" wrapText="1" indent="4"/>
    </xf>
    <xf numFmtId="0" fontId="2" fillId="3" borderId="6" xfId="2" applyBorder="1" applyAlignment="1">
      <alignment horizontal="center" vertical="top" wrapText="1"/>
    </xf>
    <xf numFmtId="44" fontId="2" fillId="3" borderId="6" xfId="2" applyNumberFormat="1" applyBorder="1" applyAlignment="1">
      <alignment horizontal="center" vertical="top" wrapText="1"/>
    </xf>
    <xf numFmtId="3" fontId="2" fillId="3" borderId="7" xfId="2" applyNumberFormat="1" applyBorder="1" applyAlignment="1">
      <alignment vertical="top" wrapText="1"/>
    </xf>
    <xf numFmtId="44" fontId="2" fillId="3" borderId="1" xfId="2" applyNumberFormat="1" applyBorder="1" applyAlignment="1">
      <alignment horizontal="center" vertical="top" wrapText="1"/>
    </xf>
    <xf numFmtId="0" fontId="2" fillId="3" borderId="1" xfId="2" applyBorder="1" applyAlignment="1">
      <alignment horizontal="center" vertical="top" wrapText="1"/>
    </xf>
    <xf numFmtId="0" fontId="2" fillId="4" borderId="6" xfId="3" applyBorder="1" applyAlignment="1">
      <alignment wrapText="1"/>
    </xf>
    <xf numFmtId="0" fontId="2" fillId="4" borderId="6" xfId="3" applyBorder="1"/>
    <xf numFmtId="6" fontId="2" fillId="4" borderId="6" xfId="3" applyNumberFormat="1" applyBorder="1"/>
    <xf numFmtId="44" fontId="2" fillId="4" borderId="6" xfId="3" applyNumberFormat="1" applyBorder="1"/>
    <xf numFmtId="0" fontId="2" fillId="4" borderId="5" xfId="3" applyBorder="1" applyAlignment="1">
      <alignment wrapText="1"/>
    </xf>
    <xf numFmtId="0" fontId="2" fillId="4" borderId="7" xfId="3" applyBorder="1" applyAlignment="1">
      <alignment wrapText="1"/>
    </xf>
    <xf numFmtId="0" fontId="2" fillId="4" borderId="12" xfId="3" applyBorder="1"/>
    <xf numFmtId="44" fontId="2" fillId="4" borderId="12" xfId="3" applyNumberFormat="1" applyBorder="1"/>
    <xf numFmtId="0" fontId="2" fillId="3" borderId="8" xfId="2" applyBorder="1" applyAlignment="1">
      <alignment horizontal="center" wrapText="1"/>
    </xf>
    <xf numFmtId="0" fontId="2" fillId="3" borderId="10" xfId="2" applyBorder="1" applyAlignment="1">
      <alignment horizontal="center" wrapText="1"/>
    </xf>
    <xf numFmtId="0" fontId="2" fillId="3" borderId="11" xfId="2" applyBorder="1" applyAlignment="1">
      <alignment horizontal="left" vertical="top" wrapText="1" indent="4"/>
    </xf>
    <xf numFmtId="0" fontId="2" fillId="3" borderId="12" xfId="2" applyBorder="1" applyAlignment="1">
      <alignment horizontal="center" vertical="top" wrapText="1"/>
    </xf>
    <xf numFmtId="44" fontId="2" fillId="3" borderId="12" xfId="2" applyNumberFormat="1" applyBorder="1" applyAlignment="1">
      <alignment horizontal="center" vertical="top" wrapText="1"/>
    </xf>
    <xf numFmtId="3" fontId="2" fillId="3" borderId="13" xfId="2" applyNumberFormat="1" applyBorder="1" applyAlignment="1">
      <alignment vertical="top" wrapText="1"/>
    </xf>
    <xf numFmtId="0" fontId="2" fillId="4" borderId="6" xfId="3" applyBorder="1" applyAlignment="1">
      <alignment horizontal="center" vertical="center" wrapText="1"/>
    </xf>
    <xf numFmtId="165" fontId="2" fillId="4" borderId="7" xfId="3" applyNumberFormat="1" applyBorder="1"/>
    <xf numFmtId="165" fontId="2" fillId="4" borderId="13" xfId="3" applyNumberFormat="1" applyBorder="1"/>
    <xf numFmtId="44" fontId="0" fillId="0" borderId="0" xfId="0" applyNumberFormat="1"/>
    <xf numFmtId="0" fontId="2" fillId="4" borderId="5" xfId="3" applyBorder="1" applyAlignment="1">
      <alignment horizontal="center" vertical="center" wrapText="1"/>
    </xf>
    <xf numFmtId="0" fontId="2" fillId="4" borderId="11" xfId="3" applyBorder="1" applyAlignment="1">
      <alignment horizontal="center" vertical="center" wrapText="1"/>
    </xf>
    <xf numFmtId="0" fontId="1" fillId="2" borderId="2" xfId="1" applyFont="1" applyBorder="1" applyAlignment="1">
      <alignment horizontal="center" vertical="center"/>
    </xf>
    <xf numFmtId="0" fontId="1" fillId="2" borderId="3" xfId="1" applyFont="1" applyBorder="1" applyAlignment="1">
      <alignment horizontal="center" vertical="center"/>
    </xf>
    <xf numFmtId="0" fontId="1" fillId="2" borderId="4" xfId="1" applyFont="1" applyBorder="1" applyAlignment="1">
      <alignment horizontal="center" vertical="center"/>
    </xf>
    <xf numFmtId="0" fontId="1" fillId="3" borderId="14" xfId="2" applyFont="1" applyBorder="1" applyAlignment="1">
      <alignment horizontal="center"/>
    </xf>
    <xf numFmtId="0" fontId="1" fillId="3" borderId="15" xfId="2" applyFont="1" applyBorder="1" applyAlignment="1">
      <alignment horizontal="center"/>
    </xf>
    <xf numFmtId="0" fontId="1" fillId="3" borderId="16" xfId="2" applyFont="1" applyBorder="1" applyAlignment="1">
      <alignment horizontal="center"/>
    </xf>
    <xf numFmtId="0" fontId="1" fillId="4" borderId="2" xfId="3" applyFont="1" applyBorder="1" applyAlignment="1">
      <alignment horizontal="center" vertical="center"/>
    </xf>
    <xf numFmtId="0" fontId="1" fillId="4" borderId="3" xfId="3" applyFont="1" applyBorder="1" applyAlignment="1">
      <alignment horizontal="center" vertical="center"/>
    </xf>
    <xf numFmtId="0" fontId="1" fillId="4" borderId="4" xfId="3" applyFont="1" applyBorder="1" applyAlignment="1">
      <alignment horizontal="center" vertical="center"/>
    </xf>
  </cellXfs>
  <cellStyles count="4">
    <cellStyle name="Akcent 1" xfId="1" builtinId="29"/>
    <cellStyle name="Akcent 4" xfId="2" builtinId="41"/>
    <cellStyle name="Akcent 6" xfId="3" builtinId="49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F4" sqref="F4"/>
    </sheetView>
  </sheetViews>
  <sheetFormatPr defaultRowHeight="14.5" x14ac:dyDescent="0.35"/>
  <cols>
    <col min="1" max="1" width="37.1796875" bestFit="1" customWidth="1"/>
    <col min="2" max="2" width="15.26953125" bestFit="1" customWidth="1"/>
    <col min="3" max="3" width="17.36328125" bestFit="1" customWidth="1"/>
    <col min="4" max="4" width="17.08984375" bestFit="1" customWidth="1"/>
    <col min="5" max="5" width="25.1796875" bestFit="1" customWidth="1"/>
    <col min="6" max="6" width="18.6328125" customWidth="1"/>
    <col min="7" max="7" width="18.54296875" bestFit="1" customWidth="1"/>
    <col min="8" max="8" width="18.26953125" customWidth="1"/>
  </cols>
  <sheetData>
    <row r="1" spans="1:8" x14ac:dyDescent="0.35">
      <c r="A1" s="49" t="s">
        <v>20</v>
      </c>
      <c r="B1" s="50"/>
      <c r="C1" s="50"/>
      <c r="D1" s="50"/>
      <c r="E1" s="50"/>
      <c r="F1" s="50"/>
      <c r="G1" s="50"/>
      <c r="H1" s="51"/>
    </row>
    <row r="2" spans="1:8" s="1" customFormat="1" ht="43.5" x14ac:dyDescent="0.35">
      <c r="A2" s="2" t="s">
        <v>16</v>
      </c>
      <c r="B2" s="3" t="s">
        <v>13</v>
      </c>
      <c r="C2" s="3" t="s">
        <v>14</v>
      </c>
      <c r="D2" s="3" t="s">
        <v>15</v>
      </c>
      <c r="E2" s="3" t="s">
        <v>12</v>
      </c>
      <c r="F2" s="3" t="s">
        <v>29</v>
      </c>
      <c r="G2" s="3" t="s">
        <v>0</v>
      </c>
      <c r="H2" s="4" t="s">
        <v>11</v>
      </c>
    </row>
    <row r="3" spans="1:8" ht="15" thickBot="1" x14ac:dyDescent="0.4">
      <c r="A3" s="5">
        <f>C3-B3</f>
        <v>39795749</v>
      </c>
      <c r="B3" s="6">
        <f>D3*G3*F3</f>
        <v>17055321</v>
      </c>
      <c r="C3" s="6">
        <f>D3*E3</f>
        <v>56851070</v>
      </c>
      <c r="D3" s="7">
        <f>0.32+0.179</f>
        <v>0.499</v>
      </c>
      <c r="E3" s="8">
        <f>B8</f>
        <v>113930000</v>
      </c>
      <c r="F3" s="9">
        <v>0.3</v>
      </c>
      <c r="G3" s="10">
        <f>E3*H3</f>
        <v>113930000</v>
      </c>
      <c r="H3" s="11">
        <v>1</v>
      </c>
    </row>
    <row r="4" spans="1:8" ht="15" thickBot="1" x14ac:dyDescent="0.4"/>
    <row r="5" spans="1:8" x14ac:dyDescent="0.35">
      <c r="A5" s="52" t="s">
        <v>21</v>
      </c>
      <c r="B5" s="53"/>
      <c r="C5" s="53"/>
      <c r="D5" s="54"/>
    </row>
    <row r="6" spans="1:8" ht="44" thickBot="1" x14ac:dyDescent="0.4">
      <c r="A6" s="37" t="s">
        <v>1</v>
      </c>
      <c r="B6" s="12" t="s">
        <v>2</v>
      </c>
      <c r="C6" s="12" t="s">
        <v>3</v>
      </c>
      <c r="D6" s="38" t="s">
        <v>4</v>
      </c>
    </row>
    <row r="7" spans="1:8" x14ac:dyDescent="0.35">
      <c r="A7" s="13" t="s">
        <v>22</v>
      </c>
      <c r="B7" s="14"/>
      <c r="C7" s="15"/>
      <c r="D7" s="16"/>
    </row>
    <row r="8" spans="1:8" ht="29.5" thickBot="1" x14ac:dyDescent="0.4">
      <c r="A8" s="17" t="s">
        <v>23</v>
      </c>
      <c r="B8" s="18">
        <v>113930000</v>
      </c>
      <c r="C8" s="19">
        <v>0.32</v>
      </c>
      <c r="D8" s="20">
        <f t="shared" ref="D8" si="0">B8*C8</f>
        <v>36457600</v>
      </c>
    </row>
    <row r="9" spans="1:8" ht="29" x14ac:dyDescent="0.35">
      <c r="A9" s="21" t="s">
        <v>24</v>
      </c>
      <c r="B9" s="14"/>
      <c r="C9" s="15"/>
      <c r="D9" s="22"/>
    </row>
    <row r="10" spans="1:8" x14ac:dyDescent="0.35">
      <c r="A10" s="23" t="s">
        <v>5</v>
      </c>
      <c r="B10" s="24">
        <v>0</v>
      </c>
      <c r="C10" s="25">
        <v>1790000</v>
      </c>
      <c r="D10" s="26">
        <f>B10*C10</f>
        <v>0</v>
      </c>
    </row>
    <row r="11" spans="1:8" x14ac:dyDescent="0.35">
      <c r="A11" s="23" t="s">
        <v>6</v>
      </c>
      <c r="B11" s="24">
        <v>94</v>
      </c>
      <c r="C11" s="25">
        <v>179000</v>
      </c>
      <c r="D11" s="26">
        <f>B11*C11</f>
        <v>16826000</v>
      </c>
    </row>
    <row r="12" spans="1:8" x14ac:dyDescent="0.35">
      <c r="A12" s="23" t="s">
        <v>7</v>
      </c>
      <c r="B12" s="24">
        <v>232</v>
      </c>
      <c r="C12" s="25">
        <v>17900</v>
      </c>
      <c r="D12" s="26">
        <f>B12*C12</f>
        <v>4152800</v>
      </c>
    </row>
    <row r="13" spans="1:8" x14ac:dyDescent="0.35">
      <c r="A13" s="17" t="s">
        <v>8</v>
      </c>
      <c r="B13" s="24">
        <v>2</v>
      </c>
      <c r="C13" s="27">
        <v>9500</v>
      </c>
      <c r="D13" s="26">
        <f t="shared" ref="D13:D15" si="1">B13*C13</f>
        <v>19000</v>
      </c>
    </row>
    <row r="14" spans="1:8" x14ac:dyDescent="0.35">
      <c r="A14" s="17" t="s">
        <v>9</v>
      </c>
      <c r="B14" s="28">
        <v>333</v>
      </c>
      <c r="C14" s="27">
        <v>1790</v>
      </c>
      <c r="D14" s="26">
        <f t="shared" si="1"/>
        <v>596070</v>
      </c>
    </row>
    <row r="15" spans="1:8" ht="15" thickBot="1" x14ac:dyDescent="0.4">
      <c r="A15" s="39" t="s">
        <v>10</v>
      </c>
      <c r="B15" s="40">
        <v>5</v>
      </c>
      <c r="C15" s="41">
        <v>950</v>
      </c>
      <c r="D15" s="42">
        <f t="shared" si="1"/>
        <v>4750</v>
      </c>
    </row>
    <row r="16" spans="1:8" ht="15" thickBot="1" x14ac:dyDescent="0.4"/>
    <row r="17" spans="1:6" x14ac:dyDescent="0.35">
      <c r="A17" s="55" t="s">
        <v>25</v>
      </c>
      <c r="B17" s="56"/>
      <c r="C17" s="56"/>
      <c r="D17" s="56"/>
      <c r="E17" s="56"/>
      <c r="F17" s="57"/>
    </row>
    <row r="18" spans="1:6" ht="58" x14ac:dyDescent="0.35">
      <c r="A18" s="33"/>
      <c r="B18" s="43" t="s">
        <v>26</v>
      </c>
      <c r="C18" s="29" t="s">
        <v>19</v>
      </c>
      <c r="D18" s="29" t="s">
        <v>18</v>
      </c>
      <c r="E18" s="29" t="s">
        <v>27</v>
      </c>
      <c r="F18" s="34" t="s">
        <v>28</v>
      </c>
    </row>
    <row r="19" spans="1:6" x14ac:dyDescent="0.35">
      <c r="A19" s="47" t="s">
        <v>17</v>
      </c>
      <c r="B19" s="30">
        <v>2023</v>
      </c>
      <c r="C19" s="31">
        <v>10400000</v>
      </c>
      <c r="D19" s="32">
        <f>B$3</f>
        <v>17055321</v>
      </c>
      <c r="E19" s="32">
        <f>D19-C19</f>
        <v>6655321</v>
      </c>
      <c r="F19" s="44">
        <v>1</v>
      </c>
    </row>
    <row r="20" spans="1:6" x14ac:dyDescent="0.35">
      <c r="A20" s="47"/>
      <c r="B20" s="30">
        <v>2024</v>
      </c>
      <c r="C20" s="31">
        <f>ROUND(C19*F20,0)</f>
        <v>12533333</v>
      </c>
      <c r="D20" s="32">
        <f t="shared" ref="D20:D29" si="2">B$3</f>
        <v>17055321</v>
      </c>
      <c r="E20" s="32">
        <f t="shared" ref="E20:E29" si="3">D20-C20</f>
        <v>4521988</v>
      </c>
      <c r="F20" s="44">
        <v>1.2051282050000001</v>
      </c>
    </row>
    <row r="21" spans="1:6" x14ac:dyDescent="0.35">
      <c r="A21" s="47"/>
      <c r="B21" s="30">
        <v>2025</v>
      </c>
      <c r="C21" s="31">
        <f t="shared" ref="C21:C29" si="4">ROUND(C20*F21,0)</f>
        <v>14400000</v>
      </c>
      <c r="D21" s="32">
        <f t="shared" si="2"/>
        <v>17055321</v>
      </c>
      <c r="E21" s="32">
        <f t="shared" si="3"/>
        <v>2655321</v>
      </c>
      <c r="F21" s="44">
        <v>1.14893617</v>
      </c>
    </row>
    <row r="22" spans="1:6" x14ac:dyDescent="0.35">
      <c r="A22" s="47"/>
      <c r="B22" s="30">
        <v>2026</v>
      </c>
      <c r="C22" s="31">
        <f t="shared" si="4"/>
        <v>15813333</v>
      </c>
      <c r="D22" s="32">
        <f t="shared" si="2"/>
        <v>17055321</v>
      </c>
      <c r="E22" s="32">
        <f t="shared" si="3"/>
        <v>1241988</v>
      </c>
      <c r="F22" s="44">
        <v>1.0981481479999999</v>
      </c>
    </row>
    <row r="23" spans="1:6" x14ac:dyDescent="0.35">
      <c r="A23" s="47"/>
      <c r="B23" s="30">
        <v>2027</v>
      </c>
      <c r="C23" s="31">
        <f t="shared" si="4"/>
        <v>17333333</v>
      </c>
      <c r="D23" s="32">
        <f t="shared" si="2"/>
        <v>17055321</v>
      </c>
      <c r="E23" s="32">
        <f t="shared" si="3"/>
        <v>-278012</v>
      </c>
      <c r="F23" s="44">
        <v>1.096121417</v>
      </c>
    </row>
    <row r="24" spans="1:6" x14ac:dyDescent="0.35">
      <c r="A24" s="47"/>
      <c r="B24" s="30">
        <v>2028</v>
      </c>
      <c r="C24" s="31">
        <f t="shared" si="4"/>
        <v>18320000</v>
      </c>
      <c r="D24" s="32">
        <f t="shared" si="2"/>
        <v>17055321</v>
      </c>
      <c r="E24" s="32">
        <f t="shared" si="3"/>
        <v>-1264679</v>
      </c>
      <c r="F24" s="44">
        <v>1.056923077</v>
      </c>
    </row>
    <row r="25" spans="1:6" x14ac:dyDescent="0.35">
      <c r="A25" s="47"/>
      <c r="B25" s="30">
        <v>2029</v>
      </c>
      <c r="C25" s="31">
        <f t="shared" si="4"/>
        <v>18320000</v>
      </c>
      <c r="D25" s="32">
        <f t="shared" si="2"/>
        <v>17055321</v>
      </c>
      <c r="E25" s="32">
        <f t="shared" si="3"/>
        <v>-1264679</v>
      </c>
      <c r="F25" s="44">
        <v>1</v>
      </c>
    </row>
    <row r="26" spans="1:6" x14ac:dyDescent="0.35">
      <c r="A26" s="47"/>
      <c r="B26" s="30">
        <v>2030</v>
      </c>
      <c r="C26" s="31">
        <f t="shared" si="4"/>
        <v>18320000</v>
      </c>
      <c r="D26" s="32">
        <f t="shared" si="2"/>
        <v>17055321</v>
      </c>
      <c r="E26" s="32">
        <f t="shared" si="3"/>
        <v>-1264679</v>
      </c>
      <c r="F26" s="44">
        <v>1</v>
      </c>
    </row>
    <row r="27" spans="1:6" x14ac:dyDescent="0.35">
      <c r="A27" s="47"/>
      <c r="B27" s="30">
        <v>2031</v>
      </c>
      <c r="C27" s="31">
        <f t="shared" si="4"/>
        <v>18320000</v>
      </c>
      <c r="D27" s="32">
        <f t="shared" si="2"/>
        <v>17055321</v>
      </c>
      <c r="E27" s="32">
        <f t="shared" si="3"/>
        <v>-1264679</v>
      </c>
      <c r="F27" s="44">
        <v>1</v>
      </c>
    </row>
    <row r="28" spans="1:6" x14ac:dyDescent="0.35">
      <c r="A28" s="47"/>
      <c r="B28" s="30">
        <v>2032</v>
      </c>
      <c r="C28" s="31">
        <f t="shared" si="4"/>
        <v>18320000</v>
      </c>
      <c r="D28" s="32">
        <f t="shared" si="2"/>
        <v>17055321</v>
      </c>
      <c r="E28" s="32">
        <f t="shared" si="3"/>
        <v>-1264679</v>
      </c>
      <c r="F28" s="44">
        <v>1</v>
      </c>
    </row>
    <row r="29" spans="1:6" ht="15" thickBot="1" x14ac:dyDescent="0.4">
      <c r="A29" s="48"/>
      <c r="B29" s="35">
        <v>2033</v>
      </c>
      <c r="C29" s="31">
        <f t="shared" si="4"/>
        <v>18320000</v>
      </c>
      <c r="D29" s="36">
        <f t="shared" si="2"/>
        <v>17055321</v>
      </c>
      <c r="E29" s="32">
        <f t="shared" si="3"/>
        <v>-1264679</v>
      </c>
      <c r="F29" s="45">
        <v>1</v>
      </c>
    </row>
    <row r="30" spans="1:6" x14ac:dyDescent="0.35">
      <c r="E30" s="46">
        <f>SUM(E19:E29)</f>
        <v>7208532</v>
      </c>
    </row>
  </sheetData>
  <mergeCells count="4">
    <mergeCell ref="A19:A29"/>
    <mergeCell ref="A1:H1"/>
    <mergeCell ref="A5:D5"/>
    <mergeCell ref="A17:F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Obniżka w roku wejścia ustawy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2023-05-09T11:25:50Z</dcterms:modified>
</cp:coreProperties>
</file>