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R-WIN-003.mf.gov.pl\folders_citrix\AAJX\Pulpit\Ludmiła\"/>
    </mc:Choice>
  </mc:AlternateContent>
  <bookViews>
    <workbookView xWindow="0" yWindow="0" windowWidth="15360" windowHeight="7755"/>
  </bookViews>
  <sheets>
    <sheet name="Arkusz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9" i="1" l="1"/>
  <c r="S68" i="1"/>
  <c r="Q68" i="1"/>
  <c r="S67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S65" i="1"/>
  <c r="S66" i="1" s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A34" i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5" i="1" s="1"/>
  <c r="A66" i="1" s="1"/>
  <c r="A67" i="1" s="1"/>
  <c r="A68" i="1" s="1"/>
  <c r="A69" i="1" s="1"/>
  <c r="S33" i="1"/>
  <c r="A33" i="1"/>
  <c r="S32" i="1"/>
  <c r="S29" i="1"/>
  <c r="S28" i="1"/>
  <c r="S27" i="1"/>
  <c r="S26" i="1"/>
  <c r="S25" i="1"/>
  <c r="A25" i="1"/>
  <c r="A26" i="1" s="1"/>
  <c r="A27" i="1" s="1"/>
  <c r="A28" i="1" s="1"/>
  <c r="A29" i="1" s="1"/>
  <c r="S24" i="1"/>
  <c r="A24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S23" i="1" s="1"/>
  <c r="C23" i="1"/>
  <c r="S21" i="1"/>
  <c r="S20" i="1"/>
  <c r="S19" i="1"/>
  <c r="S18" i="1"/>
  <c r="R17" i="1"/>
  <c r="Q17" i="1"/>
  <c r="Q15" i="1" s="1"/>
  <c r="P17" i="1"/>
  <c r="P15" i="1" s="1"/>
  <c r="P31" i="1" s="1"/>
  <c r="O17" i="1"/>
  <c r="N17" i="1"/>
  <c r="N15" i="1" s="1"/>
  <c r="M17" i="1"/>
  <c r="M15" i="1" s="1"/>
  <c r="M31" i="1" s="1"/>
  <c r="L17" i="1"/>
  <c r="K17" i="1"/>
  <c r="K15" i="1" s="1"/>
  <c r="J17" i="1"/>
  <c r="J15" i="1" s="1"/>
  <c r="J31" i="1" s="1"/>
  <c r="I17" i="1"/>
  <c r="G17" i="1"/>
  <c r="G15" i="1" s="1"/>
  <c r="G31" i="1" s="1"/>
  <c r="F17" i="1"/>
  <c r="E17" i="1"/>
  <c r="D17" i="1"/>
  <c r="D15" i="1" s="1"/>
  <c r="D31" i="1" s="1"/>
  <c r="C17" i="1"/>
  <c r="S17" i="1" s="1"/>
  <c r="S16" i="1"/>
  <c r="R15" i="1"/>
  <c r="R31" i="1" s="1"/>
  <c r="O15" i="1"/>
  <c r="O31" i="1" s="1"/>
  <c r="L15" i="1"/>
  <c r="L31" i="1" s="1"/>
  <c r="I15" i="1"/>
  <c r="I31" i="1" s="1"/>
  <c r="H15" i="1"/>
  <c r="H31" i="1" s="1"/>
  <c r="F15" i="1"/>
  <c r="F31" i="1" s="1"/>
  <c r="E15" i="1"/>
  <c r="C15" i="1"/>
  <c r="C31" i="1" s="1"/>
  <c r="S14" i="1"/>
  <c r="P13" i="1"/>
  <c r="M13" i="1"/>
  <c r="M10" i="1" s="1"/>
  <c r="J13" i="1"/>
  <c r="G13" i="1"/>
  <c r="D13" i="1"/>
  <c r="S12" i="1"/>
  <c r="S9" i="1"/>
  <c r="S8" i="1"/>
  <c r="S7" i="1"/>
  <c r="A7" i="1"/>
  <c r="A8" i="1" s="1"/>
  <c r="A9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S6" i="1"/>
  <c r="D5" i="1"/>
  <c r="S5" i="1" s="1"/>
  <c r="A5" i="1"/>
  <c r="A6" i="1" s="1"/>
  <c r="R4" i="1"/>
  <c r="R11" i="1" s="1"/>
  <c r="Q4" i="1"/>
  <c r="Q11" i="1" s="1"/>
  <c r="P4" i="1"/>
  <c r="P11" i="1" s="1"/>
  <c r="O4" i="1"/>
  <c r="O11" i="1" s="1"/>
  <c r="N4" i="1"/>
  <c r="N11" i="1" s="1"/>
  <c r="M4" i="1"/>
  <c r="M11" i="1" s="1"/>
  <c r="L4" i="1"/>
  <c r="L11" i="1" s="1"/>
  <c r="K4" i="1"/>
  <c r="K11" i="1" s="1"/>
  <c r="J4" i="1"/>
  <c r="J11" i="1" s="1"/>
  <c r="I4" i="1"/>
  <c r="I11" i="1" s="1"/>
  <c r="H4" i="1"/>
  <c r="H11" i="1" s="1"/>
  <c r="G4" i="1"/>
  <c r="G11" i="1" s="1"/>
  <c r="F4" i="1"/>
  <c r="F11" i="1" s="1"/>
  <c r="E4" i="1"/>
  <c r="E11" i="1" s="1"/>
  <c r="D4" i="1"/>
  <c r="C4" i="1"/>
  <c r="C11" i="1" s="1"/>
  <c r="D11" i="1" l="1"/>
  <c r="S11" i="1" s="1"/>
  <c r="S4" i="1"/>
  <c r="G10" i="1"/>
  <c r="P10" i="1"/>
  <c r="J10" i="1"/>
  <c r="E31" i="1"/>
  <c r="S31" i="1" s="1"/>
  <c r="E13" i="1"/>
  <c r="E10" i="1" s="1"/>
  <c r="K31" i="1"/>
  <c r="K13" i="1"/>
  <c r="K10" i="1" s="1"/>
  <c r="N31" i="1"/>
  <c r="N13" i="1"/>
  <c r="N10" i="1" s="1"/>
  <c r="Q31" i="1"/>
  <c r="Q13" i="1"/>
  <c r="Q10" i="1" s="1"/>
  <c r="H13" i="1"/>
  <c r="H10" i="1" s="1"/>
  <c r="C13" i="1"/>
  <c r="F13" i="1"/>
  <c r="F10" i="1" s="1"/>
  <c r="I13" i="1"/>
  <c r="I10" i="1" s="1"/>
  <c r="L13" i="1"/>
  <c r="L10" i="1" s="1"/>
  <c r="O13" i="1"/>
  <c r="O10" i="1" s="1"/>
  <c r="R13" i="1"/>
  <c r="R10" i="1" s="1"/>
  <c r="S15" i="1"/>
  <c r="D10" i="1" l="1"/>
  <c r="S13" i="1"/>
  <c r="C10" i="1"/>
</calcChain>
</file>

<file path=xl/comments1.xml><?xml version="1.0" encoding="utf-8"?>
<comments xmlns="http://schemas.openxmlformats.org/spreadsheetml/2006/main">
  <authors>
    <author>Magdalena Zych</author>
    <author>Zych Magdalena</author>
  </authors>
  <commentList>
    <comment ref="A3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sz val="10"/>
            <color indexed="81"/>
            <rFont val="Tahoma"/>
            <family val="2"/>
            <charset val="238"/>
          </rPr>
          <t>1+2+4+5-3-6=7
8+9=7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1" authorId="1" shapeId="0">
      <text>
        <r>
          <rPr>
            <b/>
            <sz val="9"/>
            <color indexed="81"/>
            <rFont val="Tahoma"/>
            <family val="2"/>
            <charset val="238"/>
          </rPr>
          <t>Zych Magdalena:</t>
        </r>
        <r>
          <rPr>
            <sz val="9"/>
            <color indexed="81"/>
            <rFont val="Tahoma"/>
            <family val="2"/>
            <charset val="238"/>
          </rPr>
          <t xml:space="preserve">
jeżeli komisja rozstrzygała sprawę dwa razy w danym roku, to podajemy liczbę spraw raz</t>
        </r>
      </text>
    </comment>
    <comment ref="F11" authorId="1" shapeId="0">
      <text>
        <r>
          <rPr>
            <b/>
            <sz val="9"/>
            <color indexed="81"/>
            <rFont val="Tahoma"/>
            <family val="2"/>
            <charset val="238"/>
          </rPr>
          <t>Zych Magdalena:</t>
        </r>
        <r>
          <rPr>
            <sz val="9"/>
            <color indexed="81"/>
            <rFont val="Tahoma"/>
            <family val="2"/>
            <charset val="238"/>
          </rPr>
          <t xml:space="preserve">
wyjaśnienia w sprawozdaniu</t>
        </r>
      </text>
    </comment>
    <comment ref="Q11" authorId="1" shapeId="0">
      <text>
        <r>
          <rPr>
            <b/>
            <sz val="9"/>
            <color indexed="81"/>
            <rFont val="Tahoma"/>
            <family val="2"/>
            <charset val="238"/>
          </rPr>
          <t>Zych Magdalena:</t>
        </r>
        <r>
          <rPr>
            <sz val="9"/>
            <color indexed="81"/>
            <rFont val="Tahoma"/>
            <family val="2"/>
            <charset val="238"/>
          </rPr>
          <t xml:space="preserve">
wyjaśnienia w sprawozdaniu</t>
        </r>
      </text>
    </comment>
    <comment ref="A13" authorId="0" shapeId="0">
      <text>
        <r>
          <rPr>
            <sz val="10"/>
            <color indexed="81"/>
            <rFont val="Tahoma"/>
            <family val="2"/>
            <charset val="238"/>
          </rPr>
          <t>10+11=9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3" authorId="1" shapeId="0">
      <text>
        <r>
          <rPr>
            <b/>
            <sz val="9"/>
            <color indexed="81"/>
            <rFont val="Tahoma"/>
            <family val="2"/>
            <charset val="238"/>
          </rPr>
          <t>Zych Magdalena:</t>
        </r>
        <r>
          <rPr>
            <sz val="9"/>
            <color indexed="81"/>
            <rFont val="Tahoma"/>
            <family val="2"/>
            <charset val="238"/>
          </rPr>
          <t xml:space="preserve">
jeżeli rozstrzygnięcie KO zostało zmienione przez GKO, to podajemy rozstrzygnięcie z I instancji (dot. to odpowiedzialności, kary, czynów itd..)</t>
        </r>
      </text>
    </comment>
    <comment ref="A15" authorId="0" shapeId="0">
      <text>
        <r>
          <rPr>
            <sz val="10"/>
            <color indexed="81"/>
            <rFont val="Tahoma"/>
            <family val="2"/>
            <charset val="238"/>
          </rPr>
          <t>12+13=11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7" authorId="0" shapeId="0">
      <text>
        <r>
          <rPr>
            <sz val="10"/>
            <color indexed="81"/>
            <rFont val="Tahoma"/>
            <family val="2"/>
            <charset val="238"/>
          </rPr>
          <t>14+15+16+17=13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2" authorId="0" shapeId="0">
      <text>
        <r>
          <rPr>
            <sz val="10"/>
            <color indexed="81"/>
            <rFont val="Tahoma"/>
            <family val="2"/>
            <charset val="238"/>
          </rPr>
          <t>liczba zarzutów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3" authorId="0" shapeId="0">
      <text>
        <r>
          <rPr>
            <sz val="10"/>
            <color indexed="81"/>
            <rFont val="Tahoma"/>
            <family val="2"/>
            <charset val="238"/>
          </rPr>
          <t>19+20+21+22+23+24=18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30" authorId="0" shapeId="0">
      <text>
        <r>
          <rPr>
            <sz val="10"/>
            <color indexed="81"/>
            <rFont val="Tahoma"/>
            <family val="2"/>
            <charset val="238"/>
          </rPr>
          <t>liczba czynów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<sst xmlns="http://schemas.openxmlformats.org/spreadsheetml/2006/main" count="88" uniqueCount="88">
  <si>
    <r>
      <t xml:space="preserve">Załącznik 1
Sprawozdanie o sposobie rozpoznania wniosków o ukaranie wniesionych w roku 2019 
do </t>
    </r>
    <r>
      <rPr>
        <b/>
        <u/>
        <sz val="18"/>
        <rFont val="Times New Roman"/>
        <family val="1"/>
        <charset val="238"/>
      </rPr>
      <t>Regionalnych Komisji Orzekających</t>
    </r>
    <r>
      <rPr>
        <b/>
        <sz val="18"/>
        <rFont val="Times New Roman"/>
        <family val="1"/>
        <charset val="238"/>
      </rPr>
      <t xml:space="preserve"> w sprawach o naruszenie dyscypliny finansów publicznych przy Regionalnych Izbach Obrachunkowych</t>
    </r>
  </si>
  <si>
    <t>lp.</t>
  </si>
  <si>
    <t>Komisja Orzekająca przy RIO:</t>
  </si>
  <si>
    <t>Białystok</t>
  </si>
  <si>
    <t>Bydgoszcz</t>
  </si>
  <si>
    <t>Gdańsk</t>
  </si>
  <si>
    <t>Katowice</t>
  </si>
  <si>
    <t>Kielce</t>
  </si>
  <si>
    <t>Kraków</t>
  </si>
  <si>
    <t>Lublin</t>
  </si>
  <si>
    <t>Łódź</t>
  </si>
  <si>
    <t>Olsztyn</t>
  </si>
  <si>
    <t>Opole</t>
  </si>
  <si>
    <t>Poznań</t>
  </si>
  <si>
    <t>Rzeszów</t>
  </si>
  <si>
    <t>Szczecin</t>
  </si>
  <si>
    <t>Warszawa</t>
  </si>
  <si>
    <t>Wrocław</t>
  </si>
  <si>
    <t>Zielona Góra</t>
  </si>
  <si>
    <t>Ogółem</t>
  </si>
  <si>
    <t>I</t>
  </si>
  <si>
    <t>1</t>
  </si>
  <si>
    <r>
      <t>Sprawy oczekujące</t>
    </r>
    <r>
      <rPr>
        <sz val="14"/>
        <rFont val="Times New Roman"/>
        <family val="1"/>
        <charset val="238"/>
      </rPr>
      <t xml:space="preserve"> na rozstrzygnięcie wg stanu 
na początek roku sprawozdawczego</t>
    </r>
  </si>
  <si>
    <r>
      <t>Złożone wnioski</t>
    </r>
    <r>
      <rPr>
        <sz val="14"/>
        <rFont val="Times New Roman"/>
        <family val="1"/>
        <charset val="238"/>
      </rPr>
      <t xml:space="preserve"> o ukaranie</t>
    </r>
  </si>
  <si>
    <r>
      <t xml:space="preserve">Wnioski </t>
    </r>
    <r>
      <rPr>
        <b/>
        <sz val="14"/>
        <rFont val="Times New Roman"/>
        <family val="1"/>
        <charset val="238"/>
      </rPr>
      <t>przekazane do</t>
    </r>
    <r>
      <rPr>
        <sz val="14"/>
        <rFont val="Times New Roman"/>
        <family val="1"/>
        <charset val="238"/>
      </rPr>
      <t xml:space="preserve"> innej komisji orzekającej</t>
    </r>
  </si>
  <si>
    <r>
      <t xml:space="preserve">Wnioski </t>
    </r>
    <r>
      <rPr>
        <b/>
        <sz val="14"/>
        <rFont val="Times New Roman"/>
        <family val="1"/>
        <charset val="238"/>
      </rPr>
      <t>przekazane z</t>
    </r>
    <r>
      <rPr>
        <sz val="14"/>
        <rFont val="Times New Roman"/>
        <family val="1"/>
        <charset val="238"/>
      </rPr>
      <t xml:space="preserve"> innej komisji orzekającej</t>
    </r>
  </si>
  <si>
    <r>
      <t xml:space="preserve">Sprawy </t>
    </r>
    <r>
      <rPr>
        <b/>
        <sz val="14"/>
        <rFont val="Times New Roman"/>
        <family val="1"/>
        <charset val="238"/>
      </rPr>
      <t xml:space="preserve">przekazane z Głównej Komisji Orzekającej 
</t>
    </r>
    <r>
      <rPr>
        <sz val="14"/>
        <rFont val="Times New Roman"/>
        <family val="1"/>
        <charset val="238"/>
      </rPr>
      <t>do ponownego rozpoznania</t>
    </r>
  </si>
  <si>
    <r>
      <t xml:space="preserve">Sprawy w toku </t>
    </r>
    <r>
      <rPr>
        <sz val="14"/>
        <rFont val="Times New Roman"/>
        <family val="1"/>
        <charset val="238"/>
      </rPr>
      <t>oczekujące na rozstrzygnięcie 
wg stanu na koniec roku sprawozdawczego</t>
    </r>
  </si>
  <si>
    <t>II</t>
  </si>
  <si>
    <r>
      <t>Sprawy rozstrzygnięte (załatwione)</t>
    </r>
    <r>
      <rPr>
        <sz val="14"/>
        <rFont val="Times New Roman"/>
        <family val="1"/>
        <charset val="238"/>
      </rPr>
      <t xml:space="preserve"> w ciągu roku (ogółem)</t>
    </r>
  </si>
  <si>
    <t>Rozstrzygnięcia o umorzeniu postępowania</t>
  </si>
  <si>
    <r>
      <t>Wydane</t>
    </r>
    <r>
      <rPr>
        <sz val="14"/>
        <rFont val="Times New Roman"/>
        <family val="1"/>
        <charset val="238"/>
      </rPr>
      <t xml:space="preserve"> </t>
    </r>
    <r>
      <rPr>
        <b/>
        <sz val="14"/>
        <rFont val="Times New Roman"/>
        <family val="1"/>
        <charset val="238"/>
      </rPr>
      <t xml:space="preserve">orzeczenia </t>
    </r>
    <r>
      <rPr>
        <sz val="14"/>
        <rFont val="Times New Roman"/>
        <family val="1"/>
        <charset val="238"/>
      </rPr>
      <t>w kwestii odpowiedzialności za naruszenie dyscypliny finansów publicznych (ogółem)</t>
    </r>
  </si>
  <si>
    <r>
      <t xml:space="preserve">Orzeczenia o </t>
    </r>
    <r>
      <rPr>
        <b/>
        <sz val="14"/>
        <rFont val="Times New Roman"/>
        <family val="1"/>
        <charset val="238"/>
      </rPr>
      <t>uniewinnieniu</t>
    </r>
  </si>
  <si>
    <r>
      <t xml:space="preserve">Orzeczenia o </t>
    </r>
    <r>
      <rPr>
        <b/>
        <sz val="14"/>
        <rFont val="Times New Roman"/>
        <family val="1"/>
        <charset val="238"/>
      </rPr>
      <t xml:space="preserve">uznaniu odpowiedzialnym </t>
    </r>
    <r>
      <rPr>
        <sz val="14"/>
        <rFont val="Times New Roman"/>
        <family val="1"/>
        <charset val="238"/>
      </rPr>
      <t>za naruszenie dyscypliny finansów publicznych (ogółem) - z tego:</t>
    </r>
  </si>
  <si>
    <t>odstąpiono od wymierzenia kary</t>
  </si>
  <si>
    <t>ukarano (ogółem) - z tego:</t>
  </si>
  <si>
    <t>karą upomnienia</t>
  </si>
  <si>
    <t>karą nagany</t>
  </si>
  <si>
    <t>karą pieniężną</t>
  </si>
  <si>
    <t>karą przewidzianą w art. 31 ust. 1 pkt. 4 ustawy</t>
  </si>
  <si>
    <t>III</t>
  </si>
  <si>
    <t>Liczba rozstrzygnięć o umorzeniu postępowania (ogółem) - z tego:</t>
  </si>
  <si>
    <t>umorzenia postępowania wskutek przedawnienia orzekania</t>
  </si>
  <si>
    <t>umorzenia postępowania, gdy zarzucanego czynu nie popełniono</t>
  </si>
  <si>
    <t>umorzenia postępowania, gdy w zarzucanym czynie brak jest znamion naruszenia dfp</t>
  </si>
  <si>
    <t>umorzenia postępowania, gdy nie dochodzi się odpowiedzialności za ndfp w przypadku działania lub zaniechania podjętego wyłącznie w celu ograniczenia skutków zdarzenia losowego</t>
  </si>
  <si>
    <t>umorzenia postępowania, gdy nie dochodzi się odpowiedzialności za ndfp, którego stopień szkodliwości dla finansów publicznych jest znikomy</t>
  </si>
  <si>
    <t>inne</t>
  </si>
  <si>
    <t>IV</t>
  </si>
  <si>
    <t>Osobom odpowiedzialnym za ndfp (wykazanym w części II - wiersz 11) przypisano czyny z poszczególnych art. ustawy:</t>
  </si>
  <si>
    <t>art. 5 ust. 1 pkt 1 i 2</t>
  </si>
  <si>
    <t>art. 5 ust. 1 pkt 3</t>
  </si>
  <si>
    <t>art. 6</t>
  </si>
  <si>
    <t>art. 7</t>
  </si>
  <si>
    <t>art. 8</t>
  </si>
  <si>
    <t>art. 9</t>
  </si>
  <si>
    <t>art. 10</t>
  </si>
  <si>
    <t>art. 11</t>
  </si>
  <si>
    <t>art. 12</t>
  </si>
  <si>
    <t>art. 12a</t>
  </si>
  <si>
    <t>art. 13 pkt 1, 2, 3, 4, 5, 9</t>
  </si>
  <si>
    <t>art. 13 pkt 6, 7, 8</t>
  </si>
  <si>
    <t>art. 14</t>
  </si>
  <si>
    <t>art. 15</t>
  </si>
  <si>
    <t>art. 16</t>
  </si>
  <si>
    <t>art. 17 ust. 1</t>
  </si>
  <si>
    <t>art. 17 ust. 1b</t>
  </si>
  <si>
    <t>art. 17 ust. 1ba</t>
  </si>
  <si>
    <t>art. 17 ust. 1c</t>
  </si>
  <si>
    <t>art. 17 ust. 1d</t>
  </si>
  <si>
    <t>art. 17 ust. 2</t>
  </si>
  <si>
    <t>art. 17 ust. 3</t>
  </si>
  <si>
    <t>art. 17 ust. 4</t>
  </si>
  <si>
    <t>art. 17 ust. 5</t>
  </si>
  <si>
    <t>art. 17 ust. 6</t>
  </si>
  <si>
    <t>art. 17 ust. 6a</t>
  </si>
  <si>
    <t>art. 17a</t>
  </si>
  <si>
    <t>art. 18 pkt 1</t>
  </si>
  <si>
    <t>art. 18 pkt 2</t>
  </si>
  <si>
    <t>art. 18a</t>
  </si>
  <si>
    <t>art. 18b</t>
  </si>
  <si>
    <t>art. 18c</t>
  </si>
  <si>
    <t>V</t>
  </si>
  <si>
    <t>Łączna wysokość wymierzonych kar pieniężnych</t>
  </si>
  <si>
    <t>Średnia wysokość wymierzonej kary pieniężnej</t>
  </si>
  <si>
    <t>Łączna wysokość wyegzekwowanych kar pieniężnych</t>
  </si>
  <si>
    <t>Łączna wysokość orzeczonych kosztów postępowania należnych Skarbowi Państwa</t>
  </si>
  <si>
    <t>Łączna wysokość wyegzekwowanych kosztów postępowania należnych Skarbowi Państwa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</si>
</sst>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0\ _z_ł"/>
    <numFmt numFmtId="165" formatCode="#,##0.00\ &quot;zł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b/>
      <u/>
      <sz val="18"/>
      <name val="Times New Roman"/>
      <family val="1"/>
      <charset val="238"/>
    </font>
    <font>
      <sz val="18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 wrapText="1"/>
    </xf>
    <xf numFmtId="1" fontId="3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9" fillId="3" borderId="8" xfId="0" applyFont="1" applyFill="1" applyBorder="1" applyAlignment="1" applyProtection="1">
      <alignment horizontal="center" vertical="center" wrapText="1"/>
    </xf>
    <xf numFmtId="3" fontId="10" fillId="2" borderId="8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3" fontId="10" fillId="2" borderId="4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9" fillId="0" borderId="4" xfId="0" applyFont="1" applyBorder="1" applyAlignment="1" applyProtection="1">
      <alignment horizontal="center" vertical="center" wrapText="1"/>
      <protection locked="0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3" fontId="10" fillId="2" borderId="2" xfId="0" applyNumberFormat="1" applyFont="1" applyFill="1" applyBorder="1" applyAlignment="1">
      <alignment horizontal="center" vertical="center" wrapText="1"/>
    </xf>
    <xf numFmtId="1" fontId="7" fillId="2" borderId="5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3" fontId="13" fillId="2" borderId="7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3" fontId="9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 wrapText="1"/>
    </xf>
    <xf numFmtId="164" fontId="14" fillId="0" borderId="8" xfId="0" applyNumberFormat="1" applyFont="1" applyBorder="1" applyAlignment="1" applyProtection="1">
      <alignment horizontal="center" vertical="center" wrapText="1"/>
      <protection locked="0"/>
    </xf>
    <xf numFmtId="164" fontId="14" fillId="0" borderId="4" xfId="0" applyNumberFormat="1" applyFont="1" applyFill="1" applyBorder="1" applyAlignment="1" applyProtection="1">
      <alignment horizontal="center" vertical="center" wrapText="1"/>
    </xf>
    <xf numFmtId="165" fontId="10" fillId="2" borderId="8" xfId="0" applyNumberFormat="1" applyFont="1" applyFill="1" applyBorder="1" applyAlignment="1">
      <alignment horizontal="right" vertical="center" wrapText="1"/>
    </xf>
    <xf numFmtId="164" fontId="14" fillId="3" borderId="4" xfId="0" applyNumberFormat="1" applyFont="1" applyFill="1" applyBorder="1" applyAlignment="1">
      <alignment horizontal="center" vertical="center" wrapText="1"/>
    </xf>
    <xf numFmtId="165" fontId="10" fillId="2" borderId="4" xfId="0" applyNumberFormat="1" applyFont="1" applyFill="1" applyBorder="1" applyAlignment="1">
      <alignment horizontal="right" vertical="center" wrapText="1"/>
    </xf>
    <xf numFmtId="43" fontId="2" fillId="0" borderId="0" xfId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4" fontId="14" fillId="0" borderId="4" xfId="0" applyNumberFormat="1" applyFont="1" applyBorder="1" applyAlignment="1" applyProtection="1">
      <alignment horizontal="center" vertical="center" wrapText="1"/>
      <protection locked="0"/>
    </xf>
    <xf numFmtId="43" fontId="2" fillId="0" borderId="0" xfId="0" applyNumberFormat="1" applyFont="1" applyAlignment="1">
      <alignment horizontal="center" vertical="center" wrapText="1"/>
    </xf>
    <xf numFmtId="1" fontId="15" fillId="0" borderId="0" xfId="0" applyNumberFormat="1" applyFont="1" applyAlignment="1">
      <alignment horizontal="left" vertical="center" wrapText="1"/>
    </xf>
    <xf numFmtId="2" fontId="2" fillId="0" borderId="0" xfId="0" applyNumberFormat="1" applyFont="1" applyAlignment="1">
      <alignment horizontal="right" vertical="center" wrapText="1"/>
    </xf>
    <xf numFmtId="2" fontId="2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" fontId="7" fillId="0" borderId="0" xfId="0" applyNumberFormat="1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1" fontId="7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8"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ysk.mf.gov.pl/BDF/Docs/BDF4/sprawozdawczosc%20KO/spr%20KO%202018/KO%20zbiorcze%20spr%20roczn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O"/>
      <sheetName val="Międzyr."/>
      <sheetName val="ZBIORCZO"/>
      <sheetName val="Porównanie"/>
      <sheetName val="Wykresy"/>
      <sheetName val="Wykresy GKO"/>
      <sheetName val="Arkusz1"/>
    </sheetNames>
    <sheetDataSet>
      <sheetData sheetId="0" refreshError="1">
        <row r="9">
          <cell r="C9">
            <v>25</v>
          </cell>
          <cell r="D9">
            <v>2</v>
          </cell>
          <cell r="E9">
            <v>13</v>
          </cell>
          <cell r="F9">
            <v>28</v>
          </cell>
          <cell r="G9">
            <v>9</v>
          </cell>
          <cell r="H9">
            <v>14</v>
          </cell>
          <cell r="I9">
            <v>16</v>
          </cell>
          <cell r="J9">
            <v>17</v>
          </cell>
          <cell r="K9">
            <v>5</v>
          </cell>
          <cell r="L9">
            <v>13</v>
          </cell>
          <cell r="M9">
            <v>9</v>
          </cell>
          <cell r="N9">
            <v>17</v>
          </cell>
          <cell r="O9">
            <v>9</v>
          </cell>
          <cell r="P9">
            <v>9</v>
          </cell>
          <cell r="Q9">
            <v>28</v>
          </cell>
          <cell r="R9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73"/>
  <sheetViews>
    <sheetView tabSelected="1" workbookViewId="0">
      <selection sqref="A1:XFD1048576"/>
    </sheetView>
  </sheetViews>
  <sheetFormatPr defaultColWidth="50.5703125" defaultRowHeight="18.75" x14ac:dyDescent="0.25"/>
  <cols>
    <col min="1" max="1" width="4.42578125" style="74" customWidth="1"/>
    <col min="2" max="2" width="64.42578125" style="75" customWidth="1"/>
    <col min="3" max="18" width="12.140625" style="7" customWidth="1"/>
    <col min="19" max="19" width="18.85546875" style="54" customWidth="1"/>
    <col min="20" max="20" width="14.42578125" style="7" customWidth="1"/>
    <col min="21" max="21" width="20.7109375" style="7" customWidth="1"/>
    <col min="22" max="22" width="8.7109375" style="7" customWidth="1"/>
    <col min="23" max="23" width="4" style="7" customWidth="1"/>
    <col min="24" max="24" width="9.42578125" style="7" customWidth="1"/>
    <col min="25" max="25" width="8.28515625" style="7" customWidth="1"/>
    <col min="26" max="26" width="5.140625" style="7" customWidth="1"/>
    <col min="27" max="27" width="8.28515625" style="7" customWidth="1"/>
    <col min="28" max="28" width="7.42578125" style="7" customWidth="1"/>
    <col min="29" max="29" width="6" style="7" customWidth="1"/>
    <col min="30" max="30" width="11.28515625" style="7" customWidth="1"/>
    <col min="31" max="31" width="9.85546875" style="7" customWidth="1"/>
    <col min="32" max="32" width="13.42578125" style="7" customWidth="1"/>
    <col min="33" max="16384" width="50.5703125" style="7"/>
  </cols>
  <sheetData>
    <row r="1" spans="1:27" s="1" customFormat="1" ht="118.15" customHeight="1" x14ac:dyDescent="0.25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7" ht="111.6" customHeight="1" x14ac:dyDescent="0.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</row>
    <row r="3" spans="1:27" s="12" customFormat="1" ht="16.899999999999999" customHeight="1" x14ac:dyDescent="0.25">
      <c r="A3" s="8" t="s">
        <v>20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27" ht="41.45" customHeight="1" x14ac:dyDescent="0.25">
      <c r="A4" s="13" t="s">
        <v>21</v>
      </c>
      <c r="B4" s="14" t="s">
        <v>22</v>
      </c>
      <c r="C4" s="15">
        <f>[1]RIO!C9</f>
        <v>25</v>
      </c>
      <c r="D4" s="15">
        <f>[1]RIO!D9</f>
        <v>2</v>
      </c>
      <c r="E4" s="15">
        <f>[1]RIO!E9</f>
        <v>13</v>
      </c>
      <c r="F4" s="15">
        <f>[1]RIO!F9</f>
        <v>28</v>
      </c>
      <c r="G4" s="15">
        <f>[1]RIO!G9</f>
        <v>9</v>
      </c>
      <c r="H4" s="15">
        <f>[1]RIO!H9</f>
        <v>14</v>
      </c>
      <c r="I4" s="15">
        <f>[1]RIO!I9</f>
        <v>16</v>
      </c>
      <c r="J4" s="15">
        <f>[1]RIO!J9</f>
        <v>17</v>
      </c>
      <c r="K4" s="15">
        <f>[1]RIO!K9</f>
        <v>5</v>
      </c>
      <c r="L4" s="15">
        <f>[1]RIO!L9</f>
        <v>13</v>
      </c>
      <c r="M4" s="15">
        <f>[1]RIO!M9</f>
        <v>9</v>
      </c>
      <c r="N4" s="15">
        <f>[1]RIO!N9</f>
        <v>17</v>
      </c>
      <c r="O4" s="15">
        <f>[1]RIO!O9</f>
        <v>9</v>
      </c>
      <c r="P4" s="15">
        <f>[1]RIO!P9</f>
        <v>9</v>
      </c>
      <c r="Q4" s="15">
        <f>[1]RIO!Q9</f>
        <v>28</v>
      </c>
      <c r="R4" s="15">
        <f>[1]RIO!R9</f>
        <v>2</v>
      </c>
      <c r="S4" s="16">
        <f>SUM(C4:R4)</f>
        <v>216</v>
      </c>
      <c r="T4" s="17"/>
      <c r="U4" s="17"/>
      <c r="V4" s="17"/>
      <c r="W4" s="17"/>
      <c r="X4" s="17"/>
      <c r="Y4" s="17"/>
      <c r="Z4" s="17"/>
      <c r="AA4" s="17"/>
    </row>
    <row r="5" spans="1:27" ht="25.15" customHeight="1" x14ac:dyDescent="0.25">
      <c r="A5" s="18">
        <f>A4+1</f>
        <v>2</v>
      </c>
      <c r="B5" s="19" t="s">
        <v>23</v>
      </c>
      <c r="C5" s="20">
        <v>38</v>
      </c>
      <c r="D5" s="20">
        <f>45</f>
        <v>45</v>
      </c>
      <c r="E5" s="20">
        <v>37</v>
      </c>
      <c r="F5" s="20">
        <v>140</v>
      </c>
      <c r="G5" s="20">
        <v>34</v>
      </c>
      <c r="H5" s="20">
        <v>54</v>
      </c>
      <c r="I5" s="20">
        <v>68</v>
      </c>
      <c r="J5" s="20">
        <v>74</v>
      </c>
      <c r="K5" s="20">
        <v>70</v>
      </c>
      <c r="L5" s="20">
        <v>44</v>
      </c>
      <c r="M5" s="20">
        <v>73</v>
      </c>
      <c r="N5" s="20">
        <v>30</v>
      </c>
      <c r="O5" s="20">
        <v>22</v>
      </c>
      <c r="P5" s="20">
        <v>89</v>
      </c>
      <c r="Q5" s="20">
        <v>75</v>
      </c>
      <c r="R5" s="20">
        <v>6</v>
      </c>
      <c r="S5" s="21">
        <f>SUM(C5:R5)</f>
        <v>899</v>
      </c>
      <c r="T5" s="22"/>
    </row>
    <row r="6" spans="1:27" ht="22.9" customHeight="1" x14ac:dyDescent="0.25">
      <c r="A6" s="18">
        <f>A5+1</f>
        <v>3</v>
      </c>
      <c r="B6" s="23" t="s">
        <v>24</v>
      </c>
      <c r="C6" s="24"/>
      <c r="D6" s="24"/>
      <c r="E6" s="24"/>
      <c r="F6" s="24"/>
      <c r="G6" s="20"/>
      <c r="H6" s="24"/>
      <c r="I6" s="20"/>
      <c r="J6" s="24"/>
      <c r="K6" s="20"/>
      <c r="L6" s="24"/>
      <c r="M6" s="24"/>
      <c r="N6" s="20"/>
      <c r="O6" s="24"/>
      <c r="P6" s="24"/>
      <c r="Q6" s="24"/>
      <c r="R6" s="24"/>
      <c r="S6" s="21">
        <f t="shared" ref="S6:S69" si="0">SUM(C6:R6)</f>
        <v>0</v>
      </c>
      <c r="T6" s="17"/>
    </row>
    <row r="7" spans="1:27" ht="22.9" customHeight="1" x14ac:dyDescent="0.25">
      <c r="A7" s="18">
        <f>A6+1</f>
        <v>4</v>
      </c>
      <c r="B7" s="23" t="s">
        <v>25</v>
      </c>
      <c r="C7" s="24"/>
      <c r="D7" s="24"/>
      <c r="E7" s="24"/>
      <c r="F7" s="24"/>
      <c r="G7" s="20"/>
      <c r="H7" s="24"/>
      <c r="I7" s="24"/>
      <c r="J7" s="24">
        <v>1</v>
      </c>
      <c r="K7" s="24"/>
      <c r="L7" s="24"/>
      <c r="M7" s="24"/>
      <c r="N7" s="24"/>
      <c r="O7" s="24"/>
      <c r="P7" s="24"/>
      <c r="Q7" s="24"/>
      <c r="R7" s="24">
        <v>1</v>
      </c>
      <c r="S7" s="21">
        <f t="shared" si="0"/>
        <v>2</v>
      </c>
    </row>
    <row r="8" spans="1:27" ht="39" customHeight="1" x14ac:dyDescent="0.25">
      <c r="A8" s="18">
        <f>A7+1</f>
        <v>5</v>
      </c>
      <c r="B8" s="23" t="s">
        <v>26</v>
      </c>
      <c r="C8" s="24"/>
      <c r="D8" s="24"/>
      <c r="E8" s="24">
        <v>4</v>
      </c>
      <c r="F8" s="24">
        <v>1</v>
      </c>
      <c r="G8" s="20">
        <v>1</v>
      </c>
      <c r="H8" s="20">
        <v>2</v>
      </c>
      <c r="I8" s="24">
        <v>2</v>
      </c>
      <c r="J8" s="24">
        <v>1</v>
      </c>
      <c r="K8" s="24">
        <v>1</v>
      </c>
      <c r="L8" s="24"/>
      <c r="M8" s="24">
        <v>7</v>
      </c>
      <c r="N8" s="24"/>
      <c r="O8" s="24">
        <v>1</v>
      </c>
      <c r="P8" s="24">
        <v>1</v>
      </c>
      <c r="Q8" s="24">
        <v>4</v>
      </c>
      <c r="R8" s="24"/>
      <c r="S8" s="21">
        <f t="shared" si="0"/>
        <v>25</v>
      </c>
    </row>
    <row r="9" spans="1:27" ht="39" customHeight="1" x14ac:dyDescent="0.25">
      <c r="A9" s="25">
        <f>A8+1</f>
        <v>6</v>
      </c>
      <c r="B9" s="26" t="s">
        <v>27</v>
      </c>
      <c r="C9" s="27">
        <v>9</v>
      </c>
      <c r="D9" s="27">
        <v>8</v>
      </c>
      <c r="E9" s="27">
        <v>3</v>
      </c>
      <c r="F9" s="27">
        <v>46</v>
      </c>
      <c r="G9" s="27">
        <v>4</v>
      </c>
      <c r="H9" s="27">
        <v>21</v>
      </c>
      <c r="I9" s="27">
        <v>26</v>
      </c>
      <c r="J9" s="27">
        <v>25</v>
      </c>
      <c r="K9" s="27">
        <v>20</v>
      </c>
      <c r="L9" s="27">
        <v>23</v>
      </c>
      <c r="M9" s="27">
        <v>17</v>
      </c>
      <c r="N9" s="27">
        <v>8</v>
      </c>
      <c r="O9" s="27">
        <v>8</v>
      </c>
      <c r="P9" s="27">
        <v>21</v>
      </c>
      <c r="Q9" s="27">
        <v>30</v>
      </c>
      <c r="R9" s="27">
        <v>4</v>
      </c>
      <c r="S9" s="28">
        <f t="shared" si="0"/>
        <v>273</v>
      </c>
      <c r="T9" s="22"/>
    </row>
    <row r="10" spans="1:27" s="34" customFormat="1" x14ac:dyDescent="0.25">
      <c r="A10" s="29" t="s">
        <v>28</v>
      </c>
      <c r="B10" s="30"/>
      <c r="C10" s="31">
        <f>IF(C12+C13=C11,C11,"błąd")</f>
        <v>54</v>
      </c>
      <c r="D10" s="31">
        <f t="shared" ref="D10:R10" si="1">IF(D12+D13=D11,D11,"błąd")</f>
        <v>39</v>
      </c>
      <c r="E10" s="31">
        <f t="shared" si="1"/>
        <v>51</v>
      </c>
      <c r="F10" s="31">
        <f t="shared" si="1"/>
        <v>111</v>
      </c>
      <c r="G10" s="32">
        <f t="shared" si="1"/>
        <v>40</v>
      </c>
      <c r="H10" s="31">
        <f t="shared" si="1"/>
        <v>49</v>
      </c>
      <c r="I10" s="31">
        <f t="shared" si="1"/>
        <v>60</v>
      </c>
      <c r="J10" s="31">
        <f t="shared" si="1"/>
        <v>68</v>
      </c>
      <c r="K10" s="31">
        <f t="shared" si="1"/>
        <v>56</v>
      </c>
      <c r="L10" s="31">
        <f t="shared" si="1"/>
        <v>34</v>
      </c>
      <c r="M10" s="31">
        <f t="shared" si="1"/>
        <v>72</v>
      </c>
      <c r="N10" s="31">
        <f t="shared" si="1"/>
        <v>39</v>
      </c>
      <c r="O10" s="31">
        <f t="shared" si="1"/>
        <v>24</v>
      </c>
      <c r="P10" s="31">
        <f t="shared" si="1"/>
        <v>78</v>
      </c>
      <c r="Q10" s="31">
        <f t="shared" si="1"/>
        <v>72</v>
      </c>
      <c r="R10" s="31">
        <f t="shared" si="1"/>
        <v>5</v>
      </c>
      <c r="S10" s="33"/>
    </row>
    <row r="11" spans="1:27" ht="39" customHeight="1" x14ac:dyDescent="0.25">
      <c r="A11" s="13">
        <f>A9+1</f>
        <v>7</v>
      </c>
      <c r="B11" s="14" t="s">
        <v>29</v>
      </c>
      <c r="C11" s="35">
        <f>C4+C5-C6+C7+C8-C9</f>
        <v>54</v>
      </c>
      <c r="D11" s="35">
        <f t="shared" ref="D11:R11" si="2">D4+D5-D6+D7+D8-D9</f>
        <v>39</v>
      </c>
      <c r="E11" s="35">
        <f t="shared" si="2"/>
        <v>51</v>
      </c>
      <c r="F11" s="35">
        <f>F4+F5-F6+F7+F8-F9-12</f>
        <v>111</v>
      </c>
      <c r="G11" s="35">
        <f>G4+G5-G6+G7+G8-G9</f>
        <v>40</v>
      </c>
      <c r="H11" s="35">
        <f>H4+H5-H6+H7+H8-H9</f>
        <v>49</v>
      </c>
      <c r="I11" s="35">
        <f t="shared" si="2"/>
        <v>60</v>
      </c>
      <c r="J11" s="35">
        <f>J4+J5-J6+J7+J8-J9</f>
        <v>68</v>
      </c>
      <c r="K11" s="35">
        <f t="shared" si="2"/>
        <v>56</v>
      </c>
      <c r="L11" s="35">
        <f t="shared" si="2"/>
        <v>34</v>
      </c>
      <c r="M11" s="35">
        <f t="shared" si="2"/>
        <v>72</v>
      </c>
      <c r="N11" s="35">
        <f t="shared" si="2"/>
        <v>39</v>
      </c>
      <c r="O11" s="35">
        <f t="shared" si="2"/>
        <v>24</v>
      </c>
      <c r="P11" s="35">
        <f>P4+P5-P6+P7+P8-P9</f>
        <v>78</v>
      </c>
      <c r="Q11" s="35">
        <f>Q4+Q5-Q6+Q7+Q8-Q9-1-4</f>
        <v>72</v>
      </c>
      <c r="R11" s="35">
        <f t="shared" si="2"/>
        <v>5</v>
      </c>
      <c r="S11" s="16">
        <f t="shared" si="0"/>
        <v>852</v>
      </c>
      <c r="T11" s="22"/>
      <c r="U11" s="22"/>
    </row>
    <row r="12" spans="1:27" ht="25.15" customHeight="1" x14ac:dyDescent="0.25">
      <c r="A12" s="18">
        <f>A11+1</f>
        <v>8</v>
      </c>
      <c r="B12" s="23" t="s">
        <v>30</v>
      </c>
      <c r="C12" s="24">
        <v>4</v>
      </c>
      <c r="D12" s="24">
        <v>4</v>
      </c>
      <c r="E12" s="24">
        <v>7</v>
      </c>
      <c r="F12" s="24">
        <v>10</v>
      </c>
      <c r="G12" s="24">
        <v>8</v>
      </c>
      <c r="H12" s="24">
        <v>10</v>
      </c>
      <c r="I12" s="24">
        <v>8</v>
      </c>
      <c r="J12" s="24">
        <v>9</v>
      </c>
      <c r="K12" s="24">
        <v>2</v>
      </c>
      <c r="L12" s="24">
        <v>3</v>
      </c>
      <c r="M12" s="24">
        <v>3</v>
      </c>
      <c r="N12" s="24">
        <v>1</v>
      </c>
      <c r="O12" s="24"/>
      <c r="P12" s="24">
        <v>2</v>
      </c>
      <c r="Q12" s="24">
        <v>1</v>
      </c>
      <c r="R12" s="24"/>
      <c r="S12" s="21">
        <f t="shared" si="0"/>
        <v>72</v>
      </c>
      <c r="T12" s="22"/>
    </row>
    <row r="13" spans="1:27" ht="39" customHeight="1" x14ac:dyDescent="0.25">
      <c r="A13" s="18">
        <f t="shared" ref="A13:A21" si="3">A12+1</f>
        <v>9</v>
      </c>
      <c r="B13" s="19" t="s">
        <v>31</v>
      </c>
      <c r="C13" s="36">
        <f>C14+C15</f>
        <v>50</v>
      </c>
      <c r="D13" s="36">
        <f t="shared" ref="D13:R13" si="4">D14+D15</f>
        <v>35</v>
      </c>
      <c r="E13" s="36">
        <f t="shared" si="4"/>
        <v>44</v>
      </c>
      <c r="F13" s="36">
        <f t="shared" si="4"/>
        <v>101</v>
      </c>
      <c r="G13" s="36">
        <f t="shared" si="4"/>
        <v>32</v>
      </c>
      <c r="H13" s="36">
        <f t="shared" si="4"/>
        <v>39</v>
      </c>
      <c r="I13" s="36">
        <f t="shared" si="4"/>
        <v>52</v>
      </c>
      <c r="J13" s="36">
        <f t="shared" si="4"/>
        <v>59</v>
      </c>
      <c r="K13" s="36">
        <f t="shared" si="4"/>
        <v>54</v>
      </c>
      <c r="L13" s="36">
        <f t="shared" si="4"/>
        <v>31</v>
      </c>
      <c r="M13" s="36">
        <f t="shared" si="4"/>
        <v>69</v>
      </c>
      <c r="N13" s="36">
        <f t="shared" si="4"/>
        <v>38</v>
      </c>
      <c r="O13" s="36">
        <f t="shared" si="4"/>
        <v>24</v>
      </c>
      <c r="P13" s="36">
        <f t="shared" si="4"/>
        <v>76</v>
      </c>
      <c r="Q13" s="36">
        <f t="shared" si="4"/>
        <v>71</v>
      </c>
      <c r="R13" s="36">
        <f t="shared" si="4"/>
        <v>5</v>
      </c>
      <c r="S13" s="21">
        <f t="shared" si="0"/>
        <v>780</v>
      </c>
      <c r="T13" s="22"/>
    </row>
    <row r="14" spans="1:27" s="17" customFormat="1" ht="25.15" customHeight="1" x14ac:dyDescent="0.25">
      <c r="A14" s="37">
        <f t="shared" si="3"/>
        <v>10</v>
      </c>
      <c r="B14" s="38" t="s">
        <v>32</v>
      </c>
      <c r="C14" s="20">
        <v>5</v>
      </c>
      <c r="D14" s="20">
        <v>2</v>
      </c>
      <c r="E14" s="20">
        <v>7</v>
      </c>
      <c r="F14" s="20">
        <v>45</v>
      </c>
      <c r="G14" s="20"/>
      <c r="H14" s="20">
        <v>10</v>
      </c>
      <c r="I14" s="20">
        <v>12</v>
      </c>
      <c r="J14" s="20">
        <v>10</v>
      </c>
      <c r="K14" s="20">
        <v>3</v>
      </c>
      <c r="L14" s="20">
        <v>6</v>
      </c>
      <c r="M14" s="20">
        <v>8</v>
      </c>
      <c r="N14" s="20">
        <v>5</v>
      </c>
      <c r="O14" s="20">
        <v>1</v>
      </c>
      <c r="P14" s="20">
        <v>12</v>
      </c>
      <c r="Q14" s="20">
        <v>8</v>
      </c>
      <c r="R14" s="20">
        <v>1</v>
      </c>
      <c r="S14" s="21">
        <f t="shared" si="0"/>
        <v>135</v>
      </c>
    </row>
    <row r="15" spans="1:27" ht="39" customHeight="1" x14ac:dyDescent="0.25">
      <c r="A15" s="18">
        <f t="shared" si="3"/>
        <v>11</v>
      </c>
      <c r="B15" s="23" t="s">
        <v>33</v>
      </c>
      <c r="C15" s="36">
        <f t="shared" ref="C15:R15" si="5">IF(((C16+C17)&lt;=SUM(C32:C63)),(C16+C17),FALSE)</f>
        <v>45</v>
      </c>
      <c r="D15" s="36">
        <f t="shared" si="5"/>
        <v>33</v>
      </c>
      <c r="E15" s="36">
        <f t="shared" si="5"/>
        <v>37</v>
      </c>
      <c r="F15" s="36">
        <f t="shared" si="5"/>
        <v>56</v>
      </c>
      <c r="G15" s="36">
        <f t="shared" si="5"/>
        <v>32</v>
      </c>
      <c r="H15" s="36">
        <f t="shared" si="5"/>
        <v>29</v>
      </c>
      <c r="I15" s="36">
        <f t="shared" si="5"/>
        <v>40</v>
      </c>
      <c r="J15" s="36">
        <f t="shared" si="5"/>
        <v>49</v>
      </c>
      <c r="K15" s="36">
        <f t="shared" si="5"/>
        <v>51</v>
      </c>
      <c r="L15" s="36">
        <f t="shared" si="5"/>
        <v>25</v>
      </c>
      <c r="M15" s="36">
        <f t="shared" si="5"/>
        <v>61</v>
      </c>
      <c r="N15" s="36">
        <f t="shared" si="5"/>
        <v>33</v>
      </c>
      <c r="O15" s="36">
        <f t="shared" si="5"/>
        <v>23</v>
      </c>
      <c r="P15" s="36">
        <f t="shared" si="5"/>
        <v>64</v>
      </c>
      <c r="Q15" s="36">
        <f t="shared" si="5"/>
        <v>63</v>
      </c>
      <c r="R15" s="36">
        <f t="shared" si="5"/>
        <v>4</v>
      </c>
      <c r="S15" s="21">
        <f t="shared" si="0"/>
        <v>645</v>
      </c>
      <c r="T15" s="22"/>
    </row>
    <row r="16" spans="1:27" ht="25.15" customHeight="1" x14ac:dyDescent="0.25">
      <c r="A16" s="18">
        <f t="shared" si="3"/>
        <v>12</v>
      </c>
      <c r="B16" s="23" t="s">
        <v>34</v>
      </c>
      <c r="C16" s="20">
        <v>26</v>
      </c>
      <c r="D16" s="20">
        <v>7</v>
      </c>
      <c r="E16" s="20">
        <v>22</v>
      </c>
      <c r="F16" s="20">
        <v>37</v>
      </c>
      <c r="G16" s="20">
        <v>18</v>
      </c>
      <c r="H16" s="20">
        <v>20</v>
      </c>
      <c r="I16" s="20">
        <v>29</v>
      </c>
      <c r="J16" s="20">
        <v>27</v>
      </c>
      <c r="K16" s="20">
        <v>20</v>
      </c>
      <c r="L16" s="20">
        <v>4</v>
      </c>
      <c r="M16" s="20">
        <v>22</v>
      </c>
      <c r="N16" s="20">
        <v>21</v>
      </c>
      <c r="O16" s="20">
        <v>2</v>
      </c>
      <c r="P16" s="20">
        <v>30</v>
      </c>
      <c r="Q16" s="20">
        <v>34</v>
      </c>
      <c r="R16" s="20">
        <v>2</v>
      </c>
      <c r="S16" s="21">
        <f t="shared" si="0"/>
        <v>321</v>
      </c>
    </row>
    <row r="17" spans="1:20" ht="25.15" customHeight="1" x14ac:dyDescent="0.25">
      <c r="A17" s="18">
        <f t="shared" si="3"/>
        <v>13</v>
      </c>
      <c r="B17" s="23" t="s">
        <v>35</v>
      </c>
      <c r="C17" s="36">
        <f>SUM(C18:C21)</f>
        <v>19</v>
      </c>
      <c r="D17" s="36">
        <f t="shared" ref="D17:R17" si="6">SUM(D18:D21)</f>
        <v>26</v>
      </c>
      <c r="E17" s="36">
        <f t="shared" si="6"/>
        <v>15</v>
      </c>
      <c r="F17" s="36">
        <f t="shared" si="6"/>
        <v>19</v>
      </c>
      <c r="G17" s="36">
        <f t="shared" si="6"/>
        <v>14</v>
      </c>
      <c r="H17" s="36">
        <v>9</v>
      </c>
      <c r="I17" s="36">
        <f t="shared" ref="I17" si="7">SUM(I18:I21)</f>
        <v>11</v>
      </c>
      <c r="J17" s="36">
        <f t="shared" si="6"/>
        <v>22</v>
      </c>
      <c r="K17" s="36">
        <f t="shared" si="6"/>
        <v>31</v>
      </c>
      <c r="L17" s="36">
        <f t="shared" si="6"/>
        <v>21</v>
      </c>
      <c r="M17" s="36">
        <f t="shared" si="6"/>
        <v>39</v>
      </c>
      <c r="N17" s="36">
        <f t="shared" si="6"/>
        <v>12</v>
      </c>
      <c r="O17" s="36">
        <f t="shared" si="6"/>
        <v>21</v>
      </c>
      <c r="P17" s="36">
        <f t="shared" si="6"/>
        <v>34</v>
      </c>
      <c r="Q17" s="36">
        <f t="shared" si="6"/>
        <v>29</v>
      </c>
      <c r="R17" s="36">
        <f t="shared" si="6"/>
        <v>2</v>
      </c>
      <c r="S17" s="21">
        <f t="shared" si="0"/>
        <v>324</v>
      </c>
      <c r="T17" s="22"/>
    </row>
    <row r="18" spans="1:20" ht="25.15" customHeight="1" x14ac:dyDescent="0.25">
      <c r="A18" s="18">
        <f t="shared" si="3"/>
        <v>14</v>
      </c>
      <c r="B18" s="23" t="s">
        <v>36</v>
      </c>
      <c r="C18" s="24">
        <v>16</v>
      </c>
      <c r="D18" s="24">
        <v>24</v>
      </c>
      <c r="E18" s="24">
        <v>13</v>
      </c>
      <c r="F18" s="24">
        <v>17</v>
      </c>
      <c r="G18" s="24">
        <v>11</v>
      </c>
      <c r="H18" s="24">
        <v>6</v>
      </c>
      <c r="I18" s="24">
        <v>10</v>
      </c>
      <c r="J18" s="24">
        <v>18</v>
      </c>
      <c r="K18" s="24">
        <v>24</v>
      </c>
      <c r="L18" s="24">
        <v>18</v>
      </c>
      <c r="M18" s="24">
        <v>37</v>
      </c>
      <c r="N18" s="24">
        <v>12</v>
      </c>
      <c r="O18" s="24">
        <v>14</v>
      </c>
      <c r="P18" s="24">
        <v>21</v>
      </c>
      <c r="Q18" s="24">
        <v>16</v>
      </c>
      <c r="R18" s="24">
        <v>2</v>
      </c>
      <c r="S18" s="21">
        <f t="shared" si="0"/>
        <v>259</v>
      </c>
    </row>
    <row r="19" spans="1:20" ht="25.15" customHeight="1" x14ac:dyDescent="0.25">
      <c r="A19" s="18">
        <f t="shared" si="3"/>
        <v>15</v>
      </c>
      <c r="B19" s="23" t="s">
        <v>37</v>
      </c>
      <c r="C19" s="24">
        <v>2</v>
      </c>
      <c r="D19" s="24">
        <v>2</v>
      </c>
      <c r="E19" s="24">
        <v>1</v>
      </c>
      <c r="F19" s="24">
        <v>1</v>
      </c>
      <c r="G19" s="24">
        <v>2</v>
      </c>
      <c r="H19" s="24">
        <v>3</v>
      </c>
      <c r="I19" s="24">
        <v>1</v>
      </c>
      <c r="J19" s="24">
        <v>2</v>
      </c>
      <c r="K19" s="24">
        <v>6</v>
      </c>
      <c r="L19" s="24">
        <v>3</v>
      </c>
      <c r="M19" s="24">
        <v>2</v>
      </c>
      <c r="N19" s="24"/>
      <c r="O19" s="24">
        <v>5</v>
      </c>
      <c r="P19" s="24">
        <v>10</v>
      </c>
      <c r="Q19" s="24">
        <v>3</v>
      </c>
      <c r="R19" s="24"/>
      <c r="S19" s="21">
        <f t="shared" si="0"/>
        <v>43</v>
      </c>
    </row>
    <row r="20" spans="1:20" ht="25.15" customHeight="1" x14ac:dyDescent="0.25">
      <c r="A20" s="18">
        <f t="shared" si="3"/>
        <v>16</v>
      </c>
      <c r="B20" s="23" t="s">
        <v>38</v>
      </c>
      <c r="C20" s="24"/>
      <c r="D20" s="24"/>
      <c r="E20" s="24">
        <v>1</v>
      </c>
      <c r="F20" s="24">
        <v>1</v>
      </c>
      <c r="G20" s="24">
        <v>1</v>
      </c>
      <c r="H20" s="24"/>
      <c r="I20" s="24"/>
      <c r="J20" s="24">
        <v>2</v>
      </c>
      <c r="K20" s="24">
        <v>1</v>
      </c>
      <c r="L20" s="24"/>
      <c r="M20" s="24"/>
      <c r="N20" s="24"/>
      <c r="O20" s="24">
        <v>2</v>
      </c>
      <c r="P20" s="24">
        <v>3</v>
      </c>
      <c r="Q20" s="24">
        <v>10</v>
      </c>
      <c r="R20" s="24"/>
      <c r="S20" s="21">
        <f t="shared" si="0"/>
        <v>21</v>
      </c>
    </row>
    <row r="21" spans="1:20" ht="25.15" customHeight="1" x14ac:dyDescent="0.25">
      <c r="A21" s="25">
        <f t="shared" si="3"/>
        <v>17</v>
      </c>
      <c r="B21" s="39" t="s">
        <v>39</v>
      </c>
      <c r="C21" s="27">
        <v>1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>
        <f t="shared" si="0"/>
        <v>1</v>
      </c>
    </row>
    <row r="22" spans="1:20" s="12" customFormat="1" ht="20.25" x14ac:dyDescent="0.25">
      <c r="A22" s="8" t="s">
        <v>40</v>
      </c>
      <c r="B22" s="40"/>
      <c r="C22" s="41"/>
      <c r="D22" s="42"/>
      <c r="E22" s="42"/>
      <c r="F22" s="42"/>
      <c r="G22" s="42"/>
      <c r="H22" s="41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3"/>
    </row>
    <row r="23" spans="1:20" s="46" customFormat="1" ht="39" customHeight="1" x14ac:dyDescent="0.25">
      <c r="A23" s="44">
        <v>18</v>
      </c>
      <c r="B23" s="45" t="s">
        <v>41</v>
      </c>
      <c r="C23" s="35">
        <f>SUM(C24:C29)</f>
        <v>4</v>
      </c>
      <c r="D23" s="35">
        <f t="shared" ref="D23:Q23" si="8">SUM(D24:D29)</f>
        <v>5</v>
      </c>
      <c r="E23" s="35">
        <f t="shared" si="8"/>
        <v>7</v>
      </c>
      <c r="F23" s="35">
        <f t="shared" si="8"/>
        <v>10</v>
      </c>
      <c r="G23" s="35">
        <f t="shared" si="8"/>
        <v>8</v>
      </c>
      <c r="H23" s="35">
        <f t="shared" si="8"/>
        <v>11</v>
      </c>
      <c r="I23" s="35">
        <f t="shared" si="8"/>
        <v>15</v>
      </c>
      <c r="J23" s="35">
        <f t="shared" si="8"/>
        <v>9</v>
      </c>
      <c r="K23" s="35">
        <f t="shared" si="8"/>
        <v>2</v>
      </c>
      <c r="L23" s="35">
        <f t="shared" si="8"/>
        <v>4</v>
      </c>
      <c r="M23" s="35">
        <f t="shared" si="8"/>
        <v>3</v>
      </c>
      <c r="N23" s="35">
        <f t="shared" si="8"/>
        <v>1</v>
      </c>
      <c r="O23" s="35">
        <f t="shared" si="8"/>
        <v>0</v>
      </c>
      <c r="P23" s="35">
        <f t="shared" si="8"/>
        <v>2</v>
      </c>
      <c r="Q23" s="35">
        <f t="shared" si="8"/>
        <v>1</v>
      </c>
      <c r="R23" s="35">
        <f>SUM(R24:R29)</f>
        <v>0</v>
      </c>
      <c r="S23" s="16">
        <f t="shared" si="0"/>
        <v>82</v>
      </c>
    </row>
    <row r="24" spans="1:20" s="17" customFormat="1" ht="25.15" customHeight="1" x14ac:dyDescent="0.25">
      <c r="A24" s="37">
        <f t="shared" ref="A24:A29" si="9">A23+1</f>
        <v>19</v>
      </c>
      <c r="B24" s="38" t="s">
        <v>42</v>
      </c>
      <c r="C24" s="20"/>
      <c r="D24" s="20"/>
      <c r="E24" s="20"/>
      <c r="F24" s="20"/>
      <c r="G24" s="20"/>
      <c r="H24" s="20"/>
      <c r="I24" s="20"/>
      <c r="J24" s="20">
        <v>1</v>
      </c>
      <c r="K24" s="20">
        <v>1</v>
      </c>
      <c r="L24" s="20"/>
      <c r="M24" s="20">
        <v>1</v>
      </c>
      <c r="N24" s="20"/>
      <c r="O24" s="20"/>
      <c r="P24" s="20"/>
      <c r="Q24" s="24">
        <v>1</v>
      </c>
      <c r="R24" s="20"/>
      <c r="S24" s="21">
        <f t="shared" si="0"/>
        <v>4</v>
      </c>
    </row>
    <row r="25" spans="1:20" s="17" customFormat="1" ht="39" customHeight="1" x14ac:dyDescent="0.25">
      <c r="A25" s="37">
        <f t="shared" si="9"/>
        <v>20</v>
      </c>
      <c r="B25" s="38" t="s">
        <v>43</v>
      </c>
      <c r="C25" s="20">
        <v>2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4"/>
      <c r="R25" s="20"/>
      <c r="S25" s="21">
        <f t="shared" si="0"/>
        <v>2</v>
      </c>
    </row>
    <row r="26" spans="1:20" s="17" customFormat="1" ht="39" customHeight="1" x14ac:dyDescent="0.25">
      <c r="A26" s="37">
        <f t="shared" si="9"/>
        <v>21</v>
      </c>
      <c r="B26" s="38" t="s">
        <v>44</v>
      </c>
      <c r="C26" s="20"/>
      <c r="D26" s="20"/>
      <c r="E26" s="20"/>
      <c r="F26" s="20"/>
      <c r="G26" s="20"/>
      <c r="H26" s="20"/>
      <c r="I26" s="20"/>
      <c r="J26" s="20"/>
      <c r="K26" s="20">
        <v>1</v>
      </c>
      <c r="L26" s="20"/>
      <c r="M26" s="20">
        <v>1</v>
      </c>
      <c r="N26" s="20"/>
      <c r="O26" s="20"/>
      <c r="P26" s="20"/>
      <c r="Q26" s="24"/>
      <c r="R26" s="20"/>
      <c r="S26" s="21">
        <f t="shared" si="0"/>
        <v>2</v>
      </c>
    </row>
    <row r="27" spans="1:20" s="17" customFormat="1" ht="73.900000000000006" customHeight="1" x14ac:dyDescent="0.25">
      <c r="A27" s="37">
        <f t="shared" si="9"/>
        <v>22</v>
      </c>
      <c r="B27" s="38" t="s">
        <v>45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4"/>
      <c r="R27" s="20"/>
      <c r="S27" s="21">
        <f t="shared" si="0"/>
        <v>0</v>
      </c>
    </row>
    <row r="28" spans="1:20" s="17" customFormat="1" ht="55.15" customHeight="1" x14ac:dyDescent="0.25">
      <c r="A28" s="37">
        <f t="shared" si="9"/>
        <v>23</v>
      </c>
      <c r="B28" s="38" t="s">
        <v>46</v>
      </c>
      <c r="C28" s="20">
        <v>2</v>
      </c>
      <c r="D28" s="20">
        <v>5</v>
      </c>
      <c r="E28" s="20">
        <v>7</v>
      </c>
      <c r="F28" s="20">
        <v>10</v>
      </c>
      <c r="G28" s="20">
        <v>8</v>
      </c>
      <c r="H28" s="20">
        <v>11</v>
      </c>
      <c r="I28" s="20">
        <v>15</v>
      </c>
      <c r="J28" s="20">
        <v>7</v>
      </c>
      <c r="K28" s="20"/>
      <c r="L28" s="20">
        <v>4</v>
      </c>
      <c r="M28" s="20">
        <v>1</v>
      </c>
      <c r="N28" s="20">
        <v>1</v>
      </c>
      <c r="O28" s="20"/>
      <c r="P28" s="20"/>
      <c r="Q28" s="24"/>
      <c r="R28" s="20"/>
      <c r="S28" s="21">
        <f t="shared" si="0"/>
        <v>71</v>
      </c>
    </row>
    <row r="29" spans="1:20" s="17" customFormat="1" ht="25.15" customHeight="1" x14ac:dyDescent="0.25">
      <c r="A29" s="47">
        <f t="shared" si="9"/>
        <v>24</v>
      </c>
      <c r="B29" s="48" t="s">
        <v>47</v>
      </c>
      <c r="C29" s="49"/>
      <c r="D29" s="49"/>
      <c r="E29" s="49"/>
      <c r="F29" s="49"/>
      <c r="G29" s="49"/>
      <c r="H29" s="49"/>
      <c r="I29" s="49"/>
      <c r="J29" s="49">
        <v>1</v>
      </c>
      <c r="K29" s="49"/>
      <c r="L29" s="49"/>
      <c r="M29" s="49"/>
      <c r="N29" s="49"/>
      <c r="O29" s="49"/>
      <c r="P29" s="49">
        <v>2</v>
      </c>
      <c r="Q29" s="24"/>
      <c r="R29" s="49"/>
      <c r="S29" s="28">
        <f t="shared" si="0"/>
        <v>3</v>
      </c>
    </row>
    <row r="30" spans="1:20" s="51" customFormat="1" ht="20.25" x14ac:dyDescent="0.25">
      <c r="A30" s="29" t="s">
        <v>48</v>
      </c>
      <c r="B30" s="30"/>
      <c r="C30" s="4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50"/>
    </row>
    <row r="31" spans="1:20" s="54" customFormat="1" ht="39" customHeight="1" x14ac:dyDescent="0.25">
      <c r="A31" s="52"/>
      <c r="B31" s="53" t="s">
        <v>49</v>
      </c>
      <c r="C31" s="35">
        <f t="shared" ref="C31:R31" si="10">IF((SUM(C32:C63)&gt;=C15),(SUM(C32:C63)),FALSE)</f>
        <v>63</v>
      </c>
      <c r="D31" s="35">
        <f t="shared" si="10"/>
        <v>43</v>
      </c>
      <c r="E31" s="35">
        <f t="shared" si="10"/>
        <v>45</v>
      </c>
      <c r="F31" s="35">
        <f t="shared" si="10"/>
        <v>61</v>
      </c>
      <c r="G31" s="35">
        <f t="shared" si="10"/>
        <v>55</v>
      </c>
      <c r="H31" s="35">
        <f t="shared" si="10"/>
        <v>121</v>
      </c>
      <c r="I31" s="35">
        <f t="shared" si="10"/>
        <v>69</v>
      </c>
      <c r="J31" s="35">
        <f t="shared" si="10"/>
        <v>72</v>
      </c>
      <c r="K31" s="35">
        <f t="shared" si="10"/>
        <v>67</v>
      </c>
      <c r="L31" s="35">
        <f t="shared" si="10"/>
        <v>42</v>
      </c>
      <c r="M31" s="35">
        <f t="shared" si="10"/>
        <v>73</v>
      </c>
      <c r="N31" s="35">
        <f t="shared" si="10"/>
        <v>41</v>
      </c>
      <c r="O31" s="35">
        <f t="shared" si="10"/>
        <v>37</v>
      </c>
      <c r="P31" s="35">
        <f t="shared" si="10"/>
        <v>102</v>
      </c>
      <c r="Q31" s="35">
        <f t="shared" si="10"/>
        <v>258</v>
      </c>
      <c r="R31" s="35">
        <f t="shared" si="10"/>
        <v>9</v>
      </c>
      <c r="S31" s="16">
        <f t="shared" si="0"/>
        <v>1158</v>
      </c>
    </row>
    <row r="32" spans="1:20" ht="25.15" customHeight="1" x14ac:dyDescent="0.25">
      <c r="A32" s="18">
        <v>25</v>
      </c>
      <c r="B32" s="23" t="s">
        <v>50</v>
      </c>
      <c r="C32" s="24">
        <v>3</v>
      </c>
      <c r="D32" s="24"/>
      <c r="E32" s="24">
        <v>3</v>
      </c>
      <c r="F32" s="24"/>
      <c r="G32" s="24"/>
      <c r="H32" s="24"/>
      <c r="I32" s="24">
        <v>1</v>
      </c>
      <c r="J32" s="24">
        <v>3</v>
      </c>
      <c r="K32" s="24">
        <v>1</v>
      </c>
      <c r="L32" s="24"/>
      <c r="M32" s="24">
        <v>2</v>
      </c>
      <c r="N32" s="24">
        <v>1</v>
      </c>
      <c r="O32" s="24"/>
      <c r="P32" s="24">
        <v>2</v>
      </c>
      <c r="Q32" s="24">
        <v>1</v>
      </c>
      <c r="R32" s="24">
        <v>1</v>
      </c>
      <c r="S32" s="21">
        <f t="shared" si="0"/>
        <v>18</v>
      </c>
    </row>
    <row r="33" spans="1:19" ht="25.15" customHeight="1" x14ac:dyDescent="0.25">
      <c r="A33" s="18">
        <f>A32+1</f>
        <v>26</v>
      </c>
      <c r="B33" s="23" t="s">
        <v>51</v>
      </c>
      <c r="C33" s="24"/>
      <c r="D33" s="24"/>
      <c r="E33" s="24"/>
      <c r="F33" s="24">
        <v>1</v>
      </c>
      <c r="G33" s="24"/>
      <c r="H33" s="24"/>
      <c r="I33" s="24"/>
      <c r="J33" s="24"/>
      <c r="K33" s="24"/>
      <c r="L33" s="24"/>
      <c r="M33" s="24">
        <v>2</v>
      </c>
      <c r="N33" s="24"/>
      <c r="O33" s="24"/>
      <c r="P33" s="24"/>
      <c r="Q33" s="24"/>
      <c r="R33" s="24"/>
      <c r="S33" s="21">
        <f t="shared" si="0"/>
        <v>3</v>
      </c>
    </row>
    <row r="34" spans="1:19" ht="25.15" customHeight="1" x14ac:dyDescent="0.25">
      <c r="A34" s="18">
        <f t="shared" ref="A34:A63" si="11">A33+1</f>
        <v>27</v>
      </c>
      <c r="B34" s="23" t="s">
        <v>52</v>
      </c>
      <c r="C34" s="24"/>
      <c r="D34" s="24">
        <v>1</v>
      </c>
      <c r="E34" s="24"/>
      <c r="F34" s="24"/>
      <c r="G34" s="24">
        <v>2</v>
      </c>
      <c r="H34" s="24"/>
      <c r="I34" s="24">
        <v>3</v>
      </c>
      <c r="J34" s="24">
        <v>2</v>
      </c>
      <c r="K34" s="24">
        <v>1</v>
      </c>
      <c r="L34" s="24"/>
      <c r="M34" s="24"/>
      <c r="N34" s="24"/>
      <c r="O34" s="24"/>
      <c r="P34" s="24"/>
      <c r="Q34" s="24">
        <v>29</v>
      </c>
      <c r="R34" s="24"/>
      <c r="S34" s="21">
        <f t="shared" si="0"/>
        <v>38</v>
      </c>
    </row>
    <row r="35" spans="1:19" ht="25.15" customHeight="1" x14ac:dyDescent="0.25">
      <c r="A35" s="18">
        <f t="shared" si="11"/>
        <v>28</v>
      </c>
      <c r="B35" s="23" t="s">
        <v>53</v>
      </c>
      <c r="C35" s="24"/>
      <c r="D35" s="24"/>
      <c r="E35" s="24"/>
      <c r="F35" s="24"/>
      <c r="G35" s="24"/>
      <c r="H35" s="24"/>
      <c r="I35" s="24"/>
      <c r="J35" s="24">
        <v>1</v>
      </c>
      <c r="K35" s="24"/>
      <c r="L35" s="24"/>
      <c r="M35" s="24"/>
      <c r="N35" s="24"/>
      <c r="O35" s="24"/>
      <c r="P35" s="24"/>
      <c r="Q35" s="24"/>
      <c r="R35" s="24"/>
      <c r="S35" s="21">
        <f t="shared" si="0"/>
        <v>1</v>
      </c>
    </row>
    <row r="36" spans="1:19" ht="25.15" customHeight="1" x14ac:dyDescent="0.25">
      <c r="A36" s="18">
        <f t="shared" si="11"/>
        <v>29</v>
      </c>
      <c r="B36" s="23" t="s">
        <v>54</v>
      </c>
      <c r="C36" s="24"/>
      <c r="D36" s="24">
        <v>3</v>
      </c>
      <c r="E36" s="24">
        <v>1</v>
      </c>
      <c r="F36" s="24">
        <v>4</v>
      </c>
      <c r="G36" s="24"/>
      <c r="H36" s="24">
        <v>1</v>
      </c>
      <c r="I36" s="24">
        <v>2</v>
      </c>
      <c r="J36" s="24"/>
      <c r="K36" s="24">
        <v>2</v>
      </c>
      <c r="L36" s="24">
        <v>5</v>
      </c>
      <c r="M36" s="24">
        <v>1</v>
      </c>
      <c r="N36" s="24">
        <v>3</v>
      </c>
      <c r="O36" s="24"/>
      <c r="P36" s="24">
        <v>2</v>
      </c>
      <c r="Q36" s="24"/>
      <c r="R36" s="24">
        <v>1</v>
      </c>
      <c r="S36" s="21">
        <f t="shared" si="0"/>
        <v>25</v>
      </c>
    </row>
    <row r="37" spans="1:19" ht="25.15" customHeight="1" x14ac:dyDescent="0.25">
      <c r="A37" s="18">
        <f t="shared" si="11"/>
        <v>30</v>
      </c>
      <c r="B37" s="23" t="s">
        <v>55</v>
      </c>
      <c r="C37" s="24"/>
      <c r="D37" s="24">
        <v>2</v>
      </c>
      <c r="E37" s="24">
        <v>2</v>
      </c>
      <c r="F37" s="24">
        <v>4</v>
      </c>
      <c r="G37" s="24">
        <v>4</v>
      </c>
      <c r="H37" s="24">
        <v>2</v>
      </c>
      <c r="I37" s="24">
        <v>9</v>
      </c>
      <c r="J37" s="24">
        <v>4</v>
      </c>
      <c r="K37" s="24">
        <v>10</v>
      </c>
      <c r="L37" s="24">
        <v>4</v>
      </c>
      <c r="M37" s="24">
        <v>7</v>
      </c>
      <c r="N37" s="24">
        <v>2</v>
      </c>
      <c r="O37" s="24">
        <v>4</v>
      </c>
      <c r="P37" s="24">
        <v>27</v>
      </c>
      <c r="Q37" s="24">
        <v>4</v>
      </c>
      <c r="R37" s="24"/>
      <c r="S37" s="21">
        <f t="shared" si="0"/>
        <v>85</v>
      </c>
    </row>
    <row r="38" spans="1:19" ht="25.15" customHeight="1" x14ac:dyDescent="0.25">
      <c r="A38" s="18">
        <f t="shared" si="11"/>
        <v>31</v>
      </c>
      <c r="B38" s="23" t="s">
        <v>56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>
        <v>1</v>
      </c>
      <c r="N38" s="24"/>
      <c r="O38" s="24"/>
      <c r="P38" s="24"/>
      <c r="Q38" s="24">
        <v>1</v>
      </c>
      <c r="R38" s="24"/>
      <c r="S38" s="21">
        <f t="shared" si="0"/>
        <v>2</v>
      </c>
    </row>
    <row r="39" spans="1:19" ht="25.15" customHeight="1" x14ac:dyDescent="0.25">
      <c r="A39" s="18">
        <f t="shared" si="11"/>
        <v>32</v>
      </c>
      <c r="B39" s="23" t="s">
        <v>57</v>
      </c>
      <c r="C39" s="24">
        <v>13</v>
      </c>
      <c r="D39" s="24">
        <v>6</v>
      </c>
      <c r="E39" s="24">
        <v>11</v>
      </c>
      <c r="F39" s="24">
        <v>4</v>
      </c>
      <c r="G39" s="24">
        <v>8</v>
      </c>
      <c r="H39" s="24">
        <v>11</v>
      </c>
      <c r="I39" s="24">
        <v>9</v>
      </c>
      <c r="J39" s="24">
        <v>7</v>
      </c>
      <c r="K39" s="24">
        <v>9</v>
      </c>
      <c r="L39" s="24">
        <v>5</v>
      </c>
      <c r="M39" s="24">
        <v>16</v>
      </c>
      <c r="N39" s="24">
        <v>10</v>
      </c>
      <c r="O39" s="24">
        <v>2</v>
      </c>
      <c r="P39" s="24">
        <v>15</v>
      </c>
      <c r="Q39" s="24">
        <v>15</v>
      </c>
      <c r="R39" s="24">
        <v>2</v>
      </c>
      <c r="S39" s="21">
        <f t="shared" si="0"/>
        <v>143</v>
      </c>
    </row>
    <row r="40" spans="1:19" ht="25.15" customHeight="1" x14ac:dyDescent="0.25">
      <c r="A40" s="18">
        <f t="shared" si="11"/>
        <v>33</v>
      </c>
      <c r="B40" s="23" t="s">
        <v>58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1">
        <f t="shared" si="0"/>
        <v>0</v>
      </c>
    </row>
    <row r="41" spans="1:19" ht="25.15" customHeight="1" x14ac:dyDescent="0.25">
      <c r="A41" s="18">
        <f t="shared" si="11"/>
        <v>34</v>
      </c>
      <c r="B41" s="23" t="s">
        <v>59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1">
        <f t="shared" si="0"/>
        <v>0</v>
      </c>
    </row>
    <row r="42" spans="1:19" ht="25.15" customHeight="1" x14ac:dyDescent="0.25">
      <c r="A42" s="18">
        <f t="shared" si="11"/>
        <v>35</v>
      </c>
      <c r="B42" s="23" t="s">
        <v>60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1">
        <f t="shared" si="0"/>
        <v>0</v>
      </c>
    </row>
    <row r="43" spans="1:19" ht="25.15" customHeight="1" x14ac:dyDescent="0.25">
      <c r="A43" s="18">
        <f t="shared" si="11"/>
        <v>36</v>
      </c>
      <c r="B43" s="23" t="s">
        <v>61</v>
      </c>
      <c r="C43" s="24"/>
      <c r="D43" s="24">
        <v>3</v>
      </c>
      <c r="E43" s="24"/>
      <c r="F43" s="24">
        <v>6</v>
      </c>
      <c r="G43" s="24"/>
      <c r="H43" s="24">
        <v>1</v>
      </c>
      <c r="I43" s="24">
        <v>1</v>
      </c>
      <c r="J43" s="24"/>
      <c r="K43" s="24"/>
      <c r="L43" s="24"/>
      <c r="M43" s="24"/>
      <c r="N43" s="24"/>
      <c r="O43" s="24">
        <v>1</v>
      </c>
      <c r="P43" s="24"/>
      <c r="Q43" s="24">
        <v>10</v>
      </c>
      <c r="R43" s="24"/>
      <c r="S43" s="21">
        <f t="shared" si="0"/>
        <v>22</v>
      </c>
    </row>
    <row r="44" spans="1:19" ht="25.15" customHeight="1" x14ac:dyDescent="0.25">
      <c r="A44" s="18">
        <f t="shared" si="11"/>
        <v>37</v>
      </c>
      <c r="B44" s="23" t="s">
        <v>62</v>
      </c>
      <c r="C44" s="24"/>
      <c r="D44" s="24">
        <v>1</v>
      </c>
      <c r="E44" s="24"/>
      <c r="F44" s="24"/>
      <c r="G44" s="24">
        <v>1</v>
      </c>
      <c r="H44" s="24">
        <v>13</v>
      </c>
      <c r="I44" s="24">
        <v>5</v>
      </c>
      <c r="J44" s="24">
        <v>1</v>
      </c>
      <c r="K44" s="24">
        <v>2</v>
      </c>
      <c r="L44" s="24">
        <v>1</v>
      </c>
      <c r="M44" s="24">
        <v>2</v>
      </c>
      <c r="N44" s="24"/>
      <c r="O44" s="24">
        <v>4</v>
      </c>
      <c r="P44" s="24">
        <v>4</v>
      </c>
      <c r="Q44" s="24">
        <v>57</v>
      </c>
      <c r="R44" s="24"/>
      <c r="S44" s="21">
        <f t="shared" si="0"/>
        <v>91</v>
      </c>
    </row>
    <row r="45" spans="1:19" ht="25.15" customHeight="1" x14ac:dyDescent="0.25">
      <c r="A45" s="18">
        <f t="shared" si="11"/>
        <v>38</v>
      </c>
      <c r="B45" s="23" t="s">
        <v>63</v>
      </c>
      <c r="C45" s="24">
        <v>3</v>
      </c>
      <c r="D45" s="24">
        <v>2</v>
      </c>
      <c r="E45" s="24">
        <v>7</v>
      </c>
      <c r="F45" s="24">
        <v>6</v>
      </c>
      <c r="G45" s="24">
        <v>3</v>
      </c>
      <c r="H45" s="24">
        <v>24</v>
      </c>
      <c r="I45" s="24">
        <v>5</v>
      </c>
      <c r="J45" s="24">
        <v>12</v>
      </c>
      <c r="K45" s="24">
        <v>5</v>
      </c>
      <c r="L45" s="24">
        <v>8</v>
      </c>
      <c r="M45" s="24">
        <v>6</v>
      </c>
      <c r="N45" s="24">
        <v>4</v>
      </c>
      <c r="O45" s="24">
        <v>4</v>
      </c>
      <c r="P45" s="24">
        <v>2</v>
      </c>
      <c r="Q45" s="24">
        <v>31</v>
      </c>
      <c r="R45" s="24"/>
      <c r="S45" s="21">
        <f t="shared" si="0"/>
        <v>122</v>
      </c>
    </row>
    <row r="46" spans="1:19" ht="25.15" customHeight="1" x14ac:dyDescent="0.25">
      <c r="A46" s="18">
        <f t="shared" si="11"/>
        <v>39</v>
      </c>
      <c r="B46" s="23" t="s">
        <v>64</v>
      </c>
      <c r="C46" s="24"/>
      <c r="D46" s="24">
        <v>1</v>
      </c>
      <c r="E46" s="24"/>
      <c r="F46" s="24"/>
      <c r="G46" s="24"/>
      <c r="H46" s="24">
        <v>5</v>
      </c>
      <c r="I46" s="24"/>
      <c r="J46" s="24">
        <v>1</v>
      </c>
      <c r="K46" s="24">
        <v>1</v>
      </c>
      <c r="L46" s="24"/>
      <c r="M46" s="24">
        <v>1</v>
      </c>
      <c r="N46" s="24">
        <v>3</v>
      </c>
      <c r="O46" s="24"/>
      <c r="P46" s="24">
        <v>2</v>
      </c>
      <c r="Q46" s="24">
        <v>23</v>
      </c>
      <c r="R46" s="24"/>
      <c r="S46" s="21">
        <f t="shared" si="0"/>
        <v>37</v>
      </c>
    </row>
    <row r="47" spans="1:19" ht="25.15" customHeight="1" x14ac:dyDescent="0.25">
      <c r="A47" s="18">
        <f t="shared" si="11"/>
        <v>40</v>
      </c>
      <c r="B47" s="23" t="s">
        <v>65</v>
      </c>
      <c r="C47" s="24">
        <v>1</v>
      </c>
      <c r="D47" s="24">
        <v>4</v>
      </c>
      <c r="E47" s="24">
        <v>3</v>
      </c>
      <c r="F47" s="24">
        <v>18</v>
      </c>
      <c r="G47" s="24">
        <v>4</v>
      </c>
      <c r="H47" s="24">
        <v>1</v>
      </c>
      <c r="I47" s="24"/>
      <c r="J47" s="24">
        <v>5</v>
      </c>
      <c r="K47" s="24">
        <v>4</v>
      </c>
      <c r="L47" s="24">
        <v>6</v>
      </c>
      <c r="M47" s="24">
        <v>3</v>
      </c>
      <c r="N47" s="24"/>
      <c r="O47" s="24">
        <v>4</v>
      </c>
      <c r="P47" s="24">
        <v>13</v>
      </c>
      <c r="Q47" s="24"/>
      <c r="R47" s="24"/>
      <c r="S47" s="21">
        <f t="shared" si="0"/>
        <v>66</v>
      </c>
    </row>
    <row r="48" spans="1:19" ht="25.15" customHeight="1" x14ac:dyDescent="0.25">
      <c r="A48" s="18">
        <f t="shared" si="11"/>
        <v>41</v>
      </c>
      <c r="B48" s="23" t="s">
        <v>66</v>
      </c>
      <c r="C48" s="24">
        <v>1</v>
      </c>
      <c r="D48" s="24"/>
      <c r="E48" s="24">
        <v>3</v>
      </c>
      <c r="F48" s="24">
        <v>3</v>
      </c>
      <c r="G48" s="24"/>
      <c r="H48" s="24">
        <v>5</v>
      </c>
      <c r="I48" s="24"/>
      <c r="J48" s="24">
        <v>1</v>
      </c>
      <c r="K48" s="24">
        <v>3</v>
      </c>
      <c r="L48" s="24">
        <v>3</v>
      </c>
      <c r="M48" s="24">
        <v>6</v>
      </c>
      <c r="N48" s="24">
        <v>1</v>
      </c>
      <c r="O48" s="24">
        <v>3</v>
      </c>
      <c r="P48" s="24">
        <v>7</v>
      </c>
      <c r="Q48" s="24">
        <v>3</v>
      </c>
      <c r="R48" s="24">
        <v>1</v>
      </c>
      <c r="S48" s="21">
        <f t="shared" si="0"/>
        <v>40</v>
      </c>
    </row>
    <row r="49" spans="1:19" ht="25.15" customHeight="1" x14ac:dyDescent="0.25">
      <c r="A49" s="18">
        <f t="shared" si="11"/>
        <v>42</v>
      </c>
      <c r="B49" s="23" t="s">
        <v>67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1">
        <f t="shared" si="0"/>
        <v>0</v>
      </c>
    </row>
    <row r="50" spans="1:19" ht="25.15" customHeight="1" x14ac:dyDescent="0.25">
      <c r="A50" s="18">
        <f t="shared" si="11"/>
        <v>43</v>
      </c>
      <c r="B50" s="23" t="s">
        <v>68</v>
      </c>
      <c r="C50" s="24">
        <v>1</v>
      </c>
      <c r="D50" s="24">
        <v>2</v>
      </c>
      <c r="E50" s="24"/>
      <c r="F50" s="24">
        <v>1</v>
      </c>
      <c r="G50" s="24"/>
      <c r="H50" s="24">
        <v>1</v>
      </c>
      <c r="I50" s="24">
        <v>1</v>
      </c>
      <c r="J50" s="24">
        <v>14</v>
      </c>
      <c r="K50" s="24"/>
      <c r="L50" s="24">
        <v>1</v>
      </c>
      <c r="M50" s="24">
        <v>1</v>
      </c>
      <c r="N50" s="24"/>
      <c r="O50" s="24">
        <v>1</v>
      </c>
      <c r="P50" s="24">
        <v>12</v>
      </c>
      <c r="Q50" s="24">
        <v>2</v>
      </c>
      <c r="R50" s="24"/>
      <c r="S50" s="21">
        <f t="shared" si="0"/>
        <v>37</v>
      </c>
    </row>
    <row r="51" spans="1:19" ht="25.15" customHeight="1" x14ac:dyDescent="0.25">
      <c r="A51" s="18">
        <f t="shared" si="11"/>
        <v>44</v>
      </c>
      <c r="B51" s="23" t="s">
        <v>69</v>
      </c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1">
        <f t="shared" si="0"/>
        <v>0</v>
      </c>
    </row>
    <row r="52" spans="1:19" ht="25.15" customHeight="1" x14ac:dyDescent="0.25">
      <c r="A52" s="18">
        <f t="shared" si="11"/>
        <v>45</v>
      </c>
      <c r="B52" s="23" t="s">
        <v>70</v>
      </c>
      <c r="C52" s="24"/>
      <c r="D52" s="24"/>
      <c r="E52" s="24"/>
      <c r="F52" s="24"/>
      <c r="G52" s="24"/>
      <c r="H52" s="24"/>
      <c r="I52" s="24"/>
      <c r="J52" s="24"/>
      <c r="K52" s="24">
        <v>1</v>
      </c>
      <c r="L52" s="24"/>
      <c r="M52" s="24"/>
      <c r="N52" s="24"/>
      <c r="O52" s="24"/>
      <c r="P52" s="24"/>
      <c r="Q52" s="24"/>
      <c r="R52" s="24"/>
      <c r="S52" s="21">
        <f t="shared" si="0"/>
        <v>1</v>
      </c>
    </row>
    <row r="53" spans="1:19" ht="25.15" customHeight="1" x14ac:dyDescent="0.25">
      <c r="A53" s="18">
        <f t="shared" si="11"/>
        <v>46</v>
      </c>
      <c r="B53" s="23" t="s">
        <v>71</v>
      </c>
      <c r="C53" s="24">
        <v>2</v>
      </c>
      <c r="D53" s="24"/>
      <c r="E53" s="24"/>
      <c r="F53" s="24"/>
      <c r="G53" s="24"/>
      <c r="H53" s="24"/>
      <c r="I53" s="24"/>
      <c r="J53" s="24"/>
      <c r="K53" s="24"/>
      <c r="L53" s="24"/>
      <c r="M53" s="24">
        <v>1</v>
      </c>
      <c r="N53" s="24">
        <v>1</v>
      </c>
      <c r="O53" s="24"/>
      <c r="P53" s="24"/>
      <c r="Q53" s="24"/>
      <c r="R53" s="24"/>
      <c r="S53" s="21">
        <f t="shared" si="0"/>
        <v>4</v>
      </c>
    </row>
    <row r="54" spans="1:19" ht="25.15" customHeight="1" x14ac:dyDescent="0.25">
      <c r="A54" s="18">
        <f t="shared" si="11"/>
        <v>47</v>
      </c>
      <c r="B54" s="23" t="s">
        <v>72</v>
      </c>
      <c r="C54" s="24"/>
      <c r="D54" s="24"/>
      <c r="E54" s="24"/>
      <c r="F54" s="24"/>
      <c r="G54" s="24"/>
      <c r="H54" s="24">
        <v>6</v>
      </c>
      <c r="I54" s="24"/>
      <c r="J54" s="24"/>
      <c r="K54" s="24"/>
      <c r="L54" s="24"/>
      <c r="M54" s="24"/>
      <c r="N54" s="24"/>
      <c r="O54" s="24"/>
      <c r="P54" s="24">
        <v>1</v>
      </c>
      <c r="Q54" s="24">
        <v>2</v>
      </c>
      <c r="R54" s="24">
        <v>2</v>
      </c>
      <c r="S54" s="21">
        <f t="shared" si="0"/>
        <v>11</v>
      </c>
    </row>
    <row r="55" spans="1:19" ht="25.15" customHeight="1" x14ac:dyDescent="0.25">
      <c r="A55" s="18">
        <f t="shared" si="11"/>
        <v>48</v>
      </c>
      <c r="B55" s="23" t="s">
        <v>73</v>
      </c>
      <c r="C55" s="24"/>
      <c r="D55" s="24"/>
      <c r="E55" s="24"/>
      <c r="F55" s="24"/>
      <c r="G55" s="24"/>
      <c r="H55" s="24"/>
      <c r="I55" s="24">
        <v>1</v>
      </c>
      <c r="J55" s="24">
        <v>1</v>
      </c>
      <c r="K55" s="24"/>
      <c r="L55" s="24"/>
      <c r="M55" s="24"/>
      <c r="N55" s="24"/>
      <c r="O55" s="24"/>
      <c r="P55" s="24"/>
      <c r="Q55" s="24"/>
      <c r="R55" s="24"/>
      <c r="S55" s="21">
        <f t="shared" si="0"/>
        <v>2</v>
      </c>
    </row>
    <row r="56" spans="1:19" ht="25.15" customHeight="1" x14ac:dyDescent="0.25">
      <c r="A56" s="18">
        <f t="shared" si="11"/>
        <v>49</v>
      </c>
      <c r="B56" s="23" t="s">
        <v>74</v>
      </c>
      <c r="C56" s="24"/>
      <c r="D56" s="24">
        <v>2</v>
      </c>
      <c r="E56" s="24"/>
      <c r="F56" s="24">
        <v>1</v>
      </c>
      <c r="G56" s="24">
        <v>3</v>
      </c>
      <c r="H56" s="24">
        <v>10</v>
      </c>
      <c r="I56" s="24">
        <v>1</v>
      </c>
      <c r="J56" s="24">
        <v>6</v>
      </c>
      <c r="K56" s="24">
        <v>2</v>
      </c>
      <c r="L56" s="24"/>
      <c r="M56" s="24"/>
      <c r="N56" s="24">
        <v>1</v>
      </c>
      <c r="O56" s="24">
        <v>1</v>
      </c>
      <c r="P56" s="24"/>
      <c r="Q56" s="24">
        <v>3</v>
      </c>
      <c r="R56" s="24"/>
      <c r="S56" s="21">
        <f t="shared" si="0"/>
        <v>30</v>
      </c>
    </row>
    <row r="57" spans="1:19" ht="25.15" customHeight="1" x14ac:dyDescent="0.25">
      <c r="A57" s="18">
        <f t="shared" si="11"/>
        <v>50</v>
      </c>
      <c r="B57" s="23" t="s">
        <v>75</v>
      </c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1">
        <f t="shared" si="0"/>
        <v>0</v>
      </c>
    </row>
    <row r="58" spans="1:19" ht="25.15" customHeight="1" x14ac:dyDescent="0.25">
      <c r="A58" s="18">
        <f t="shared" si="11"/>
        <v>51</v>
      </c>
      <c r="B58" s="23" t="s">
        <v>76</v>
      </c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1">
        <f t="shared" si="0"/>
        <v>0</v>
      </c>
    </row>
    <row r="59" spans="1:19" ht="25.15" customHeight="1" x14ac:dyDescent="0.25">
      <c r="A59" s="18">
        <f t="shared" si="11"/>
        <v>52</v>
      </c>
      <c r="B59" s="23" t="s">
        <v>77</v>
      </c>
      <c r="C59" s="24">
        <v>1</v>
      </c>
      <c r="D59" s="24">
        <v>1</v>
      </c>
      <c r="E59" s="24">
        <v>4</v>
      </c>
      <c r="F59" s="24">
        <v>2</v>
      </c>
      <c r="G59" s="24">
        <v>10</v>
      </c>
      <c r="H59" s="24">
        <v>13</v>
      </c>
      <c r="I59" s="24">
        <v>7</v>
      </c>
      <c r="J59" s="24">
        <v>9</v>
      </c>
      <c r="K59" s="24">
        <v>3</v>
      </c>
      <c r="L59" s="24">
        <v>3</v>
      </c>
      <c r="M59" s="24">
        <v>6</v>
      </c>
      <c r="N59" s="24">
        <v>8</v>
      </c>
      <c r="O59" s="24">
        <v>5</v>
      </c>
      <c r="P59" s="24">
        <v>3</v>
      </c>
      <c r="Q59" s="24">
        <v>20</v>
      </c>
      <c r="R59" s="24">
        <v>1</v>
      </c>
      <c r="S59" s="21">
        <f t="shared" si="0"/>
        <v>96</v>
      </c>
    </row>
    <row r="60" spans="1:19" ht="25.15" customHeight="1" x14ac:dyDescent="0.25">
      <c r="A60" s="18">
        <f t="shared" si="11"/>
        <v>53</v>
      </c>
      <c r="B60" s="23" t="s">
        <v>78</v>
      </c>
      <c r="C60" s="24">
        <v>33</v>
      </c>
      <c r="D60" s="24">
        <v>8</v>
      </c>
      <c r="E60" s="24">
        <v>7</v>
      </c>
      <c r="F60" s="24">
        <v>11</v>
      </c>
      <c r="G60" s="24">
        <v>15</v>
      </c>
      <c r="H60" s="24">
        <v>22</v>
      </c>
      <c r="I60" s="24">
        <v>21</v>
      </c>
      <c r="J60" s="24">
        <v>4</v>
      </c>
      <c r="K60" s="24">
        <v>13</v>
      </c>
      <c r="L60" s="24">
        <v>5</v>
      </c>
      <c r="M60" s="24">
        <v>14</v>
      </c>
      <c r="N60" s="24">
        <v>5</v>
      </c>
      <c r="O60" s="24">
        <v>7</v>
      </c>
      <c r="P60" s="24">
        <v>9</v>
      </c>
      <c r="Q60" s="24">
        <v>22</v>
      </c>
      <c r="R60" s="24">
        <v>1</v>
      </c>
      <c r="S60" s="21">
        <f t="shared" si="0"/>
        <v>197</v>
      </c>
    </row>
    <row r="61" spans="1:19" ht="25.15" customHeight="1" x14ac:dyDescent="0.25">
      <c r="A61" s="18">
        <f t="shared" si="11"/>
        <v>54</v>
      </c>
      <c r="B61" s="23" t="s">
        <v>79</v>
      </c>
      <c r="C61" s="24"/>
      <c r="D61" s="24">
        <v>4</v>
      </c>
      <c r="E61" s="24"/>
      <c r="F61" s="24"/>
      <c r="G61" s="24"/>
      <c r="H61" s="24">
        <v>1</v>
      </c>
      <c r="I61" s="24"/>
      <c r="J61" s="24">
        <v>1</v>
      </c>
      <c r="K61" s="24"/>
      <c r="L61" s="24"/>
      <c r="M61" s="24">
        <v>1</v>
      </c>
      <c r="N61" s="24"/>
      <c r="O61" s="24"/>
      <c r="P61" s="24"/>
      <c r="Q61" s="24">
        <v>3</v>
      </c>
      <c r="R61" s="24"/>
      <c r="S61" s="21">
        <f t="shared" si="0"/>
        <v>10</v>
      </c>
    </row>
    <row r="62" spans="1:19" ht="25.15" customHeight="1" x14ac:dyDescent="0.25">
      <c r="A62" s="18">
        <f t="shared" si="11"/>
        <v>55</v>
      </c>
      <c r="B62" s="23" t="s">
        <v>80</v>
      </c>
      <c r="C62" s="24">
        <v>5</v>
      </c>
      <c r="D62" s="24">
        <v>3</v>
      </c>
      <c r="E62" s="24">
        <v>4</v>
      </c>
      <c r="F62" s="24"/>
      <c r="G62" s="24">
        <v>4</v>
      </c>
      <c r="H62" s="24">
        <v>5</v>
      </c>
      <c r="I62" s="24">
        <v>3</v>
      </c>
      <c r="J62" s="24"/>
      <c r="K62" s="24">
        <v>9</v>
      </c>
      <c r="L62" s="24">
        <v>1</v>
      </c>
      <c r="M62" s="24">
        <v>2</v>
      </c>
      <c r="N62" s="24">
        <v>2</v>
      </c>
      <c r="O62" s="24"/>
      <c r="P62" s="24">
        <v>3</v>
      </c>
      <c r="Q62" s="24">
        <v>32</v>
      </c>
      <c r="R62" s="24"/>
      <c r="S62" s="21">
        <f t="shared" si="0"/>
        <v>73</v>
      </c>
    </row>
    <row r="63" spans="1:19" ht="25.15" customHeight="1" x14ac:dyDescent="0.25">
      <c r="A63" s="18">
        <f t="shared" si="11"/>
        <v>56</v>
      </c>
      <c r="B63" s="39" t="s">
        <v>81</v>
      </c>
      <c r="C63" s="27"/>
      <c r="D63" s="27"/>
      <c r="E63" s="27"/>
      <c r="F63" s="27"/>
      <c r="G63" s="27">
        <v>1</v>
      </c>
      <c r="H63" s="27"/>
      <c r="I63" s="27"/>
      <c r="J63" s="27"/>
      <c r="K63" s="27">
        <v>1</v>
      </c>
      <c r="L63" s="27"/>
      <c r="M63" s="27">
        <v>1</v>
      </c>
      <c r="N63" s="27"/>
      <c r="O63" s="27">
        <v>1</v>
      </c>
      <c r="P63" s="27"/>
      <c r="Q63" s="27"/>
      <c r="R63" s="27"/>
      <c r="S63" s="21">
        <f t="shared" si="0"/>
        <v>4</v>
      </c>
    </row>
    <row r="64" spans="1:19" s="12" customFormat="1" x14ac:dyDescent="0.25">
      <c r="A64" s="29" t="s">
        <v>82</v>
      </c>
      <c r="B64" s="30"/>
      <c r="C64" s="55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11"/>
    </row>
    <row r="65" spans="1:21" ht="25.15" customHeight="1" x14ac:dyDescent="0.25">
      <c r="A65" s="13">
        <f>A63+1</f>
        <v>57</v>
      </c>
      <c r="B65" s="57" t="s">
        <v>83</v>
      </c>
      <c r="C65" s="58"/>
      <c r="D65" s="58"/>
      <c r="E65" s="58">
        <v>4000</v>
      </c>
      <c r="F65" s="58">
        <v>1694.95</v>
      </c>
      <c r="G65" s="58">
        <v>3160</v>
      </c>
      <c r="H65" s="58"/>
      <c r="I65" s="58"/>
      <c r="J65" s="58">
        <v>10000</v>
      </c>
      <c r="K65" s="58">
        <v>2687.94</v>
      </c>
      <c r="L65" s="58"/>
      <c r="M65" s="58"/>
      <c r="N65" s="58"/>
      <c r="O65" s="58">
        <v>12000</v>
      </c>
      <c r="P65" s="58">
        <v>15176.02</v>
      </c>
      <c r="Q65" s="59">
        <v>55715.82</v>
      </c>
      <c r="R65" s="58"/>
      <c r="S65" s="60">
        <f t="shared" si="0"/>
        <v>104434.73000000001</v>
      </c>
    </row>
    <row r="66" spans="1:21" ht="25.15" customHeight="1" x14ac:dyDescent="0.25">
      <c r="A66" s="13">
        <f>A65+1</f>
        <v>58</v>
      </c>
      <c r="B66" s="23" t="s">
        <v>84</v>
      </c>
      <c r="C66" s="61">
        <f t="shared" ref="C66:R66" si="12">IF(C65&gt;0,C65/C20,0)</f>
        <v>0</v>
      </c>
      <c r="D66" s="61">
        <f t="shared" si="12"/>
        <v>0</v>
      </c>
      <c r="E66" s="61">
        <f t="shared" si="12"/>
        <v>4000</v>
      </c>
      <c r="F66" s="61">
        <f t="shared" si="12"/>
        <v>1694.95</v>
      </c>
      <c r="G66" s="61">
        <f t="shared" si="12"/>
        <v>3160</v>
      </c>
      <c r="H66" s="61">
        <f t="shared" si="12"/>
        <v>0</v>
      </c>
      <c r="I66" s="61">
        <f t="shared" si="12"/>
        <v>0</v>
      </c>
      <c r="J66" s="61">
        <f t="shared" si="12"/>
        <v>5000</v>
      </c>
      <c r="K66" s="61">
        <f t="shared" si="12"/>
        <v>2687.94</v>
      </c>
      <c r="L66" s="61">
        <f t="shared" si="12"/>
        <v>0</v>
      </c>
      <c r="M66" s="61">
        <f t="shared" si="12"/>
        <v>0</v>
      </c>
      <c r="N66" s="61">
        <f t="shared" si="12"/>
        <v>0</v>
      </c>
      <c r="O66" s="61">
        <f t="shared" si="12"/>
        <v>6000</v>
      </c>
      <c r="P66" s="61">
        <f t="shared" si="12"/>
        <v>5058.6733333333332</v>
      </c>
      <c r="Q66" s="61">
        <f t="shared" si="12"/>
        <v>5571.5820000000003</v>
      </c>
      <c r="R66" s="61">
        <f t="shared" si="12"/>
        <v>0</v>
      </c>
      <c r="S66" s="62">
        <f>S65/S20</f>
        <v>4973.0823809523818</v>
      </c>
      <c r="T66" s="63"/>
      <c r="U66" s="64"/>
    </row>
    <row r="67" spans="1:21" ht="25.15" customHeight="1" x14ac:dyDescent="0.25">
      <c r="A67" s="13">
        <f>A66+1</f>
        <v>59</v>
      </c>
      <c r="B67" s="23" t="s">
        <v>85</v>
      </c>
      <c r="C67" s="65"/>
      <c r="D67" s="65">
        <v>16779.439999999999</v>
      </c>
      <c r="E67" s="65">
        <v>1150</v>
      </c>
      <c r="F67" s="65"/>
      <c r="G67" s="65">
        <v>3160</v>
      </c>
      <c r="H67" s="65"/>
      <c r="I67" s="65"/>
      <c r="J67" s="65"/>
      <c r="K67" s="65"/>
      <c r="L67" s="65"/>
      <c r="M67" s="65"/>
      <c r="N67" s="65"/>
      <c r="O67" s="65"/>
      <c r="P67" s="65">
        <v>3176.18</v>
      </c>
      <c r="Q67" s="59">
        <v>19070.71</v>
      </c>
      <c r="R67" s="65"/>
      <c r="S67" s="62">
        <f t="shared" si="0"/>
        <v>43336.33</v>
      </c>
    </row>
    <row r="68" spans="1:21" ht="39" customHeight="1" x14ac:dyDescent="0.25">
      <c r="A68" s="13">
        <f>A67+1</f>
        <v>60</v>
      </c>
      <c r="B68" s="23" t="s">
        <v>86</v>
      </c>
      <c r="C68" s="59">
        <v>15123.98</v>
      </c>
      <c r="D68" s="59">
        <v>10929.53</v>
      </c>
      <c r="E68" s="59">
        <v>12207.23</v>
      </c>
      <c r="F68" s="59">
        <v>18502.7</v>
      </c>
      <c r="G68" s="59">
        <v>10601.72</v>
      </c>
      <c r="H68" s="59">
        <v>9573.57</v>
      </c>
      <c r="I68" s="59">
        <v>13157.12</v>
      </c>
      <c r="J68" s="65">
        <v>16196.85</v>
      </c>
      <c r="K68" s="59">
        <v>16908.37</v>
      </c>
      <c r="L68" s="59">
        <v>8239.9699999999993</v>
      </c>
      <c r="M68" s="59">
        <v>20152.93</v>
      </c>
      <c r="N68" s="59">
        <v>10851.27</v>
      </c>
      <c r="O68" s="59">
        <v>7617.96</v>
      </c>
      <c r="P68" s="59">
        <v>21203.439999999999</v>
      </c>
      <c r="Q68" s="59">
        <f>20741.47</f>
        <v>20741.47</v>
      </c>
      <c r="R68" s="59">
        <v>1322.42</v>
      </c>
      <c r="S68" s="62">
        <f t="shared" si="0"/>
        <v>213330.53</v>
      </c>
      <c r="T68" s="66"/>
    </row>
    <row r="69" spans="1:21" ht="39" customHeight="1" x14ac:dyDescent="0.25">
      <c r="A69" s="13">
        <f>A68+1</f>
        <v>61</v>
      </c>
      <c r="B69" s="23" t="s">
        <v>87</v>
      </c>
      <c r="C69" s="65">
        <v>19864.07</v>
      </c>
      <c r="D69" s="65">
        <v>11097.64</v>
      </c>
      <c r="E69" s="65">
        <v>13002.51</v>
      </c>
      <c r="F69" s="65">
        <v>16573.34</v>
      </c>
      <c r="G69" s="65">
        <v>10723.79</v>
      </c>
      <c r="H69" s="65">
        <v>8453.2800000000007</v>
      </c>
      <c r="I69" s="65">
        <v>12714.87</v>
      </c>
      <c r="J69" s="59">
        <v>13515.78</v>
      </c>
      <c r="K69" s="65">
        <v>14375.32</v>
      </c>
      <c r="L69" s="65">
        <v>9278.33</v>
      </c>
      <c r="M69" s="65">
        <v>16625.27</v>
      </c>
      <c r="N69" s="65">
        <v>9799.41</v>
      </c>
      <c r="O69" s="65">
        <v>3278.1</v>
      </c>
      <c r="P69" s="65">
        <v>14681.22</v>
      </c>
      <c r="Q69" s="59">
        <v>19008.57</v>
      </c>
      <c r="R69" s="65">
        <v>1615.77</v>
      </c>
      <c r="S69" s="62">
        <f t="shared" si="0"/>
        <v>194607.27000000002</v>
      </c>
    </row>
    <row r="70" spans="1:21" s="70" customFormat="1" ht="19.899999999999999" customHeight="1" x14ac:dyDescent="0.25">
      <c r="A70" s="67"/>
      <c r="B70" s="68"/>
      <c r="C70" s="68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</row>
    <row r="71" spans="1:21" s="72" customFormat="1" ht="28.5" customHeight="1" x14ac:dyDescent="0.25">
      <c r="A71" s="71"/>
      <c r="N71" s="66"/>
      <c r="S71" s="73"/>
    </row>
    <row r="72" spans="1:21" x14ac:dyDescent="0.25">
      <c r="G72" s="66"/>
    </row>
    <row r="73" spans="1:21" x14ac:dyDescent="0.25">
      <c r="G73" s="66"/>
    </row>
  </sheetData>
  <mergeCells count="1">
    <mergeCell ref="B1:S1"/>
  </mergeCells>
  <conditionalFormatting sqref="C69 E69:R69 C6:R8 C10:R10 C4:R4 C12:R68">
    <cfRule type="cellIs" dxfId="7" priority="3" stopIfTrue="1" operator="equal">
      <formula>0</formula>
    </cfRule>
  </conditionalFormatting>
  <conditionalFormatting sqref="S1:S69 S71:S65527">
    <cfRule type="cellIs" dxfId="5" priority="4" stopIfTrue="1" operator="equal">
      <formula>0</formula>
    </cfRule>
  </conditionalFormatting>
  <conditionalFormatting sqref="C10:R10">
    <cfRule type="containsText" dxfId="3" priority="2" operator="containsText" text="błąd">
      <formula>NOT(ISERROR(SEARCH("błąd",C10)))</formula>
    </cfRule>
  </conditionalFormatting>
  <conditionalFormatting sqref="D69">
    <cfRule type="cellIs" dxfId="1" priority="1" stopIfTrue="1" operator="equal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Jedlińska Anna</dc:creator>
  <cp:lastModifiedBy>Jedlińska Anna</cp:lastModifiedBy>
  <dcterms:created xsi:type="dcterms:W3CDTF">2020-03-31T11:39:29Z</dcterms:created>
  <dcterms:modified xsi:type="dcterms:W3CDTF">2020-03-31T11:40:00Z</dcterms:modified>
</cp:coreProperties>
</file>