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4875C9A-36BB-400B-B855-9506A3620618}" xr6:coauthVersionLast="47" xr6:coauthVersionMax="47" xr10:uidLastSave="{00000000-0000-0000-0000-000000000000}"/>
  <bookViews>
    <workbookView xWindow="4020" yWindow="1560" windowWidth="21600" windowHeight="11385" xr2:uid="{00000000-000D-0000-FFFF-FFFF00000000}"/>
  </bookViews>
  <sheets>
    <sheet name="Arkusz1" sheetId="1" r:id="rId1"/>
  </sheets>
  <definedNames>
    <definedName name="_xlnm.Print_Area" localSheetId="0">Arkusz1!$A$1:$I$29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s="1"/>
  <c r="G7" i="1"/>
  <c r="I7" i="1" s="1"/>
  <c r="E29" i="1"/>
  <c r="E26" i="1"/>
  <c r="G26" i="1" s="1"/>
  <c r="I26" i="1" s="1"/>
  <c r="E25" i="1"/>
  <c r="E24" i="1"/>
  <c r="E23" i="1"/>
  <c r="E22" i="1"/>
  <c r="G21" i="1"/>
  <c r="I21" i="1" s="1"/>
  <c r="E15" i="1"/>
  <c r="E11" i="1"/>
  <c r="E5" i="1"/>
  <c r="E4" i="1"/>
  <c r="E16" i="1"/>
  <c r="E13" i="1"/>
  <c r="G13" i="1" s="1"/>
  <c r="I13" i="1" s="1"/>
  <c r="E12" i="1"/>
  <c r="E14" i="1"/>
  <c r="E10" i="1"/>
  <c r="G27" i="1"/>
  <c r="I27" i="1" s="1"/>
  <c r="G28" i="1"/>
  <c r="I28" i="1" s="1"/>
  <c r="G24" i="1" l="1"/>
  <c r="I24" i="1" s="1"/>
  <c r="G25" i="1"/>
  <c r="I25" i="1" s="1"/>
  <c r="G17" i="1" l="1"/>
  <c r="I17" i="1" s="1"/>
  <c r="G12" i="1"/>
  <c r="I12" i="1" s="1"/>
  <c r="G14" i="1"/>
  <c r="I14" i="1" s="1"/>
  <c r="G15" i="1"/>
  <c r="I15" i="1" s="1"/>
  <c r="G16" i="1"/>
  <c r="I16" i="1" s="1"/>
  <c r="G19" i="1"/>
  <c r="I19" i="1" s="1"/>
  <c r="G20" i="1"/>
  <c r="I20" i="1" s="1"/>
  <c r="G22" i="1"/>
  <c r="I22" i="1" s="1"/>
  <c r="G4" i="1" l="1"/>
  <c r="I4" i="1" s="1"/>
  <c r="G5" i="1"/>
  <c r="I5" i="1" s="1"/>
  <c r="G6" i="1"/>
  <c r="I6" i="1" s="1"/>
  <c r="G10" i="1"/>
  <c r="I10" i="1" s="1"/>
  <c r="G11" i="1"/>
  <c r="I11" i="1" s="1"/>
  <c r="G23" i="1"/>
  <c r="I23" i="1" s="1"/>
  <c r="G29" i="1" l="1"/>
  <c r="I29" i="1" s="1"/>
  <c r="I30" i="1" l="1"/>
  <c r="I31" i="1" s="1"/>
</calcChain>
</file>

<file path=xl/sharedStrings.xml><?xml version="1.0" encoding="utf-8"?>
<sst xmlns="http://schemas.openxmlformats.org/spreadsheetml/2006/main" count="92" uniqueCount="67">
  <si>
    <t xml:space="preserve">FORMULARZ CENOWY ŚRODKÓW CZYSTOŚCI I ŚRODKÓW HIGIENY OSOBISTEJ DLA REGIONALNEJ DYREKCJI OCHRONY ŚRODOWISKA W WARSZAWIE W ROKU 2024/2025
Nazwa i adres wykonawcy
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
Osoba do kontaktu:. . . . . . . . . . . . . . . . . . . . . . . . . . . . . . . . . . . . . . . . . . . . . . . . . . . . . . . . . . . . . . . . . . . . . . . . . . . . . . 
tel: . . . . . . . . . . . . . . . . . . . . . . . . . . . . 
</t>
  </si>
  <si>
    <t>LP.</t>
  </si>
  <si>
    <t>Przedmiot zamówienia</t>
  </si>
  <si>
    <t>Opis</t>
  </si>
  <si>
    <t>Jednostka miary</t>
  </si>
  <si>
    <t>Razem</t>
  </si>
  <si>
    <t>Cena netto za jednostkę miary</t>
  </si>
  <si>
    <t>Cena brutto za jednostkę miary</t>
  </si>
  <si>
    <t>Producent / oznaczenie</t>
  </si>
  <si>
    <t>Łączna cena brutto*</t>
  </si>
  <si>
    <t>I. ŚRODKI CZYSTOŚCI</t>
  </si>
  <si>
    <t>Aerozol do pielęgnacji mebli</t>
  </si>
  <si>
    <t>Aerozol przeciw kurzowi  usuwa kurz, delikatnie czyści nadając połysk bez smug. Produkt przeznaczony  do czyszczenia różnych powierzchni np.   mebli z drewna ,szkła, sprzętu RTV, pojemność nie mniej niż 250 ml, produkt typu Silux lub równoważny</t>
  </si>
  <si>
    <t>szt.</t>
  </si>
  <si>
    <t>Mleczko do czyszczenia</t>
  </si>
  <si>
    <t>Mleczko wybielające i nadające połysk białym powierzchniom, skuteczne do czyszczenia zlewów, kafelków, kuchenek, wanien; nie rysujący powierzchni, max zawartość podchlorynu sodu 1,12 -1,68%, anionowych związków powierzchniowo czynnych &lt;5%, bez zapachu chloru, przyjazne dla środowiska, poj. 500 ml, typu CIF lub produkt równoważny</t>
  </si>
  <si>
    <t xml:space="preserve"> Mop obrotowy</t>
  </si>
  <si>
    <t>Wkład do mopa</t>
  </si>
  <si>
    <t>Rękawice ochronne</t>
  </si>
  <si>
    <t>Szczotka do WC</t>
  </si>
  <si>
    <t>Szczotka do WC wykonana z  tworzywa sztucznego , uniwersalny rozmiar, biało-srebrna kolorystyka, produkt typu Szczotka do WC Sepio lub równoważny.</t>
  </si>
  <si>
    <t>Odświerzacz powietrza do łazienek</t>
  </si>
  <si>
    <t>Odświeżacz powietrza w aerozolu, preparat o podwójnym działaniu odświeżacza i neutralizatora nieprzyjemnych zapachów tj. dym, śmieci, itp.; zawierający naturalne wyciągi z roślin, którego rozpylany zapach nie pozostawia mokrej mgiełki, gęstość 0,81 w 20 ℃, granice stężenia wybuchowego w powietrzu (%) 1,9 do 8,4 (butan), o zapachu  róża, konwalia lub lawenda, poj. 280 -300 ml.</t>
  </si>
  <si>
    <t>Papier toaletowy</t>
  </si>
  <si>
    <t>2-warstwowy, gofrowany, śnieżnobiały, 700 listków o wymiarach 9,2 x 25 cm wykonany w 100% z celulozy, gramatura papieru min. 2 x 15 g/m2, o szerokości roli min. 9 cm, całkowita długość roli 175 mb, pakowane po 12 rolek, średnica rolki 18,4 cm ± 0,5 cm, typu WEPA JUMBO 175 mb lub równoważny</t>
  </si>
  <si>
    <t>Płyn do czyszczenia powierzchni wodoodpornych 5L (zapach cytrusowy)</t>
  </si>
  <si>
    <t>Płyn uniwersalny o rzadkiej konsystencji,  antybakteryjny, o długotrwałym zapachu  do mycia powierzchni: podłogi ,ściany, kafelki o,  różne zapache, opakowanie 5 L, produkt typu: FLOOR lub równoważny</t>
  </si>
  <si>
    <t>Płyn do czyszczenia kamienia</t>
  </si>
  <si>
    <t>Płyn do czyszczenia kamienia, osadów z mydła i brudu do: umywalek, wanien, kabin prysznicowych, kranów ze stali nierdzewnej, toalet, szkła, kafelków, ociekaczy, pojemnośc 0,75 l, produkt typu Cillit Bang lub równoważny</t>
  </si>
  <si>
    <t>Płyn do mycia szyb</t>
  </si>
  <si>
    <t>Płyn do mycia szyb, luster nie pozostawiający smug i zacieków z atomizerem, nie mniej niż 500 ml, typu Silux lub równoważny</t>
  </si>
  <si>
    <t>Ręczniki papierowe - składane</t>
  </si>
  <si>
    <t>1 -warstwowe, gofrowane, białe, skład makulatura + celuloza, ręcznik wodoutrfalony, bezpyłowy, gramatura papieru min. 35 g/m2 , max. 40 g/m2, składane w „Z-Z”, wymiar listka 250 mm x 230 mm, ilość listków w kartonie: 4000 szt. Typu Servus Plus ZZ 4000 lub równoważny</t>
  </si>
  <si>
    <t>op.</t>
  </si>
  <si>
    <t>Ściereczki do kurzu</t>
  </si>
  <si>
    <t xml:space="preserve">Ściereczki kuchenne </t>
  </si>
  <si>
    <t>Ściereczki  bawełniane domowe w opakowaniach po 5 szt., do stosowania na sucho i na mokro; dobrze chłonne</t>
  </si>
  <si>
    <t>Worki 120 L czarne</t>
  </si>
  <si>
    <t>Worki sanitarne LDPE 70 *110 (120 l), opakowanie a’ 10 szt., bardzo wytrzymałe</t>
  </si>
  <si>
    <t>Worki 120 L grube czarne</t>
  </si>
  <si>
    <t>Worki sanitarne do segregacji LDPE 70 *110 (120 l),opakowanie  a’ 10 szt., grubość min. 80 mikronów, mocne,</t>
  </si>
  <si>
    <t>Worki 60 L</t>
  </si>
  <si>
    <t>Worki sanitarne LDPE 60 *80 (60 l), opakowanie a’ 50 szt., mocny „zgrzew”, LDPE-25 mikronów  bardzo wytrzymałe</t>
  </si>
  <si>
    <t>Worki 35 L</t>
  </si>
  <si>
    <t>Worki sanitarne LDPE 50 *60 (35 l), opakowanie a’ 50 szt., mocny „zgrzew”, LDPE-18 mikronów  bardzo wytrzymałe</t>
  </si>
  <si>
    <t>Zmywaki kuchenne duże</t>
  </si>
  <si>
    <t>Gąbka dwuwarstwowa (zmywaki kuchenne): miękka gąbka do zmywania i szorstka gruba fibra do szorowania, przeznaczona do zmywania wszelkiego rodzaju powierzchni oraz naczyń; wymiary: 8 x 5 x 2,5 cm, 10 szt. w opakowaniu.</t>
  </si>
  <si>
    <t>Żel do WC</t>
  </si>
  <si>
    <t>Żel do WC, przeznaczony do czyszczenia i dezynfekcji urządzeń sanitarnych, muszli klozetowych, toalet, pisuarów, bidetów, itp., skutecznie czyszczący wszelkie osady organiczne oraz osady z kamienia, likwidujący bakterie i zarazki, przyjazdy dla środowiska, poj. 1 l, typu: SANSED  lub produkt równoważny.</t>
  </si>
  <si>
    <t>Płyn do mycia naczyń</t>
  </si>
  <si>
    <t>Płyn do mycia naczyń łagodny dla skóry, skutecznie rozpuszczający tłuszcze, nie pozostawiający zacieków na umytych powierzchniach, ulegający biodegradacji, b. wydajny - wart. pH dla 1% roztworu 5,0 -8,5, CAS: 61789-40-0, 68603-42-9, 68155-09-9,stężenie ok.5%, CAS: 3088-31-1, stężenie ok.10%. Skład : Amidopropylenobetaina kwasów oleju kokosowego, Dietanoloamid kwasów oleju kokosowego, Amid kwasu tłuszczowego oleju kokosowego, Sól sodowa alkoholu oksyetylenowanego  pojemność 5 l, jakość /standard LUDWIK lub równoważny.</t>
  </si>
  <si>
    <t>Mydło w płynie</t>
  </si>
  <si>
    <t>Mydło w płynie (zagęszczone, obficie pieniące się), do mycia rąk i ciała z dodatkiem gliceryny, hipoalergiczne, Przebadane dermatologicznie, przyjaźne dla środowiska. Opakowanie 5 l, typu Biały Jeleń lub równoważne.</t>
  </si>
  <si>
    <t>Sól do zmywarek</t>
  </si>
  <si>
    <t>Sól ochronna zmiękczająca wodę, zapobiegająca osadzaniu się kamienia w zmywarce i naczyniach. Opakowanie min. 1 kg.</t>
  </si>
  <si>
    <t>Tabletki do zmywarki</t>
  </si>
  <si>
    <t>Kostki do mycia w zmywarkach, posiadające: środek myjący, środek nabłyszczający, środek o funkcji specjalnej soli do zmywarek, środek wybielający, środek chroniący zmywarkę, środek wzmacniający efekt mycia, środek chroniący szkło, środek nadający połysk, środek dający efekt higienicznej czystości, aktywator zmywania w niskich temperaturach, środek przyspieszający rozpuszczanie się tabletki i zapewniający perfekcyjne rezultaty przy każdym programie, jakość/standard LUDWIK lub równoważny, 50 - 75 szt./op.</t>
  </si>
  <si>
    <t>Tabletki odkamieniacz</t>
  </si>
  <si>
    <t>Tabletki odkamieniacz do czajników i ekspressów do kawy firmy Saeco.</t>
  </si>
  <si>
    <t>Płyn odkamieniacz</t>
  </si>
  <si>
    <t>Odkamieniacz Saeco 250 ml.</t>
  </si>
  <si>
    <t>RAZEM:</t>
  </si>
  <si>
    <t>Rękawiczki nitrylowe bezpudrowe. Rozmiar M,L,XL, typu Cobalt Maxter lub równoważny</t>
  </si>
  <si>
    <t>Rękawice ochronne  powlekane miękką gumą lateksową.Potocznie zwane blue-bird.Rozmiar M, L, XL, typiu M-Glove lub równoważny</t>
  </si>
  <si>
    <t>Mop obrotowy Vileda Ultramax Turbo - zestaw składajacy się z mopa płaskiego i wiadra z obrotowym sitem</t>
  </si>
  <si>
    <t>wkład do mopa obrotowego Vileda Ultramax Turbo (poz. 3)</t>
  </si>
  <si>
    <t>Ściereczki  uniwersalne ,miękkie mix kolor, z mikrofibry, wielorazowe w opakowaniach po 4 lub 8 szt., do stosowania na sucho i na mokro; dobrze chłonne, produkt typu Vileda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</si>
</sst>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3" fillId="0" borderId="0" xfId="0" applyFont="1"/>
    <xf numFmtId="3" fontId="5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164" fontId="6" fillId="0" borderId="0" xfId="0" applyNumberFormat="1" applyFont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6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4" fontId="4" fillId="0" borderId="0" xfId="0" applyNumberFormat="1" applyFont="1" applyProtection="1">
      <protection locked="0"/>
    </xf>
    <xf numFmtId="0" fontId="3" fillId="0" borderId="8" xfId="0" applyFont="1" applyBorder="1"/>
    <xf numFmtId="0" fontId="3" fillId="2" borderId="0" xfId="0" applyFont="1" applyFill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/>
    <xf numFmtId="2" fontId="3" fillId="0" borderId="1" xfId="0" applyNumberFormat="1" applyFont="1" applyBorder="1"/>
    <xf numFmtId="0" fontId="12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pane ySplit="1" topLeftCell="A13" activePane="bottomLeft" state="frozen"/>
      <selection pane="bottomLeft" activeCell="K14" sqref="K14"/>
    </sheetView>
  </sheetViews>
  <sheetFormatPr defaultColWidth="9.140625" defaultRowHeight="15" x14ac:dyDescent="0.25"/>
  <cols>
    <col min="1" max="1" width="6.140625" style="1" customWidth="1"/>
    <col min="2" max="2" width="18.140625" style="1" customWidth="1"/>
    <col min="3" max="3" width="64.42578125" style="1" customWidth="1"/>
    <col min="4" max="4" width="8.140625" style="1" customWidth="1"/>
    <col min="5" max="5" width="7.7109375" style="1" customWidth="1"/>
    <col min="6" max="6" width="13" style="1" customWidth="1"/>
    <col min="7" max="7" width="12.42578125" style="1" customWidth="1"/>
    <col min="8" max="8" width="26.42578125" style="1" customWidth="1"/>
    <col min="9" max="9" width="14.140625" style="1" customWidth="1"/>
    <col min="10" max="16384" width="9.140625" style="1"/>
  </cols>
  <sheetData>
    <row r="1" spans="1:14" s="9" customFormat="1" ht="108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17"/>
      <c r="K1" s="17"/>
      <c r="L1" s="17"/>
      <c r="M1" s="17"/>
      <c r="N1" s="17"/>
    </row>
    <row r="2" spans="1:14" s="4" customFormat="1" ht="64.5" x14ac:dyDescent="0.2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/>
      <c r="K2" s="9"/>
      <c r="L2" s="9"/>
      <c r="M2" s="9"/>
      <c r="N2" s="9"/>
    </row>
    <row r="3" spans="1:14" s="4" customFormat="1" x14ac:dyDescent="0.25">
      <c r="A3" s="38" t="s">
        <v>10</v>
      </c>
      <c r="B3" s="39"/>
      <c r="C3" s="39"/>
      <c r="D3" s="39"/>
      <c r="E3" s="39"/>
      <c r="F3" s="39"/>
      <c r="G3" s="39"/>
      <c r="H3" s="40"/>
    </row>
    <row r="4" spans="1:14" s="4" customFormat="1" ht="51" x14ac:dyDescent="0.25">
      <c r="A4" s="12">
        <v>1</v>
      </c>
      <c r="B4" s="13" t="s">
        <v>11</v>
      </c>
      <c r="C4" s="26" t="s">
        <v>12</v>
      </c>
      <c r="D4" s="10" t="s">
        <v>13</v>
      </c>
      <c r="E4" s="2">
        <f>10+5</f>
        <v>15</v>
      </c>
      <c r="F4" s="3"/>
      <c r="G4" s="3">
        <f t="shared" ref="G4:G27" si="0">E4*F4</f>
        <v>0</v>
      </c>
      <c r="H4" s="11"/>
      <c r="I4" s="3">
        <f>E4*G4</f>
        <v>0</v>
      </c>
    </row>
    <row r="5" spans="1:14" s="4" customFormat="1" ht="63.75" x14ac:dyDescent="0.25">
      <c r="A5" s="12">
        <v>2</v>
      </c>
      <c r="B5" s="13" t="s">
        <v>14</v>
      </c>
      <c r="C5" s="27" t="s">
        <v>15</v>
      </c>
      <c r="D5" s="10" t="s">
        <v>13</v>
      </c>
      <c r="E5" s="2">
        <f>5</f>
        <v>5</v>
      </c>
      <c r="F5" s="3"/>
      <c r="G5" s="3">
        <f t="shared" si="0"/>
        <v>0</v>
      </c>
      <c r="H5" s="11"/>
      <c r="I5" s="3">
        <f t="shared" ref="I5:I29" si="1">E5*G5</f>
        <v>0</v>
      </c>
      <c r="M5" s="5"/>
    </row>
    <row r="6" spans="1:14" s="4" customFormat="1" ht="25.5" x14ac:dyDescent="0.25">
      <c r="A6" s="12">
        <v>3</v>
      </c>
      <c r="B6" s="13" t="s">
        <v>16</v>
      </c>
      <c r="C6" s="36" t="s">
        <v>64</v>
      </c>
      <c r="D6" s="10" t="s">
        <v>13</v>
      </c>
      <c r="E6" s="2">
        <v>5</v>
      </c>
      <c r="F6" s="3"/>
      <c r="G6" s="3">
        <f t="shared" si="0"/>
        <v>0</v>
      </c>
      <c r="H6" s="11"/>
      <c r="I6" s="3">
        <f t="shared" si="1"/>
        <v>0</v>
      </c>
      <c r="M6" s="5"/>
    </row>
    <row r="7" spans="1:14" s="4" customFormat="1" x14ac:dyDescent="0.25">
      <c r="A7" s="12">
        <v>4</v>
      </c>
      <c r="B7" s="13" t="s">
        <v>17</v>
      </c>
      <c r="C7" s="36" t="s">
        <v>65</v>
      </c>
      <c r="D7" s="10" t="s">
        <v>13</v>
      </c>
      <c r="E7" s="2">
        <v>10</v>
      </c>
      <c r="F7" s="3"/>
      <c r="G7" s="3">
        <f t="shared" si="0"/>
        <v>0</v>
      </c>
      <c r="H7" s="11"/>
      <c r="I7" s="3">
        <f t="shared" si="1"/>
        <v>0</v>
      </c>
      <c r="M7" s="5"/>
    </row>
    <row r="8" spans="1:14" s="4" customFormat="1" ht="25.5" x14ac:dyDescent="0.25">
      <c r="A8" s="12">
        <v>5</v>
      </c>
      <c r="B8" s="13" t="s">
        <v>18</v>
      </c>
      <c r="C8" s="36" t="s">
        <v>63</v>
      </c>
      <c r="D8" s="10" t="s">
        <v>13</v>
      </c>
      <c r="E8" s="2">
        <v>50</v>
      </c>
      <c r="F8" s="3"/>
      <c r="G8" s="3">
        <f t="shared" si="0"/>
        <v>0</v>
      </c>
      <c r="H8" s="11"/>
      <c r="I8" s="3">
        <f t="shared" si="1"/>
        <v>0</v>
      </c>
      <c r="M8" s="5"/>
    </row>
    <row r="9" spans="1:14" s="4" customFormat="1" ht="25.5" x14ac:dyDescent="0.25">
      <c r="A9" s="12">
        <v>6</v>
      </c>
      <c r="B9" s="13" t="s">
        <v>18</v>
      </c>
      <c r="C9" s="36" t="s">
        <v>62</v>
      </c>
      <c r="D9" s="10" t="s">
        <v>33</v>
      </c>
      <c r="E9" s="2">
        <v>10</v>
      </c>
      <c r="F9" s="3"/>
      <c r="G9" s="3">
        <f t="shared" si="0"/>
        <v>0</v>
      </c>
      <c r="H9" s="11"/>
      <c r="I9" s="3">
        <f t="shared" si="1"/>
        <v>0</v>
      </c>
      <c r="M9" s="5"/>
    </row>
    <row r="10" spans="1:14" s="4" customFormat="1" ht="24.75" x14ac:dyDescent="0.25">
      <c r="A10" s="12">
        <v>7</v>
      </c>
      <c r="B10" s="21" t="s">
        <v>19</v>
      </c>
      <c r="C10" s="22" t="s">
        <v>20</v>
      </c>
      <c r="D10" s="10" t="s">
        <v>13</v>
      </c>
      <c r="E10" s="2">
        <f>10</f>
        <v>10</v>
      </c>
      <c r="F10" s="3"/>
      <c r="G10" s="3">
        <f t="shared" si="0"/>
        <v>0</v>
      </c>
      <c r="H10" s="11"/>
      <c r="I10" s="3">
        <f t="shared" si="1"/>
        <v>0</v>
      </c>
      <c r="M10" s="5"/>
    </row>
    <row r="11" spans="1:14" s="4" customFormat="1" ht="63.75" x14ac:dyDescent="0.25">
      <c r="A11" s="12">
        <v>8</v>
      </c>
      <c r="B11" s="13" t="s">
        <v>21</v>
      </c>
      <c r="C11" s="27" t="s">
        <v>22</v>
      </c>
      <c r="D11" s="10" t="s">
        <v>13</v>
      </c>
      <c r="E11" s="2">
        <f>12+10+24+12</f>
        <v>58</v>
      </c>
      <c r="F11" s="3"/>
      <c r="G11" s="3">
        <f t="shared" si="0"/>
        <v>0</v>
      </c>
      <c r="H11" s="11"/>
      <c r="I11" s="3">
        <f t="shared" si="1"/>
        <v>0</v>
      </c>
      <c r="M11" s="5"/>
    </row>
    <row r="12" spans="1:14" s="4" customFormat="1" ht="51" x14ac:dyDescent="0.25">
      <c r="A12" s="12">
        <v>9</v>
      </c>
      <c r="B12" s="13" t="s">
        <v>23</v>
      </c>
      <c r="C12" s="26" t="s">
        <v>24</v>
      </c>
      <c r="D12" s="10" t="s">
        <v>33</v>
      </c>
      <c r="E12" s="2">
        <f>14+5+8</f>
        <v>27</v>
      </c>
      <c r="F12" s="3"/>
      <c r="G12" s="3">
        <f t="shared" si="0"/>
        <v>0</v>
      </c>
      <c r="H12" s="11"/>
      <c r="I12" s="3">
        <f t="shared" si="1"/>
        <v>0</v>
      </c>
      <c r="M12" s="5"/>
    </row>
    <row r="13" spans="1:14" s="4" customFormat="1" ht="48" x14ac:dyDescent="0.25">
      <c r="A13" s="12">
        <v>7</v>
      </c>
      <c r="B13" s="13" t="s">
        <v>25</v>
      </c>
      <c r="C13" s="26" t="s">
        <v>26</v>
      </c>
      <c r="D13" s="10" t="s">
        <v>13</v>
      </c>
      <c r="E13" s="2">
        <f>2+5</f>
        <v>7</v>
      </c>
      <c r="F13" s="3"/>
      <c r="G13" s="3">
        <f t="shared" si="0"/>
        <v>0</v>
      </c>
      <c r="H13" s="11"/>
      <c r="I13" s="3">
        <f t="shared" si="1"/>
        <v>0</v>
      </c>
      <c r="M13" s="5"/>
    </row>
    <row r="14" spans="1:14" s="4" customFormat="1" ht="38.25" x14ac:dyDescent="0.25">
      <c r="A14" s="12">
        <v>8</v>
      </c>
      <c r="B14" s="13" t="s">
        <v>27</v>
      </c>
      <c r="C14" s="26" t="s">
        <v>28</v>
      </c>
      <c r="D14" s="10" t="s">
        <v>13</v>
      </c>
      <c r="E14" s="2">
        <f>6</f>
        <v>6</v>
      </c>
      <c r="F14" s="3"/>
      <c r="G14" s="3">
        <f t="shared" si="0"/>
        <v>0</v>
      </c>
      <c r="H14" s="11"/>
      <c r="I14" s="3">
        <f t="shared" si="1"/>
        <v>0</v>
      </c>
      <c r="M14" s="5"/>
    </row>
    <row r="15" spans="1:14" s="4" customFormat="1" ht="25.5" x14ac:dyDescent="0.25">
      <c r="A15" s="12">
        <v>9</v>
      </c>
      <c r="B15" s="13" t="s">
        <v>29</v>
      </c>
      <c r="C15" s="26" t="s">
        <v>30</v>
      </c>
      <c r="D15" s="10" t="s">
        <v>13</v>
      </c>
      <c r="E15" s="2">
        <f>6+10+10</f>
        <v>26</v>
      </c>
      <c r="F15" s="3"/>
      <c r="G15" s="3">
        <f t="shared" si="0"/>
        <v>0</v>
      </c>
      <c r="H15" s="11"/>
      <c r="I15" s="3">
        <f t="shared" si="1"/>
        <v>0</v>
      </c>
      <c r="M15" s="5"/>
    </row>
    <row r="16" spans="1:14" s="4" customFormat="1" ht="38.25" customHeight="1" x14ac:dyDescent="0.25">
      <c r="A16" s="12">
        <v>10</v>
      </c>
      <c r="B16" s="13" t="s">
        <v>31</v>
      </c>
      <c r="C16" s="26" t="s">
        <v>32</v>
      </c>
      <c r="D16" s="10" t="s">
        <v>33</v>
      </c>
      <c r="E16" s="2">
        <f>30+9+40</f>
        <v>79</v>
      </c>
      <c r="F16" s="3"/>
      <c r="G16" s="3">
        <f t="shared" si="0"/>
        <v>0</v>
      </c>
      <c r="H16" s="11"/>
      <c r="I16" s="3">
        <f t="shared" si="1"/>
        <v>0</v>
      </c>
      <c r="M16" s="5"/>
    </row>
    <row r="17" spans="1:14" s="4" customFormat="1" ht="38.25" x14ac:dyDescent="0.25">
      <c r="A17" s="12">
        <v>11</v>
      </c>
      <c r="B17" s="13" t="s">
        <v>34</v>
      </c>
      <c r="C17" s="36" t="s">
        <v>66</v>
      </c>
      <c r="D17" s="10" t="s">
        <v>33</v>
      </c>
      <c r="E17" s="2">
        <v>5</v>
      </c>
      <c r="F17" s="3"/>
      <c r="G17" s="3">
        <f t="shared" si="0"/>
        <v>0</v>
      </c>
      <c r="H17" s="11"/>
      <c r="I17" s="3">
        <f t="shared" si="1"/>
        <v>0</v>
      </c>
      <c r="M17" s="5"/>
    </row>
    <row r="18" spans="1:14" s="4" customFormat="1" ht="25.5" x14ac:dyDescent="0.25">
      <c r="A18" s="12">
        <v>12</v>
      </c>
      <c r="B18" s="13" t="s">
        <v>35</v>
      </c>
      <c r="C18" s="36" t="s">
        <v>36</v>
      </c>
      <c r="D18" s="10"/>
      <c r="E18" s="2">
        <v>10</v>
      </c>
      <c r="F18" s="3"/>
      <c r="G18" s="3"/>
      <c r="H18" s="11"/>
      <c r="I18" s="3"/>
      <c r="M18" s="5"/>
    </row>
    <row r="19" spans="1:14" s="4" customFormat="1" x14ac:dyDescent="0.25">
      <c r="A19" s="12">
        <v>13</v>
      </c>
      <c r="B19" s="13" t="s">
        <v>37</v>
      </c>
      <c r="C19" s="26" t="s">
        <v>38</v>
      </c>
      <c r="D19" s="10" t="s">
        <v>33</v>
      </c>
      <c r="E19" s="2">
        <v>50</v>
      </c>
      <c r="F19" s="3"/>
      <c r="G19" s="3">
        <f t="shared" si="0"/>
        <v>0</v>
      </c>
      <c r="H19" s="11"/>
      <c r="I19" s="3">
        <f t="shared" si="1"/>
        <v>0</v>
      </c>
      <c r="M19" s="5"/>
    </row>
    <row r="20" spans="1:14" s="4" customFormat="1" ht="25.5" x14ac:dyDescent="0.25">
      <c r="A20" s="12">
        <v>14</v>
      </c>
      <c r="B20" s="13" t="s">
        <v>39</v>
      </c>
      <c r="C20" s="26" t="s">
        <v>40</v>
      </c>
      <c r="D20" s="10" t="s">
        <v>33</v>
      </c>
      <c r="E20" s="2">
        <v>50</v>
      </c>
      <c r="F20" s="3"/>
      <c r="G20" s="3">
        <f t="shared" si="0"/>
        <v>0</v>
      </c>
      <c r="H20" s="11"/>
      <c r="I20" s="3">
        <f t="shared" si="1"/>
        <v>0</v>
      </c>
      <c r="M20" s="5"/>
    </row>
    <row r="21" spans="1:14" s="4" customFormat="1" ht="25.5" x14ac:dyDescent="0.25">
      <c r="A21" s="12">
        <v>15</v>
      </c>
      <c r="B21" s="13" t="s">
        <v>41</v>
      </c>
      <c r="C21" s="26" t="s">
        <v>42</v>
      </c>
      <c r="D21" s="10" t="s">
        <v>33</v>
      </c>
      <c r="E21" s="2">
        <v>70</v>
      </c>
      <c r="F21" s="3"/>
      <c r="G21" s="3">
        <f t="shared" si="0"/>
        <v>0</v>
      </c>
      <c r="H21" s="11"/>
      <c r="I21" s="3">
        <f t="shared" si="1"/>
        <v>0</v>
      </c>
      <c r="M21" s="5"/>
    </row>
    <row r="22" spans="1:14" s="4" customFormat="1" ht="25.5" x14ac:dyDescent="0.25">
      <c r="A22" s="12">
        <v>16</v>
      </c>
      <c r="B22" s="13" t="s">
        <v>43</v>
      </c>
      <c r="C22" s="26" t="s">
        <v>44</v>
      </c>
      <c r="D22" s="10" t="s">
        <v>33</v>
      </c>
      <c r="E22" s="2">
        <f>15+5+25</f>
        <v>45</v>
      </c>
      <c r="F22" s="3"/>
      <c r="G22" s="3">
        <f t="shared" si="0"/>
        <v>0</v>
      </c>
      <c r="H22" s="11"/>
      <c r="I22" s="3">
        <f t="shared" si="1"/>
        <v>0</v>
      </c>
      <c r="J22" s="33"/>
      <c r="K22" s="32"/>
      <c r="L22" s="32"/>
      <c r="M22" s="32"/>
    </row>
    <row r="23" spans="1:14" s="4" customFormat="1" ht="38.25" x14ac:dyDescent="0.25">
      <c r="A23" s="12">
        <v>17</v>
      </c>
      <c r="B23" s="13" t="s">
        <v>45</v>
      </c>
      <c r="C23" s="26" t="s">
        <v>46</v>
      </c>
      <c r="D23" s="10" t="s">
        <v>33</v>
      </c>
      <c r="E23" s="2">
        <f>11+10+10</f>
        <v>31</v>
      </c>
      <c r="F23" s="3"/>
      <c r="G23" s="3">
        <f t="shared" si="0"/>
        <v>0</v>
      </c>
      <c r="H23" s="11"/>
      <c r="I23" s="3">
        <f t="shared" si="1"/>
        <v>0</v>
      </c>
      <c r="M23" s="5"/>
    </row>
    <row r="24" spans="1:14" s="4" customFormat="1" ht="51" x14ac:dyDescent="0.25">
      <c r="A24" s="12">
        <v>18</v>
      </c>
      <c r="B24" s="13" t="s">
        <v>47</v>
      </c>
      <c r="C24" s="27" t="s">
        <v>48</v>
      </c>
      <c r="D24" s="10" t="s">
        <v>13</v>
      </c>
      <c r="E24" s="20">
        <f>10+7+10+10</f>
        <v>37</v>
      </c>
      <c r="F24" s="24"/>
      <c r="G24" s="24">
        <f t="shared" si="0"/>
        <v>0</v>
      </c>
      <c r="H24" s="18"/>
      <c r="I24" s="3">
        <f t="shared" si="1"/>
        <v>0</v>
      </c>
      <c r="M24" s="5"/>
    </row>
    <row r="25" spans="1:14" s="4" customFormat="1" ht="61.5" customHeight="1" x14ac:dyDescent="0.25">
      <c r="A25" s="12">
        <v>19</v>
      </c>
      <c r="B25" s="19" t="s">
        <v>49</v>
      </c>
      <c r="C25" s="28" t="s">
        <v>50</v>
      </c>
      <c r="D25" s="10" t="s">
        <v>13</v>
      </c>
      <c r="E25" s="20">
        <f>3+4</f>
        <v>7</v>
      </c>
      <c r="F25" s="3"/>
      <c r="G25" s="3">
        <f t="shared" si="0"/>
        <v>0</v>
      </c>
      <c r="H25" s="11"/>
      <c r="I25" s="3">
        <f t="shared" si="1"/>
        <v>0</v>
      </c>
      <c r="M25" s="30"/>
    </row>
    <row r="26" spans="1:14" ht="38.25" x14ac:dyDescent="0.25">
      <c r="A26" s="12">
        <v>20</v>
      </c>
      <c r="B26" s="19" t="s">
        <v>51</v>
      </c>
      <c r="C26" s="29" t="s">
        <v>52</v>
      </c>
      <c r="D26" s="10" t="s">
        <v>13</v>
      </c>
      <c r="E26" s="20">
        <f>7+1+4</f>
        <v>12</v>
      </c>
      <c r="F26" s="25"/>
      <c r="G26" s="3">
        <f t="shared" si="0"/>
        <v>0</v>
      </c>
      <c r="H26" s="25"/>
      <c r="I26" s="3">
        <f t="shared" si="1"/>
        <v>0</v>
      </c>
      <c r="J26" s="15"/>
      <c r="K26" s="4"/>
      <c r="L26" s="4"/>
      <c r="M26" s="4"/>
      <c r="N26" s="4"/>
    </row>
    <row r="27" spans="1:14" ht="25.5" x14ac:dyDescent="0.25">
      <c r="A27" s="12">
        <v>21</v>
      </c>
      <c r="B27" s="19" t="s">
        <v>53</v>
      </c>
      <c r="C27" s="29" t="s">
        <v>54</v>
      </c>
      <c r="D27" s="10" t="s">
        <v>33</v>
      </c>
      <c r="E27" s="2">
        <v>2</v>
      </c>
      <c r="F27" s="25"/>
      <c r="G27" s="3">
        <f t="shared" si="0"/>
        <v>0</v>
      </c>
      <c r="H27" s="25"/>
      <c r="I27" s="3">
        <f t="shared" si="1"/>
        <v>0</v>
      </c>
    </row>
    <row r="28" spans="1:14" ht="89.25" x14ac:dyDescent="0.25">
      <c r="A28" s="12">
        <v>22</v>
      </c>
      <c r="B28" s="13" t="s">
        <v>55</v>
      </c>
      <c r="C28" s="27" t="s">
        <v>56</v>
      </c>
      <c r="D28" s="10" t="s">
        <v>33</v>
      </c>
      <c r="E28" s="2">
        <v>1</v>
      </c>
      <c r="F28" s="25"/>
      <c r="G28" s="3">
        <f>E28*F28</f>
        <v>0</v>
      </c>
      <c r="H28" s="25"/>
      <c r="I28" s="3">
        <f t="shared" si="1"/>
        <v>0</v>
      </c>
      <c r="J28" s="31"/>
    </row>
    <row r="29" spans="1:14" x14ac:dyDescent="0.25">
      <c r="A29" s="12">
        <v>23</v>
      </c>
      <c r="B29" s="13" t="s">
        <v>57</v>
      </c>
      <c r="C29" s="26" t="s">
        <v>58</v>
      </c>
      <c r="D29" s="10" t="s">
        <v>13</v>
      </c>
      <c r="E29" s="2">
        <f>10+10</f>
        <v>20</v>
      </c>
      <c r="F29" s="16"/>
      <c r="G29" s="16">
        <f>SUM(G4:G28)</f>
        <v>0</v>
      </c>
      <c r="H29" s="11"/>
      <c r="I29" s="3">
        <f t="shared" si="1"/>
        <v>0</v>
      </c>
    </row>
    <row r="30" spans="1:14" x14ac:dyDescent="0.25">
      <c r="A30" s="12">
        <v>24</v>
      </c>
      <c r="B30" s="21" t="s">
        <v>59</v>
      </c>
      <c r="C30" s="14" t="s">
        <v>60</v>
      </c>
      <c r="D30" s="23" t="s">
        <v>13</v>
      </c>
      <c r="E30" s="23">
        <v>15</v>
      </c>
      <c r="F30" s="25"/>
      <c r="G30" s="35">
        <v>0</v>
      </c>
      <c r="H30" s="25"/>
      <c r="I30" s="34">
        <f>SUM(I4:I29)</f>
        <v>0</v>
      </c>
    </row>
    <row r="31" spans="1:14" x14ac:dyDescent="0.25">
      <c r="A31" s="37"/>
      <c r="B31" s="21"/>
      <c r="C31" s="22"/>
      <c r="D31" s="23" t="s">
        <v>61</v>
      </c>
      <c r="E31" s="23"/>
      <c r="F31" s="25"/>
      <c r="G31" s="25"/>
      <c r="H31" s="25"/>
      <c r="I31" s="34">
        <f>SUM(I5:I30)</f>
        <v>0</v>
      </c>
    </row>
    <row r="32" spans="1:14" x14ac:dyDescent="0.25">
      <c r="A32" s="37"/>
    </row>
  </sheetData>
  <sortState xmlns:xlrd2="http://schemas.microsoft.com/office/spreadsheetml/2017/richdata2" ref="B3:C21">
    <sortCondition ref="B3:B21"/>
  </sortState>
  <mergeCells count="2">
    <mergeCell ref="A3:H3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2006-09-22T13:37:51Z</dcterms:created>
  <dcterms:modified xsi:type="dcterms:W3CDTF">2024-11-26T11:07:43Z</dcterms:modified>
  <cp:category/>
  <cp:contentStatus/>
</cp:coreProperties>
</file>