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firstSheet="1" activeTab="1"/>
  </bookViews>
  <sheets>
    <sheet name="OFERTA NR 1 LUKA" sheetId="1" r:id="rId1"/>
    <sheet name="CZĘŚĆ NR 1 - ARTYKUŁY BIUROWE " sheetId="2" r:id="rId2"/>
    <sheet name="CZĘŚĆ NR 2-MAT. ARCHIWIZACYJNE" sheetId="3" r:id="rId3"/>
  </sheets>
  <definedNames>
    <definedName name="_xlnm.Print_Area" localSheetId="1">'CZĘŚĆ NR 1 - ARTYKUŁY BIUROWE '!$A$1:$H$64</definedName>
    <definedName name="_xlnm.Print_Area" localSheetId="2">'CZĘŚĆ NR 2-MAT. ARCHIWIZACYJNE'!$A$1:$H$36</definedName>
    <definedName name="_xlnm.Print_Area" localSheetId="0">'OFERTA NR 1 LUKA'!$A$1:$H$51</definedName>
    <definedName name="_xlnm.Print_Titles" localSheetId="1">'CZĘŚĆ NR 1 - ARTYKUŁY BIUROWE '!$5:$8</definedName>
    <definedName name="_xlnm.Print_Titles" localSheetId="2">'CZĘŚĆ NR 2-MAT. ARCHIWIZACYJNE'!$5:$8</definedName>
    <definedName name="_xlnm.Print_Titles" localSheetId="0">'OFERTA NR 1 LUKA'!$5:$8</definedName>
  </definedNames>
  <calcPr fullCalcOnLoad="1"/>
</workbook>
</file>

<file path=xl/sharedStrings.xml><?xml version="1.0" encoding="utf-8"?>
<sst xmlns="http://schemas.openxmlformats.org/spreadsheetml/2006/main" count="286" uniqueCount="137">
  <si>
    <t>Ilość</t>
  </si>
  <si>
    <t>Jedn. miary</t>
  </si>
  <si>
    <t>Cena jednostk. netto</t>
  </si>
  <si>
    <t>Wartość netto</t>
  </si>
  <si>
    <t>Wartość brutto</t>
  </si>
  <si>
    <t>Lp.</t>
  </si>
  <si>
    <t>Opis i parametry materiałów biurowych 
wymaganych przez Zamawiającego</t>
  </si>
  <si>
    <t>A</t>
  </si>
  <si>
    <t>B</t>
  </si>
  <si>
    <t>C</t>
  </si>
  <si>
    <t>D</t>
  </si>
  <si>
    <t>E</t>
  </si>
  <si>
    <t>F</t>
  </si>
  <si>
    <t>G</t>
  </si>
  <si>
    <t>H</t>
  </si>
  <si>
    <t>(suma kolumn 
F i G)</t>
  </si>
  <si>
    <t>(iloczyn kolumn 
D i 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</si>
  <si>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</si>
  <si>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</si>
  <si>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</si>
  <si>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</si>
  <si>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</si>
  <si>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</si>
  <si>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</si>
  <si>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</si>
  <si>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</si>
  <si>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</si>
  <si>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</si>
  <si>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</si>
  <si>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</si>
  <si>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</si>
  <si>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</si>
  <si>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</si>
  <si>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</si>
  <si>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</si>
  <si>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</si>
  <si>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TABELA NR 1 - ZAMÓWIENIE PODSTAWOWE</t>
  </si>
  <si>
    <t>TABELA NR 2 - ZAMÓWIENIE OPCJONALNE</t>
  </si>
  <si>
    <t>szt.</t>
  </si>
  <si>
    <t>op.</t>
  </si>
  <si>
    <t>ryza*</t>
  </si>
  <si>
    <t xml:space="preserve">ryza** </t>
  </si>
  <si>
    <t>Maksymalna wartość Prawa opcji: 20% wartości zamówienia podstawowego ujętego w Tabeli nr 1 wskazanej w wierszu "RAZEM ZAMÓWIENIE PODSTAWOWE"</t>
  </si>
  <si>
    <t xml:space="preserve">RAZEM ZAMÓWIENIE PODSTAWOWE: </t>
  </si>
  <si>
    <t xml:space="preserve">RAZEM ZAMÓWIENIE OPCJONALNE: </t>
  </si>
  <si>
    <t>TABELA NR 3</t>
  </si>
  <si>
    <r>
      <rPr>
        <b/>
        <sz val="14"/>
        <color indexed="8"/>
        <rFont val="Times New Roman"/>
        <family val="1"/>
      </rPr>
      <t xml:space="preserve">TABELA ASORTYMENTOWO - CENOWA </t>
    </r>
    <r>
      <rPr>
        <sz val="14"/>
        <color indexed="8"/>
        <rFont val="Times New Roman"/>
        <family val="1"/>
      </rPr>
      <t xml:space="preserve">
- DOSTAWA I ROZŁADUNEK ARTYKUŁÓW BIUROWYCH</t>
    </r>
  </si>
  <si>
    <r>
      <t>Kwota Vat 
wg obowiązującej stawki podatku VAT</t>
    </r>
    <r>
      <rPr>
        <b/>
        <sz val="11"/>
        <color indexed="10"/>
        <rFont val="Times New Roman"/>
        <family val="1"/>
      </rPr>
      <t>*</t>
    </r>
  </si>
  <si>
    <r>
      <t>Kwota Vat 
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</si>
  <si>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r>
      <t>Kwota Vat 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</si>
  <si>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t>(Data, podpis i pieczęć Oferenta lub osoby/ osób 
upoważnionej/-ych do reprezentowania Oferenta)</t>
  </si>
  <si>
    <t>………………………………………................</t>
  </si>
  <si>
    <r>
      <t xml:space="preserve">Formularz cenowy - Załącznik nr 4 do Zaproszenia,
stanowiący Załącznik nr 6 do projektowanych postanowień umowy
</t>
    </r>
    <r>
      <rPr>
        <i/>
        <sz val="11"/>
        <color indexed="8"/>
        <rFont val="Times New Roman"/>
        <family val="1"/>
      </rPr>
      <t>(BOR08.2305.16.2022.DP)</t>
    </r>
  </si>
  <si>
    <t>Koperty C5 HK białe 162 x 229mm, 
samoklejące z paskiem 
(op. po 500 szt.)</t>
  </si>
  <si>
    <t>Papier kserograficzny A4        
1. Format papieru: A4
2. Klasa papieru: A
3. Gramatura papieru:   nie mniejsza 80 g/m² i nie większa niż 90 g/ m²
4. Białość papieru:  min 168 w skali CIE,
(*) – Jedno opakowanie ryzy mieści 500 szt. papieru</t>
  </si>
  <si>
    <t>Papier kserograficzny formatu A5                                                                                                                
1. Format papieru: A5
2. Klasa papieru: A
3. Gramatura papieru: 120 g/m2 
4. Nieprzeźroczystość: nie mniej niż 90 %
5. Białość papieru: min 168 w skali CIE,
(**) – Jedno opakowanie ryzy mieści 250 sztuk papieru</t>
  </si>
  <si>
    <t>Ołówek z gumką 2B
twardość – 2B trwały grafit wytrzymały na łamanie, 
gumka osadzona na jednym końcu ołówka</t>
  </si>
  <si>
    <t xml:space="preserve">Gumka do mazania winylowa, wysokiej jakości, niebrudząca, przeznaczona do stosowania na papierze i folii. 
Doskonale wyciera nieuszkadzająca powierzchni. 
Wymiary: 60x11x21 mm (+/- 2 mm) </t>
  </si>
  <si>
    <t xml:space="preserve">Tusz do stempli polimerowych i gumowych zielony 
minimum 30 ml tuszu w butelce, butelka z końcówką ułatwiającą nasączanie poduszek, szybkoschnący, 
nierozmazujący,
sztuka = butelka </t>
  </si>
  <si>
    <t>Zszywki 24/6 ocynkowane, do zszywania ok. 30 kartek
(op. po 1000 szt.)</t>
  </si>
  <si>
    <t>Dyplom: wzór uniwersalny "Kobalt", najwyższej jakości papier A4, 
do wydruku certyfikatów, dyplomów, podziękowań, menu, cenników, przeznaczony do drukarek laserowych i atramentowych, 170 g/m²,  
(op. po 25 arkuszy)</t>
  </si>
  <si>
    <t>(suma kolumn 
B i C)</t>
  </si>
  <si>
    <t xml:space="preserve">Zszywacz
zszywa jednorazowo 25-30 kartek, górna część wykonana 
z trwałego plastiku, części mechaniczne z metalu, otwierany 
od góry, możliwość zszywania na trzy sposoby (obrotowa końcówka), 
na zszywki 24/6 ładowanie od góry </t>
  </si>
  <si>
    <t>Klej w płynie 
pojemność butelki minimum 50 ml, do klejenia papieru, kartonu, bezbarwny; nietoksyczny; nie marszczy papieru; 
sztuka= butelka</t>
  </si>
  <si>
    <t>Baterie AAA LR03 alkaliczne, 
(op. po 4 szt.)</t>
  </si>
  <si>
    <t>Baterie AA alkaliczne,
(op. po 4 szt.)</t>
  </si>
  <si>
    <t>Etykieta samoprzylepna A4
- rozmiar etykiety 210 x 297mm
- kolor etykiety: biały
- ilość etykiet na arkuszu - 1 szt.
- rodzaj papieru: matowy offsetowy
- gramatura papieru 68 g/m²
- całkowita gramatura arkusza 119 g/m² klej akrylowy przystosowany do drukarek laserowych
- zadruk w drukarkach atramentowych, laserowych oraz ksero
- doskonałe natychmiastowe utrwalanie tuszu i tonera
- podkład ograniczający poślizg rolek napędowych w drukarkach
(1 opakowanie = 100 szt. etykiet A4)</t>
  </si>
  <si>
    <r>
      <t xml:space="preserve">CENA KOŃCOWA OFERTY 
[ZAMÓWIENIE PODSTAWOWE + ZAMÓWIENIE OPCJONALNE]
</t>
    </r>
    <r>
      <rPr>
        <sz val="14"/>
        <color indexed="8"/>
        <rFont val="Times New Roman"/>
        <family val="1"/>
      </rPr>
      <t>[</t>
    </r>
    <r>
      <rPr>
        <u val="single"/>
        <sz val="14"/>
        <color indexed="8"/>
        <rFont val="Times New Roman"/>
        <family val="1"/>
      </rPr>
      <t>SUMA WARTOŚCI</t>
    </r>
    <r>
      <rPr>
        <sz val="14"/>
        <color indexed="8"/>
        <rFont val="Times New Roman"/>
        <family val="1"/>
      </rPr>
      <t>:  WIERSZA</t>
    </r>
    <r>
      <rPr>
        <sz val="14"/>
        <color indexed="1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 xml:space="preserve">"RAZEM ZAMÓWIENIE PODSTAWOWE" </t>
    </r>
    <r>
      <rPr>
        <sz val="14"/>
        <color indexed="8"/>
        <rFont val="Times New Roman"/>
        <family val="1"/>
      </rPr>
      <t>TABELI NR 1 
ORAZ WIERSZA</t>
    </r>
    <r>
      <rPr>
        <sz val="14"/>
        <color indexed="6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>"RAZEM ZAMÓWIENIE OPCJONALNE"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TABELI NR 2]</t>
    </r>
  </si>
  <si>
    <t>20.</t>
  </si>
  <si>
    <r>
      <t xml:space="preserve">
*Uwaga: Wykonawca  zobowiązany jest do zastosowania obowiązującej stawki podatku od towarów i usług do obliczenia ceny oferty
</t>
    </r>
    <r>
      <rPr>
        <b/>
        <i/>
        <u val="single"/>
        <sz val="12"/>
        <color indexed="60"/>
        <rFont val="Times New Roman"/>
        <family val="1"/>
      </rPr>
      <t>Błędnie zastosowana stawka podatku VAT będzie stanowić wadliwość niepodlegającą poprawieniu i błąd w obliczeniu ceny.</t>
    </r>
    <r>
      <rPr>
        <b/>
        <i/>
        <sz val="12"/>
        <color indexed="60"/>
        <rFont val="Times New Roman"/>
        <family val="1"/>
      </rPr>
      <t xml:space="preserve">
</t>
    </r>
  </si>
  <si>
    <t>Koperty C4 HK (A4, biała bez okienka) 229 x 324mm GRAMATURA: 90 g/m2
SPOSÓB ZAKLEJANIA: HK (samoprzylepny pasek)
(op. po 250 szt.)</t>
  </si>
  <si>
    <t xml:space="preserve">Długopis niebieski 
kolor pisania – niebieski, grubość linii pisania od 0,27 mm do 0,4 mm, wymienny wkład,  automatyczny mechanizm chowania wkładu do wnętrza długopisu, gumowy uchwyt w kolorze pisania, długość linii pisania min. 900 m, końcówka długopisu trwale i nieruchomo utrzymująca 
wkład piszący       </t>
  </si>
  <si>
    <t>Druk zwrotnego potwierdzenia odbioru (KPA), 
posiadający następujące parametry techniczne:
1) gramatura papieru: papier offsetowy BD 140 – 200 g/m2
2) wymiar druku: minimum 90 x 140 mm (część środkowa, bez listew bocznych)
    •  optymalne wymiary:
    a) część środkowa, bez listew bocznych -  100 x 140 mm, 
    b) całość druku, tj. część środkowa + listwy boczne - 100 x 160 mm,
    wszystkie wymiary przyjmuje się z tolerancją 2 mm;
3) listwy po obu stronach, perforacja pionowa pozwalająca na wyrwanie środkowej części druku bez jego uszkodzenia,
4) co najmniej 5 mm pasek kleju gwarantujący przyczepność do różnego rodzaju podłoża w zróżnicowanym zakresie temperatur zabezpieczony osłoną.
Adres nadawcy przesyłki naniesiony w strefie prostokątnej na stronie przedniej druku (awers) w dolnej prawej części w minimalnej odległości:
1) 40 mm od górnego brzegu przesyłki,
2) 05 mm od prawego brzegu,
3) 15 mm od dolnego brzegu.
Adres adresata przesyłki naniesiony w strefie prostokątnej na stronie przedniej druku (awers) w górnej lewej części.
W pasie 15 mm powyżej dolnej krawędzi strony przedniej druku (awers) oraz z prawej strony danych adresowych nadawcy nie można umieszczać żadnych napisów/nadruków.
(Formularz zwrotnego potwierdzenia odbioru nie może zawierać innych treści aniżeli te wskazane na rysunku nr 1 niniejszego załącznika.
Rozmieszczenie tekstu jak na rysunku nr 1)</t>
  </si>
  <si>
    <t>Bindownica do oprawiania dokumentów z grzbietem plastikowym
- solidna, metalowa konstrukcja urządzenia 
- lekko działający mechanizm rozciągania grzbietów
- przycisk nożny uruchamiający urządzenie 
- regulacja marginesu
- ogranicznik formatu
- wyłączane noże 
- pojemnik na ścinki 
- czytelny przymiar grubości grzbietów
- maksymalny format: A4
- rodzaj oprawianego grzbietu: plastikowy
- ilość wyłączalnych noży: 21 
- tryb pracy: elektryczny
- ogranicznik formatu
- regulacja marginesu
- regulacja głębokości perforacji
- waga urządzenia: do 17 kg
Wymiary: wysokość: 425 mm, szerokość: 400 mm, głębokość: 256 mm (+/- 5 mm) 
- oprawianie: maksymalna ilość oprawianych kartek na papierze: 80 g/m: grzbiet plastikowy: 510 (grzbiet 51 mm)
- dziurkowanie: rodzaj grzbietu: plastikowy - maksymalna ilość dziurkowanych kartek na papierze: 80 g/m: 30</t>
  </si>
  <si>
    <t>Koszulki na dokumenty A4 
format przechowywanych dokumentów - A4; 
groszkowe, bezbarwne, z euro perforacją, wykonane z folii PP              
o grubości min. 50 mic.
(op. po 100 szt.)</t>
  </si>
  <si>
    <t>Koperty DL z oknem, 110x220mm, białe, samoklejące z paskiem, okno prawe: 40/45x80/90mm, usytuowane 15mm lub 20mm od prawej krawędzi, 15 mm od dolnej krawędzi 
(op. po 1000 szt.)</t>
  </si>
  <si>
    <t>Kalkulator
- wyświetlacz 12-pozycyjny
- podwójne zasilanie
- wymiary: 165x115x22mm lub 180x135x40mm lub 188x144x37mm
Funkcje:
- zaokrąglanie wyników
- klawisz cofania
 - obliczenia podatkowe TAX
 - obliczanie procentów
 - funkcja pierwiastka kwadratowego
- obliczanie marży MU
- znacznik części tysięcznych
- klawisz zmiany znaku +/-</t>
  </si>
  <si>
    <t>MATERIAŁY  POZOSTAŁE</t>
  </si>
  <si>
    <t>MATERIAŁY BIUROWE</t>
  </si>
  <si>
    <t>ŚRODKI PRZEZNACZONE NA BIUROWE</t>
  </si>
  <si>
    <t xml:space="preserve"> 10 % ZAMÓWIENIA PODSTAWOWEGO</t>
  </si>
  <si>
    <t>+ BIUROWE MAX</t>
  </si>
  <si>
    <t>+ POZOSTAŁE MAX POZOSTAŁA CZ. 10%</t>
  </si>
  <si>
    <t>LUKA SP. Z O.O., ul. Siemianowicka 7d, 40-301 Katowice</t>
  </si>
  <si>
    <t>brutto</t>
  </si>
  <si>
    <t>vat</t>
  </si>
  <si>
    <t>netto</t>
  </si>
  <si>
    <t>21.</t>
  </si>
  <si>
    <t>22.</t>
  </si>
  <si>
    <t>23.</t>
  </si>
  <si>
    <t>24.</t>
  </si>
  <si>
    <t>25.</t>
  </si>
  <si>
    <t>26.</t>
  </si>
  <si>
    <t>27.</t>
  </si>
  <si>
    <t xml:space="preserve">szt. </t>
  </si>
  <si>
    <t>28.</t>
  </si>
  <si>
    <r>
      <rPr>
        <b/>
        <sz val="11"/>
        <color indexed="8"/>
        <rFont val="Times New Roman"/>
        <family val="1"/>
      </rPr>
      <t xml:space="preserve">Papier kserograficzny A4      </t>
    </r>
    <r>
      <rPr>
        <sz val="11"/>
        <color indexed="8"/>
        <rFont val="Times New Roman"/>
        <family val="1"/>
      </rPr>
      <t xml:space="preserve">  
1. Format papieru: A4
2. Klasa papieru: A
3. Gramatura papieru:   nie mniejsza 80 g/m² i nie większa niż 90 g/ m²
4. Białość papieru:  min 168 w skali CIE,
(*) – Jedno opakowanie ryzy mieści 500 szt. papieru</t>
    </r>
  </si>
  <si>
    <r>
      <rPr>
        <b/>
        <sz val="11"/>
        <color indexed="8"/>
        <rFont val="Times New Roman"/>
        <family val="1"/>
      </rPr>
      <t xml:space="preserve">Papier kserograficzny formatu A5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
1. Format papieru: A5
2. Klasa papieru: A
3. Gramatura papieru: 120 g/m2 
4. Nieprzeźroczystość: nie mniej niż 90 %
5. Białość papieru: min 168 w skali CIE,
(**) – Jedno opakowanie ryzy mieści 250 sztuk papieru</t>
    </r>
  </si>
  <si>
    <r>
      <rPr>
        <b/>
        <sz val="11"/>
        <color indexed="8"/>
        <rFont val="Times New Roman"/>
        <family val="1"/>
      </rPr>
      <t>Koperty C4 HK</t>
    </r>
    <r>
      <rPr>
        <sz val="11"/>
        <color indexed="8"/>
        <rFont val="Times New Roman"/>
        <family val="1"/>
      </rPr>
      <t xml:space="preserve"> (A4, biała bez okienka) 229 x 324mm GRAMATURA: 90 g/m2
SPOSÓB ZAKLEJANIA: HK (samoprzylepny pasek)
(op. po 250 szt.)</t>
    </r>
  </si>
  <si>
    <r>
      <rPr>
        <b/>
        <sz val="11"/>
        <color indexed="8"/>
        <rFont val="Times New Roman"/>
        <family val="1"/>
      </rPr>
      <t>Koperty C5 HK</t>
    </r>
    <r>
      <rPr>
        <sz val="11"/>
        <color indexed="8"/>
        <rFont val="Times New Roman"/>
        <family val="1"/>
      </rPr>
      <t xml:space="preserve"> białe 162 x 229mm, 
samoklejące z paskiem 
(op. po 500 szt.)</t>
    </r>
  </si>
  <si>
    <r>
      <rPr>
        <b/>
        <sz val="11"/>
        <color indexed="8"/>
        <rFont val="Times New Roman"/>
        <family val="1"/>
      </rPr>
      <t xml:space="preserve">Koszulki na dokumenty A4 </t>
    </r>
    <r>
      <rPr>
        <sz val="11"/>
        <color indexed="8"/>
        <rFont val="Times New Roman"/>
        <family val="1"/>
      </rPr>
      <t xml:space="preserve">
format przechowywanych dokumentów - A4; 
groszkowe, bezbarwne, z euro perforacją, wykonane z folii PP              
o grubości min. 50 mic.
(op. po 100 szt.)</t>
    </r>
  </si>
  <si>
    <r>
      <rPr>
        <b/>
        <sz val="11"/>
        <color indexed="8"/>
        <rFont val="Times New Roman"/>
        <family val="1"/>
      </rPr>
      <t xml:space="preserve">Długopis niebieski </t>
    </r>
    <r>
      <rPr>
        <sz val="11"/>
        <color indexed="8"/>
        <rFont val="Times New Roman"/>
        <family val="1"/>
      </rPr>
      <t xml:space="preserve">
kolor pisania – niebieski, grubość linii pisania od 0,27 mm do 0,4 mm, wymienny wkład,  automatyczny mechanizm chowania wkładu do wnętrza długopisu, gumowy uchwyt w kolorze pisania, długość linii pisania min. 900 m, końcówka długopisu trwale i nieruchomo utrzymująca 
wkład piszący       </t>
    </r>
  </si>
  <si>
    <r>
      <rPr>
        <b/>
        <sz val="11"/>
        <color indexed="8"/>
        <rFont val="Times New Roman"/>
        <family val="1"/>
      </rPr>
      <t>Ołówek z gumką 2B</t>
    </r>
    <r>
      <rPr>
        <sz val="11"/>
        <color indexed="8"/>
        <rFont val="Times New Roman"/>
        <family val="1"/>
      </rPr>
      <t xml:space="preserve">
twardość – 2B trwały grafit wytrzymały na łamanie, 
gumka osadzona na jednym końcu ołówka</t>
    </r>
  </si>
  <si>
    <r>
      <rPr>
        <b/>
        <sz val="11"/>
        <color indexed="8"/>
        <rFont val="Times New Roman"/>
        <family val="1"/>
      </rPr>
      <t xml:space="preserve">Gumka do mazania
</t>
    </r>
    <r>
      <rPr>
        <sz val="11"/>
        <color indexed="8"/>
        <rFont val="Times New Roman"/>
        <family val="1"/>
      </rPr>
      <t xml:space="preserve"> winylowa, wysokiej jakości, niebrudząca, przeznaczona do stosowania na papierze i folii. 
Doskonale wyciera nieuszkadzająca powierzchni. 
Wymiary: 60x11x21 mm (+/- 2 mm) </t>
    </r>
  </si>
  <si>
    <r>
      <rPr>
        <b/>
        <sz val="11"/>
        <color indexed="8"/>
        <rFont val="Times New Roman"/>
        <family val="1"/>
      </rPr>
      <t xml:space="preserve">Tusz do stempli polimerowych i gumowych zielony </t>
    </r>
    <r>
      <rPr>
        <sz val="11"/>
        <color indexed="8"/>
        <rFont val="Times New Roman"/>
        <family val="1"/>
      </rPr>
      <t xml:space="preserve">
minimum 30 ml tuszu w butelce, butelka z końcówką ułatwiającą nasączanie poduszek, szybkoschnący, 
nierozmazujący,
sztuka = butelka </t>
    </r>
  </si>
  <si>
    <r>
      <rPr>
        <b/>
        <sz val="11"/>
        <color indexed="8"/>
        <rFont val="Times New Roman"/>
        <family val="1"/>
      </rPr>
      <t xml:space="preserve">Tusz do stempli polimerowych i gumowych czarny
</t>
    </r>
    <r>
      <rPr>
        <sz val="11"/>
        <color indexed="8"/>
        <rFont val="Times New Roman"/>
        <family val="1"/>
      </rPr>
      <t>minimum 30 ml tuszu w butelce; butelka z końcówką ułatwiającą nasączanie poduszek, szybkoschnący, nie rozmazujący; sztuka = butelka</t>
    </r>
  </si>
  <si>
    <r>
      <rPr>
        <b/>
        <sz val="11"/>
        <color indexed="8"/>
        <rFont val="Times New Roman"/>
        <family val="1"/>
      </rPr>
      <t>Zszywacz</t>
    </r>
    <r>
      <rPr>
        <sz val="11"/>
        <color indexed="8"/>
        <rFont val="Times New Roman"/>
        <family val="1"/>
      </rPr>
      <t xml:space="preserve">
zszywa jednorazowo 25-30 kartek, górna część wykonana 
z trwałego plastiku, części mechaniczne z metalu, otwierany 
od góry, możliwość zszywania na trzy sposoby (obrotowa końcówka), 
na zszywki 24/6 i 26/6 ładowanie od góry </t>
    </r>
  </si>
  <si>
    <r>
      <rPr>
        <b/>
        <sz val="11"/>
        <color indexed="8"/>
        <rFont val="Times New Roman"/>
        <family val="1"/>
      </rPr>
      <t xml:space="preserve">Klej w płynie </t>
    </r>
    <r>
      <rPr>
        <sz val="11"/>
        <color indexed="8"/>
        <rFont val="Times New Roman"/>
        <family val="1"/>
      </rPr>
      <t xml:space="preserve">
pojemność butelki minimum 50 ml, do klejenia papieru, kartonu, bezbarwny; nietoksyczny; nie marszczy papieru; 
sztuka= butelka</t>
    </r>
  </si>
  <si>
    <r>
      <rPr>
        <b/>
        <sz val="11"/>
        <color indexed="8"/>
        <rFont val="Times New Roman"/>
        <family val="1"/>
      </rPr>
      <t xml:space="preserve">Baterie AAA LR03 alkaliczne, </t>
    </r>
    <r>
      <rPr>
        <sz val="11"/>
        <color indexed="8"/>
        <rFont val="Times New Roman"/>
        <family val="1"/>
      </rPr>
      <t xml:space="preserve">
(op. po 4 szt.)</t>
    </r>
  </si>
  <si>
    <r>
      <rPr>
        <b/>
        <sz val="11"/>
        <color indexed="8"/>
        <rFont val="Times New Roman"/>
        <family val="1"/>
      </rPr>
      <t>Baterie AA alkaliczne,</t>
    </r>
    <r>
      <rPr>
        <sz val="11"/>
        <color indexed="8"/>
        <rFont val="Times New Roman"/>
        <family val="1"/>
      </rPr>
      <t xml:space="preserve">
(op. po 4 szt.)</t>
    </r>
  </si>
  <si>
    <r>
      <rPr>
        <b/>
        <sz val="10"/>
        <color indexed="8"/>
        <rFont val="Times New Roman"/>
        <family val="1"/>
      </rPr>
      <t xml:space="preserve">Druk zwrotnego potwierdzenia odbioru (KPA), </t>
    </r>
    <r>
      <rPr>
        <sz val="10"/>
        <color indexed="8"/>
        <rFont val="Times New Roman"/>
        <family val="1"/>
      </rPr>
      <t xml:space="preserve">
posiadający następujące parametry techniczne:
1) gramatura papieru: papier offsetowy BD 140 – 200 g/m2
2) wymiar druku: minimum 90 x 140 mm (część środkowa, bez listew bocznych)
    •  optymalne wymiary:
    a) część środkowa, bez listew bocznych -  100 x 140 mm, 
    b) całość druku, tj. część środkowa + listwy boczne - 100 x 160 mm,
    wszystkie wymiary przyjmuje się z tolerancją 2 mm;
3) listwy po obu stronach, perforacja pionowa pozwalająca na wyrwanie środkowej części druku bez jego uszkodzenia,
4) co najmniej 5 mm pasek kleju gwarantujący przyczepność do różnego rodzaju podłoża w zróżnicowanym zakresie temperatur zabezpieczony osłoną.
Adres nadawcy przesyłki naniesiony w strefie prostokątnej na stronie przedniej druku (awers) w dolnej prawej części w minimalnej odległości:
1) 40 mm od górnego brzegu przesyłki,
2) 05 mm od prawego brzegu,
3) 15 mm od dolnego brzegu.
Adres adresata przesyłki naniesiony w strefie prostokątnej na stronie przedniej druku (awers) w górnej lewej części.
W pasie 15 mm powyżej dolnej krawędzi strony przedniej druku (awers) oraz z prawej strony danych adresowych nadawcy nie można umieszczać żadnych napisów/nadruków.
(Formularz zwrotnego potwierdzenia odbioru nie może zawierać innych treści aniżeli te wskazane na rysunku nr 1 niniejszego załącznika.
Rozmieszczenie tekstu jak na rysunku nr 1)</t>
    </r>
  </si>
  <si>
    <r>
      <rPr>
        <b/>
        <sz val="11"/>
        <color indexed="8"/>
        <rFont val="Times New Roman"/>
        <family val="1"/>
      </rPr>
      <t xml:space="preserve">Koperty DL z oknem
</t>
    </r>
    <r>
      <rPr>
        <sz val="11"/>
        <color indexed="8"/>
        <rFont val="Times New Roman"/>
        <family val="1"/>
      </rPr>
      <t>110x220mm, białe, samoklejące z paskiem, okno prawe: 40/45x80/90mm, usytuowane 15mm lub 20mm od prawej krawędzi, 15 mm od dolnej krawędzi 
(op. po 1000 szt.)</t>
    </r>
  </si>
  <si>
    <r>
      <rPr>
        <b/>
        <sz val="11"/>
        <color indexed="8"/>
        <rFont val="Times New Roman"/>
        <family val="1"/>
      </rPr>
      <t>Kalkulator</t>
    </r>
    <r>
      <rPr>
        <sz val="11"/>
        <color indexed="8"/>
        <rFont val="Times New Roman"/>
        <family val="1"/>
      </rPr>
      <t xml:space="preserve">
- wyświetlacz 12-pozycyjny
- podwójne zasilanie
- wymiary: 165x115x22mm lub 180x135x40mm lub 188x144x37mm
Funkcje:
- zaokrąglanie wyników
- klawisz cofania
 - obliczenia podatkowe TAX
 - obliczanie procentów
 - funkcja pierwiastka kwadratowego
- obliczanie marży MU
- znacznik części tysięcznych
- klawisz zmiany znaku +/-</t>
    </r>
  </si>
  <si>
    <r>
      <rPr>
        <b/>
        <sz val="11"/>
        <color indexed="8"/>
        <rFont val="Times New Roman"/>
        <family val="1"/>
      </rPr>
      <t>Klip biurowy 19 mm</t>
    </r>
    <r>
      <rPr>
        <sz val="11"/>
        <color indexed="8"/>
        <rFont val="Times New Roman"/>
        <family val="1"/>
      </rPr>
      <t xml:space="preserve">  metalowy, 
12 szt. w opakowaniu, klipy do papieru</t>
    </r>
  </si>
  <si>
    <r>
      <rPr>
        <b/>
        <sz val="11"/>
        <color indexed="8"/>
        <rFont val="Times New Roman"/>
        <family val="1"/>
      </rPr>
      <t>Klip biurowy  32 mm</t>
    </r>
    <r>
      <rPr>
        <sz val="11"/>
        <color indexed="8"/>
        <rFont val="Times New Roman"/>
        <family val="1"/>
      </rPr>
      <t xml:space="preserve"> metalowy, 
12 szt. w opakowaniu, klipy do papieru</t>
    </r>
  </si>
  <si>
    <r>
      <rPr>
        <b/>
        <sz val="11"/>
        <color indexed="8"/>
        <rFont val="Times New Roman"/>
        <family val="1"/>
      </rPr>
      <t>Klip biurowy  51 mm</t>
    </r>
    <r>
      <rPr>
        <sz val="11"/>
        <color indexed="8"/>
        <rFont val="Times New Roman"/>
        <family val="1"/>
      </rPr>
      <t xml:space="preserve"> metalowy, 
12 szt. w opakowaniu, klipy do papieru</t>
    </r>
  </si>
  <si>
    <r>
      <rPr>
        <b/>
        <sz val="11"/>
        <color indexed="8"/>
        <rFont val="Times New Roman"/>
        <family val="1"/>
      </rPr>
      <t>Nożyczki,</t>
    </r>
    <r>
      <rPr>
        <sz val="11"/>
        <color indexed="8"/>
        <rFont val="Times New Roman"/>
        <family val="1"/>
      </rPr>
      <t xml:space="preserve"> 
z nierdzewnej stali; wytrzymała rączka odporna na pęknięcia; 
długość nie mniejsza niż 18,5 i nie większa niż  20,5 cm</t>
    </r>
  </si>
  <si>
    <r>
      <rPr>
        <b/>
        <sz val="11"/>
        <color indexed="8"/>
        <rFont val="Times New Roman"/>
        <family val="1"/>
      </rPr>
      <t>Płyty DVD+R</t>
    </r>
    <r>
      <rPr>
        <sz val="11"/>
        <color indexed="8"/>
        <rFont val="Times New Roman"/>
        <family val="1"/>
      </rPr>
      <t>, 
płyta DVD+R jednorazowego zapisu; prędkość zapisu minimum 16x; 
w pudełku plastikowym przeźroczystym typu Slim case, 4,7 GB</t>
    </r>
  </si>
  <si>
    <r>
      <rPr>
        <b/>
        <sz val="11"/>
        <color indexed="8"/>
        <rFont val="Times New Roman"/>
        <family val="1"/>
      </rPr>
      <t>Płyty DVD+R</t>
    </r>
    <r>
      <rPr>
        <sz val="11"/>
        <color indexed="8"/>
        <rFont val="Times New Roman"/>
        <family val="1"/>
      </rPr>
      <t>, 
płyta DVD+R jednorazowego zapisu; prędkość zapisu minimum 16x; 
w pudełku plastikowym przeźroczystym typu Slim case, 8,5 GB</t>
    </r>
  </si>
  <si>
    <r>
      <rPr>
        <b/>
        <sz val="12"/>
        <color indexed="8"/>
        <rFont val="Times New Roman"/>
        <family val="1"/>
      </rPr>
      <t>Zszywacz długoramienny (do 50 kartek)</t>
    </r>
    <r>
      <rPr>
        <sz val="12"/>
        <color indexed="8"/>
        <rFont val="Times New Roman"/>
        <family val="1"/>
      </rPr>
      <t xml:space="preserve">
- ilość zszywanych kartek: 2–50
- skala w milimetrach i calach
- rozmiar zszywek: nr 24/6, 24/8, 26/6, 26/8, 23/8
- regulowana głębokość wsunięcia kartki do 310 mm
- zszywanie: zamknięte, otwarte
- ogranicznik głębokości zszywania</t>
    </r>
  </si>
  <si>
    <r>
      <rPr>
        <b/>
        <sz val="11"/>
        <color indexed="8"/>
        <rFont val="Times New Roman"/>
        <family val="1"/>
      </rPr>
      <t xml:space="preserve">Długopis żelowy niebieski, </t>
    </r>
    <r>
      <rPr>
        <sz val="11"/>
        <color indexed="8"/>
        <rFont val="Times New Roman"/>
        <family val="1"/>
      </rPr>
      <t xml:space="preserve"> 
kolor pisania - niebieski; tusz żelowy zapewniający miękkość i płynność pisania po wszystkich rodzajach papieru; grubość linii pisania nie zmieniająca się (jest gładka i równa), automatyczny mechanizm chowania wkładu do wnętrza długopisu, gumowy uchwyt w kolorze pisania, wymienny wkład, długość linii pisania min. 500 m, grubość linii pisania od 0,2 mm do 0,35 </t>
    </r>
  </si>
  <si>
    <r>
      <rPr>
        <b/>
        <sz val="11"/>
        <color indexed="8"/>
        <rFont val="Times New Roman"/>
        <family val="1"/>
      </rPr>
      <t>Wąskie zakładki indeksujące papierowe</t>
    </r>
    <r>
      <rPr>
        <sz val="11"/>
        <color indexed="8"/>
        <rFont val="Times New Roman"/>
        <family val="1"/>
      </rPr>
      <t>, w czterech kolorach, rozmiar zakładki nie mniejszy niż 15 mm x 50 mm i nie większy niż 20 mm x 50 mm;  w opakowaniu minimum po 35 szt. z każdego koloru.</t>
    </r>
  </si>
  <si>
    <r>
      <rPr>
        <b/>
        <sz val="11"/>
        <color indexed="8"/>
        <rFont val="Times New Roman"/>
        <family val="1"/>
      </rPr>
      <t>Zakreślacz fluorescencyjny</t>
    </r>
    <r>
      <rPr>
        <sz val="11"/>
        <color indexed="8"/>
        <rFont val="Times New Roman"/>
        <family val="1"/>
      </rPr>
      <t>, grubość linii 5 mm, końcówka ścięta, na bazie wody, intensywnie kolorowy tusz, odporny na wysychanie, nietoksyczny, klips na skuwce (różne kolory); po 4 sztuki w opakowaniu</t>
    </r>
  </si>
  <si>
    <r>
      <rPr>
        <b/>
        <sz val="11"/>
        <color indexed="8"/>
        <rFont val="Times New Roman"/>
        <family val="1"/>
      </rPr>
      <t xml:space="preserve">Temperówka </t>
    </r>
    <r>
      <rPr>
        <sz val="11"/>
        <color indexed="8"/>
        <rFont val="Times New Roman"/>
        <family val="1"/>
      </rPr>
      <t>wykonana z metalu z pojedynczym ostrzem</t>
    </r>
  </si>
  <si>
    <r>
      <t xml:space="preserve">Załącznik nr 4 do Zaproszenia
</t>
    </r>
    <r>
      <rPr>
        <i/>
        <sz val="11"/>
        <color indexed="8"/>
        <rFont val="Times New Roman"/>
        <family val="1"/>
      </rPr>
      <t>(BOR08.2302.5.2023.DP)</t>
    </r>
  </si>
  <si>
    <r>
      <t xml:space="preserve">CENA KOŃCOWA OFERTY 
[ZAMÓWIENIE PODSTAWOWE + ZAMÓWIENIE OPCJONALNE]
</t>
    </r>
    <r>
      <rPr>
        <sz val="12"/>
        <color indexed="8"/>
        <rFont val="Times New Roman"/>
        <family val="1"/>
      </rPr>
      <t>[</t>
    </r>
    <r>
      <rPr>
        <u val="single"/>
        <sz val="12"/>
        <color indexed="8"/>
        <rFont val="Times New Roman"/>
        <family val="1"/>
      </rPr>
      <t>SUMA WARTOŚCI</t>
    </r>
    <r>
      <rPr>
        <sz val="12"/>
        <color indexed="8"/>
        <rFont val="Times New Roman"/>
        <family val="1"/>
      </rPr>
      <t>:  WIERSZA</t>
    </r>
    <r>
      <rPr>
        <sz val="12"/>
        <color indexed="10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 xml:space="preserve">"RAZEM ZAMÓWIENIE PODSTAWOWE" </t>
    </r>
    <r>
      <rPr>
        <sz val="12"/>
        <color indexed="8"/>
        <rFont val="Times New Roman"/>
        <family val="1"/>
      </rPr>
      <t>TABELI NR 1 
ORAZ WIERSZA</t>
    </r>
    <r>
      <rPr>
        <sz val="12"/>
        <color indexed="60"/>
        <rFont val="Times New Roman"/>
        <family val="1"/>
      </rPr>
      <t xml:space="preserve"> "RAZEM ZAMÓWIENIE OPCJONALNE" </t>
    </r>
    <r>
      <rPr>
        <sz val="12"/>
        <color indexed="8"/>
        <rFont val="Times New Roman"/>
        <family val="1"/>
      </rPr>
      <t>TABELI NR 2]</t>
    </r>
  </si>
  <si>
    <t>Maksymalna wartość Prawa opcji: 20% wartości zamówienia podstawowego ujętego 
w Tabeli nr 1 wskazanej w wierszu "RAZEM ZAMÓWIENIE PODSTAWOWE"</t>
  </si>
  <si>
    <t>Teczka archiwizacyjna A4 o szerokości grzbietu 30 mm, posiadająca następujące parametry techniczne:
format na dokumenty A4; jednostronnie biały karton o gramaturze 400-450 g/m2, szer. grzbietu min. 30 mm,  grzbiet teczki oraz grzbiety zakładek bocznych bigowane co 5 mm, posiadająca 3 zakładki boczne chroniące dokumenty przed wypadnięciem, długość zakładek bocznych liczona od zgięcia ostatniego bigu powinna wynosić co najmniej 75 mm, szerokość zakładek bocznych powinna wynosić co najmniej 160 mm i 300 mm. Wiązana na bawełniane tasiemki o długości co najmniej 150 mm, przymocowane w sposób bezklejowy bądź klejowy. Teczki nie mogą zawierać elementów metalowych. 
Zamawiający wymaga dostarczenia teczek w formie złożonej.</t>
  </si>
  <si>
    <t>TABELA ASORTYMENTOWO - CENOWA 
CZĘŚĆ NR 1 - DOSTAWA I ROZŁADUNEK ARTYKUŁÓW BIUROWYCH</t>
  </si>
  <si>
    <t xml:space="preserve">TABELA ASORTYMENTOWO - CENOWA 
- CZĘŚĆ NR 2: DOSTAWA I ROZŁADUNEK MATERIAŁÓW ARCHIWIZACYJNYCH </t>
  </si>
  <si>
    <t>TABELA NR 4 - ZAMÓWIENIE PODSTAWOWE</t>
  </si>
  <si>
    <t>TABELA NR 5 - ZAMÓWIENIE OPCJONALNE</t>
  </si>
  <si>
    <t>TABELA NR 6</t>
  </si>
  <si>
    <r>
      <t xml:space="preserve">CENA KOŃCOWA OFERTY 
[ZAMÓWIENIE PODSTAWOWE + ZAMÓWIENIE OPCJONALNE]
</t>
    </r>
    <r>
      <rPr>
        <sz val="12"/>
        <color indexed="8"/>
        <rFont val="Times New Roman"/>
        <family val="1"/>
      </rPr>
      <t>[</t>
    </r>
    <r>
      <rPr>
        <u val="single"/>
        <sz val="12"/>
        <color indexed="8"/>
        <rFont val="Times New Roman"/>
        <family val="1"/>
      </rPr>
      <t>SUMA WARTOŚCI</t>
    </r>
    <r>
      <rPr>
        <sz val="12"/>
        <color indexed="8"/>
        <rFont val="Times New Roman"/>
        <family val="1"/>
      </rPr>
      <t>:  WIERSZA</t>
    </r>
    <r>
      <rPr>
        <sz val="12"/>
        <color indexed="10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 xml:space="preserve">"RAZEM ZAMÓWIENIE PODSTAWOWE" </t>
    </r>
    <r>
      <rPr>
        <sz val="12"/>
        <color indexed="8"/>
        <rFont val="Times New Roman"/>
        <family val="1"/>
      </rPr>
      <t>TABELI NR 4
ORAZ WIERSZA</t>
    </r>
    <r>
      <rPr>
        <sz val="12"/>
        <color indexed="60"/>
        <rFont val="Times New Roman"/>
        <family val="1"/>
      </rPr>
      <t xml:space="preserve"> "RAZEM ZAMÓWIENIE OPCJONALNE" </t>
    </r>
    <r>
      <rPr>
        <sz val="12"/>
        <color indexed="8"/>
        <rFont val="Times New Roman"/>
        <family val="1"/>
      </rPr>
      <t>TABELI NR 5]</t>
    </r>
  </si>
  <si>
    <t>Maksymalna wartość Prawa opcji: 20% wartości zamówienia podstawowego ujętego 
w Tabeli nr 4 wskazanej w wierszu "RAZEM ZAMÓWIENIE PODSTAWOWE"</t>
  </si>
  <si>
    <t>29.</t>
  </si>
  <si>
    <t>Dyplom: wzór uniwersalny ""Kobalt"", najwyższej jakości papier A4, do wydruku certyfikatów, dyplomów, podziękowań, menu, cenników, przeznaczony do drukarek laserowych i atramentowych, 170 g/m²,  
1 opakowanie = 25 arkuszy)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</si>
</sst>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84">
    <font>
      <sz val="11"/>
      <color theme="1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b/>
      <i/>
      <sz val="12"/>
      <color indexed="60"/>
      <name val="Times New Roman"/>
      <family val="1"/>
    </font>
    <font>
      <b/>
      <i/>
      <u val="single"/>
      <sz val="12"/>
      <color indexed="60"/>
      <name val="Times New Roman"/>
      <family val="1"/>
    </font>
    <font>
      <b/>
      <sz val="9"/>
      <name val="Times New Roman"/>
      <family val="1"/>
    </font>
    <font>
      <sz val="8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60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12"/>
      <color rgb="FFC0000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2" borderId="2" applyNumberFormat="0" applyAlignment="0" applyProtection="0"/>
    <xf numFmtId="0" fontId="59" fillId="2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64" fillId="2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25" borderId="0" xfId="0" applyFont="1" applyFill="1" applyBorder="1" applyAlignment="1" applyProtection="1">
      <alignment vertical="center"/>
      <protection locked="0"/>
    </xf>
    <xf numFmtId="0" fontId="70" fillId="25" borderId="0" xfId="0" applyFont="1" applyFill="1" applyBorder="1" applyAlignment="1" applyProtection="1">
      <alignment horizontal="center" vertical="center"/>
      <protection locked="0"/>
    </xf>
    <xf numFmtId="0" fontId="71" fillId="25" borderId="0" xfId="0" applyFont="1" applyFill="1" applyAlignment="1" applyProtection="1">
      <alignment/>
      <protection locked="0"/>
    </xf>
    <xf numFmtId="0" fontId="72" fillId="25" borderId="0" xfId="0" applyFont="1" applyFill="1" applyAlignment="1" applyProtection="1">
      <alignment/>
      <protection locked="0"/>
    </xf>
    <xf numFmtId="0" fontId="6" fillId="25" borderId="0" xfId="0" applyFont="1" applyFill="1" applyAlignment="1" applyProtection="1">
      <alignment vertical="center" wrapText="1"/>
      <protection locked="0"/>
    </xf>
    <xf numFmtId="0" fontId="13" fillId="25" borderId="0" xfId="0" applyFont="1" applyFill="1" applyAlignment="1" applyProtection="1">
      <alignment horizontal="left" vertical="top" wrapText="1"/>
      <protection locked="0"/>
    </xf>
    <xf numFmtId="0" fontId="6" fillId="25" borderId="0" xfId="0" applyFont="1" applyFill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 vertical="top" wrapText="1"/>
      <protection locked="0"/>
    </xf>
    <xf numFmtId="0" fontId="10" fillId="25" borderId="0" xfId="0" applyFont="1" applyFill="1" applyAlignment="1" applyProtection="1">
      <alignment horizontal="left" vertical="top" wrapText="1"/>
      <protection locked="0"/>
    </xf>
    <xf numFmtId="0" fontId="10" fillId="25" borderId="0" xfId="0" applyFont="1" applyFill="1" applyAlignment="1" applyProtection="1">
      <alignment horizontal="center" vertical="center" wrapText="1"/>
      <protection locked="0"/>
    </xf>
    <xf numFmtId="0" fontId="10" fillId="25" borderId="0" xfId="0" applyFont="1" applyFill="1" applyAlignment="1" applyProtection="1">
      <alignment/>
      <protection locked="0"/>
    </xf>
    <xf numFmtId="0" fontId="10" fillId="25" borderId="0" xfId="0" applyFont="1" applyFill="1" applyAlignment="1" applyProtection="1">
      <alignment vertical="top" wrapText="1"/>
      <protection locked="0"/>
    </xf>
    <xf numFmtId="0" fontId="6" fillId="25" borderId="0" xfId="0" applyFont="1" applyFill="1" applyAlignment="1" applyProtection="1">
      <alignment vertical="center"/>
      <protection locked="0"/>
    </xf>
    <xf numFmtId="0" fontId="13" fillId="25" borderId="0" xfId="0" applyFont="1" applyFill="1" applyAlignment="1" applyProtection="1">
      <alignment horizontal="left"/>
      <protection locked="0"/>
    </xf>
    <xf numFmtId="0" fontId="71" fillId="25" borderId="0" xfId="0" applyFont="1" applyFill="1" applyAlignment="1" applyProtection="1">
      <alignment horizontal="center" vertical="center"/>
      <protection locked="0"/>
    </xf>
    <xf numFmtId="0" fontId="71" fillId="25" borderId="0" xfId="0" applyFont="1" applyFill="1" applyAlignment="1" applyProtection="1">
      <alignment horizontal="center"/>
      <protection locked="0"/>
    </xf>
    <xf numFmtId="0" fontId="70" fillId="25" borderId="0" xfId="0" applyFont="1" applyFill="1" applyBorder="1" applyAlignment="1" applyProtection="1">
      <alignment horizontal="center"/>
      <protection locked="0"/>
    </xf>
    <xf numFmtId="0" fontId="6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14" fillId="26" borderId="10" xfId="0" applyFont="1" applyFill="1" applyBorder="1" applyAlignment="1" applyProtection="1">
      <alignment horizontal="center" vertical="center" wrapText="1"/>
      <protection/>
    </xf>
    <xf numFmtId="0" fontId="14" fillId="26" borderId="11" xfId="0" applyFont="1" applyFill="1" applyBorder="1" applyAlignment="1" applyProtection="1">
      <alignment horizontal="center" vertical="center" wrapText="1"/>
      <protection/>
    </xf>
    <xf numFmtId="4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25" borderId="13" xfId="0" applyNumberFormat="1" applyFont="1" applyFill="1" applyBorder="1" applyAlignment="1" applyProtection="1">
      <alignment horizontal="center" vertical="center" wrapText="1"/>
      <protection locked="0"/>
    </xf>
    <xf numFmtId="2" fontId="73" fillId="25" borderId="12" xfId="0" applyNumberFormat="1" applyFont="1" applyFill="1" applyBorder="1" applyAlignment="1">
      <alignment vertical="center" wrapText="1"/>
    </xf>
    <xf numFmtId="0" fontId="9" fillId="26" borderId="12" xfId="0" applyFont="1" applyFill="1" applyBorder="1" applyAlignment="1" applyProtection="1">
      <alignment horizontal="center" vertical="center" wrapText="1"/>
      <protection/>
    </xf>
    <xf numFmtId="0" fontId="9" fillId="26" borderId="13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horizontal="right" vertical="center"/>
      <protection locked="0"/>
    </xf>
    <xf numFmtId="4" fontId="7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Alignment="1" applyProtection="1">
      <alignment horizontal="left" wrapText="1"/>
      <protection locked="0"/>
    </xf>
    <xf numFmtId="4" fontId="8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7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75" fillId="25" borderId="14" xfId="0" applyFont="1" applyFill="1" applyBorder="1" applyAlignment="1">
      <alignment horizontal="left" vertical="center" wrapText="1"/>
    </xf>
    <xf numFmtId="0" fontId="75" fillId="25" borderId="14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 applyProtection="1">
      <alignment horizontal="center" vertical="center" wrapText="1"/>
      <protection locked="0"/>
    </xf>
    <xf numFmtId="0" fontId="7" fillId="28" borderId="13" xfId="0" applyFont="1" applyFill="1" applyBorder="1" applyAlignment="1" applyProtection="1">
      <alignment horizontal="center" vertical="center" wrapText="1"/>
      <protection locked="0"/>
    </xf>
    <xf numFmtId="0" fontId="15" fillId="27" borderId="14" xfId="0" applyFont="1" applyFill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4" fontId="25" fillId="26" borderId="15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28" borderId="16" xfId="0" applyNumberFormat="1" applyFont="1" applyFill="1" applyBorder="1" applyAlignment="1" applyProtection="1">
      <alignment horizontal="center" vertical="center"/>
      <protection locked="0"/>
    </xf>
    <xf numFmtId="0" fontId="75" fillId="0" borderId="14" xfId="0" applyFont="1" applyBorder="1" applyAlignment="1">
      <alignment horizontal="center" vertical="center"/>
    </xf>
    <xf numFmtId="0" fontId="75" fillId="25" borderId="14" xfId="0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0" fontId="71" fillId="27" borderId="14" xfId="0" applyFont="1" applyFill="1" applyBorder="1" applyAlignment="1">
      <alignment horizontal="center" vertical="center"/>
    </xf>
    <xf numFmtId="0" fontId="76" fillId="25" borderId="0" xfId="0" applyFont="1" applyFill="1" applyBorder="1" applyAlignment="1" applyProtection="1">
      <alignment horizontal="right" vertical="center"/>
      <protection locked="0"/>
    </xf>
    <xf numFmtId="4" fontId="25" fillId="25" borderId="0" xfId="0" applyNumberFormat="1" applyFont="1" applyFill="1" applyBorder="1" applyAlignment="1" applyProtection="1">
      <alignment horizontal="center" vertical="center"/>
      <protection/>
    </xf>
    <xf numFmtId="0" fontId="9" fillId="26" borderId="18" xfId="0" applyFont="1" applyFill="1" applyBorder="1" applyAlignment="1" applyProtection="1">
      <alignment horizontal="center" vertical="center" wrapText="1"/>
      <protection/>
    </xf>
    <xf numFmtId="0" fontId="12" fillId="26" borderId="12" xfId="0" applyFont="1" applyFill="1" applyBorder="1" applyAlignment="1" applyProtection="1">
      <alignment horizontal="center" vertical="center" wrapText="1"/>
      <protection/>
    </xf>
    <xf numFmtId="0" fontId="9" fillId="26" borderId="12" xfId="0" applyFont="1" applyFill="1" applyBorder="1" applyAlignment="1" applyProtection="1">
      <alignment horizontal="center" vertical="center" wrapText="1"/>
      <protection locked="0"/>
    </xf>
    <xf numFmtId="0" fontId="71" fillId="27" borderId="14" xfId="0" applyFont="1" applyFill="1" applyBorder="1" applyAlignment="1">
      <alignment horizontal="center" vertical="center" wrapText="1"/>
    </xf>
    <xf numFmtId="4" fontId="8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19" xfId="0" applyFont="1" applyFill="1" applyBorder="1" applyAlignment="1" applyProtection="1">
      <alignment horizontal="center" vertical="center" wrapText="1"/>
      <protection/>
    </xf>
    <xf numFmtId="4" fontId="8" fillId="25" borderId="20" xfId="0" applyNumberFormat="1" applyFont="1" applyFill="1" applyBorder="1" applyAlignment="1" applyProtection="1">
      <alignment horizontal="center" vertical="center"/>
      <protection/>
    </xf>
    <xf numFmtId="4" fontId="25" fillId="26" borderId="21" xfId="0" applyNumberFormat="1" applyFont="1" applyFill="1" applyBorder="1" applyAlignment="1" applyProtection="1">
      <alignment horizontal="center" vertical="center"/>
      <protection/>
    </xf>
    <xf numFmtId="4" fontId="25" fillId="26" borderId="16" xfId="0" applyNumberFormat="1" applyFont="1" applyFill="1" applyBorder="1" applyAlignment="1" applyProtection="1">
      <alignment horizontal="center" vertical="center"/>
      <protection/>
    </xf>
    <xf numFmtId="0" fontId="10" fillId="6" borderId="19" xfId="0" applyFont="1" applyFill="1" applyBorder="1" applyAlignment="1" applyProtection="1">
      <alignment horizontal="center" vertical="center" wrapText="1"/>
      <protection/>
    </xf>
    <xf numFmtId="0" fontId="6" fillId="6" borderId="14" xfId="0" applyFont="1" applyFill="1" applyBorder="1" applyAlignment="1">
      <alignment horizontal="left" vertical="center" wrapText="1"/>
    </xf>
    <xf numFmtId="0" fontId="75" fillId="6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6" borderId="14" xfId="0" applyNumberFormat="1" applyFont="1" applyFill="1" applyBorder="1" applyAlignment="1" applyProtection="1">
      <alignment horizontal="center" vertical="center" wrapText="1"/>
      <protection/>
    </xf>
    <xf numFmtId="4" fontId="8" fillId="6" borderId="20" xfId="0" applyNumberFormat="1" applyFont="1" applyFill="1" applyBorder="1" applyAlignment="1" applyProtection="1">
      <alignment horizontal="center" vertical="center"/>
      <protection/>
    </xf>
    <xf numFmtId="0" fontId="10" fillId="6" borderId="22" xfId="0" applyFont="1" applyFill="1" applyBorder="1" applyAlignment="1" applyProtection="1">
      <alignment horizontal="center" vertical="center" wrapText="1"/>
      <protection/>
    </xf>
    <xf numFmtId="0" fontId="15" fillId="29" borderId="14" xfId="0" applyFont="1" applyFill="1" applyBorder="1" applyAlignment="1">
      <alignment horizontal="left" vertical="center" wrapText="1"/>
    </xf>
    <xf numFmtId="0" fontId="71" fillId="29" borderId="14" xfId="0" applyFont="1" applyFill="1" applyBorder="1" applyAlignment="1">
      <alignment horizontal="center" vertical="center"/>
    </xf>
    <xf numFmtId="0" fontId="71" fillId="6" borderId="23" xfId="0" applyFont="1" applyFill="1" applyBorder="1" applyAlignment="1" applyProtection="1">
      <alignment wrapText="1"/>
      <protection locked="0"/>
    </xf>
    <xf numFmtId="0" fontId="71" fillId="29" borderId="23" xfId="0" applyFont="1" applyFill="1" applyBorder="1" applyAlignment="1">
      <alignment horizontal="center" vertical="center"/>
    </xf>
    <xf numFmtId="0" fontId="71" fillId="6" borderId="23" xfId="0" applyFont="1" applyFill="1" applyBorder="1" applyAlignment="1" applyProtection="1">
      <alignment horizontal="center" vertical="center"/>
      <protection locked="0"/>
    </xf>
    <xf numFmtId="4" fontId="8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6" borderId="23" xfId="0" applyNumberFormat="1" applyFont="1" applyFill="1" applyBorder="1" applyAlignment="1" applyProtection="1">
      <alignment horizontal="center" vertical="center" wrapText="1"/>
      <protection/>
    </xf>
    <xf numFmtId="4" fontId="8" fillId="6" borderId="24" xfId="0" applyNumberFormat="1" applyFont="1" applyFill="1" applyBorder="1" applyAlignment="1" applyProtection="1">
      <alignment horizontal="center" vertical="center"/>
      <protection/>
    </xf>
    <xf numFmtId="0" fontId="76" fillId="25" borderId="14" xfId="0" applyFont="1" applyFill="1" applyBorder="1" applyAlignment="1" applyProtection="1">
      <alignment horizontal="right" vertical="center" wrapText="1"/>
      <protection locked="0"/>
    </xf>
    <xf numFmtId="4" fontId="25" fillId="25" borderId="14" xfId="0" applyNumberFormat="1" applyFont="1" applyFill="1" applyBorder="1" applyAlignment="1" applyProtection="1">
      <alignment horizontal="center" vertical="center" wrapText="1"/>
      <protection/>
    </xf>
    <xf numFmtId="4" fontId="25" fillId="25" borderId="14" xfId="0" applyNumberFormat="1" applyFont="1" applyFill="1" applyBorder="1" applyAlignment="1" applyProtection="1">
      <alignment horizontal="center" vertical="center"/>
      <protection/>
    </xf>
    <xf numFmtId="49" fontId="25" fillId="25" borderId="14" xfId="0" applyNumberFormat="1" applyFont="1" applyFill="1" applyBorder="1" applyAlignment="1" applyProtection="1">
      <alignment horizontal="center" vertical="center"/>
      <protection/>
    </xf>
    <xf numFmtId="49" fontId="25" fillId="25" borderId="14" xfId="0" applyNumberFormat="1" applyFont="1" applyFill="1" applyBorder="1" applyAlignment="1" applyProtection="1">
      <alignment horizontal="center" vertical="center" wrapText="1"/>
      <protection/>
    </xf>
    <xf numFmtId="0" fontId="77" fillId="25" borderId="14" xfId="0" applyFont="1" applyFill="1" applyBorder="1" applyAlignment="1" applyProtection="1">
      <alignment horizontal="center" vertical="center" wrapText="1"/>
      <protection locked="0"/>
    </xf>
    <xf numFmtId="165" fontId="71" fillId="25" borderId="14" xfId="42" applyFont="1" applyFill="1" applyBorder="1" applyAlignment="1" applyProtection="1">
      <alignment horizontal="center" vertical="center"/>
      <protection locked="0"/>
    </xf>
    <xf numFmtId="4" fontId="76" fillId="6" borderId="14" xfId="0" applyNumberFormat="1" applyFont="1" applyFill="1" applyBorder="1" applyAlignment="1" applyProtection="1">
      <alignment horizontal="center" vertical="center"/>
      <protection locked="0"/>
    </xf>
    <xf numFmtId="4" fontId="29" fillId="26" borderId="14" xfId="0" applyNumberFormat="1" applyFont="1" applyFill="1" applyBorder="1" applyAlignment="1" applyProtection="1">
      <alignment horizontal="center" vertical="center" wrapText="1"/>
      <protection/>
    </xf>
    <xf numFmtId="4" fontId="25" fillId="26" borderId="14" xfId="0" applyNumberFormat="1" applyFont="1" applyFill="1" applyBorder="1" applyAlignment="1" applyProtection="1">
      <alignment horizontal="center" vertical="center"/>
      <protection/>
    </xf>
    <xf numFmtId="0" fontId="56" fillId="17" borderId="14" xfId="37" applyBorder="1" applyAlignment="1" applyProtection="1">
      <alignment horizontal="left" vertical="center"/>
      <protection locked="0"/>
    </xf>
    <xf numFmtId="165" fontId="71" fillId="25" borderId="0" xfId="42" applyFont="1" applyFill="1" applyAlignment="1" applyProtection="1">
      <alignment/>
      <protection locked="0"/>
    </xf>
    <xf numFmtId="2" fontId="71" fillId="25" borderId="0" xfId="0" applyNumberFormat="1" applyFont="1" applyFill="1" applyAlignment="1" applyProtection="1">
      <alignment/>
      <protection locked="0"/>
    </xf>
    <xf numFmtId="165" fontId="71" fillId="25" borderId="0" xfId="0" applyNumberFormat="1" applyFont="1" applyFill="1" applyAlignment="1" applyProtection="1">
      <alignment/>
      <protection locked="0"/>
    </xf>
    <xf numFmtId="165" fontId="78" fillId="25" borderId="14" xfId="42" applyFont="1" applyFill="1" applyBorder="1" applyAlignment="1" applyProtection="1">
      <alignment vertical="center"/>
      <protection locked="0"/>
    </xf>
    <xf numFmtId="4" fontId="71" fillId="25" borderId="14" xfId="0" applyNumberFormat="1" applyFont="1" applyFill="1" applyBorder="1" applyAlignment="1" applyProtection="1">
      <alignment horizontal="center"/>
      <protection locked="0"/>
    </xf>
    <xf numFmtId="165" fontId="71" fillId="25" borderId="14" xfId="42" applyFont="1" applyFill="1" applyBorder="1" applyAlignment="1" applyProtection="1">
      <alignment horizontal="center"/>
      <protection locked="0"/>
    </xf>
    <xf numFmtId="165" fontId="79" fillId="25" borderId="0" xfId="0" applyNumberFormat="1" applyFont="1" applyFill="1" applyAlignment="1" applyProtection="1">
      <alignment horizontal="center" vertical="top"/>
      <protection locked="0"/>
    </xf>
    <xf numFmtId="4" fontId="79" fillId="25" borderId="0" xfId="0" applyNumberFormat="1" applyFont="1" applyFill="1" applyAlignment="1" applyProtection="1">
      <alignment horizontal="center" vertical="top"/>
      <protection locked="0"/>
    </xf>
    <xf numFmtId="0" fontId="80" fillId="25" borderId="14" xfId="0" applyFont="1" applyFill="1" applyBorder="1" applyAlignment="1" applyProtection="1">
      <alignment vertical="center" wrapText="1"/>
      <protection locked="0"/>
    </xf>
    <xf numFmtId="0" fontId="8" fillId="25" borderId="14" xfId="0" applyFont="1" applyFill="1" applyBorder="1" applyAlignment="1" applyProtection="1">
      <alignment horizontal="center" vertical="center"/>
      <protection locked="0"/>
    </xf>
    <xf numFmtId="0" fontId="75" fillId="25" borderId="23" xfId="0" applyFont="1" applyFill="1" applyBorder="1" applyAlignment="1">
      <alignment horizontal="left" vertical="center" wrapText="1"/>
    </xf>
    <xf numFmtId="0" fontId="71" fillId="25" borderId="23" xfId="0" applyFont="1" applyFill="1" applyBorder="1" applyAlignment="1" applyProtection="1">
      <alignment wrapText="1"/>
      <protection locked="0"/>
    </xf>
    <xf numFmtId="0" fontId="71" fillId="27" borderId="23" xfId="0" applyFont="1" applyFill="1" applyBorder="1" applyAlignment="1">
      <alignment horizontal="center" vertical="center"/>
    </xf>
    <xf numFmtId="0" fontId="71" fillId="25" borderId="23" xfId="0" applyFont="1" applyFill="1" applyBorder="1" applyAlignment="1" applyProtection="1">
      <alignment horizontal="center" vertical="center"/>
      <protection locked="0"/>
    </xf>
    <xf numFmtId="4" fontId="8" fillId="25" borderId="23" xfId="0" applyNumberFormat="1" applyFont="1" applyFill="1" applyBorder="1" applyAlignment="1" applyProtection="1">
      <alignment horizontal="center" vertical="center" wrapText="1"/>
      <protection/>
    </xf>
    <xf numFmtId="4" fontId="8" fillId="25" borderId="24" xfId="0" applyNumberFormat="1" applyFont="1" applyFill="1" applyBorder="1" applyAlignment="1" applyProtection="1">
      <alignment horizontal="center" vertical="center"/>
      <protection/>
    </xf>
    <xf numFmtId="0" fontId="6" fillId="25" borderId="23" xfId="0" applyFont="1" applyFill="1" applyBorder="1" applyAlignment="1">
      <alignment horizontal="left" vertical="center" wrapText="1"/>
    </xf>
    <xf numFmtId="0" fontId="13" fillId="25" borderId="14" xfId="0" applyFont="1" applyFill="1" applyBorder="1" applyAlignment="1" applyProtection="1">
      <alignment horizontal="left" vertical="center" wrapText="1"/>
      <protection locked="0"/>
    </xf>
    <xf numFmtId="4" fontId="25" fillId="26" borderId="25" xfId="0" applyNumberFormat="1" applyFont="1" applyFill="1" applyBorder="1" applyAlignment="1" applyProtection="1">
      <alignment horizontal="center" vertical="center"/>
      <protection/>
    </xf>
    <xf numFmtId="4" fontId="25" fillId="26" borderId="26" xfId="0" applyNumberFormat="1" applyFont="1" applyFill="1" applyBorder="1" applyAlignment="1" applyProtection="1">
      <alignment horizontal="center" vertical="center"/>
      <protection/>
    </xf>
    <xf numFmtId="0" fontId="71" fillId="25" borderId="14" xfId="0" applyFont="1" applyFill="1" applyBorder="1" applyAlignment="1" applyProtection="1">
      <alignment horizontal="center" vertical="center"/>
      <protection locked="0"/>
    </xf>
    <xf numFmtId="0" fontId="6" fillId="25" borderId="10" xfId="0" applyFont="1" applyFill="1" applyBorder="1" applyAlignment="1">
      <alignment horizontal="left" vertical="center" wrapText="1"/>
    </xf>
    <xf numFmtId="0" fontId="71" fillId="27" borderId="10" xfId="0" applyFont="1" applyFill="1" applyBorder="1" applyAlignment="1">
      <alignment horizontal="center" vertical="center"/>
    </xf>
    <xf numFmtId="0" fontId="71" fillId="25" borderId="10" xfId="0" applyFont="1" applyFill="1" applyBorder="1" applyAlignment="1" applyProtection="1">
      <alignment horizontal="center" vertical="center"/>
      <protection locked="0"/>
    </xf>
    <xf numFmtId="4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25" borderId="10" xfId="0" applyNumberFormat="1" applyFont="1" applyFill="1" applyBorder="1" applyAlignment="1" applyProtection="1">
      <alignment horizontal="center" vertical="center" wrapText="1"/>
      <protection/>
    </xf>
    <xf numFmtId="4" fontId="8" fillId="25" borderId="11" xfId="0" applyNumberFormat="1" applyFont="1" applyFill="1" applyBorder="1" applyAlignment="1" applyProtection="1">
      <alignment horizontal="center" vertical="center"/>
      <protection/>
    </xf>
    <xf numFmtId="0" fontId="72" fillId="25" borderId="0" xfId="0" applyFont="1" applyFill="1" applyBorder="1" applyAlignment="1" applyProtection="1">
      <alignment horizontal="right" wrapText="1"/>
      <protection locked="0"/>
    </xf>
    <xf numFmtId="0" fontId="73" fillId="25" borderId="27" xfId="0" applyFont="1" applyFill="1" applyBorder="1" applyAlignment="1">
      <alignment horizontal="center" vertical="center" wrapText="1"/>
    </xf>
    <xf numFmtId="0" fontId="73" fillId="25" borderId="28" xfId="0" applyFont="1" applyFill="1" applyBorder="1" applyAlignment="1">
      <alignment horizontal="center" vertical="center" wrapText="1"/>
    </xf>
    <xf numFmtId="0" fontId="8" fillId="26" borderId="29" xfId="0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 applyProtection="1">
      <alignment horizontal="center" vertical="center" wrapText="1"/>
      <protection/>
    </xf>
    <xf numFmtId="0" fontId="8" fillId="26" borderId="30" xfId="0" applyFont="1" applyFill="1" applyBorder="1" applyAlignment="1" applyProtection="1">
      <alignment horizontal="center" vertical="center" wrapText="1"/>
      <protection/>
    </xf>
    <xf numFmtId="0" fontId="8" fillId="26" borderId="20" xfId="0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 wrapText="1"/>
      <protection/>
    </xf>
    <xf numFmtId="0" fontId="8" fillId="26" borderId="31" xfId="0" applyFont="1" applyFill="1" applyBorder="1" applyAlignment="1" applyProtection="1">
      <alignment horizontal="center" vertical="center" wrapText="1"/>
      <protection/>
    </xf>
    <xf numFmtId="0" fontId="8" fillId="26" borderId="32" xfId="0" applyFont="1" applyFill="1" applyBorder="1" applyAlignment="1" applyProtection="1">
      <alignment horizontal="center" vertical="center" wrapText="1"/>
      <protection/>
    </xf>
    <xf numFmtId="0" fontId="17" fillId="30" borderId="33" xfId="0" applyFont="1" applyFill="1" applyBorder="1" applyAlignment="1" applyProtection="1">
      <alignment horizontal="center" vertical="center"/>
      <protection locked="0"/>
    </xf>
    <xf numFmtId="0" fontId="17" fillId="30" borderId="34" xfId="0" applyFont="1" applyFill="1" applyBorder="1" applyAlignment="1" applyProtection="1">
      <alignment horizontal="center" vertical="center"/>
      <protection locked="0"/>
    </xf>
    <xf numFmtId="0" fontId="17" fillId="30" borderId="35" xfId="0" applyFont="1" applyFill="1" applyBorder="1" applyAlignment="1" applyProtection="1">
      <alignment horizontal="center" vertical="center"/>
      <protection locked="0"/>
    </xf>
    <xf numFmtId="0" fontId="81" fillId="25" borderId="0" xfId="0" applyFont="1" applyFill="1" applyAlignment="1" applyProtection="1">
      <alignment horizontal="left" vertical="top" wrapText="1"/>
      <protection locked="0"/>
    </xf>
    <xf numFmtId="0" fontId="18" fillId="25" borderId="0" xfId="0" applyFont="1" applyFill="1" applyBorder="1" applyAlignment="1" applyProtection="1">
      <alignment horizontal="center" vertical="center" wrapText="1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0" fontId="8" fillId="26" borderId="18" xfId="0" applyFont="1" applyFill="1" applyBorder="1" applyAlignment="1" applyProtection="1">
      <alignment horizontal="center" vertical="center" wrapText="1"/>
      <protection/>
    </xf>
    <xf numFmtId="0" fontId="8" fillId="26" borderId="36" xfId="0" applyFont="1" applyFill="1" applyBorder="1" applyAlignment="1" applyProtection="1">
      <alignment horizontal="center" vertical="center" wrapText="1"/>
      <protection/>
    </xf>
    <xf numFmtId="0" fontId="8" fillId="26" borderId="37" xfId="0" applyFont="1" applyFill="1" applyBorder="1" applyAlignment="1" applyProtection="1">
      <alignment horizontal="center" vertical="center" wrapText="1"/>
      <protection/>
    </xf>
    <xf numFmtId="0" fontId="10" fillId="26" borderId="12" xfId="0" applyFont="1" applyFill="1" applyBorder="1" applyAlignment="1" applyProtection="1">
      <alignment horizontal="center" vertical="center" wrapText="1"/>
      <protection/>
    </xf>
    <xf numFmtId="0" fontId="10" fillId="26" borderId="31" xfId="0" applyFont="1" applyFill="1" applyBorder="1" applyAlignment="1" applyProtection="1">
      <alignment horizontal="center" vertical="center" wrapText="1"/>
      <protection/>
    </xf>
    <xf numFmtId="0" fontId="10" fillId="26" borderId="32" xfId="0" applyFont="1" applyFill="1" applyBorder="1" applyAlignment="1" applyProtection="1">
      <alignment horizontal="center" vertical="center" wrapText="1"/>
      <protection/>
    </xf>
    <xf numFmtId="0" fontId="76" fillId="26" borderId="21" xfId="0" applyFont="1" applyFill="1" applyBorder="1" applyAlignment="1" applyProtection="1">
      <alignment horizontal="right" vertical="center"/>
      <protection locked="0"/>
    </xf>
    <xf numFmtId="0" fontId="76" fillId="26" borderId="38" xfId="0" applyFont="1" applyFill="1" applyBorder="1" applyAlignment="1" applyProtection="1">
      <alignment horizontal="right" vertical="center"/>
      <protection locked="0"/>
    </xf>
    <xf numFmtId="0" fontId="76" fillId="26" borderId="17" xfId="0" applyFont="1" applyFill="1" applyBorder="1" applyAlignment="1" applyProtection="1">
      <alignment horizontal="right" vertical="center"/>
      <protection locked="0"/>
    </xf>
    <xf numFmtId="0" fontId="17" fillId="28" borderId="27" xfId="0" applyFont="1" applyFill="1" applyBorder="1" applyAlignment="1" applyProtection="1">
      <alignment horizontal="center" vertical="center" wrapText="1"/>
      <protection locked="0"/>
    </xf>
    <xf numFmtId="0" fontId="17" fillId="28" borderId="28" xfId="0" applyFont="1" applyFill="1" applyBorder="1" applyAlignment="1" applyProtection="1">
      <alignment horizontal="center" vertical="center" wrapText="1"/>
      <protection locked="0"/>
    </xf>
    <xf numFmtId="0" fontId="17" fillId="28" borderId="25" xfId="0" applyFont="1" applyFill="1" applyBorder="1" applyAlignment="1" applyProtection="1">
      <alignment horizontal="center" vertical="center" wrapText="1"/>
      <protection locked="0"/>
    </xf>
    <xf numFmtId="0" fontId="17" fillId="28" borderId="39" xfId="0" applyFont="1" applyFill="1" applyBorder="1" applyAlignment="1" applyProtection="1">
      <alignment horizontal="center" vertical="center" wrapText="1"/>
      <protection locked="0"/>
    </xf>
    <xf numFmtId="0" fontId="17" fillId="26" borderId="33" xfId="0" applyFont="1" applyFill="1" applyBorder="1" applyAlignment="1" applyProtection="1">
      <alignment horizontal="center" vertical="center"/>
      <protection locked="0"/>
    </xf>
    <xf numFmtId="0" fontId="17" fillId="26" borderId="34" xfId="0" applyFont="1" applyFill="1" applyBorder="1" applyAlignment="1" applyProtection="1">
      <alignment horizontal="center" vertical="center"/>
      <protection locked="0"/>
    </xf>
    <xf numFmtId="0" fontId="17" fillId="26" borderId="35" xfId="0" applyFont="1" applyFill="1" applyBorder="1" applyAlignment="1" applyProtection="1">
      <alignment horizontal="center" vertical="center"/>
      <protection locked="0"/>
    </xf>
    <xf numFmtId="0" fontId="16" fillId="28" borderId="21" xfId="0" applyFont="1" applyFill="1" applyBorder="1" applyAlignment="1" applyProtection="1">
      <alignment horizontal="center" vertical="center" wrapText="1"/>
      <protection locked="0"/>
    </xf>
    <xf numFmtId="0" fontId="16" fillId="28" borderId="38" xfId="0" applyFont="1" applyFill="1" applyBorder="1" applyAlignment="1" applyProtection="1">
      <alignment horizontal="center" vertical="center" wrapText="1"/>
      <protection locked="0"/>
    </xf>
    <xf numFmtId="0" fontId="16" fillId="28" borderId="17" xfId="0" applyFont="1" applyFill="1" applyBorder="1" applyAlignment="1" applyProtection="1">
      <alignment horizontal="center" vertical="center" wrapText="1"/>
      <protection locked="0"/>
    </xf>
    <xf numFmtId="0" fontId="8" fillId="26" borderId="12" xfId="0" applyFont="1" applyFill="1" applyBorder="1" applyAlignment="1" applyProtection="1">
      <alignment horizontal="center" vertical="center" wrapText="1"/>
      <protection locked="0"/>
    </xf>
    <xf numFmtId="0" fontId="8" fillId="26" borderId="31" xfId="0" applyFont="1" applyFill="1" applyBorder="1" applyAlignment="1" applyProtection="1">
      <alignment horizontal="center" vertical="center" wrapText="1"/>
      <protection locked="0"/>
    </xf>
    <xf numFmtId="0" fontId="8" fillId="26" borderId="32" xfId="0" applyFont="1" applyFill="1" applyBorder="1" applyAlignment="1" applyProtection="1">
      <alignment horizontal="center" vertical="center" wrapText="1"/>
      <protection locked="0"/>
    </xf>
    <xf numFmtId="0" fontId="9" fillId="26" borderId="21" xfId="0" applyFont="1" applyFill="1" applyBorder="1" applyAlignment="1" applyProtection="1">
      <alignment horizontal="center" vertical="center" wrapText="1"/>
      <protection/>
    </xf>
    <xf numFmtId="0" fontId="9" fillId="26" borderId="38" xfId="0" applyFont="1" applyFill="1" applyBorder="1" applyAlignment="1" applyProtection="1">
      <alignment horizontal="center" vertical="center" wrapText="1"/>
      <protection/>
    </xf>
    <xf numFmtId="0" fontId="9" fillId="26" borderId="40" xfId="0" applyFont="1" applyFill="1" applyBorder="1" applyAlignment="1" applyProtection="1">
      <alignment horizontal="center" vertical="center" wrapText="1"/>
      <protection/>
    </xf>
    <xf numFmtId="0" fontId="10" fillId="26" borderId="27" xfId="0" applyFont="1" applyFill="1" applyBorder="1" applyAlignment="1" applyProtection="1">
      <alignment horizontal="center" vertical="center" wrapText="1"/>
      <protection/>
    </xf>
    <xf numFmtId="0" fontId="10" fillId="26" borderId="28" xfId="0" applyFont="1" applyFill="1" applyBorder="1" applyAlignment="1" applyProtection="1">
      <alignment horizontal="center" vertical="center" wrapText="1"/>
      <protection/>
    </xf>
    <xf numFmtId="0" fontId="10" fillId="26" borderId="41" xfId="0" applyFont="1" applyFill="1" applyBorder="1" applyAlignment="1" applyProtection="1">
      <alignment horizontal="center" vertical="center" wrapText="1"/>
      <protection/>
    </xf>
    <xf numFmtId="0" fontId="10" fillId="26" borderId="42" xfId="0" applyFont="1" applyFill="1" applyBorder="1" applyAlignment="1" applyProtection="1">
      <alignment horizontal="center" vertical="center" wrapText="1"/>
      <protection/>
    </xf>
    <xf numFmtId="0" fontId="10" fillId="26" borderId="0" xfId="0" applyFont="1" applyFill="1" applyBorder="1" applyAlignment="1" applyProtection="1">
      <alignment horizontal="center" vertical="center" wrapText="1"/>
      <protection/>
    </xf>
    <xf numFmtId="0" fontId="10" fillId="26" borderId="43" xfId="0" applyFont="1" applyFill="1" applyBorder="1" applyAlignment="1" applyProtection="1">
      <alignment horizontal="center" vertical="center" wrapText="1"/>
      <protection/>
    </xf>
    <xf numFmtId="0" fontId="10" fillId="26" borderId="25" xfId="0" applyFont="1" applyFill="1" applyBorder="1" applyAlignment="1" applyProtection="1">
      <alignment horizontal="center" vertical="center" wrapText="1"/>
      <protection/>
    </xf>
    <xf numFmtId="0" fontId="10" fillId="26" borderId="39" xfId="0" applyFont="1" applyFill="1" applyBorder="1" applyAlignment="1" applyProtection="1">
      <alignment horizontal="center" vertical="center" wrapText="1"/>
      <protection/>
    </xf>
    <xf numFmtId="0" fontId="10" fillId="26" borderId="44" xfId="0" applyFont="1" applyFill="1" applyBorder="1" applyAlignment="1" applyProtection="1">
      <alignment horizontal="center" vertical="center" wrapText="1"/>
      <protection/>
    </xf>
    <xf numFmtId="0" fontId="32" fillId="25" borderId="0" xfId="0" applyFont="1" applyFill="1" applyAlignment="1" applyProtection="1">
      <alignment horizontal="center" vertical="center" wrapText="1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82" fillId="26" borderId="33" xfId="0" applyFont="1" applyFill="1" applyBorder="1" applyAlignment="1" applyProtection="1">
      <alignment horizontal="center" vertical="center"/>
      <protection locked="0"/>
    </xf>
    <xf numFmtId="0" fontId="82" fillId="26" borderId="34" xfId="0" applyFont="1" applyFill="1" applyBorder="1" applyAlignment="1" applyProtection="1">
      <alignment horizontal="center" vertical="center"/>
      <protection locked="0"/>
    </xf>
    <xf numFmtId="0" fontId="82" fillId="26" borderId="35" xfId="0" applyFont="1" applyFill="1" applyBorder="1" applyAlignment="1" applyProtection="1">
      <alignment horizontal="center" vertical="center"/>
      <protection locked="0"/>
    </xf>
    <xf numFmtId="0" fontId="82" fillId="26" borderId="25" xfId="0" applyFont="1" applyFill="1" applyBorder="1" applyAlignment="1" applyProtection="1">
      <alignment horizontal="right" vertical="center"/>
      <protection locked="0"/>
    </xf>
    <xf numFmtId="0" fontId="82" fillId="26" borderId="39" xfId="0" applyFont="1" applyFill="1" applyBorder="1" applyAlignment="1" applyProtection="1">
      <alignment horizontal="right" vertical="center"/>
      <protection locked="0"/>
    </xf>
    <xf numFmtId="0" fontId="82" fillId="26" borderId="45" xfId="0" applyFont="1" applyFill="1" applyBorder="1" applyAlignment="1" applyProtection="1">
      <alignment horizontal="right" vertical="center"/>
      <protection locked="0"/>
    </xf>
    <xf numFmtId="0" fontId="83" fillId="30" borderId="33" xfId="0" applyFont="1" applyFill="1" applyBorder="1" applyAlignment="1" applyProtection="1">
      <alignment horizontal="center" vertical="center"/>
      <protection locked="0"/>
    </xf>
    <xf numFmtId="0" fontId="83" fillId="30" borderId="34" xfId="0" applyFont="1" applyFill="1" applyBorder="1" applyAlignment="1" applyProtection="1">
      <alignment horizontal="center" vertical="center"/>
      <protection locked="0"/>
    </xf>
    <xf numFmtId="0" fontId="83" fillId="30" borderId="35" xfId="0" applyFont="1" applyFill="1" applyBorder="1" applyAlignment="1" applyProtection="1">
      <alignment horizontal="center" vertical="center"/>
      <protection locked="0"/>
    </xf>
    <xf numFmtId="0" fontId="32" fillId="28" borderId="27" xfId="0" applyFont="1" applyFill="1" applyBorder="1" applyAlignment="1" applyProtection="1">
      <alignment horizontal="center" vertical="center" wrapText="1"/>
      <protection locked="0"/>
    </xf>
    <xf numFmtId="0" fontId="32" fillId="28" borderId="28" xfId="0" applyFont="1" applyFill="1" applyBorder="1" applyAlignment="1" applyProtection="1">
      <alignment horizontal="center" vertical="center" wrapText="1"/>
      <protection locked="0"/>
    </xf>
    <xf numFmtId="0" fontId="32" fillId="28" borderId="25" xfId="0" applyFont="1" applyFill="1" applyBorder="1" applyAlignment="1" applyProtection="1">
      <alignment horizontal="center" vertical="center" wrapText="1"/>
      <protection locked="0"/>
    </xf>
    <xf numFmtId="0" fontId="32" fillId="28" borderId="39" xfId="0" applyFont="1" applyFill="1" applyBorder="1" applyAlignment="1" applyProtection="1">
      <alignment horizontal="center" vertical="center" wrapText="1"/>
      <protection locked="0"/>
    </xf>
    <xf numFmtId="0" fontId="82" fillId="26" borderId="21" xfId="0" applyFont="1" applyFill="1" applyBorder="1" applyAlignment="1" applyProtection="1">
      <alignment horizontal="right" vertical="center"/>
      <protection locked="0"/>
    </xf>
    <xf numFmtId="0" fontId="82" fillId="26" borderId="38" xfId="0" applyFont="1" applyFill="1" applyBorder="1" applyAlignment="1" applyProtection="1">
      <alignment horizontal="right" vertical="center"/>
      <protection locked="0"/>
    </xf>
    <xf numFmtId="0" fontId="82" fillId="26" borderId="17" xfId="0" applyFont="1" applyFill="1" applyBorder="1" applyAlignment="1" applyProtection="1">
      <alignment horizontal="right" vertical="center"/>
      <protection locked="0"/>
    </xf>
    <xf numFmtId="0" fontId="83" fillId="10" borderId="33" xfId="0" applyFont="1" applyFill="1" applyBorder="1" applyAlignment="1" applyProtection="1">
      <alignment horizontal="center" vertical="center"/>
      <protection locked="0"/>
    </xf>
    <xf numFmtId="0" fontId="83" fillId="10" borderId="34" xfId="0" applyFont="1" applyFill="1" applyBorder="1" applyAlignment="1" applyProtection="1">
      <alignment horizontal="center" vertical="center"/>
      <protection locked="0"/>
    </xf>
    <xf numFmtId="0" fontId="83" fillId="10" borderId="3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SheetLayoutView="115" workbookViewId="0" topLeftCell="C35">
      <selection activeCell="M38" sqref="M38"/>
    </sheetView>
  </sheetViews>
  <sheetFormatPr defaultColWidth="8.796875" defaultRowHeight="14.25"/>
  <cols>
    <col min="1" max="1" width="5.09765625" style="13" customWidth="1"/>
    <col min="2" max="2" width="54.5" style="14" customWidth="1"/>
    <col min="3" max="3" width="7" style="15" customWidth="1"/>
    <col min="4" max="4" width="6.5" style="16" customWidth="1"/>
    <col min="5" max="5" width="13.3984375" style="3" customWidth="1"/>
    <col min="6" max="7" width="14.59765625" style="3" bestFit="1" customWidth="1"/>
    <col min="8" max="8" width="17.09765625" style="3" bestFit="1" customWidth="1"/>
    <col min="9" max="9" width="11.69921875" style="3" bestFit="1" customWidth="1"/>
    <col min="10" max="10" width="17.09765625" style="3" bestFit="1" customWidth="1"/>
    <col min="11" max="11" width="11.69921875" style="3" bestFit="1" customWidth="1"/>
    <col min="12" max="12" width="14" style="3" bestFit="1" customWidth="1"/>
    <col min="13" max="13" width="11.69921875" style="3" bestFit="1" customWidth="1"/>
    <col min="14" max="14" width="10.69921875" style="3" bestFit="1" customWidth="1"/>
    <col min="15" max="15" width="11.69921875" style="3" bestFit="1" customWidth="1"/>
    <col min="16" max="16384" width="9" style="3" customWidth="1"/>
  </cols>
  <sheetData>
    <row r="1" spans="1:8" ht="55.5" customHeight="1">
      <c r="A1" s="1"/>
      <c r="B1" s="86" t="s">
        <v>83</v>
      </c>
      <c r="C1" s="2"/>
      <c r="D1" s="17"/>
      <c r="E1" s="114" t="s">
        <v>52</v>
      </c>
      <c r="F1" s="114"/>
      <c r="G1" s="114"/>
      <c r="H1" s="114"/>
    </row>
    <row r="2" spans="1:8" ht="33.75" customHeight="1">
      <c r="A2" s="128" t="s">
        <v>46</v>
      </c>
      <c r="B2" s="129"/>
      <c r="C2" s="129"/>
      <c r="D2" s="129"/>
      <c r="E2" s="129"/>
      <c r="F2" s="129"/>
      <c r="G2" s="129"/>
      <c r="H2" s="129"/>
    </row>
    <row r="3" spans="1:8" ht="6.75" customHeight="1" thickBot="1">
      <c r="A3" s="18"/>
      <c r="B3" s="19"/>
      <c r="C3" s="19"/>
      <c r="D3" s="19"/>
      <c r="E3" s="19"/>
      <c r="F3" s="19"/>
      <c r="G3" s="19"/>
      <c r="H3" s="19"/>
    </row>
    <row r="4" spans="1:8" ht="36" customHeight="1" thickBot="1">
      <c r="A4" s="143" t="s">
        <v>36</v>
      </c>
      <c r="B4" s="144"/>
      <c r="C4" s="144"/>
      <c r="D4" s="144"/>
      <c r="E4" s="144"/>
      <c r="F4" s="144"/>
      <c r="G4" s="144"/>
      <c r="H4" s="145"/>
    </row>
    <row r="5" spans="1:8" ht="12" customHeight="1">
      <c r="A5" s="130" t="s">
        <v>5</v>
      </c>
      <c r="B5" s="133" t="s">
        <v>6</v>
      </c>
      <c r="C5" s="121" t="s">
        <v>1</v>
      </c>
      <c r="D5" s="121" t="s">
        <v>0</v>
      </c>
      <c r="E5" s="149" t="s">
        <v>2</v>
      </c>
      <c r="F5" s="117" t="s">
        <v>3</v>
      </c>
      <c r="G5" s="121" t="s">
        <v>49</v>
      </c>
      <c r="H5" s="119" t="s">
        <v>4</v>
      </c>
    </row>
    <row r="6" spans="1:8" ht="16.5" customHeight="1">
      <c r="A6" s="131"/>
      <c r="B6" s="134"/>
      <c r="C6" s="122"/>
      <c r="D6" s="122"/>
      <c r="E6" s="150"/>
      <c r="F6" s="118"/>
      <c r="G6" s="122"/>
      <c r="H6" s="120"/>
    </row>
    <row r="7" spans="1:8" ht="46.5" customHeight="1">
      <c r="A7" s="131"/>
      <c r="B7" s="134"/>
      <c r="C7" s="122"/>
      <c r="D7" s="122"/>
      <c r="E7" s="150"/>
      <c r="F7" s="118"/>
      <c r="G7" s="122"/>
      <c r="H7" s="120"/>
    </row>
    <row r="8" spans="1:8" ht="23.25" thickBot="1">
      <c r="A8" s="132"/>
      <c r="B8" s="135"/>
      <c r="C8" s="123"/>
      <c r="D8" s="123"/>
      <c r="E8" s="151"/>
      <c r="F8" s="20" t="s">
        <v>16</v>
      </c>
      <c r="G8" s="123"/>
      <c r="H8" s="21" t="s">
        <v>15</v>
      </c>
    </row>
    <row r="9" spans="1:8" s="4" customFormat="1" ht="15.75">
      <c r="A9" s="51" t="s">
        <v>7</v>
      </c>
      <c r="B9" s="52" t="s">
        <v>8</v>
      </c>
      <c r="C9" s="25" t="s">
        <v>9</v>
      </c>
      <c r="D9" s="25" t="s">
        <v>10</v>
      </c>
      <c r="E9" s="53" t="s">
        <v>11</v>
      </c>
      <c r="F9" s="25" t="s">
        <v>12</v>
      </c>
      <c r="G9" s="25" t="s">
        <v>13</v>
      </c>
      <c r="H9" s="26" t="s">
        <v>14</v>
      </c>
    </row>
    <row r="10" spans="1:8" ht="60">
      <c r="A10" s="56" t="s">
        <v>17</v>
      </c>
      <c r="B10" s="31" t="s">
        <v>70</v>
      </c>
      <c r="C10" s="54" t="s">
        <v>39</v>
      </c>
      <c r="D10" s="32">
        <v>72</v>
      </c>
      <c r="E10" s="30">
        <v>45</v>
      </c>
      <c r="F10" s="55">
        <f>D10*E10</f>
        <v>3240</v>
      </c>
      <c r="G10" s="55">
        <f>F10*23%</f>
        <v>745.2</v>
      </c>
      <c r="H10" s="57">
        <f aca="true" t="shared" si="0" ref="H10:H30">F10+G10</f>
        <v>3985.2</v>
      </c>
    </row>
    <row r="11" spans="1:8" ht="45">
      <c r="A11" s="56" t="s">
        <v>18</v>
      </c>
      <c r="B11" s="33" t="s">
        <v>53</v>
      </c>
      <c r="C11" s="45" t="s">
        <v>39</v>
      </c>
      <c r="D11" s="32">
        <v>21</v>
      </c>
      <c r="E11" s="30">
        <v>45</v>
      </c>
      <c r="F11" s="55">
        <f aca="true" t="shared" si="1" ref="F11:F27">D11*E11</f>
        <v>945</v>
      </c>
      <c r="G11" s="55">
        <f aca="true" t="shared" si="2" ref="G11:G27">F11*23%</f>
        <v>217.35000000000002</v>
      </c>
      <c r="H11" s="57">
        <f t="shared" si="0"/>
        <v>1162.35</v>
      </c>
    </row>
    <row r="12" spans="1:8" ht="75">
      <c r="A12" s="56" t="s">
        <v>19</v>
      </c>
      <c r="B12" s="34" t="s">
        <v>74</v>
      </c>
      <c r="C12" s="46" t="s">
        <v>39</v>
      </c>
      <c r="D12" s="32">
        <v>645</v>
      </c>
      <c r="E12" s="30">
        <v>7</v>
      </c>
      <c r="F12" s="55">
        <f t="shared" si="1"/>
        <v>4515</v>
      </c>
      <c r="G12" s="55">
        <f t="shared" si="2"/>
        <v>1038.45</v>
      </c>
      <c r="H12" s="57">
        <f t="shared" si="0"/>
        <v>5553.45</v>
      </c>
    </row>
    <row r="13" spans="1:8" ht="90">
      <c r="A13" s="56" t="s">
        <v>20</v>
      </c>
      <c r="B13" s="35" t="s">
        <v>54</v>
      </c>
      <c r="C13" s="47" t="s">
        <v>40</v>
      </c>
      <c r="D13" s="32">
        <v>1762</v>
      </c>
      <c r="E13" s="30">
        <v>18.9</v>
      </c>
      <c r="F13" s="55">
        <f t="shared" si="1"/>
        <v>33301.799999999996</v>
      </c>
      <c r="G13" s="55">
        <f t="shared" si="2"/>
        <v>7659.414</v>
      </c>
      <c r="H13" s="57">
        <f t="shared" si="0"/>
        <v>40961.21399999999</v>
      </c>
    </row>
    <row r="14" spans="1:8" ht="105">
      <c r="A14" s="56" t="s">
        <v>21</v>
      </c>
      <c r="B14" s="34" t="s">
        <v>55</v>
      </c>
      <c r="C14" s="47" t="s">
        <v>41</v>
      </c>
      <c r="D14" s="32">
        <v>142</v>
      </c>
      <c r="E14" s="30">
        <v>25</v>
      </c>
      <c r="F14" s="55">
        <f t="shared" si="1"/>
        <v>3550</v>
      </c>
      <c r="G14" s="55">
        <f t="shared" si="2"/>
        <v>816.5</v>
      </c>
      <c r="H14" s="57">
        <f t="shared" si="0"/>
        <v>4366.5</v>
      </c>
    </row>
    <row r="15" spans="1:8" ht="105">
      <c r="A15" s="56" t="s">
        <v>22</v>
      </c>
      <c r="B15" s="34" t="s">
        <v>71</v>
      </c>
      <c r="C15" s="36" t="s">
        <v>38</v>
      </c>
      <c r="D15" s="32">
        <v>990</v>
      </c>
      <c r="E15" s="30">
        <v>0.5</v>
      </c>
      <c r="F15" s="55">
        <f t="shared" si="1"/>
        <v>495</v>
      </c>
      <c r="G15" s="55">
        <f t="shared" si="2"/>
        <v>113.85000000000001</v>
      </c>
      <c r="H15" s="57">
        <f t="shared" si="0"/>
        <v>608.85</v>
      </c>
    </row>
    <row r="16" spans="1:8" ht="45">
      <c r="A16" s="56" t="s">
        <v>23</v>
      </c>
      <c r="B16" s="34" t="s">
        <v>56</v>
      </c>
      <c r="C16" s="36" t="s">
        <v>38</v>
      </c>
      <c r="D16" s="32">
        <v>298</v>
      </c>
      <c r="E16" s="30">
        <v>0.6</v>
      </c>
      <c r="F16" s="55">
        <f t="shared" si="1"/>
        <v>178.79999999999998</v>
      </c>
      <c r="G16" s="55">
        <f t="shared" si="2"/>
        <v>41.123999999999995</v>
      </c>
      <c r="H16" s="57">
        <f t="shared" si="0"/>
        <v>219.92399999999998</v>
      </c>
    </row>
    <row r="17" spans="1:8" ht="60">
      <c r="A17" s="56" t="s">
        <v>24</v>
      </c>
      <c r="B17" s="34" t="s">
        <v>57</v>
      </c>
      <c r="C17" s="32" t="s">
        <v>38</v>
      </c>
      <c r="D17" s="32">
        <v>184</v>
      </c>
      <c r="E17" s="30">
        <v>0.6</v>
      </c>
      <c r="F17" s="55">
        <f t="shared" si="1"/>
        <v>110.39999999999999</v>
      </c>
      <c r="G17" s="55">
        <f t="shared" si="2"/>
        <v>25.392</v>
      </c>
      <c r="H17" s="57">
        <f t="shared" si="0"/>
        <v>135.792</v>
      </c>
    </row>
    <row r="18" spans="1:8" ht="75">
      <c r="A18" s="56" t="s">
        <v>25</v>
      </c>
      <c r="B18" s="34" t="s">
        <v>58</v>
      </c>
      <c r="C18" s="36" t="s">
        <v>38</v>
      </c>
      <c r="D18" s="32">
        <v>94</v>
      </c>
      <c r="E18" s="30">
        <v>1</v>
      </c>
      <c r="F18" s="55">
        <f t="shared" si="1"/>
        <v>94</v>
      </c>
      <c r="G18" s="55">
        <f t="shared" si="2"/>
        <v>21.62</v>
      </c>
      <c r="H18" s="57">
        <f t="shared" si="0"/>
        <v>115.62</v>
      </c>
    </row>
    <row r="19" spans="1:8" ht="75">
      <c r="A19" s="56" t="s">
        <v>26</v>
      </c>
      <c r="B19" s="34" t="s">
        <v>62</v>
      </c>
      <c r="C19" s="36" t="s">
        <v>38</v>
      </c>
      <c r="D19" s="32">
        <v>86</v>
      </c>
      <c r="E19" s="30">
        <v>4</v>
      </c>
      <c r="F19" s="55">
        <f t="shared" si="1"/>
        <v>344</v>
      </c>
      <c r="G19" s="55">
        <f t="shared" si="2"/>
        <v>79.12</v>
      </c>
      <c r="H19" s="57">
        <f t="shared" si="0"/>
        <v>423.12</v>
      </c>
    </row>
    <row r="20" spans="1:8" ht="60">
      <c r="A20" s="56" t="s">
        <v>27</v>
      </c>
      <c r="B20" s="34" t="s">
        <v>63</v>
      </c>
      <c r="C20" s="32" t="s">
        <v>38</v>
      </c>
      <c r="D20" s="32">
        <v>183</v>
      </c>
      <c r="E20" s="30">
        <v>0.4</v>
      </c>
      <c r="F20" s="55">
        <f t="shared" si="1"/>
        <v>73.2</v>
      </c>
      <c r="G20" s="55">
        <f t="shared" si="2"/>
        <v>16.836000000000002</v>
      </c>
      <c r="H20" s="57">
        <f t="shared" si="0"/>
        <v>90.036</v>
      </c>
    </row>
    <row r="21" spans="1:8" ht="30">
      <c r="A21" s="60" t="s">
        <v>28</v>
      </c>
      <c r="B21" s="61" t="s">
        <v>64</v>
      </c>
      <c r="C21" s="62" t="s">
        <v>39</v>
      </c>
      <c r="D21" s="63">
        <v>40</v>
      </c>
      <c r="E21" s="64">
        <v>4</v>
      </c>
      <c r="F21" s="65">
        <f t="shared" si="1"/>
        <v>160</v>
      </c>
      <c r="G21" s="65">
        <f t="shared" si="2"/>
        <v>36.800000000000004</v>
      </c>
      <c r="H21" s="66">
        <f t="shared" si="0"/>
        <v>196.8</v>
      </c>
    </row>
    <row r="22" spans="1:8" ht="30">
      <c r="A22" s="60" t="s">
        <v>29</v>
      </c>
      <c r="B22" s="61" t="s">
        <v>65</v>
      </c>
      <c r="C22" s="62" t="s">
        <v>39</v>
      </c>
      <c r="D22" s="63">
        <v>32</v>
      </c>
      <c r="E22" s="64">
        <v>4</v>
      </c>
      <c r="F22" s="65">
        <f t="shared" si="1"/>
        <v>128</v>
      </c>
      <c r="G22" s="65">
        <f t="shared" si="2"/>
        <v>29.44</v>
      </c>
      <c r="H22" s="66">
        <f t="shared" si="0"/>
        <v>157.44</v>
      </c>
    </row>
    <row r="23" spans="1:8" ht="30">
      <c r="A23" s="56" t="s">
        <v>30</v>
      </c>
      <c r="B23" s="34" t="s">
        <v>59</v>
      </c>
      <c r="C23" s="36" t="s">
        <v>39</v>
      </c>
      <c r="D23" s="32">
        <v>334</v>
      </c>
      <c r="E23" s="30">
        <v>0.85</v>
      </c>
      <c r="F23" s="55">
        <f t="shared" si="1"/>
        <v>283.9</v>
      </c>
      <c r="G23" s="55">
        <f t="shared" si="2"/>
        <v>65.297</v>
      </c>
      <c r="H23" s="57">
        <f t="shared" si="0"/>
        <v>349.197</v>
      </c>
    </row>
    <row r="24" spans="1:8" ht="60">
      <c r="A24" s="56" t="s">
        <v>31</v>
      </c>
      <c r="B24" s="31" t="s">
        <v>60</v>
      </c>
      <c r="C24" s="36" t="s">
        <v>39</v>
      </c>
      <c r="D24" s="32">
        <v>2</v>
      </c>
      <c r="E24" s="30">
        <v>15</v>
      </c>
      <c r="F24" s="55">
        <f t="shared" si="1"/>
        <v>30</v>
      </c>
      <c r="G24" s="55">
        <f t="shared" si="2"/>
        <v>6.9</v>
      </c>
      <c r="H24" s="57">
        <f t="shared" si="0"/>
        <v>36.9</v>
      </c>
    </row>
    <row r="25" spans="1:8" ht="379.5" customHeight="1">
      <c r="A25" s="56" t="s">
        <v>32</v>
      </c>
      <c r="B25" s="40" t="s">
        <v>72</v>
      </c>
      <c r="C25" s="36" t="s">
        <v>38</v>
      </c>
      <c r="D25" s="32">
        <v>26600</v>
      </c>
      <c r="E25" s="30">
        <v>0.14</v>
      </c>
      <c r="F25" s="55">
        <f t="shared" si="1"/>
        <v>3724.0000000000005</v>
      </c>
      <c r="G25" s="55">
        <f t="shared" si="2"/>
        <v>856.5200000000001</v>
      </c>
      <c r="H25" s="57">
        <f t="shared" si="0"/>
        <v>4580.52</v>
      </c>
    </row>
    <row r="26" spans="1:8" ht="60">
      <c r="A26" s="56" t="s">
        <v>33</v>
      </c>
      <c r="B26" s="34" t="s">
        <v>75</v>
      </c>
      <c r="C26" s="36" t="s">
        <v>39</v>
      </c>
      <c r="D26" s="32">
        <v>18</v>
      </c>
      <c r="E26" s="30">
        <v>59</v>
      </c>
      <c r="F26" s="55">
        <f t="shared" si="1"/>
        <v>1062</v>
      </c>
      <c r="G26" s="55">
        <f t="shared" si="2"/>
        <v>244.26000000000002</v>
      </c>
      <c r="H26" s="57">
        <f t="shared" si="0"/>
        <v>1306.26</v>
      </c>
    </row>
    <row r="27" spans="1:8" ht="156" customHeight="1">
      <c r="A27" s="56" t="s">
        <v>34</v>
      </c>
      <c r="B27" s="39" t="s">
        <v>66</v>
      </c>
      <c r="C27" s="48" t="s">
        <v>39</v>
      </c>
      <c r="D27" s="32">
        <v>10</v>
      </c>
      <c r="E27" s="30">
        <v>18</v>
      </c>
      <c r="F27" s="55">
        <f t="shared" si="1"/>
        <v>180</v>
      </c>
      <c r="G27" s="55">
        <f t="shared" si="2"/>
        <v>41.4</v>
      </c>
      <c r="H27" s="57">
        <f t="shared" si="0"/>
        <v>221.4</v>
      </c>
    </row>
    <row r="28" spans="1:8" ht="292.5" customHeight="1">
      <c r="A28" s="60" t="s">
        <v>35</v>
      </c>
      <c r="B28" s="68" t="s">
        <v>73</v>
      </c>
      <c r="C28" s="69" t="s">
        <v>38</v>
      </c>
      <c r="D28" s="63">
        <v>1</v>
      </c>
      <c r="E28" s="64">
        <v>2900</v>
      </c>
      <c r="F28" s="65">
        <f>D28*E28</f>
        <v>2900</v>
      </c>
      <c r="G28" s="65">
        <f>F28*23%</f>
        <v>667</v>
      </c>
      <c r="H28" s="66">
        <f t="shared" si="0"/>
        <v>3567</v>
      </c>
    </row>
    <row r="29" spans="1:12" ht="195.75" thickBot="1">
      <c r="A29" s="67" t="s">
        <v>68</v>
      </c>
      <c r="B29" s="70" t="s">
        <v>76</v>
      </c>
      <c r="C29" s="71" t="s">
        <v>38</v>
      </c>
      <c r="D29" s="72">
        <v>5</v>
      </c>
      <c r="E29" s="73">
        <v>20</v>
      </c>
      <c r="F29" s="74">
        <f>D29*E29</f>
        <v>100</v>
      </c>
      <c r="G29" s="74">
        <f>F29*23%</f>
        <v>23</v>
      </c>
      <c r="H29" s="75">
        <f t="shared" si="0"/>
        <v>123</v>
      </c>
      <c r="J29" s="3" t="s">
        <v>86</v>
      </c>
      <c r="K29" s="3" t="s">
        <v>85</v>
      </c>
      <c r="L29" s="3" t="s">
        <v>84</v>
      </c>
    </row>
    <row r="30" spans="1:12" ht="30" customHeight="1" thickBot="1">
      <c r="A30" s="136" t="s">
        <v>43</v>
      </c>
      <c r="B30" s="137"/>
      <c r="C30" s="137"/>
      <c r="D30" s="137"/>
      <c r="E30" s="138"/>
      <c r="F30" s="58">
        <f>SUM(F10:F29)</f>
        <v>55415.1</v>
      </c>
      <c r="G30" s="58">
        <f>SUM(G10:G29)</f>
        <v>12745.473000000002</v>
      </c>
      <c r="H30" s="59">
        <f t="shared" si="0"/>
        <v>68160.573</v>
      </c>
      <c r="J30" s="91">
        <v>55415.1</v>
      </c>
      <c r="K30" s="91">
        <v>12745.47</v>
      </c>
      <c r="L30" s="90">
        <v>68160.57</v>
      </c>
    </row>
    <row r="31" spans="1:12" ht="30" customHeight="1">
      <c r="A31" s="49"/>
      <c r="B31" s="49"/>
      <c r="C31" s="49"/>
      <c r="D31" s="49"/>
      <c r="E31" s="49"/>
      <c r="F31" s="50"/>
      <c r="G31" s="50"/>
      <c r="H31" s="50"/>
      <c r="J31" s="92">
        <v>5538.3</v>
      </c>
      <c r="K31" s="92">
        <v>1273.81</v>
      </c>
      <c r="L31" s="90">
        <v>6812.11</v>
      </c>
    </row>
    <row r="32" spans="1:12" ht="30" customHeight="1">
      <c r="A32" s="49"/>
      <c r="B32" s="49"/>
      <c r="C32" s="49"/>
      <c r="D32" s="49"/>
      <c r="E32" s="49"/>
      <c r="F32" s="50"/>
      <c r="G32" s="50"/>
      <c r="H32" s="50"/>
      <c r="J32" s="94">
        <f>SUM(J30:J31)</f>
        <v>60953.4</v>
      </c>
      <c r="K32" s="94">
        <f>SUM(K30:K31)</f>
        <v>14019.279999999999</v>
      </c>
      <c r="L32" s="93">
        <f>SUM(L30:L31)</f>
        <v>74972.68000000001</v>
      </c>
    </row>
    <row r="33" spans="1:10" ht="57">
      <c r="A33" s="49"/>
      <c r="B33" s="49"/>
      <c r="C33" s="49"/>
      <c r="D33" s="49"/>
      <c r="E33" s="76" t="s">
        <v>77</v>
      </c>
      <c r="F33" s="77" t="s">
        <v>78</v>
      </c>
      <c r="G33" s="84" t="s">
        <v>80</v>
      </c>
      <c r="H33" s="79" t="s">
        <v>81</v>
      </c>
      <c r="I33" s="81" t="s">
        <v>79</v>
      </c>
      <c r="J33" s="80" t="s">
        <v>82</v>
      </c>
    </row>
    <row r="34" spans="1:10" ht="30" customHeight="1">
      <c r="A34" s="49"/>
      <c r="B34" s="49"/>
      <c r="C34" s="49"/>
      <c r="D34" s="49"/>
      <c r="E34" s="83">
        <f>H21+H22+H28+H29</f>
        <v>4044.24</v>
      </c>
      <c r="F34" s="78">
        <f>H51-E34</f>
        <v>77748.4476</v>
      </c>
      <c r="G34" s="85">
        <f>H30*10%</f>
        <v>6816.0573</v>
      </c>
      <c r="H34" s="78">
        <v>6234.44</v>
      </c>
      <c r="I34" s="82">
        <v>83982.89</v>
      </c>
      <c r="J34" s="83">
        <v>581.62</v>
      </c>
    </row>
    <row r="35" spans="1:8" ht="30" customHeight="1">
      <c r="A35" s="49"/>
      <c r="B35" s="49"/>
      <c r="C35" s="49"/>
      <c r="D35" s="49"/>
      <c r="E35" s="49"/>
      <c r="F35" s="50"/>
      <c r="G35" s="50"/>
      <c r="H35" s="50"/>
    </row>
    <row r="36" spans="1:8" ht="30" customHeight="1">
      <c r="A36" s="49"/>
      <c r="B36" s="49"/>
      <c r="C36" s="49"/>
      <c r="D36" s="49"/>
      <c r="E36" s="49"/>
      <c r="F36" s="50"/>
      <c r="G36" s="50"/>
      <c r="H36" s="50"/>
    </row>
    <row r="37" ht="16.5" thickBot="1"/>
    <row r="38" spans="1:8" ht="37.5" customHeight="1" thickBot="1">
      <c r="A38" s="124" t="s">
        <v>37</v>
      </c>
      <c r="B38" s="125"/>
      <c r="C38" s="125"/>
      <c r="D38" s="125"/>
      <c r="E38" s="125"/>
      <c r="F38" s="125"/>
      <c r="G38" s="125"/>
      <c r="H38" s="126"/>
    </row>
    <row r="39" spans="1:15" ht="15" customHeight="1">
      <c r="A39" s="155" t="s">
        <v>6</v>
      </c>
      <c r="B39" s="156"/>
      <c r="C39" s="156"/>
      <c r="D39" s="156"/>
      <c r="E39" s="157"/>
      <c r="F39" s="121" t="s">
        <v>3</v>
      </c>
      <c r="G39" s="121" t="s">
        <v>48</v>
      </c>
      <c r="H39" s="119" t="s">
        <v>4</v>
      </c>
      <c r="M39" s="89"/>
      <c r="N39" s="89"/>
      <c r="O39" s="89"/>
    </row>
    <row r="40" spans="1:8" ht="15" customHeight="1">
      <c r="A40" s="158"/>
      <c r="B40" s="159"/>
      <c r="C40" s="159"/>
      <c r="D40" s="159"/>
      <c r="E40" s="160"/>
      <c r="F40" s="122"/>
      <c r="G40" s="122"/>
      <c r="H40" s="120"/>
    </row>
    <row r="41" spans="1:8" ht="15" customHeight="1">
      <c r="A41" s="158"/>
      <c r="B41" s="159"/>
      <c r="C41" s="159"/>
      <c r="D41" s="159"/>
      <c r="E41" s="160"/>
      <c r="F41" s="122"/>
      <c r="G41" s="122"/>
      <c r="H41" s="120"/>
    </row>
    <row r="42" spans="1:15" ht="51" customHeight="1" thickBot="1">
      <c r="A42" s="161"/>
      <c r="B42" s="162"/>
      <c r="C42" s="162"/>
      <c r="D42" s="162"/>
      <c r="E42" s="163"/>
      <c r="F42" s="123"/>
      <c r="G42" s="123"/>
      <c r="H42" s="21" t="s">
        <v>61</v>
      </c>
      <c r="L42" s="88"/>
      <c r="M42" s="87"/>
      <c r="N42" s="89"/>
      <c r="O42" s="89"/>
    </row>
    <row r="43" spans="1:11" ht="15.75" thickBot="1">
      <c r="A43" s="152" t="s">
        <v>7</v>
      </c>
      <c r="B43" s="153"/>
      <c r="C43" s="153"/>
      <c r="D43" s="153"/>
      <c r="E43" s="154"/>
      <c r="F43" s="25" t="s">
        <v>8</v>
      </c>
      <c r="G43" s="25" t="s">
        <v>9</v>
      </c>
      <c r="H43" s="26" t="s">
        <v>10</v>
      </c>
      <c r="K43" s="87"/>
    </row>
    <row r="44" spans="1:8" ht="64.5" customHeight="1" thickBot="1">
      <c r="A44" s="115" t="s">
        <v>42</v>
      </c>
      <c r="B44" s="116"/>
      <c r="C44" s="116"/>
      <c r="D44" s="116"/>
      <c r="E44" s="116"/>
      <c r="F44" s="24">
        <f>F30*20%</f>
        <v>11083.02</v>
      </c>
      <c r="G44" s="22">
        <f>F44*23%</f>
        <v>2549.0946000000004</v>
      </c>
      <c r="H44" s="23">
        <f>F44+G44</f>
        <v>13632.1146</v>
      </c>
    </row>
    <row r="45" spans="1:8" ht="30.75" customHeight="1" thickBot="1">
      <c r="A45" s="136" t="s">
        <v>44</v>
      </c>
      <c r="B45" s="137"/>
      <c r="C45" s="137"/>
      <c r="D45" s="137"/>
      <c r="E45" s="138"/>
      <c r="F45" s="41">
        <f>F44</f>
        <v>11083.02</v>
      </c>
      <c r="G45" s="42">
        <f>G44</f>
        <v>2549.0946000000004</v>
      </c>
      <c r="H45" s="43">
        <f>F45+G45</f>
        <v>13632.1146</v>
      </c>
    </row>
    <row r="46" spans="1:8" ht="30.75" customHeight="1">
      <c r="A46" s="27"/>
      <c r="B46" s="27"/>
      <c r="C46" s="27"/>
      <c r="D46" s="27"/>
      <c r="E46" s="27"/>
      <c r="F46" s="28"/>
      <c r="G46" s="28"/>
      <c r="H46" s="28"/>
    </row>
    <row r="47" spans="1:8" ht="15" customHeight="1">
      <c r="A47" s="5"/>
      <c r="B47" s="6"/>
      <c r="C47" s="7"/>
      <c r="D47" s="8"/>
      <c r="E47" s="8"/>
      <c r="F47" s="8"/>
      <c r="G47" s="8"/>
      <c r="H47" s="8"/>
    </row>
    <row r="48" spans="1:8" ht="16.5" thickBot="1">
      <c r="A48" s="5"/>
      <c r="B48" s="9"/>
      <c r="C48" s="10"/>
      <c r="D48" s="11"/>
      <c r="E48" s="12"/>
      <c r="F48" s="11"/>
      <c r="G48" s="12"/>
      <c r="H48" s="12"/>
    </row>
    <row r="49" spans="1:8" ht="42.75" customHeight="1" thickBot="1">
      <c r="A49" s="146" t="s">
        <v>45</v>
      </c>
      <c r="B49" s="147"/>
      <c r="C49" s="147"/>
      <c r="D49" s="147"/>
      <c r="E49" s="147"/>
      <c r="F49" s="147"/>
      <c r="G49" s="147"/>
      <c r="H49" s="148"/>
    </row>
    <row r="50" spans="1:8" ht="72" customHeight="1" thickBot="1">
      <c r="A50" s="139" t="s">
        <v>67</v>
      </c>
      <c r="B50" s="140"/>
      <c r="C50" s="140"/>
      <c r="D50" s="140"/>
      <c r="E50" s="140"/>
      <c r="F50" s="37" t="s">
        <v>3</v>
      </c>
      <c r="G50" s="37" t="s">
        <v>47</v>
      </c>
      <c r="H50" s="38" t="s">
        <v>4</v>
      </c>
    </row>
    <row r="51" spans="1:8" ht="74.25" customHeight="1" thickBot="1">
      <c r="A51" s="141"/>
      <c r="B51" s="142"/>
      <c r="C51" s="142"/>
      <c r="D51" s="142"/>
      <c r="E51" s="142"/>
      <c r="F51" s="44">
        <f>F30+F45</f>
        <v>66498.12</v>
      </c>
      <c r="G51" s="44">
        <f>G30+G45</f>
        <v>15294.567600000002</v>
      </c>
      <c r="H51" s="44">
        <f>F51+G51</f>
        <v>81792.6876</v>
      </c>
    </row>
    <row r="52" spans="1:8" ht="73.5" customHeight="1">
      <c r="A52" s="127" t="s">
        <v>69</v>
      </c>
      <c r="B52" s="127"/>
      <c r="C52" s="127"/>
      <c r="D52" s="127"/>
      <c r="E52" s="127"/>
      <c r="F52" s="127"/>
      <c r="G52" s="127"/>
      <c r="H52" s="127"/>
    </row>
    <row r="54" ht="45" customHeight="1">
      <c r="B54" s="14" t="s">
        <v>51</v>
      </c>
    </row>
    <row r="55" ht="31.5">
      <c r="B55" s="29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43:E43"/>
    <mergeCell ref="A39:E42"/>
    <mergeCell ref="D5:D8"/>
    <mergeCell ref="A52:H52"/>
    <mergeCell ref="A2:H2"/>
    <mergeCell ref="A5:A8"/>
    <mergeCell ref="B5:B8"/>
    <mergeCell ref="C5:C8"/>
    <mergeCell ref="A30:E30"/>
    <mergeCell ref="A45:E45"/>
    <mergeCell ref="A50:E51"/>
    <mergeCell ref="A4:H4"/>
    <mergeCell ref="A49:H49"/>
    <mergeCell ref="E1:H1"/>
    <mergeCell ref="A44:E44"/>
    <mergeCell ref="F5:F7"/>
    <mergeCell ref="H5:H7"/>
    <mergeCell ref="H39:H41"/>
    <mergeCell ref="G5:G8"/>
    <mergeCell ref="A38:H38"/>
    <mergeCell ref="E5:E8"/>
    <mergeCell ref="G39:G42"/>
    <mergeCell ref="F39:F4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4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showGridLines="0" tabSelected="1" zoomScale="115" zoomScaleNormal="115" zoomScaleSheetLayoutView="115" workbookViewId="0" topLeftCell="A1">
      <selection activeCell="H72" sqref="A1:H72"/>
    </sheetView>
  </sheetViews>
  <sheetFormatPr defaultColWidth="8.796875" defaultRowHeight="14.25"/>
  <cols>
    <col min="1" max="1" width="5.09765625" style="13" customWidth="1"/>
    <col min="2" max="2" width="54.5" style="14" customWidth="1"/>
    <col min="3" max="3" width="7" style="15" customWidth="1"/>
    <col min="4" max="4" width="6.5" style="16" customWidth="1"/>
    <col min="5" max="5" width="10.3984375" style="3" customWidth="1"/>
    <col min="6" max="7" width="14.59765625" style="3" bestFit="1" customWidth="1"/>
    <col min="8" max="8" width="16.09765625" style="3" bestFit="1" customWidth="1"/>
    <col min="9" max="9" width="9" style="3" bestFit="1" customWidth="1"/>
    <col min="10" max="10" width="13.8984375" style="3" bestFit="1" customWidth="1"/>
    <col min="11" max="16384" width="9" style="3" customWidth="1"/>
  </cols>
  <sheetData>
    <row r="1" spans="1:8" ht="32.25" customHeight="1">
      <c r="A1" s="1"/>
      <c r="B1" s="2"/>
      <c r="C1" s="2"/>
      <c r="D1" s="17"/>
      <c r="E1" s="114" t="s">
        <v>124</v>
      </c>
      <c r="F1" s="114"/>
      <c r="G1" s="114"/>
      <c r="H1" s="114"/>
    </row>
    <row r="2" spans="1:8" ht="33.75" customHeight="1">
      <c r="A2" s="164" t="s">
        <v>128</v>
      </c>
      <c r="B2" s="165"/>
      <c r="C2" s="165"/>
      <c r="D2" s="165"/>
      <c r="E2" s="165"/>
      <c r="F2" s="165"/>
      <c r="G2" s="165"/>
      <c r="H2" s="165"/>
    </row>
    <row r="3" spans="1:8" ht="6.75" customHeight="1" thickBot="1">
      <c r="A3" s="18"/>
      <c r="B3" s="19"/>
      <c r="C3" s="19"/>
      <c r="D3" s="19"/>
      <c r="E3" s="19"/>
      <c r="F3" s="19"/>
      <c r="G3" s="19"/>
      <c r="H3" s="19"/>
    </row>
    <row r="4" spans="1:8" ht="36" customHeight="1" thickBot="1">
      <c r="A4" s="166" t="s">
        <v>36</v>
      </c>
      <c r="B4" s="167"/>
      <c r="C4" s="167"/>
      <c r="D4" s="167"/>
      <c r="E4" s="167"/>
      <c r="F4" s="167"/>
      <c r="G4" s="167"/>
      <c r="H4" s="168"/>
    </row>
    <row r="5" spans="1:8" ht="12" customHeight="1">
      <c r="A5" s="130" t="s">
        <v>5</v>
      </c>
      <c r="B5" s="133" t="s">
        <v>6</v>
      </c>
      <c r="C5" s="121" t="s">
        <v>1</v>
      </c>
      <c r="D5" s="121" t="s">
        <v>0</v>
      </c>
      <c r="E5" s="149" t="s">
        <v>2</v>
      </c>
      <c r="F5" s="117" t="s">
        <v>3</v>
      </c>
      <c r="G5" s="121" t="s">
        <v>49</v>
      </c>
      <c r="H5" s="119" t="s">
        <v>4</v>
      </c>
    </row>
    <row r="6" spans="1:8" ht="16.5" customHeight="1">
      <c r="A6" s="131"/>
      <c r="B6" s="134"/>
      <c r="C6" s="122"/>
      <c r="D6" s="122"/>
      <c r="E6" s="150"/>
      <c r="F6" s="118"/>
      <c r="G6" s="122"/>
      <c r="H6" s="120"/>
    </row>
    <row r="7" spans="1:8" ht="46.5" customHeight="1">
      <c r="A7" s="131"/>
      <c r="B7" s="134"/>
      <c r="C7" s="122"/>
      <c r="D7" s="122"/>
      <c r="E7" s="150"/>
      <c r="F7" s="118"/>
      <c r="G7" s="122"/>
      <c r="H7" s="120"/>
    </row>
    <row r="8" spans="1:8" ht="23.25" thickBot="1">
      <c r="A8" s="132"/>
      <c r="B8" s="135"/>
      <c r="C8" s="123"/>
      <c r="D8" s="123"/>
      <c r="E8" s="151"/>
      <c r="F8" s="20" t="s">
        <v>16</v>
      </c>
      <c r="G8" s="123"/>
      <c r="H8" s="21" t="s">
        <v>15</v>
      </c>
    </row>
    <row r="9" spans="1:8" s="4" customFormat="1" ht="15.75">
      <c r="A9" s="51" t="s">
        <v>7</v>
      </c>
      <c r="B9" s="52" t="s">
        <v>8</v>
      </c>
      <c r="C9" s="25" t="s">
        <v>9</v>
      </c>
      <c r="D9" s="25" t="s">
        <v>10</v>
      </c>
      <c r="E9" s="53" t="s">
        <v>11</v>
      </c>
      <c r="F9" s="25" t="s">
        <v>12</v>
      </c>
      <c r="G9" s="25" t="s">
        <v>13</v>
      </c>
      <c r="H9" s="26" t="s">
        <v>14</v>
      </c>
    </row>
    <row r="10" spans="1:8" ht="60">
      <c r="A10" s="56" t="s">
        <v>17</v>
      </c>
      <c r="B10" s="31" t="s">
        <v>98</v>
      </c>
      <c r="C10" s="54" t="s">
        <v>39</v>
      </c>
      <c r="D10" s="32">
        <v>21</v>
      </c>
      <c r="E10" s="30">
        <v>0</v>
      </c>
      <c r="F10" s="55">
        <f>D10*E10</f>
        <v>0</v>
      </c>
      <c r="G10" s="55">
        <f>F10*23%</f>
        <v>0</v>
      </c>
      <c r="H10" s="57">
        <f>F10+G10</f>
        <v>0</v>
      </c>
    </row>
    <row r="11" spans="1:8" ht="45">
      <c r="A11" s="56" t="s">
        <v>18</v>
      </c>
      <c r="B11" s="34" t="s">
        <v>99</v>
      </c>
      <c r="C11" s="46" t="s">
        <v>39</v>
      </c>
      <c r="D11" s="32">
        <v>31</v>
      </c>
      <c r="E11" s="30">
        <v>0</v>
      </c>
      <c r="F11" s="55">
        <f aca="true" t="shared" si="0" ref="F11:F25">D11*E11</f>
        <v>0</v>
      </c>
      <c r="G11" s="55">
        <f aca="true" t="shared" si="1" ref="G11:G25">F11*23%</f>
        <v>0</v>
      </c>
      <c r="H11" s="57">
        <f aca="true" t="shared" si="2" ref="H11:H25">F11+G11</f>
        <v>0</v>
      </c>
    </row>
    <row r="12" spans="1:9" ht="75">
      <c r="A12" s="56" t="s">
        <v>19</v>
      </c>
      <c r="B12" s="34" t="s">
        <v>100</v>
      </c>
      <c r="C12" s="46" t="s">
        <v>39</v>
      </c>
      <c r="D12" s="32">
        <v>865</v>
      </c>
      <c r="E12" s="30">
        <v>0</v>
      </c>
      <c r="F12" s="55">
        <f t="shared" si="0"/>
        <v>0</v>
      </c>
      <c r="G12" s="55">
        <f t="shared" si="1"/>
        <v>0</v>
      </c>
      <c r="H12" s="57">
        <f t="shared" si="2"/>
        <v>0</v>
      </c>
      <c r="I12" s="16"/>
    </row>
    <row r="13" spans="1:9" ht="90">
      <c r="A13" s="56" t="s">
        <v>20</v>
      </c>
      <c r="B13" s="35" t="s">
        <v>96</v>
      </c>
      <c r="C13" s="47" t="s">
        <v>40</v>
      </c>
      <c r="D13" s="32">
        <v>1290</v>
      </c>
      <c r="E13" s="30">
        <v>0</v>
      </c>
      <c r="F13" s="55">
        <f t="shared" si="0"/>
        <v>0</v>
      </c>
      <c r="G13" s="55">
        <f t="shared" si="1"/>
        <v>0</v>
      </c>
      <c r="H13" s="57">
        <f t="shared" si="2"/>
        <v>0</v>
      </c>
      <c r="I13" s="16"/>
    </row>
    <row r="14" spans="1:8" ht="105">
      <c r="A14" s="56" t="s">
        <v>21</v>
      </c>
      <c r="B14" s="34" t="s">
        <v>97</v>
      </c>
      <c r="C14" s="47" t="s">
        <v>41</v>
      </c>
      <c r="D14" s="32">
        <v>13</v>
      </c>
      <c r="E14" s="30">
        <v>0</v>
      </c>
      <c r="F14" s="55">
        <f t="shared" si="0"/>
        <v>0</v>
      </c>
      <c r="G14" s="55">
        <f t="shared" si="1"/>
        <v>0</v>
      </c>
      <c r="H14" s="57">
        <f t="shared" si="2"/>
        <v>0</v>
      </c>
    </row>
    <row r="15" spans="1:8" ht="105">
      <c r="A15" s="56" t="s">
        <v>22</v>
      </c>
      <c r="B15" s="34" t="s">
        <v>101</v>
      </c>
      <c r="C15" s="36" t="s">
        <v>38</v>
      </c>
      <c r="D15" s="32">
        <v>1540</v>
      </c>
      <c r="E15" s="30">
        <v>0</v>
      </c>
      <c r="F15" s="55">
        <f t="shared" si="0"/>
        <v>0</v>
      </c>
      <c r="G15" s="55">
        <f t="shared" si="1"/>
        <v>0</v>
      </c>
      <c r="H15" s="57">
        <f t="shared" si="2"/>
        <v>0</v>
      </c>
    </row>
    <row r="16" spans="1:8" ht="45">
      <c r="A16" s="56" t="s">
        <v>23</v>
      </c>
      <c r="B16" s="34" t="s">
        <v>102</v>
      </c>
      <c r="C16" s="36" t="s">
        <v>38</v>
      </c>
      <c r="D16" s="32">
        <v>375</v>
      </c>
      <c r="E16" s="30">
        <v>0</v>
      </c>
      <c r="F16" s="55">
        <f t="shared" si="0"/>
        <v>0</v>
      </c>
      <c r="G16" s="55">
        <f t="shared" si="1"/>
        <v>0</v>
      </c>
      <c r="H16" s="57">
        <f t="shared" si="2"/>
        <v>0</v>
      </c>
    </row>
    <row r="17" spans="1:8" ht="74.25">
      <c r="A17" s="56" t="s">
        <v>24</v>
      </c>
      <c r="B17" s="34" t="s">
        <v>103</v>
      </c>
      <c r="C17" s="32" t="s">
        <v>38</v>
      </c>
      <c r="D17" s="32">
        <v>106</v>
      </c>
      <c r="E17" s="30">
        <v>0</v>
      </c>
      <c r="F17" s="55">
        <f t="shared" si="0"/>
        <v>0</v>
      </c>
      <c r="G17" s="55">
        <f t="shared" si="1"/>
        <v>0</v>
      </c>
      <c r="H17" s="57">
        <f t="shared" si="2"/>
        <v>0</v>
      </c>
    </row>
    <row r="18" spans="1:8" ht="75">
      <c r="A18" s="56" t="s">
        <v>25</v>
      </c>
      <c r="B18" s="34" t="s">
        <v>104</v>
      </c>
      <c r="C18" s="36" t="s">
        <v>38</v>
      </c>
      <c r="D18" s="32">
        <v>121</v>
      </c>
      <c r="E18" s="30">
        <v>0</v>
      </c>
      <c r="F18" s="55">
        <f t="shared" si="0"/>
        <v>0</v>
      </c>
      <c r="G18" s="55">
        <f t="shared" si="1"/>
        <v>0</v>
      </c>
      <c r="H18" s="57">
        <f t="shared" si="2"/>
        <v>0</v>
      </c>
    </row>
    <row r="19" spans="1:8" ht="59.25">
      <c r="A19" s="56" t="s">
        <v>26</v>
      </c>
      <c r="B19" s="97" t="s">
        <v>105</v>
      </c>
      <c r="C19" s="36" t="s">
        <v>94</v>
      </c>
      <c r="D19" s="32">
        <v>25</v>
      </c>
      <c r="E19" s="30">
        <v>0</v>
      </c>
      <c r="F19" s="55">
        <f t="shared" si="0"/>
        <v>0</v>
      </c>
      <c r="G19" s="55">
        <f t="shared" si="1"/>
        <v>0</v>
      </c>
      <c r="H19" s="57">
        <f t="shared" si="2"/>
        <v>0</v>
      </c>
    </row>
    <row r="20" spans="1:8" ht="75">
      <c r="A20" s="56" t="s">
        <v>27</v>
      </c>
      <c r="B20" s="34" t="s">
        <v>106</v>
      </c>
      <c r="C20" s="36" t="s">
        <v>38</v>
      </c>
      <c r="D20" s="32">
        <v>59</v>
      </c>
      <c r="E20" s="30">
        <v>0</v>
      </c>
      <c r="F20" s="55">
        <f t="shared" si="0"/>
        <v>0</v>
      </c>
      <c r="G20" s="55">
        <f t="shared" si="1"/>
        <v>0</v>
      </c>
      <c r="H20" s="57">
        <f t="shared" si="2"/>
        <v>0</v>
      </c>
    </row>
    <row r="21" spans="1:8" ht="60">
      <c r="A21" s="56" t="s">
        <v>28</v>
      </c>
      <c r="B21" s="34" t="s">
        <v>107</v>
      </c>
      <c r="C21" s="32" t="s">
        <v>38</v>
      </c>
      <c r="D21" s="32">
        <v>609</v>
      </c>
      <c r="E21" s="30">
        <v>0</v>
      </c>
      <c r="F21" s="55">
        <f t="shared" si="0"/>
        <v>0</v>
      </c>
      <c r="G21" s="55">
        <f t="shared" si="1"/>
        <v>0</v>
      </c>
      <c r="H21" s="57">
        <f t="shared" si="2"/>
        <v>0</v>
      </c>
    </row>
    <row r="22" spans="1:8" ht="30">
      <c r="A22" s="56" t="s">
        <v>29</v>
      </c>
      <c r="B22" s="34" t="s">
        <v>108</v>
      </c>
      <c r="C22" s="36" t="s">
        <v>39</v>
      </c>
      <c r="D22" s="32">
        <v>48</v>
      </c>
      <c r="E22" s="30">
        <v>0</v>
      </c>
      <c r="F22" s="55">
        <f t="shared" si="0"/>
        <v>0</v>
      </c>
      <c r="G22" s="55">
        <f t="shared" si="1"/>
        <v>0</v>
      </c>
      <c r="H22" s="57">
        <f t="shared" si="2"/>
        <v>0</v>
      </c>
    </row>
    <row r="23" spans="1:8" ht="30">
      <c r="A23" s="56" t="s">
        <v>30</v>
      </c>
      <c r="B23" s="34" t="s">
        <v>109</v>
      </c>
      <c r="C23" s="36" t="s">
        <v>39</v>
      </c>
      <c r="D23" s="32">
        <v>37</v>
      </c>
      <c r="E23" s="30">
        <v>0</v>
      </c>
      <c r="F23" s="55">
        <f t="shared" si="0"/>
        <v>0</v>
      </c>
      <c r="G23" s="55">
        <f t="shared" si="1"/>
        <v>0</v>
      </c>
      <c r="H23" s="57">
        <f t="shared" si="2"/>
        <v>0</v>
      </c>
    </row>
    <row r="24" spans="1:8" ht="379.5" customHeight="1">
      <c r="A24" s="56" t="s">
        <v>31</v>
      </c>
      <c r="B24" s="40" t="s">
        <v>110</v>
      </c>
      <c r="C24" s="36" t="s">
        <v>38</v>
      </c>
      <c r="D24" s="32">
        <v>27600</v>
      </c>
      <c r="E24" s="30">
        <v>0</v>
      </c>
      <c r="F24" s="55">
        <f t="shared" si="0"/>
        <v>0</v>
      </c>
      <c r="G24" s="55">
        <f t="shared" si="1"/>
        <v>0</v>
      </c>
      <c r="H24" s="57">
        <f t="shared" si="2"/>
        <v>0</v>
      </c>
    </row>
    <row r="25" spans="1:8" ht="74.25">
      <c r="A25" s="56" t="s">
        <v>32</v>
      </c>
      <c r="B25" s="34" t="s">
        <v>111</v>
      </c>
      <c r="C25" s="36" t="s">
        <v>39</v>
      </c>
      <c r="D25" s="32">
        <v>41</v>
      </c>
      <c r="E25" s="30">
        <v>0</v>
      </c>
      <c r="F25" s="55">
        <f t="shared" si="0"/>
        <v>0</v>
      </c>
      <c r="G25" s="55">
        <f t="shared" si="1"/>
        <v>0</v>
      </c>
      <c r="H25" s="57">
        <f t="shared" si="2"/>
        <v>0</v>
      </c>
    </row>
    <row r="26" spans="1:8" ht="195">
      <c r="A26" s="56" t="s">
        <v>33</v>
      </c>
      <c r="B26" s="98" t="s">
        <v>112</v>
      </c>
      <c r="C26" s="99" t="s">
        <v>38</v>
      </c>
      <c r="D26" s="100">
        <v>20</v>
      </c>
      <c r="E26" s="30">
        <v>0</v>
      </c>
      <c r="F26" s="101">
        <f>D26*E26</f>
        <v>0</v>
      </c>
      <c r="G26" s="101">
        <f>F26*23%</f>
        <v>0</v>
      </c>
      <c r="H26" s="102">
        <f>F26+G26</f>
        <v>0</v>
      </c>
    </row>
    <row r="27" spans="1:8" ht="30">
      <c r="A27" s="56" t="s">
        <v>34</v>
      </c>
      <c r="B27" s="35" t="s">
        <v>113</v>
      </c>
      <c r="C27" s="99" t="s">
        <v>39</v>
      </c>
      <c r="D27" s="100">
        <v>100</v>
      </c>
      <c r="E27" s="30">
        <v>0</v>
      </c>
      <c r="F27" s="101">
        <f aca="true" t="shared" si="3" ref="F27:F32">D27*E27</f>
        <v>0</v>
      </c>
      <c r="G27" s="101">
        <f aca="true" t="shared" si="4" ref="G27:G32">F27*23%</f>
        <v>0</v>
      </c>
      <c r="H27" s="102">
        <f aca="true" t="shared" si="5" ref="H27:H36">F27+G27</f>
        <v>0</v>
      </c>
    </row>
    <row r="28" spans="1:8" ht="30">
      <c r="A28" s="56" t="s">
        <v>35</v>
      </c>
      <c r="B28" s="35" t="s">
        <v>114</v>
      </c>
      <c r="C28" s="99" t="s">
        <v>39</v>
      </c>
      <c r="D28" s="100">
        <v>10</v>
      </c>
      <c r="E28" s="30">
        <v>0</v>
      </c>
      <c r="F28" s="101">
        <f t="shared" si="3"/>
        <v>0</v>
      </c>
      <c r="G28" s="101">
        <f t="shared" si="4"/>
        <v>0</v>
      </c>
      <c r="H28" s="102">
        <f t="shared" si="5"/>
        <v>0</v>
      </c>
    </row>
    <row r="29" spans="1:8" ht="30">
      <c r="A29" s="56" t="s">
        <v>68</v>
      </c>
      <c r="B29" s="35" t="s">
        <v>115</v>
      </c>
      <c r="C29" s="99" t="s">
        <v>39</v>
      </c>
      <c r="D29" s="100">
        <v>10</v>
      </c>
      <c r="E29" s="30">
        <v>0</v>
      </c>
      <c r="F29" s="101">
        <f t="shared" si="3"/>
        <v>0</v>
      </c>
      <c r="G29" s="101">
        <f t="shared" si="4"/>
        <v>0</v>
      </c>
      <c r="H29" s="102">
        <f t="shared" si="5"/>
        <v>0</v>
      </c>
    </row>
    <row r="30" spans="1:8" ht="45">
      <c r="A30" s="56" t="s">
        <v>87</v>
      </c>
      <c r="B30" s="97" t="s">
        <v>116</v>
      </c>
      <c r="C30" s="99" t="s">
        <v>94</v>
      </c>
      <c r="D30" s="100">
        <v>74</v>
      </c>
      <c r="E30" s="30">
        <v>0</v>
      </c>
      <c r="F30" s="101">
        <f t="shared" si="3"/>
        <v>0</v>
      </c>
      <c r="G30" s="101">
        <f t="shared" si="4"/>
        <v>0</v>
      </c>
      <c r="H30" s="102">
        <f t="shared" si="5"/>
        <v>0</v>
      </c>
    </row>
    <row r="31" spans="1:8" ht="44.25" customHeight="1">
      <c r="A31" s="56" t="s">
        <v>88</v>
      </c>
      <c r="B31" s="97" t="s">
        <v>117</v>
      </c>
      <c r="C31" s="99" t="s">
        <v>38</v>
      </c>
      <c r="D31" s="100">
        <v>300</v>
      </c>
      <c r="E31" s="30">
        <v>0</v>
      </c>
      <c r="F31" s="101">
        <f t="shared" si="3"/>
        <v>0</v>
      </c>
      <c r="G31" s="101">
        <f t="shared" si="4"/>
        <v>0</v>
      </c>
      <c r="H31" s="102">
        <f t="shared" si="5"/>
        <v>0</v>
      </c>
    </row>
    <row r="32" spans="1:8" ht="45">
      <c r="A32" s="56" t="s">
        <v>89</v>
      </c>
      <c r="B32" s="97" t="s">
        <v>118</v>
      </c>
      <c r="C32" s="99" t="s">
        <v>38</v>
      </c>
      <c r="D32" s="100">
        <v>50</v>
      </c>
      <c r="E32" s="30">
        <v>0</v>
      </c>
      <c r="F32" s="101">
        <f t="shared" si="3"/>
        <v>0</v>
      </c>
      <c r="G32" s="101">
        <f t="shared" si="4"/>
        <v>0</v>
      </c>
      <c r="H32" s="102">
        <f t="shared" si="5"/>
        <v>0</v>
      </c>
    </row>
    <row r="33" spans="1:8" ht="15.75">
      <c r="A33" s="56" t="s">
        <v>90</v>
      </c>
      <c r="B33" s="103" t="s">
        <v>123</v>
      </c>
      <c r="C33" s="99" t="s">
        <v>38</v>
      </c>
      <c r="D33" s="100">
        <v>22</v>
      </c>
      <c r="E33" s="30">
        <v>0</v>
      </c>
      <c r="F33" s="101">
        <f aca="true" t="shared" si="6" ref="F33:F38">D33*E33</f>
        <v>0</v>
      </c>
      <c r="G33" s="101">
        <f aca="true" t="shared" si="7" ref="G33:G38">F33*23%</f>
        <v>0</v>
      </c>
      <c r="H33" s="102">
        <f t="shared" si="5"/>
        <v>0</v>
      </c>
    </row>
    <row r="34" spans="1:8" ht="110.25">
      <c r="A34" s="56" t="s">
        <v>91</v>
      </c>
      <c r="B34" s="104" t="s">
        <v>119</v>
      </c>
      <c r="C34" s="99" t="s">
        <v>38</v>
      </c>
      <c r="D34" s="100">
        <v>2</v>
      </c>
      <c r="E34" s="30">
        <v>0</v>
      </c>
      <c r="F34" s="101">
        <f t="shared" si="6"/>
        <v>0</v>
      </c>
      <c r="G34" s="101">
        <f t="shared" si="7"/>
        <v>0</v>
      </c>
      <c r="H34" s="102">
        <f t="shared" si="5"/>
        <v>0</v>
      </c>
    </row>
    <row r="35" spans="1:8" ht="105">
      <c r="A35" s="56" t="s">
        <v>92</v>
      </c>
      <c r="B35" s="103" t="s">
        <v>120</v>
      </c>
      <c r="C35" s="99" t="s">
        <v>38</v>
      </c>
      <c r="D35" s="100">
        <v>250</v>
      </c>
      <c r="E35" s="30">
        <v>0</v>
      </c>
      <c r="F35" s="101">
        <f t="shared" si="6"/>
        <v>0</v>
      </c>
      <c r="G35" s="101">
        <f t="shared" si="7"/>
        <v>0</v>
      </c>
      <c r="H35" s="102">
        <f t="shared" si="5"/>
        <v>0</v>
      </c>
    </row>
    <row r="36" spans="1:8" ht="45">
      <c r="A36" s="56" t="s">
        <v>93</v>
      </c>
      <c r="B36" s="103" t="s">
        <v>121</v>
      </c>
      <c r="C36" s="99" t="s">
        <v>39</v>
      </c>
      <c r="D36" s="100">
        <v>80</v>
      </c>
      <c r="E36" s="30">
        <v>0</v>
      </c>
      <c r="F36" s="101">
        <f t="shared" si="6"/>
        <v>0</v>
      </c>
      <c r="G36" s="101">
        <f t="shared" si="7"/>
        <v>0</v>
      </c>
      <c r="H36" s="102">
        <f t="shared" si="5"/>
        <v>0</v>
      </c>
    </row>
    <row r="37" spans="1:8" ht="60">
      <c r="A37" s="56" t="s">
        <v>95</v>
      </c>
      <c r="B37" s="34" t="s">
        <v>122</v>
      </c>
      <c r="C37" s="48" t="s">
        <v>39</v>
      </c>
      <c r="D37" s="107">
        <v>50</v>
      </c>
      <c r="E37" s="30">
        <v>0</v>
      </c>
      <c r="F37" s="55">
        <f t="shared" si="6"/>
        <v>0</v>
      </c>
      <c r="G37" s="55">
        <f t="shared" si="7"/>
        <v>0</v>
      </c>
      <c r="H37" s="57">
        <f>F37+G37</f>
        <v>0</v>
      </c>
    </row>
    <row r="38" spans="1:8" ht="60.75" thickBot="1">
      <c r="A38" s="56" t="s">
        <v>135</v>
      </c>
      <c r="B38" s="108" t="s">
        <v>136</v>
      </c>
      <c r="C38" s="109" t="s">
        <v>39</v>
      </c>
      <c r="D38" s="110">
        <v>10</v>
      </c>
      <c r="E38" s="111">
        <v>0</v>
      </c>
      <c r="F38" s="112">
        <f t="shared" si="6"/>
        <v>0</v>
      </c>
      <c r="G38" s="112">
        <f t="shared" si="7"/>
        <v>0</v>
      </c>
      <c r="H38" s="113">
        <f>F38+G38</f>
        <v>0</v>
      </c>
    </row>
    <row r="39" spans="1:8" ht="30" customHeight="1" thickBot="1">
      <c r="A39" s="169" t="s">
        <v>43</v>
      </c>
      <c r="B39" s="170"/>
      <c r="C39" s="170"/>
      <c r="D39" s="170"/>
      <c r="E39" s="171"/>
      <c r="F39" s="105">
        <f>SUM(F10:F38)</f>
        <v>0</v>
      </c>
      <c r="G39" s="105">
        <f>SUM(G10:G38)</f>
        <v>0</v>
      </c>
      <c r="H39" s="106">
        <f>F39+G39</f>
        <v>0</v>
      </c>
    </row>
    <row r="40" spans="1:8" ht="30" customHeight="1">
      <c r="A40" s="49"/>
      <c r="B40" s="49"/>
      <c r="C40" s="49"/>
      <c r="D40" s="49"/>
      <c r="E40" s="49"/>
      <c r="F40" s="50"/>
      <c r="G40" s="50"/>
      <c r="H40" s="50"/>
    </row>
    <row r="41" spans="1:8" ht="30" customHeight="1">
      <c r="A41" s="49"/>
      <c r="B41" s="49"/>
      <c r="C41" s="49"/>
      <c r="D41" s="49"/>
      <c r="E41" s="49"/>
      <c r="F41" s="50"/>
      <c r="G41" s="50"/>
      <c r="H41" s="50"/>
    </row>
    <row r="42" spans="1:8" ht="30" customHeight="1">
      <c r="A42" s="49"/>
      <c r="B42" s="49"/>
      <c r="C42" s="49"/>
      <c r="D42" s="49"/>
      <c r="E42" s="49"/>
      <c r="F42" s="50"/>
      <c r="G42" s="50"/>
      <c r="H42" s="50"/>
    </row>
    <row r="43" spans="1:8" ht="30" customHeight="1">
      <c r="A43" s="49"/>
      <c r="B43" s="49"/>
      <c r="C43" s="49"/>
      <c r="D43" s="49"/>
      <c r="E43" s="49"/>
      <c r="F43" s="50"/>
      <c r="G43" s="50"/>
      <c r="H43" s="50"/>
    </row>
    <row r="44" spans="1:8" ht="30" customHeight="1">
      <c r="A44" s="49"/>
      <c r="B44" s="49"/>
      <c r="C44" s="49"/>
      <c r="D44" s="49"/>
      <c r="E44" s="49"/>
      <c r="F44" s="50"/>
      <c r="G44" s="50"/>
      <c r="H44" s="50"/>
    </row>
    <row r="45" spans="1:8" ht="30" customHeight="1">
      <c r="A45" s="49"/>
      <c r="B45" s="49"/>
      <c r="C45" s="49"/>
      <c r="D45" s="49"/>
      <c r="E45" s="49"/>
      <c r="F45" s="50"/>
      <c r="G45" s="50"/>
      <c r="H45" s="50"/>
    </row>
    <row r="46" spans="1:8" ht="30" customHeight="1">
      <c r="A46" s="49"/>
      <c r="B46" s="49"/>
      <c r="C46" s="49"/>
      <c r="D46" s="49"/>
      <c r="E46" s="49"/>
      <c r="F46" s="50"/>
      <c r="G46" s="50"/>
      <c r="H46" s="50"/>
    </row>
    <row r="47" spans="1:8" ht="30" customHeight="1">
      <c r="A47" s="49"/>
      <c r="B47" s="49"/>
      <c r="C47" s="49"/>
      <c r="D47" s="49"/>
      <c r="E47" s="49"/>
      <c r="F47" s="50"/>
      <c r="G47" s="50"/>
      <c r="H47" s="50"/>
    </row>
    <row r="48" spans="1:8" ht="30" customHeight="1">
      <c r="A48" s="49"/>
      <c r="B48" s="49"/>
      <c r="C48" s="49"/>
      <c r="D48" s="49"/>
      <c r="E48" s="49"/>
      <c r="F48" s="50"/>
      <c r="G48" s="50"/>
      <c r="H48" s="50"/>
    </row>
    <row r="49" spans="1:8" ht="30" customHeight="1">
      <c r="A49" s="49"/>
      <c r="B49" s="49"/>
      <c r="C49" s="49"/>
      <c r="D49" s="49"/>
      <c r="E49" s="49"/>
      <c r="F49" s="50"/>
      <c r="G49" s="50"/>
      <c r="H49" s="50"/>
    </row>
    <row r="50" ht="16.5" thickBot="1"/>
    <row r="51" spans="1:8" ht="37.5" customHeight="1" thickBot="1">
      <c r="A51" s="172" t="s">
        <v>37</v>
      </c>
      <c r="B51" s="173"/>
      <c r="C51" s="173"/>
      <c r="D51" s="173"/>
      <c r="E51" s="173"/>
      <c r="F51" s="173"/>
      <c r="G51" s="173"/>
      <c r="H51" s="174"/>
    </row>
    <row r="52" spans="1:8" ht="15" customHeight="1">
      <c r="A52" s="155" t="s">
        <v>6</v>
      </c>
      <c r="B52" s="156"/>
      <c r="C52" s="156"/>
      <c r="D52" s="156"/>
      <c r="E52" s="157"/>
      <c r="F52" s="121" t="s">
        <v>3</v>
      </c>
      <c r="G52" s="121" t="s">
        <v>48</v>
      </c>
      <c r="H52" s="119" t="s">
        <v>4</v>
      </c>
    </row>
    <row r="53" spans="1:8" ht="15" customHeight="1">
      <c r="A53" s="158"/>
      <c r="B53" s="159"/>
      <c r="C53" s="159"/>
      <c r="D53" s="159"/>
      <c r="E53" s="160"/>
      <c r="F53" s="122"/>
      <c r="G53" s="122"/>
      <c r="H53" s="120"/>
    </row>
    <row r="54" spans="1:8" ht="15" customHeight="1">
      <c r="A54" s="158"/>
      <c r="B54" s="159"/>
      <c r="C54" s="159"/>
      <c r="D54" s="159"/>
      <c r="E54" s="160"/>
      <c r="F54" s="122"/>
      <c r="G54" s="122"/>
      <c r="H54" s="120"/>
    </row>
    <row r="55" spans="1:8" ht="51" customHeight="1" thickBot="1">
      <c r="A55" s="161"/>
      <c r="B55" s="162"/>
      <c r="C55" s="162"/>
      <c r="D55" s="162"/>
      <c r="E55" s="163"/>
      <c r="F55" s="123"/>
      <c r="G55" s="123"/>
      <c r="H55" s="21" t="s">
        <v>61</v>
      </c>
    </row>
    <row r="56" spans="1:8" ht="15.75" thickBot="1">
      <c r="A56" s="152" t="s">
        <v>7</v>
      </c>
      <c r="B56" s="153"/>
      <c r="C56" s="153"/>
      <c r="D56" s="153"/>
      <c r="E56" s="154"/>
      <c r="F56" s="25" t="s">
        <v>8</v>
      </c>
      <c r="G56" s="25" t="s">
        <v>9</v>
      </c>
      <c r="H56" s="26" t="s">
        <v>10</v>
      </c>
    </row>
    <row r="57" spans="1:8" ht="64.5" customHeight="1" thickBot="1">
      <c r="A57" s="115" t="s">
        <v>126</v>
      </c>
      <c r="B57" s="116"/>
      <c r="C57" s="116"/>
      <c r="D57" s="116"/>
      <c r="E57" s="116"/>
      <c r="F57" s="24">
        <f>F39*20%</f>
        <v>0</v>
      </c>
      <c r="G57" s="22">
        <f>F57*23%</f>
        <v>0</v>
      </c>
      <c r="H57" s="23">
        <f>F57+G57</f>
        <v>0</v>
      </c>
    </row>
    <row r="58" spans="1:8" ht="30.75" customHeight="1" thickBot="1">
      <c r="A58" s="136" t="s">
        <v>44</v>
      </c>
      <c r="B58" s="137"/>
      <c r="C58" s="137"/>
      <c r="D58" s="137"/>
      <c r="E58" s="138"/>
      <c r="F58" s="41">
        <f>F57</f>
        <v>0</v>
      </c>
      <c r="G58" s="42">
        <f>G57</f>
        <v>0</v>
      </c>
      <c r="H58" s="43">
        <f>F58+G58</f>
        <v>0</v>
      </c>
    </row>
    <row r="59" spans="1:8" ht="30.75" customHeight="1">
      <c r="A59" s="27"/>
      <c r="B59" s="27"/>
      <c r="C59" s="27"/>
      <c r="D59" s="27"/>
      <c r="E59" s="27"/>
      <c r="F59" s="28"/>
      <c r="G59" s="28"/>
      <c r="H59" s="28"/>
    </row>
    <row r="60" spans="1:8" ht="15" customHeight="1">
      <c r="A60" s="5"/>
      <c r="B60" s="6"/>
      <c r="C60" s="7"/>
      <c r="D60" s="8"/>
      <c r="E60" s="8"/>
      <c r="F60" s="8"/>
      <c r="G60" s="8"/>
      <c r="H60" s="8"/>
    </row>
    <row r="61" spans="1:8" ht="16.5" thickBot="1">
      <c r="A61" s="5"/>
      <c r="B61" s="9"/>
      <c r="C61" s="10"/>
      <c r="D61" s="11"/>
      <c r="E61" s="12"/>
      <c r="F61" s="11"/>
      <c r="G61" s="12"/>
      <c r="H61" s="12"/>
    </row>
    <row r="62" spans="1:8" ht="42.75" customHeight="1" thickBot="1">
      <c r="A62" s="146" t="s">
        <v>45</v>
      </c>
      <c r="B62" s="147"/>
      <c r="C62" s="147"/>
      <c r="D62" s="147"/>
      <c r="E62" s="147"/>
      <c r="F62" s="147"/>
      <c r="G62" s="147"/>
      <c r="H62" s="148"/>
    </row>
    <row r="63" spans="1:8" ht="72" customHeight="1" thickBot="1">
      <c r="A63" s="175" t="s">
        <v>125</v>
      </c>
      <c r="B63" s="176"/>
      <c r="C63" s="176"/>
      <c r="D63" s="176"/>
      <c r="E63" s="176"/>
      <c r="F63" s="37" t="s">
        <v>3</v>
      </c>
      <c r="G63" s="37" t="s">
        <v>47</v>
      </c>
      <c r="H63" s="38" t="s">
        <v>4</v>
      </c>
    </row>
    <row r="64" spans="1:8" ht="74.25" customHeight="1" thickBot="1">
      <c r="A64" s="177"/>
      <c r="B64" s="178"/>
      <c r="C64" s="178"/>
      <c r="D64" s="178"/>
      <c r="E64" s="178"/>
      <c r="F64" s="44">
        <f>F39+F58</f>
        <v>0</v>
      </c>
      <c r="G64" s="44">
        <f>G39+G58</f>
        <v>0</v>
      </c>
      <c r="H64" s="44">
        <f>F64+G64</f>
        <v>0</v>
      </c>
    </row>
    <row r="65" spans="1:8" ht="73.5" customHeight="1">
      <c r="A65" s="127" t="s">
        <v>69</v>
      </c>
      <c r="B65" s="127"/>
      <c r="C65" s="127"/>
      <c r="D65" s="127"/>
      <c r="E65" s="127"/>
      <c r="F65" s="127"/>
      <c r="G65" s="127"/>
      <c r="H65" s="127"/>
    </row>
    <row r="67" ht="45" customHeight="1">
      <c r="B67" s="14" t="s">
        <v>51</v>
      </c>
    </row>
    <row r="68" ht="31.5">
      <c r="B68" s="29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56:E56"/>
    <mergeCell ref="A57:E57"/>
    <mergeCell ref="A58:E58"/>
    <mergeCell ref="A62:H62"/>
    <mergeCell ref="A63:E64"/>
    <mergeCell ref="A65:H65"/>
    <mergeCell ref="H5:H7"/>
    <mergeCell ref="A39:E39"/>
    <mergeCell ref="A51:H51"/>
    <mergeCell ref="A52:E55"/>
    <mergeCell ref="F52:F55"/>
    <mergeCell ref="G52:G55"/>
    <mergeCell ref="H52:H54"/>
    <mergeCell ref="E1:H1"/>
    <mergeCell ref="A2:H2"/>
    <mergeCell ref="A4:H4"/>
    <mergeCell ref="A5:A8"/>
    <mergeCell ref="B5:B8"/>
    <mergeCell ref="C5:C8"/>
    <mergeCell ref="D5:D8"/>
    <mergeCell ref="E5:E8"/>
    <mergeCell ref="F5:F7"/>
    <mergeCell ref="G5:G8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55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40"/>
  <sheetViews>
    <sheetView showGridLines="0" zoomScale="115" zoomScaleNormal="115" zoomScaleSheetLayoutView="115" workbookViewId="0" topLeftCell="A1">
      <selection activeCell="I39" sqref="I39"/>
    </sheetView>
  </sheetViews>
  <sheetFormatPr defaultColWidth="8.796875" defaultRowHeight="14.25"/>
  <cols>
    <col min="1" max="1" width="5.09765625" style="13" customWidth="1"/>
    <col min="2" max="2" width="54.5" style="14" customWidth="1"/>
    <col min="3" max="3" width="7" style="15" customWidth="1"/>
    <col min="4" max="4" width="6.5" style="16" customWidth="1"/>
    <col min="5" max="5" width="10.3984375" style="3" customWidth="1"/>
    <col min="6" max="7" width="14.59765625" style="3" bestFit="1" customWidth="1"/>
    <col min="8" max="8" width="16.09765625" style="3" bestFit="1" customWidth="1"/>
    <col min="9" max="9" width="9" style="3" bestFit="1" customWidth="1"/>
    <col min="10" max="10" width="13.8984375" style="3" bestFit="1" customWidth="1"/>
    <col min="11" max="16384" width="9" style="3" customWidth="1"/>
  </cols>
  <sheetData>
    <row r="1" spans="1:8" ht="32.25" customHeight="1">
      <c r="A1" s="1"/>
      <c r="B1" s="2"/>
      <c r="C1" s="2"/>
      <c r="D1" s="17"/>
      <c r="E1" s="114" t="s">
        <v>124</v>
      </c>
      <c r="F1" s="114"/>
      <c r="G1" s="114"/>
      <c r="H1" s="114"/>
    </row>
    <row r="2" spans="1:8" ht="33.75" customHeight="1">
      <c r="A2" s="164" t="s">
        <v>129</v>
      </c>
      <c r="B2" s="165"/>
      <c r="C2" s="165"/>
      <c r="D2" s="165"/>
      <c r="E2" s="165"/>
      <c r="F2" s="165"/>
      <c r="G2" s="165"/>
      <c r="H2" s="165"/>
    </row>
    <row r="3" spans="1:8" ht="6.75" customHeight="1" thickBot="1">
      <c r="A3" s="18"/>
      <c r="B3" s="19"/>
      <c r="C3" s="19"/>
      <c r="D3" s="19"/>
      <c r="E3" s="19"/>
      <c r="F3" s="19"/>
      <c r="G3" s="19"/>
      <c r="H3" s="19"/>
    </row>
    <row r="4" spans="1:8" ht="36" customHeight="1" thickBot="1">
      <c r="A4" s="166" t="s">
        <v>130</v>
      </c>
      <c r="B4" s="167"/>
      <c r="C4" s="167"/>
      <c r="D4" s="167"/>
      <c r="E4" s="167"/>
      <c r="F4" s="167"/>
      <c r="G4" s="167"/>
      <c r="H4" s="168"/>
    </row>
    <row r="5" spans="1:8" ht="12" customHeight="1">
      <c r="A5" s="130" t="s">
        <v>5</v>
      </c>
      <c r="B5" s="133" t="s">
        <v>6</v>
      </c>
      <c r="C5" s="121" t="s">
        <v>1</v>
      </c>
      <c r="D5" s="121" t="s">
        <v>0</v>
      </c>
      <c r="E5" s="149" t="s">
        <v>2</v>
      </c>
      <c r="F5" s="117" t="s">
        <v>3</v>
      </c>
      <c r="G5" s="121" t="s">
        <v>49</v>
      </c>
      <c r="H5" s="119" t="s">
        <v>4</v>
      </c>
    </row>
    <row r="6" spans="1:8" ht="16.5" customHeight="1">
      <c r="A6" s="131"/>
      <c r="B6" s="134"/>
      <c r="C6" s="122"/>
      <c r="D6" s="122"/>
      <c r="E6" s="150"/>
      <c r="F6" s="118"/>
      <c r="G6" s="122"/>
      <c r="H6" s="120"/>
    </row>
    <row r="7" spans="1:8" ht="46.5" customHeight="1">
      <c r="A7" s="131"/>
      <c r="B7" s="134"/>
      <c r="C7" s="122"/>
      <c r="D7" s="122"/>
      <c r="E7" s="150"/>
      <c r="F7" s="118"/>
      <c r="G7" s="122"/>
      <c r="H7" s="120"/>
    </row>
    <row r="8" spans="1:8" ht="23.25" thickBot="1">
      <c r="A8" s="132"/>
      <c r="B8" s="135"/>
      <c r="C8" s="123"/>
      <c r="D8" s="123"/>
      <c r="E8" s="151"/>
      <c r="F8" s="20" t="s">
        <v>16</v>
      </c>
      <c r="G8" s="123"/>
      <c r="H8" s="21" t="s">
        <v>15</v>
      </c>
    </row>
    <row r="9" spans="1:8" s="4" customFormat="1" ht="15.75">
      <c r="A9" s="51" t="s">
        <v>7</v>
      </c>
      <c r="B9" s="52" t="s">
        <v>8</v>
      </c>
      <c r="C9" s="25" t="s">
        <v>9</v>
      </c>
      <c r="D9" s="25" t="s">
        <v>10</v>
      </c>
      <c r="E9" s="53" t="s">
        <v>11</v>
      </c>
      <c r="F9" s="25" t="s">
        <v>12</v>
      </c>
      <c r="G9" s="25" t="s">
        <v>13</v>
      </c>
      <c r="H9" s="26" t="s">
        <v>14</v>
      </c>
    </row>
    <row r="10" spans="1:8" ht="132.75" thickBot="1">
      <c r="A10" s="56" t="s">
        <v>17</v>
      </c>
      <c r="B10" s="95" t="s">
        <v>127</v>
      </c>
      <c r="C10" s="96" t="s">
        <v>38</v>
      </c>
      <c r="D10" s="32">
        <v>3100</v>
      </c>
      <c r="E10" s="30">
        <v>0</v>
      </c>
      <c r="F10" s="55">
        <f>D10*E10</f>
        <v>0</v>
      </c>
      <c r="G10" s="55">
        <f>F10*23%</f>
        <v>0</v>
      </c>
      <c r="H10" s="57">
        <f>F10+G10</f>
        <v>0</v>
      </c>
    </row>
    <row r="11" spans="1:8" ht="30" customHeight="1" thickBot="1">
      <c r="A11" s="179" t="s">
        <v>43</v>
      </c>
      <c r="B11" s="180"/>
      <c r="C11" s="180"/>
      <c r="D11" s="180"/>
      <c r="E11" s="181"/>
      <c r="F11" s="58">
        <f>SUM(F10:F10)</f>
        <v>0</v>
      </c>
      <c r="G11" s="58">
        <f>SUM(G10:G10)</f>
        <v>0</v>
      </c>
      <c r="H11" s="59">
        <f>F11+G11</f>
        <v>0</v>
      </c>
    </row>
    <row r="12" spans="1:8" ht="30" customHeight="1">
      <c r="A12" s="49"/>
      <c r="B12" s="49"/>
      <c r="C12" s="49"/>
      <c r="D12" s="49"/>
      <c r="E12" s="49"/>
      <c r="F12" s="50"/>
      <c r="G12" s="50"/>
      <c r="H12" s="50"/>
    </row>
    <row r="13" spans="1:8" ht="30" customHeight="1">
      <c r="A13" s="49"/>
      <c r="B13" s="49"/>
      <c r="C13" s="49"/>
      <c r="D13" s="49"/>
      <c r="E13" s="49"/>
      <c r="F13" s="50"/>
      <c r="G13" s="50"/>
      <c r="H13" s="50"/>
    </row>
    <row r="14" spans="1:8" ht="30" customHeight="1">
      <c r="A14" s="49"/>
      <c r="B14" s="49"/>
      <c r="C14" s="49"/>
      <c r="D14" s="49"/>
      <c r="E14" s="49"/>
      <c r="F14" s="50"/>
      <c r="G14" s="50"/>
      <c r="H14" s="50"/>
    </row>
    <row r="15" spans="1:8" ht="30" customHeight="1">
      <c r="A15" s="49"/>
      <c r="B15" s="49"/>
      <c r="C15" s="49"/>
      <c r="D15" s="49"/>
      <c r="E15" s="49"/>
      <c r="F15" s="50"/>
      <c r="G15" s="50"/>
      <c r="H15" s="50"/>
    </row>
    <row r="16" spans="1:8" ht="30" customHeight="1">
      <c r="A16" s="49"/>
      <c r="B16" s="49"/>
      <c r="C16" s="49"/>
      <c r="D16" s="49"/>
      <c r="E16" s="49"/>
      <c r="F16" s="50"/>
      <c r="G16" s="50"/>
      <c r="H16" s="50"/>
    </row>
    <row r="17" spans="1:8" ht="30" customHeight="1">
      <c r="A17" s="49"/>
      <c r="B17" s="49"/>
      <c r="C17" s="49"/>
      <c r="D17" s="49"/>
      <c r="E17" s="49"/>
      <c r="F17" s="50"/>
      <c r="G17" s="50"/>
      <c r="H17" s="50"/>
    </row>
    <row r="18" spans="1:8" ht="30" customHeight="1">
      <c r="A18" s="49"/>
      <c r="B18" s="49"/>
      <c r="C18" s="49"/>
      <c r="D18" s="49"/>
      <c r="E18" s="49"/>
      <c r="F18" s="50"/>
      <c r="G18" s="50"/>
      <c r="H18" s="50"/>
    </row>
    <row r="19" spans="1:8" ht="30" customHeight="1">
      <c r="A19" s="49"/>
      <c r="B19" s="49"/>
      <c r="C19" s="49"/>
      <c r="D19" s="49"/>
      <c r="E19" s="49"/>
      <c r="F19" s="50"/>
      <c r="G19" s="50"/>
      <c r="H19" s="50"/>
    </row>
    <row r="20" spans="1:8" ht="30" customHeight="1">
      <c r="A20" s="49"/>
      <c r="B20" s="49"/>
      <c r="C20" s="49"/>
      <c r="D20" s="49"/>
      <c r="E20" s="49"/>
      <c r="F20" s="50"/>
      <c r="G20" s="50"/>
      <c r="H20" s="50"/>
    </row>
    <row r="21" spans="1:8" ht="30" customHeight="1">
      <c r="A21" s="49"/>
      <c r="B21" s="49"/>
      <c r="C21" s="49"/>
      <c r="D21" s="49"/>
      <c r="E21" s="49"/>
      <c r="F21" s="50"/>
      <c r="G21" s="50"/>
      <c r="H21" s="50"/>
    </row>
    <row r="22" ht="16.5" thickBot="1"/>
    <row r="23" spans="1:8" ht="37.5" customHeight="1" thickBot="1">
      <c r="A23" s="182" t="s">
        <v>131</v>
      </c>
      <c r="B23" s="183"/>
      <c r="C23" s="183"/>
      <c r="D23" s="183"/>
      <c r="E23" s="183"/>
      <c r="F23" s="183"/>
      <c r="G23" s="183"/>
      <c r="H23" s="184"/>
    </row>
    <row r="24" spans="1:8" ht="15" customHeight="1">
      <c r="A24" s="155" t="s">
        <v>6</v>
      </c>
      <c r="B24" s="156"/>
      <c r="C24" s="156"/>
      <c r="D24" s="156"/>
      <c r="E24" s="157"/>
      <c r="F24" s="121" t="s">
        <v>3</v>
      </c>
      <c r="G24" s="121" t="s">
        <v>48</v>
      </c>
      <c r="H24" s="119" t="s">
        <v>4</v>
      </c>
    </row>
    <row r="25" spans="1:8" ht="15" customHeight="1">
      <c r="A25" s="158"/>
      <c r="B25" s="159"/>
      <c r="C25" s="159"/>
      <c r="D25" s="159"/>
      <c r="E25" s="160"/>
      <c r="F25" s="122"/>
      <c r="G25" s="122"/>
      <c r="H25" s="120"/>
    </row>
    <row r="26" spans="1:8" ht="15" customHeight="1">
      <c r="A26" s="158"/>
      <c r="B26" s="159"/>
      <c r="C26" s="159"/>
      <c r="D26" s="159"/>
      <c r="E26" s="160"/>
      <c r="F26" s="122"/>
      <c r="G26" s="122"/>
      <c r="H26" s="120"/>
    </row>
    <row r="27" spans="1:8" ht="51" customHeight="1" thickBot="1">
      <c r="A27" s="161"/>
      <c r="B27" s="162"/>
      <c r="C27" s="162"/>
      <c r="D27" s="162"/>
      <c r="E27" s="163"/>
      <c r="F27" s="123"/>
      <c r="G27" s="123"/>
      <c r="H27" s="21" t="s">
        <v>61</v>
      </c>
    </row>
    <row r="28" spans="1:8" ht="15.75" thickBot="1">
      <c r="A28" s="152" t="s">
        <v>7</v>
      </c>
      <c r="B28" s="153"/>
      <c r="C28" s="153"/>
      <c r="D28" s="153"/>
      <c r="E28" s="154"/>
      <c r="F28" s="25" t="s">
        <v>8</v>
      </c>
      <c r="G28" s="25" t="s">
        <v>9</v>
      </c>
      <c r="H28" s="26" t="s">
        <v>10</v>
      </c>
    </row>
    <row r="29" spans="1:8" ht="64.5" customHeight="1" thickBot="1">
      <c r="A29" s="115" t="s">
        <v>134</v>
      </c>
      <c r="B29" s="116"/>
      <c r="C29" s="116"/>
      <c r="D29" s="116"/>
      <c r="E29" s="116"/>
      <c r="F29" s="24">
        <f>F11*20%</f>
        <v>0</v>
      </c>
      <c r="G29" s="22">
        <f>F29*23%</f>
        <v>0</v>
      </c>
      <c r="H29" s="23">
        <f>F29+G29</f>
        <v>0</v>
      </c>
    </row>
    <row r="30" spans="1:8" ht="30.75" customHeight="1" thickBot="1">
      <c r="A30" s="136" t="s">
        <v>44</v>
      </c>
      <c r="B30" s="137"/>
      <c r="C30" s="137"/>
      <c r="D30" s="137"/>
      <c r="E30" s="138"/>
      <c r="F30" s="41">
        <f>F29</f>
        <v>0</v>
      </c>
      <c r="G30" s="42">
        <f>G29</f>
        <v>0</v>
      </c>
      <c r="H30" s="43">
        <f>F30+G30</f>
        <v>0</v>
      </c>
    </row>
    <row r="31" spans="1:8" ht="30.75" customHeight="1">
      <c r="A31" s="27"/>
      <c r="B31" s="27"/>
      <c r="C31" s="27"/>
      <c r="D31" s="27"/>
      <c r="E31" s="27"/>
      <c r="F31" s="28"/>
      <c r="G31" s="28"/>
      <c r="H31" s="28"/>
    </row>
    <row r="32" spans="1:8" ht="15" customHeight="1">
      <c r="A32" s="5"/>
      <c r="B32" s="6"/>
      <c r="C32" s="7"/>
      <c r="D32" s="8"/>
      <c r="E32" s="8"/>
      <c r="F32" s="8"/>
      <c r="G32" s="8"/>
      <c r="H32" s="8"/>
    </row>
    <row r="33" spans="1:8" ht="16.5" thickBot="1">
      <c r="A33" s="5"/>
      <c r="B33" s="9"/>
      <c r="C33" s="10"/>
      <c r="D33" s="11"/>
      <c r="E33" s="12"/>
      <c r="F33" s="11"/>
      <c r="G33" s="12"/>
      <c r="H33" s="12"/>
    </row>
    <row r="34" spans="1:8" ht="42.75" customHeight="1" thickBot="1">
      <c r="A34" s="146" t="s">
        <v>132</v>
      </c>
      <c r="B34" s="147"/>
      <c r="C34" s="147"/>
      <c r="D34" s="147"/>
      <c r="E34" s="147"/>
      <c r="F34" s="147"/>
      <c r="G34" s="147"/>
      <c r="H34" s="148"/>
    </row>
    <row r="35" spans="1:8" ht="72" customHeight="1" thickBot="1">
      <c r="A35" s="175" t="s">
        <v>133</v>
      </c>
      <c r="B35" s="176"/>
      <c r="C35" s="176"/>
      <c r="D35" s="176"/>
      <c r="E35" s="176"/>
      <c r="F35" s="37" t="s">
        <v>3</v>
      </c>
      <c r="G35" s="37" t="s">
        <v>47</v>
      </c>
      <c r="H35" s="38" t="s">
        <v>4</v>
      </c>
    </row>
    <row r="36" spans="1:8" ht="74.25" customHeight="1" thickBot="1">
      <c r="A36" s="177"/>
      <c r="B36" s="178"/>
      <c r="C36" s="178"/>
      <c r="D36" s="178"/>
      <c r="E36" s="178"/>
      <c r="F36" s="44">
        <f>F11+F30</f>
        <v>0</v>
      </c>
      <c r="G36" s="44">
        <f>G11+G30</f>
        <v>0</v>
      </c>
      <c r="H36" s="44">
        <f>F36+G36</f>
        <v>0</v>
      </c>
    </row>
    <row r="37" spans="1:8" ht="73.5" customHeight="1">
      <c r="A37" s="127" t="s">
        <v>69</v>
      </c>
      <c r="B37" s="127"/>
      <c r="C37" s="127"/>
      <c r="D37" s="127"/>
      <c r="E37" s="127"/>
      <c r="F37" s="127"/>
      <c r="G37" s="127"/>
      <c r="H37" s="127"/>
    </row>
    <row r="39" ht="45" customHeight="1">
      <c r="B39" s="14" t="s">
        <v>51</v>
      </c>
    </row>
    <row r="40" ht="31.5">
      <c r="B40" s="29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E1:H1"/>
    <mergeCell ref="A2:H2"/>
    <mergeCell ref="A4:H4"/>
    <mergeCell ref="A5:A8"/>
    <mergeCell ref="B5:B8"/>
    <mergeCell ref="C5:C8"/>
    <mergeCell ref="D5:D8"/>
    <mergeCell ref="E5:E8"/>
    <mergeCell ref="F5:F7"/>
    <mergeCell ref="G5:G8"/>
    <mergeCell ref="H5:H7"/>
    <mergeCell ref="A11:E11"/>
    <mergeCell ref="A23:H23"/>
    <mergeCell ref="A24:E27"/>
    <mergeCell ref="F24:F27"/>
    <mergeCell ref="G24:G27"/>
    <mergeCell ref="H24:H26"/>
    <mergeCell ref="A28:E28"/>
    <mergeCell ref="A29:E29"/>
    <mergeCell ref="A30:E30"/>
    <mergeCell ref="A34:H34"/>
    <mergeCell ref="A35:E36"/>
    <mergeCell ref="A37:H37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5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Pietruszka Dorota</cp:lastModifiedBy>
  <cp:lastPrinted>2023-09-27T10:25:02Z</cp:lastPrinted>
  <dcterms:created xsi:type="dcterms:W3CDTF">2011-12-06T08:41:38Z</dcterms:created>
  <dcterms:modified xsi:type="dcterms:W3CDTF">2023-09-27T10:25:03Z</dcterms:modified>
  <cp:category/>
  <cp:version/>
  <cp:contentType/>
  <cp:contentStatus/>
</cp:coreProperties>
</file>