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:\Grupy\DZ\_Kamil S\aneks konrad\listy rankingowe\"/>
    </mc:Choice>
  </mc:AlternateContent>
  <xr:revisionPtr revIDLastSave="0" documentId="13_ncr:1_{BC504FA9-BDEE-4E32-8706-9069666993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ierwsza lista ocenionych" sheetId="1" r:id="rId1"/>
    <sheet name="propocjonalność" sheetId="2" state="hidden" r:id="rId2"/>
  </sheets>
  <definedNames>
    <definedName name="_xlnm.Print_Titles" localSheetId="0">'Pierwsza lista ocenionych'!$6:$6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H16" i="1"/>
  <c r="G16" i="1"/>
  <c r="C3" i="2" l="1"/>
  <c r="D3" i="2" s="1"/>
  <c r="C2" i="2"/>
  <c r="D2" i="2" s="1"/>
  <c r="C1" i="2"/>
  <c r="D4" i="2" l="1"/>
</calcChain>
</file>

<file path=xl/sharedStrings.xml><?xml version="1.0" encoding="utf-8"?>
<sst xmlns="http://schemas.openxmlformats.org/spreadsheetml/2006/main" count="62" uniqueCount="49">
  <si>
    <t>L.p.</t>
  </si>
  <si>
    <t>Nazwa wnioskodawcy</t>
  </si>
  <si>
    <t>Tytuł projektu</t>
  </si>
  <si>
    <t>Koszt całkowity</t>
  </si>
  <si>
    <t>Liczba punktów</t>
  </si>
  <si>
    <t>Wnioskowane dofinansowanie</t>
  </si>
  <si>
    <t>Województwo</t>
  </si>
  <si>
    <t>Nr projektu WOD2021</t>
  </si>
  <si>
    <t>FENX.01.04-IW.01-0007/23</t>
  </si>
  <si>
    <t>FENX.01.04-IW.01-0023/23</t>
  </si>
  <si>
    <t>FENX.01.04-IW.01-0001/23</t>
  </si>
  <si>
    <t>Gmina Starachowice</t>
  </si>
  <si>
    <t>Gmina Wierzbica</t>
  </si>
  <si>
    <t>Gmina Pyskowice</t>
  </si>
  <si>
    <t>Budowa Punktu Selektywnej Zbiórki Odpadów Komunalnych wraz z infrastrukturą w Starachowicach</t>
  </si>
  <si>
    <t>Budowa Punktu Selektywnego Zbierania Odpadów Komunalnych wraz z infrastrukturą towarzyszącą w Gminie Wierzbica</t>
  </si>
  <si>
    <t>Utworzenie Punktu Selektywnej Zbiórki Odpadów Komunalnych celem poprawy gospodarki odpadami w Pyskowicach</t>
  </si>
  <si>
    <t>FENX.01.04-IW.01-0035/23</t>
  </si>
  <si>
    <t>FENX.01.04-IW.01-0008/23</t>
  </si>
  <si>
    <t>FENX.01.04-IW.01-0017/23</t>
  </si>
  <si>
    <t>Budowa Punktu Selektywnego Zbierania Odpadów Komunalnych wraz z instalacjami i urządzeniami technicznymi oraz pozostałą niezbędną infrastrukturą</t>
  </si>
  <si>
    <t>Rozbudowa systemu selektywnej zbiórki odpadów w Gminie Świeradów-Zdrój poprzez budowę Punktu Selektywnej Zbiórki Odpadów Komunalnych</t>
  </si>
  <si>
    <t>Rozbudowa Punktu Selektywnego Zbierania Odpadów Komunalnych w Korzyścienku.</t>
  </si>
  <si>
    <t>Gmina Kostrzyn</t>
  </si>
  <si>
    <t>Gmina Miejska Świeradów-Zdrój</t>
  </si>
  <si>
    <t>Gmina Miasto Kołobrzeg</t>
  </si>
  <si>
    <t>Systemy selektywnego zbierania odpadów komunalnych uwzględniające rozwiązania dotyczące zapobiegania powstawaniu odpadów, w tym ponowne użycie</t>
  </si>
  <si>
    <t>Lubelskie</t>
  </si>
  <si>
    <t>Świętokrzyskie</t>
  </si>
  <si>
    <t>Śląskie</t>
  </si>
  <si>
    <t>Zachodniopomorskie</t>
  </si>
  <si>
    <t>Dolnośląskie</t>
  </si>
  <si>
    <t>Wielkopolskie</t>
  </si>
  <si>
    <t>RAZEM</t>
  </si>
  <si>
    <t>do podziału kwota</t>
  </si>
  <si>
    <t>wnioskowane dof. Związek Międzygminny "EKO-Siódemka"</t>
  </si>
  <si>
    <t>wnioskowane dof. CZG-12</t>
  </si>
  <si>
    <t>Pierwsza lista ocenionych projektów - nabór nr FENX.01.04-IW.01-001/23 w ramach działania FENX.01.04.  FEnIKS 2021-2027</t>
  </si>
  <si>
    <t>Projekty ocenione pozytywnie po ETAPIE 2 oceny</t>
  </si>
  <si>
    <t>Przyznane dofinansowanie</t>
  </si>
  <si>
    <t>[poz/neg]</t>
  </si>
  <si>
    <t>Wynik ETAP 1 oceny</t>
  </si>
  <si>
    <t>Wynik ETAP 2 oceny [neg/pozy]</t>
  </si>
  <si>
    <t>pozytywny</t>
  </si>
  <si>
    <t>FENX.01.04-IW.01-0004/23</t>
  </si>
  <si>
    <t>Miasto Siedlce</t>
  </si>
  <si>
    <t>Mazowieckie</t>
  </si>
  <si>
    <t>Budowa punktu selektywnej zbiórki odpadów komunalnych dla miasta Siedlce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</si>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</sst>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sz val="11"/>
      <color theme="1"/>
      <name val="Open Sans Light"/>
      <charset val="238"/>
    </font>
    <font>
      <b/>
      <sz val="11"/>
      <color theme="1"/>
      <name val="Open Sans Light"/>
      <charset val="238"/>
    </font>
    <font>
      <b/>
      <sz val="10"/>
      <color theme="1"/>
      <name val="Open Sans Light"/>
      <charset val="238"/>
    </font>
    <font>
      <b/>
      <sz val="10"/>
      <color theme="1"/>
      <name val="Open sans lig"/>
      <charset val="238"/>
    </font>
    <font>
      <sz val="10"/>
      <color theme="1"/>
      <name val="Open Sans Light"/>
      <charset val="238"/>
    </font>
    <font>
      <sz val="10"/>
      <color theme="1"/>
      <name val="Open sans lig"/>
      <charset val="238"/>
    </font>
    <font>
      <sz val="10"/>
      <name val="Open sans lig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Open Sans Light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wrapText="1"/>
    </xf>
    <xf numFmtId="4" fontId="8" fillId="0" borderId="0" xfId="0" applyNumberFormat="1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4" fillId="4" borderId="0" xfId="0" applyNumberFormat="1" applyFont="1" applyFill="1" applyAlignment="1">
      <alignment horizontal="right" vertical="center" wrapText="1"/>
    </xf>
    <xf numFmtId="1" fontId="6" fillId="3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3" borderId="0" xfId="0" applyFont="1" applyFill="1" applyAlignment="1">
      <alignment horizontal="left" vertical="top" wrapText="1"/>
    </xf>
    <xf numFmtId="0" fontId="4" fillId="3" borderId="3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142874</xdr:rowOff>
    </xdr:from>
    <xdr:to>
      <xdr:col>8</xdr:col>
      <xdr:colOff>588644</xdr:colOff>
      <xdr:row>2</xdr:row>
      <xdr:rowOff>41673</xdr:rowOff>
    </xdr:to>
    <xdr:pic>
      <xdr:nvPicPr>
        <xdr:cNvPr id="7" name="Obraz 6" descr="Logo naboru FENIK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4"/>
          <a:ext cx="11252834" cy="1070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view="pageBreakPreview" topLeftCell="A2" zoomScaleNormal="100" zoomScaleSheetLayoutView="100" workbookViewId="0">
      <selection activeCell="A8" sqref="A8:K8"/>
    </sheetView>
  </sheetViews>
  <sheetFormatPr defaultColWidth="8.88671875" defaultRowHeight="15.6"/>
  <cols>
    <col min="1" max="1" width="5.109375" style="1" customWidth="1"/>
    <col min="2" max="2" width="24.5546875" style="1" customWidth="1"/>
    <col min="3" max="3" width="22" style="1" customWidth="1"/>
    <col min="4" max="4" width="19" style="1" customWidth="1"/>
    <col min="5" max="5" width="41.6640625" style="1" customWidth="1"/>
    <col min="6" max="6" width="15" style="1" customWidth="1"/>
    <col min="7" max="7" width="15.6640625" style="1" customWidth="1"/>
    <col min="8" max="8" width="16.88671875" style="1" customWidth="1"/>
    <col min="9" max="9" width="12.88671875" style="1" customWidth="1"/>
    <col min="10" max="10" width="11.5546875" style="1" customWidth="1"/>
    <col min="11" max="11" width="15.44140625" style="1" customWidth="1"/>
    <col min="12" max="16384" width="8.88671875" style="1"/>
  </cols>
  <sheetData>
    <row r="1" spans="1:11">
      <c r="K1" s="1" t="s">
        <v>48</v>
      </c>
    </row>
    <row r="2" spans="1:11" ht="78" customHeight="1"/>
    <row r="3" spans="1:11">
      <c r="A3" s="23" t="s">
        <v>37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>
      <c r="A5" s="24" t="s">
        <v>26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21.6" customHeight="1">
      <c r="A6" s="25" t="s">
        <v>0</v>
      </c>
      <c r="B6" s="25" t="s">
        <v>7</v>
      </c>
      <c r="C6" s="25" t="s">
        <v>1</v>
      </c>
      <c r="D6" s="25" t="s">
        <v>6</v>
      </c>
      <c r="E6" s="25" t="s">
        <v>2</v>
      </c>
      <c r="F6" s="25" t="s">
        <v>3</v>
      </c>
      <c r="G6" s="25" t="s">
        <v>5</v>
      </c>
      <c r="H6" s="26" t="s">
        <v>39</v>
      </c>
      <c r="I6" s="26" t="s">
        <v>41</v>
      </c>
      <c r="J6" s="26"/>
      <c r="K6" s="25" t="s">
        <v>42</v>
      </c>
    </row>
    <row r="7" spans="1:11" ht="33.6" customHeight="1">
      <c r="A7" s="25"/>
      <c r="B7" s="25"/>
      <c r="C7" s="25"/>
      <c r="D7" s="25"/>
      <c r="E7" s="25"/>
      <c r="F7" s="25"/>
      <c r="G7" s="25"/>
      <c r="H7" s="26"/>
      <c r="I7" s="7" t="s">
        <v>40</v>
      </c>
      <c r="J7" s="2" t="s">
        <v>4</v>
      </c>
      <c r="K7" s="25"/>
    </row>
    <row r="8" spans="1:11" ht="24.6" customHeight="1">
      <c r="A8" s="25" t="s">
        <v>38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ht="45" customHeight="1">
      <c r="A9" s="8">
        <v>1</v>
      </c>
      <c r="B9" s="16" t="s">
        <v>8</v>
      </c>
      <c r="C9" s="16" t="s">
        <v>11</v>
      </c>
      <c r="D9" s="16" t="s">
        <v>28</v>
      </c>
      <c r="E9" s="16" t="s">
        <v>14</v>
      </c>
      <c r="F9" s="17">
        <v>13815861.34</v>
      </c>
      <c r="G9" s="17">
        <v>9552074</v>
      </c>
      <c r="H9" s="17">
        <v>9552074</v>
      </c>
      <c r="I9" s="17" t="s">
        <v>43</v>
      </c>
      <c r="J9" s="18">
        <v>116</v>
      </c>
      <c r="K9" s="17" t="s">
        <v>43</v>
      </c>
    </row>
    <row r="10" spans="1:11" ht="45" customHeight="1">
      <c r="A10" s="8">
        <v>2</v>
      </c>
      <c r="B10" s="16" t="s">
        <v>9</v>
      </c>
      <c r="C10" s="16" t="s">
        <v>12</v>
      </c>
      <c r="D10" s="16" t="s">
        <v>27</v>
      </c>
      <c r="E10" s="16" t="s">
        <v>15</v>
      </c>
      <c r="F10" s="17">
        <v>6058435.4100000001</v>
      </c>
      <c r="G10" s="17">
        <v>4186723.65</v>
      </c>
      <c r="H10" s="17">
        <v>4186723.65</v>
      </c>
      <c r="I10" s="17" t="s">
        <v>43</v>
      </c>
      <c r="J10" s="19">
        <v>113</v>
      </c>
      <c r="K10" s="17" t="s">
        <v>43</v>
      </c>
    </row>
    <row r="11" spans="1:11" ht="45" customHeight="1">
      <c r="A11" s="8">
        <v>3</v>
      </c>
      <c r="B11" s="16" t="s">
        <v>44</v>
      </c>
      <c r="C11" s="20" t="s">
        <v>45</v>
      </c>
      <c r="D11" s="20" t="s">
        <v>46</v>
      </c>
      <c r="E11" s="20" t="s">
        <v>47</v>
      </c>
      <c r="F11" s="21">
        <v>4941898.32</v>
      </c>
      <c r="G11" s="21">
        <v>3457428.08</v>
      </c>
      <c r="H11" s="21">
        <v>3457428.08</v>
      </c>
      <c r="I11" s="21" t="s">
        <v>43</v>
      </c>
      <c r="J11" s="22">
        <v>99</v>
      </c>
      <c r="K11" s="21" t="s">
        <v>43</v>
      </c>
    </row>
    <row r="12" spans="1:11" ht="39.6">
      <c r="A12" s="8">
        <v>4</v>
      </c>
      <c r="B12" s="16" t="s">
        <v>10</v>
      </c>
      <c r="C12" s="16" t="s">
        <v>13</v>
      </c>
      <c r="D12" s="16" t="s">
        <v>29</v>
      </c>
      <c r="E12" s="16" t="s">
        <v>16</v>
      </c>
      <c r="F12" s="17">
        <v>2868520.11</v>
      </c>
      <c r="G12" s="17">
        <v>1958989.34</v>
      </c>
      <c r="H12" s="17">
        <v>1958989.34</v>
      </c>
      <c r="I12" s="17" t="s">
        <v>43</v>
      </c>
      <c r="J12" s="19">
        <v>98</v>
      </c>
      <c r="K12" s="17" t="s">
        <v>43</v>
      </c>
    </row>
    <row r="13" spans="1:11" ht="55.5" customHeight="1">
      <c r="A13" s="8">
        <v>5</v>
      </c>
      <c r="B13" s="16" t="s">
        <v>17</v>
      </c>
      <c r="C13" s="16" t="s">
        <v>23</v>
      </c>
      <c r="D13" s="16" t="s">
        <v>32</v>
      </c>
      <c r="E13" s="16" t="s">
        <v>20</v>
      </c>
      <c r="F13" s="17">
        <v>4856759.3</v>
      </c>
      <c r="G13" s="17">
        <v>3345757.08</v>
      </c>
      <c r="H13" s="17">
        <v>3345757.08</v>
      </c>
      <c r="I13" s="17" t="s">
        <v>43</v>
      </c>
      <c r="J13" s="19">
        <v>95</v>
      </c>
      <c r="K13" s="17" t="s">
        <v>43</v>
      </c>
    </row>
    <row r="14" spans="1:11" ht="62.25" customHeight="1">
      <c r="A14" s="8">
        <v>6</v>
      </c>
      <c r="B14" s="16" t="s">
        <v>18</v>
      </c>
      <c r="C14" s="16" t="s">
        <v>24</v>
      </c>
      <c r="D14" s="16" t="s">
        <v>31</v>
      </c>
      <c r="E14" s="16" t="s">
        <v>21</v>
      </c>
      <c r="F14" s="17">
        <v>4534668.71</v>
      </c>
      <c r="G14" s="17">
        <v>3135200.18</v>
      </c>
      <c r="H14" s="17">
        <v>3135200.18</v>
      </c>
      <c r="I14" s="17" t="s">
        <v>43</v>
      </c>
      <c r="J14" s="18">
        <v>91</v>
      </c>
      <c r="K14" s="17" t="s">
        <v>43</v>
      </c>
    </row>
    <row r="15" spans="1:11" ht="33.75" customHeight="1">
      <c r="A15" s="8">
        <v>7</v>
      </c>
      <c r="B15" s="16" t="s">
        <v>19</v>
      </c>
      <c r="C15" s="16" t="s">
        <v>25</v>
      </c>
      <c r="D15" s="16" t="s">
        <v>30</v>
      </c>
      <c r="E15" s="16" t="s">
        <v>22</v>
      </c>
      <c r="F15" s="17">
        <v>12321511.35</v>
      </c>
      <c r="G15" s="17">
        <v>8414690.6699999999</v>
      </c>
      <c r="H15" s="17">
        <v>8414690.6699999999</v>
      </c>
      <c r="I15" s="17" t="s">
        <v>43</v>
      </c>
      <c r="J15" s="19">
        <v>90</v>
      </c>
      <c r="K15" s="17" t="s">
        <v>43</v>
      </c>
    </row>
    <row r="16" spans="1:11" ht="33" customHeight="1">
      <c r="A16" s="12"/>
      <c r="B16" s="13"/>
      <c r="C16" s="13"/>
      <c r="D16" s="13"/>
      <c r="E16" s="14" t="s">
        <v>33</v>
      </c>
      <c r="F16" s="15">
        <f>SUM(F9:F15)</f>
        <v>49397654.539999999</v>
      </c>
      <c r="G16" s="15">
        <f>SUM(G9:G15)</f>
        <v>34050863</v>
      </c>
      <c r="H16" s="15">
        <f>SUM(H9:H15)</f>
        <v>34050863</v>
      </c>
      <c r="I16" s="9"/>
      <c r="J16" s="10"/>
      <c r="K16" s="11"/>
    </row>
  </sheetData>
  <mergeCells count="13">
    <mergeCell ref="A3:K4"/>
    <mergeCell ref="A5:K5"/>
    <mergeCell ref="A8:K8"/>
    <mergeCell ref="I6:J6"/>
    <mergeCell ref="H6:H7"/>
    <mergeCell ref="G6:G7"/>
    <mergeCell ref="F6:F7"/>
    <mergeCell ref="K6:K7"/>
    <mergeCell ref="E6:E7"/>
    <mergeCell ref="D6:D7"/>
    <mergeCell ref="C6:C7"/>
    <mergeCell ref="B6:B7"/>
    <mergeCell ref="A6:A7"/>
  </mergeCells>
  <pageMargins left="0.43307086614173229" right="3.937007874015748E-2" top="0.55118110236220474" bottom="0.55118110236220474" header="0.31496062992125984" footer="0.31496062992125984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4"/>
  <sheetViews>
    <sheetView workbookViewId="0">
      <selection activeCell="D4" sqref="D4"/>
    </sheetView>
  </sheetViews>
  <sheetFormatPr defaultRowHeight="14.4"/>
  <cols>
    <col min="2" max="2" width="30" customWidth="1"/>
    <col min="3" max="3" width="22.5546875" customWidth="1"/>
    <col min="4" max="4" width="24.5546875" customWidth="1"/>
  </cols>
  <sheetData>
    <row r="1" spans="2:4">
      <c r="B1" s="6" t="s">
        <v>34</v>
      </c>
      <c r="C1" s="5">
        <f>150000000-144679723.34</f>
        <v>5320276.6599999964</v>
      </c>
    </row>
    <row r="2" spans="2:4" ht="28.8">
      <c r="B2" s="4" t="s">
        <v>35</v>
      </c>
      <c r="C2" s="3" t="e">
        <f>'Pierwsza lista ocenionych'!#REF!</f>
        <v>#REF!</v>
      </c>
      <c r="D2" s="3" t="e">
        <f>(C2*49.1341396%)/100%</f>
        <v>#REF!</v>
      </c>
    </row>
    <row r="3" spans="2:4">
      <c r="B3" t="s">
        <v>36</v>
      </c>
      <c r="C3" s="3" t="e">
        <f>'Pierwsza lista ocenionych'!#REF!</f>
        <v>#REF!</v>
      </c>
      <c r="D3" s="3" t="e">
        <f>(C3*49.1341396%)/100%</f>
        <v>#REF!</v>
      </c>
    </row>
    <row r="4" spans="2:4">
      <c r="D4" s="3" t="e">
        <f>D2+D3</f>
        <v>#REF!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Pierwsza lista ocenionych</vt:lpstr>
      <vt:lpstr>propocjonalność</vt:lpstr>
      <vt:lpstr>'Pierwsza lista ocenionych'!Tytuły_wydruku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Pierwsza lista ocenionych projektów</dc:title>
  <dc:creator>NFOŚiGW</dc:creator>
  <cp:lastModifiedBy>Sałuda Kamil</cp:lastModifiedBy>
  <cp:lastPrinted>2024-07-22T08:56:22Z</cp:lastPrinted>
  <dcterms:created xsi:type="dcterms:W3CDTF">2015-10-21T07:58:59Z</dcterms:created>
  <dcterms:modified xsi:type="dcterms:W3CDTF">2024-07-26T08:42:58Z</dcterms:modified>
</cp:coreProperties>
</file>