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245" activeTab="0"/>
  </bookViews>
  <sheets>
    <sheet name="PLANY-98" sheetId="1" r:id="rId1"/>
  </sheets>
  <definedNames/>
  <calcPr fullCalcOnLoad="1"/>
</workbook>
</file>

<file path=xl/sharedStrings.xml><?xml version="1.0" encoding="utf-8"?>
<sst xmlns="http://schemas.openxmlformats.org/spreadsheetml/2006/main" count="109" uniqueCount="64">
  <si>
    <t>Dział</t>
  </si>
  <si>
    <t>T R E Ś Ć</t>
  </si>
  <si>
    <t>Po zmianach</t>
  </si>
  <si>
    <t>rozdz.</t>
  </si>
  <si>
    <t>Działalność dydaktyczna</t>
  </si>
  <si>
    <t>Pomoc materialna dla studentów</t>
  </si>
  <si>
    <t xml:space="preserve">Ustawa </t>
  </si>
  <si>
    <t>budżetowa</t>
  </si>
  <si>
    <t>(8:3)</t>
  </si>
  <si>
    <t>Akademia Muzyczna - Bydgoszcz</t>
  </si>
  <si>
    <t>Akademia Muzyczna - Gdańsk</t>
  </si>
  <si>
    <t>Akademia Muzyczna - Katowice</t>
  </si>
  <si>
    <t>Akademia Muzyczna - Kraków</t>
  </si>
  <si>
    <t>Akademia Muzyczna - Łódź</t>
  </si>
  <si>
    <t>Akademia Muzyczna - Poznań</t>
  </si>
  <si>
    <t>Akademia Muzyczna - Wrocław</t>
  </si>
  <si>
    <t>Akademia Sztuk Pięknych - Gdańsk</t>
  </si>
  <si>
    <t>Akademia Sztuk Pięknych - Katowice</t>
  </si>
  <si>
    <t>Akademia Sztuk Pięknych - Kraków</t>
  </si>
  <si>
    <t>Akademia Sztuk Pięknych - Łódź</t>
  </si>
  <si>
    <t>Akademia Sztuk Pięknych - Warszawa</t>
  </si>
  <si>
    <t>Akademia Sztuk Pięknych - Wrocław</t>
  </si>
  <si>
    <t>Państw. Wyższa Szkoła Film. i Telewiz. - Łódź</t>
  </si>
  <si>
    <t>Akademia Teatralna - Warszawa</t>
  </si>
  <si>
    <t>POZOSTAŁA DZIAŁALNOŚĆ</t>
  </si>
  <si>
    <t xml:space="preserve">do złożonego </t>
  </si>
  <si>
    <t>do MF</t>
  </si>
  <si>
    <t>-</t>
  </si>
  <si>
    <t>w  tym:</t>
  </si>
  <si>
    <t>- nagrody Ministra Kultury i Dziedzictwa Narodowego</t>
  </si>
  <si>
    <t>- przysposobienie obronne studentów</t>
  </si>
  <si>
    <t>ŚRODKI NA:</t>
  </si>
  <si>
    <t xml:space="preserve">na działania </t>
  </si>
  <si>
    <t>w ramach</t>
  </si>
  <si>
    <t>programów</t>
  </si>
  <si>
    <t>wspólnotowych</t>
  </si>
  <si>
    <t>finansowanie</t>
  </si>
  <si>
    <t>projektów</t>
  </si>
  <si>
    <t>z udziałem</t>
  </si>
  <si>
    <t>środków UE</t>
  </si>
  <si>
    <t>Cz.24 - Kultura i Ochrona Dziedzictwa Narodowego</t>
  </si>
  <si>
    <t>Uniwersytet Muzyczny - Warszawa</t>
  </si>
  <si>
    <t>Ustawa</t>
  </si>
  <si>
    <t xml:space="preserve">Ograniczenie wydatkowania środków finansowych w 2009 </t>
  </si>
  <si>
    <t xml:space="preserve">Wskaźnik </t>
  </si>
  <si>
    <t>%%</t>
  </si>
  <si>
    <t>Akademia Sztuki - Szczecin</t>
  </si>
  <si>
    <t xml:space="preserve"> </t>
  </si>
  <si>
    <t>Uniwersytet Artystyczny - Poznań</t>
  </si>
  <si>
    <t xml:space="preserve">                                                 WYDATKI  BIEŻĄCE</t>
  </si>
  <si>
    <t>kol. 4 : 3</t>
  </si>
  <si>
    <t>na 2012 rok</t>
  </si>
  <si>
    <t>w tym</t>
  </si>
  <si>
    <t>środki nierozysponowane</t>
  </si>
  <si>
    <t>Dział 730 - Szkolnictwo wyższe i nauka</t>
  </si>
  <si>
    <t xml:space="preserve">                     OKREŚLONEJ DLA DZIAŁU  730 - SZKOLNICTWO WYŻSZE I NAUKA</t>
  </si>
  <si>
    <t>OGÓŁEM  SUBWENCJE I DOTACJE  DLA  SZKÓŁ  WYŻSZYCH</t>
  </si>
  <si>
    <t xml:space="preserve"> SUBWENCJE I DOTACJE DLA  SZKÓŁ  WYŻSZYCH</t>
  </si>
  <si>
    <t xml:space="preserve">                           PODZIAŁ SUBWENCJI I DOTACJI NA ROK 2023</t>
  </si>
  <si>
    <t>Plan budżetu na 2023 rok</t>
  </si>
  <si>
    <t>Akademia Sztuk Teatralnych - Kraków</t>
  </si>
  <si>
    <t>73014+73016</t>
  </si>
  <si>
    <t>Załącznik nr 6</t>
  </si>
  <si>
    <t xml:space="preserve">                 w  złotych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</si>
</sst>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PLN&quot;;\-#,##0\ &quot;PLN&quot;"/>
    <numFmt numFmtId="167" formatCode="#,##0\ &quot;PLN&quot;;[Red]\-#,##0\ &quot;PLN&quot;"/>
    <numFmt numFmtId="168" formatCode="#,##0.00\ &quot;PLN&quot;;\-#,##0.00\ &quot;PLN&quot;"/>
    <numFmt numFmtId="169" formatCode="#,##0.00\ &quot;PLN&quot;;[Red]\-#,##0.00\ &quot;PLN&quot;"/>
    <numFmt numFmtId="170" formatCode="_-* #,##0\ &quot;PLN&quot;_-;\-* #,##0\ &quot;PLN&quot;_-;_-* &quot;-&quot;\ &quot;PLN&quot;_-;_-@_-"/>
    <numFmt numFmtId="171" formatCode="_-* #,##0\ _P_L_N_-;\-* #,##0\ _P_L_N_-;_-* &quot;-&quot;\ _P_L_N_-;_-@_-"/>
    <numFmt numFmtId="172" formatCode="_-* #,##0.00\ &quot;PLN&quot;_-;\-* #,##0.00\ &quot;PLN&quot;_-;_-* &quot;-&quot;??\ &quot;PLN&quot;_-;_-@_-"/>
    <numFmt numFmtId="173" formatCode="_-* #,##0.00\ _P_L_N_-;\-* #,##0.00\ _P_L_N_-;_-* &quot;-&quot;??\ _P_L_N_-;_-@_-"/>
    <numFmt numFmtId="174" formatCode="#,##0_);\(#,##0\)"/>
    <numFmt numFmtId="175" formatCode="#,##0.0_);\(#,##0.0\)"/>
    <numFmt numFmtId="176" formatCode="0.0%"/>
    <numFmt numFmtId="177" formatCode="#,##0.0"/>
    <numFmt numFmtId="178" formatCode="0.0"/>
  </numFmts>
  <fonts count="71">
    <font>
      <sz val="12"/>
      <name val="Arial"/>
      <family val="0"/>
    </font>
    <font>
      <sz val="10"/>
      <name val="Arial CE"/>
      <family val="0"/>
    </font>
    <font>
      <b/>
      <sz val="14"/>
      <name val="Times New Roman CE"/>
      <family val="0"/>
    </font>
    <font>
      <sz val="12"/>
      <name val="Times New Roman CE"/>
      <family val="0"/>
    </font>
    <font>
      <b/>
      <sz val="12"/>
      <name val="Times New Roman CE"/>
      <family val="0"/>
    </font>
    <font>
      <i/>
      <sz val="10"/>
      <name val="Times New Roman CE"/>
      <family val="0"/>
    </font>
    <font>
      <sz val="14"/>
      <name val="Times New Roman CE"/>
      <family val="1"/>
    </font>
    <font>
      <b/>
      <i/>
      <sz val="16"/>
      <name val="Times New Roman CE"/>
      <family val="1"/>
    </font>
    <font>
      <i/>
      <sz val="12"/>
      <name val="Arial"/>
      <family val="2"/>
    </font>
    <font>
      <sz val="14"/>
      <name val="Arial"/>
      <family val="2"/>
    </font>
    <font>
      <sz val="16"/>
      <name val="Times New Roman CE"/>
      <family val="1"/>
    </font>
    <font>
      <i/>
      <sz val="16"/>
      <name val="Times New Roman CE"/>
      <family val="1"/>
    </font>
    <font>
      <b/>
      <sz val="16"/>
      <name val="Times New Roman CE"/>
      <family val="1"/>
    </font>
    <font>
      <b/>
      <i/>
      <sz val="18"/>
      <name val="Times New Roman CE"/>
      <family val="1"/>
    </font>
    <font>
      <i/>
      <sz val="18"/>
      <name val="Times New Roman CE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sz val="18"/>
      <name val="Times New Roman CE"/>
      <family val="1"/>
    </font>
    <font>
      <i/>
      <sz val="14"/>
      <name val="Times New Roman CE"/>
      <family val="1"/>
    </font>
    <font>
      <b/>
      <i/>
      <sz val="11"/>
      <name val="Times New Roman CE"/>
      <family val="0"/>
    </font>
    <font>
      <b/>
      <sz val="11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10"/>
      <name val="Times New Roman CE"/>
      <family val="0"/>
    </font>
    <font>
      <b/>
      <i/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20"/>
      <name val="Times New Roman CE"/>
      <family val="1"/>
    </font>
    <font>
      <b/>
      <sz val="20"/>
      <name val="Times New Roman CE"/>
      <family val="1"/>
    </font>
    <font>
      <i/>
      <sz val="18"/>
      <color indexed="10"/>
      <name val="Times New Roman CE"/>
      <family val="0"/>
    </font>
    <font>
      <i/>
      <sz val="15"/>
      <name val="Times New Roman CE"/>
      <family val="0"/>
    </font>
    <font>
      <sz val="16"/>
      <color indexed="10"/>
      <name val="Times New Roman CE"/>
      <family val="1"/>
    </font>
    <font>
      <b/>
      <i/>
      <sz val="16"/>
      <color indexed="10"/>
      <name val="Times New Roman CE"/>
      <family val="1"/>
    </font>
    <font>
      <b/>
      <sz val="2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27" borderId="1" applyNumberFormat="0" applyAlignment="0" applyProtection="0"/>
    <xf numFmtId="9" fontId="1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13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left"/>
      <protection/>
    </xf>
    <xf numFmtId="0" fontId="10" fillId="0" borderId="12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174" fontId="12" fillId="0" borderId="14" xfId="0" applyNumberFormat="1" applyFont="1" applyBorder="1" applyAlignment="1" applyProtection="1">
      <alignment horizontal="right"/>
      <protection/>
    </xf>
    <xf numFmtId="174" fontId="10" fillId="0" borderId="14" xfId="0" applyNumberFormat="1" applyFont="1" applyBorder="1" applyAlignment="1" applyProtection="1">
      <alignment horizontal="right"/>
      <protection/>
    </xf>
    <xf numFmtId="174" fontId="12" fillId="0" borderId="12" xfId="0" applyNumberFormat="1" applyFont="1" applyBorder="1" applyAlignment="1" applyProtection="1">
      <alignment horizontal="right"/>
      <protection/>
    </xf>
    <xf numFmtId="0" fontId="10" fillId="0" borderId="12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174" fontId="12" fillId="0" borderId="0" xfId="0" applyNumberFormat="1" applyFont="1" applyBorder="1" applyAlignment="1" applyProtection="1">
      <alignment horizontal="right"/>
      <protection/>
    </xf>
    <xf numFmtId="174" fontId="10" fillId="0" borderId="17" xfId="0" applyNumberFormat="1" applyFont="1" applyBorder="1" applyAlignment="1" applyProtection="1">
      <alignment horizontal="right"/>
      <protection/>
    </xf>
    <xf numFmtId="0" fontId="19" fillId="0" borderId="18" xfId="0" applyFont="1" applyBorder="1" applyAlignment="1" applyProtection="1">
      <alignment horizontal="center"/>
      <protection/>
    </xf>
    <xf numFmtId="0" fontId="19" fillId="0" borderId="19" xfId="0" applyFont="1" applyBorder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3" fontId="17" fillId="0" borderId="14" xfId="0" applyNumberFormat="1" applyFont="1" applyBorder="1" applyAlignment="1" applyProtection="1">
      <alignment horizontal="right"/>
      <protection/>
    </xf>
    <xf numFmtId="3" fontId="17" fillId="0" borderId="14" xfId="0" applyNumberFormat="1" applyFont="1" applyBorder="1" applyAlignment="1" applyProtection="1">
      <alignment/>
      <protection/>
    </xf>
    <xf numFmtId="3" fontId="17" fillId="0" borderId="20" xfId="0" applyNumberFormat="1" applyFont="1" applyBorder="1" applyAlignment="1" applyProtection="1">
      <alignment/>
      <protection/>
    </xf>
    <xf numFmtId="3" fontId="24" fillId="0" borderId="14" xfId="0" applyNumberFormat="1" applyFont="1" applyBorder="1" applyAlignment="1" applyProtection="1">
      <alignment/>
      <protection/>
    </xf>
    <xf numFmtId="177" fontId="0" fillId="0" borderId="0" xfId="0" applyNumberFormat="1" applyAlignment="1">
      <alignment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 horizontal="center"/>
    </xf>
    <xf numFmtId="177" fontId="0" fillId="0" borderId="12" xfId="0" applyNumberFormat="1" applyBorder="1" applyAlignment="1">
      <alignment/>
    </xf>
    <xf numFmtId="177" fontId="26" fillId="0" borderId="14" xfId="0" applyNumberFormat="1" applyFont="1" applyBorder="1" applyAlignment="1">
      <alignment/>
    </xf>
    <xf numFmtId="177" fontId="9" fillId="0" borderId="12" xfId="0" applyNumberFormat="1" applyFont="1" applyBorder="1" applyAlignment="1">
      <alignment/>
    </xf>
    <xf numFmtId="177" fontId="15" fillId="0" borderId="12" xfId="0" applyNumberFormat="1" applyFont="1" applyBorder="1" applyAlignment="1">
      <alignment/>
    </xf>
    <xf numFmtId="177" fontId="16" fillId="0" borderId="21" xfId="0" applyNumberFormat="1" applyFont="1" applyBorder="1" applyAlignment="1">
      <alignment/>
    </xf>
    <xf numFmtId="3" fontId="3" fillId="0" borderId="0" xfId="0" applyNumberFormat="1" applyFont="1" applyAlignment="1" applyProtection="1">
      <alignment/>
      <protection/>
    </xf>
    <xf numFmtId="3" fontId="13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" fontId="19" fillId="0" borderId="18" xfId="0" applyNumberFormat="1" applyFont="1" applyBorder="1" applyAlignment="1" applyProtection="1">
      <alignment horizontal="center"/>
      <protection/>
    </xf>
    <xf numFmtId="3" fontId="0" fillId="0" borderId="11" xfId="0" applyNumberFormat="1" applyBorder="1" applyAlignment="1">
      <alignment/>
    </xf>
    <xf numFmtId="3" fontId="10" fillId="0" borderId="12" xfId="0" applyNumberFormat="1" applyFont="1" applyBorder="1" applyAlignment="1" applyProtection="1">
      <alignment/>
      <protection/>
    </xf>
    <xf numFmtId="3" fontId="3" fillId="0" borderId="0" xfId="0" applyNumberFormat="1" applyFont="1" applyAlignment="1">
      <alignment/>
    </xf>
    <xf numFmtId="3" fontId="7" fillId="0" borderId="0" xfId="0" applyNumberFormat="1" applyFont="1" applyAlignment="1" applyProtection="1">
      <alignment/>
      <protection/>
    </xf>
    <xf numFmtId="3" fontId="8" fillId="0" borderId="0" xfId="0" applyNumberFormat="1" applyFont="1" applyAlignment="1">
      <alignment/>
    </xf>
    <xf numFmtId="3" fontId="7" fillId="0" borderId="10" xfId="0" applyNumberFormat="1" applyFont="1" applyBorder="1" applyAlignment="1" applyProtection="1">
      <alignment/>
      <protection/>
    </xf>
    <xf numFmtId="3" fontId="22" fillId="0" borderId="0" xfId="0" applyNumberFormat="1" applyFont="1" applyAlignment="1">
      <alignment horizontal="center" vertical="center"/>
    </xf>
    <xf numFmtId="3" fontId="22" fillId="0" borderId="22" xfId="0" applyNumberFormat="1" applyFont="1" applyBorder="1" applyAlignment="1" applyProtection="1">
      <alignment horizontal="center" vertical="center"/>
      <protection/>
    </xf>
    <xf numFmtId="3" fontId="18" fillId="0" borderId="12" xfId="0" applyNumberFormat="1" applyFont="1" applyBorder="1" applyAlignment="1" applyProtection="1">
      <alignment horizontal="center"/>
      <protection/>
    </xf>
    <xf numFmtId="3" fontId="22" fillId="0" borderId="23" xfId="0" applyNumberFormat="1" applyFont="1" applyBorder="1" applyAlignment="1" applyProtection="1">
      <alignment horizontal="center" vertical="center"/>
      <protection/>
    </xf>
    <xf numFmtId="3" fontId="18" fillId="0" borderId="15" xfId="0" applyNumberFormat="1" applyFont="1" applyBorder="1" applyAlignment="1" applyProtection="1">
      <alignment horizontal="center"/>
      <protection/>
    </xf>
    <xf numFmtId="3" fontId="22" fillId="0" borderId="23" xfId="0" applyNumberFormat="1" applyFont="1" applyBorder="1" applyAlignment="1" applyProtection="1" quotePrefix="1">
      <alignment horizontal="center" vertical="center"/>
      <protection/>
    </xf>
    <xf numFmtId="3" fontId="3" fillId="0" borderId="12" xfId="0" applyNumberFormat="1" applyFont="1" applyBorder="1" applyAlignment="1" applyProtection="1">
      <alignment/>
      <protection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12" fillId="0" borderId="12" xfId="0" applyNumberFormat="1" applyFont="1" applyBorder="1" applyAlignment="1" applyProtection="1">
      <alignment horizontal="right"/>
      <protection/>
    </xf>
    <xf numFmtId="3" fontId="2" fillId="0" borderId="0" xfId="0" applyNumberFormat="1" applyFont="1" applyBorder="1" applyAlignment="1" applyProtection="1">
      <alignment/>
      <protection/>
    </xf>
    <xf numFmtId="3" fontId="6" fillId="0" borderId="13" xfId="0" applyNumberFormat="1" applyFont="1" applyBorder="1" applyAlignment="1" applyProtection="1">
      <alignment/>
      <protection/>
    </xf>
    <xf numFmtId="0" fontId="27" fillId="0" borderId="0" xfId="0" applyFont="1" applyAlignment="1">
      <alignment/>
    </xf>
    <xf numFmtId="177" fontId="27" fillId="0" borderId="12" xfId="0" applyNumberFormat="1" applyFont="1" applyBorder="1" applyAlignment="1">
      <alignment/>
    </xf>
    <xf numFmtId="3" fontId="27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Alignment="1">
      <alignment/>
    </xf>
    <xf numFmtId="177" fontId="27" fillId="0" borderId="0" xfId="0" applyNumberFormat="1" applyFont="1" applyAlignment="1">
      <alignment/>
    </xf>
    <xf numFmtId="177" fontId="26" fillId="0" borderId="0" xfId="0" applyNumberFormat="1" applyFont="1" applyAlignment="1">
      <alignment/>
    </xf>
    <xf numFmtId="177" fontId="26" fillId="0" borderId="12" xfId="0" applyNumberFormat="1" applyFont="1" applyBorder="1" applyAlignment="1">
      <alignment/>
    </xf>
    <xf numFmtId="177" fontId="27" fillId="0" borderId="15" xfId="0" applyNumberFormat="1" applyFont="1" applyBorder="1" applyAlignment="1">
      <alignment/>
    </xf>
    <xf numFmtId="0" fontId="12" fillId="0" borderId="14" xfId="0" applyFont="1" applyBorder="1" applyAlignment="1" applyProtection="1">
      <alignment horizontal="left"/>
      <protection/>
    </xf>
    <xf numFmtId="0" fontId="17" fillId="0" borderId="14" xfId="0" applyFont="1" applyBorder="1" applyAlignment="1" applyProtection="1">
      <alignment horizontal="center"/>
      <protection/>
    </xf>
    <xf numFmtId="3" fontId="25" fillId="0" borderId="26" xfId="0" applyNumberFormat="1" applyFont="1" applyBorder="1" applyAlignment="1">
      <alignment horizontal="center"/>
    </xf>
    <xf numFmtId="0" fontId="29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3" fontId="28" fillId="0" borderId="0" xfId="0" applyNumberFormat="1" applyFont="1" applyBorder="1" applyAlignment="1" applyProtection="1">
      <alignment horizontal="right"/>
      <protection/>
    </xf>
    <xf numFmtId="3" fontId="0" fillId="0" borderId="27" xfId="0" applyNumberFormat="1" applyBorder="1" applyAlignment="1">
      <alignment/>
    </xf>
    <xf numFmtId="0" fontId="18" fillId="0" borderId="28" xfId="0" applyFont="1" applyBorder="1" applyAlignment="1" applyProtection="1">
      <alignment horizontal="center"/>
      <protection/>
    </xf>
    <xf numFmtId="3" fontId="3" fillId="0" borderId="29" xfId="0" applyNumberFormat="1" applyFont="1" applyBorder="1" applyAlignment="1" applyProtection="1">
      <alignment/>
      <protection/>
    </xf>
    <xf numFmtId="3" fontId="12" fillId="0" borderId="30" xfId="0" applyNumberFormat="1" applyFont="1" applyBorder="1" applyAlignment="1" applyProtection="1">
      <alignment horizontal="center"/>
      <protection/>
    </xf>
    <xf numFmtId="3" fontId="10" fillId="0" borderId="30" xfId="0" applyNumberFormat="1" applyFont="1" applyBorder="1" applyAlignment="1" applyProtection="1">
      <alignment horizontal="center"/>
      <protection/>
    </xf>
    <xf numFmtId="3" fontId="19" fillId="0" borderId="31" xfId="0" applyNumberFormat="1" applyFont="1" applyBorder="1" applyAlignment="1" applyProtection="1">
      <alignment horizontal="center"/>
      <protection/>
    </xf>
    <xf numFmtId="3" fontId="3" fillId="0" borderId="30" xfId="0" applyNumberFormat="1" applyFont="1" applyBorder="1" applyAlignment="1" applyProtection="1">
      <alignment horizontal="left"/>
      <protection/>
    </xf>
    <xf numFmtId="3" fontId="17" fillId="0" borderId="32" xfId="0" applyNumberFormat="1" applyFont="1" applyBorder="1" applyAlignment="1" applyProtection="1">
      <alignment horizontal="right"/>
      <protection/>
    </xf>
    <xf numFmtId="3" fontId="12" fillId="0" borderId="30" xfId="0" applyNumberFormat="1" applyFont="1" applyBorder="1" applyAlignment="1" applyProtection="1">
      <alignment horizontal="right"/>
      <protection/>
    </xf>
    <xf numFmtId="174" fontId="14" fillId="0" borderId="12" xfId="0" applyNumberFormat="1" applyFont="1" applyBorder="1" applyAlignment="1" applyProtection="1">
      <alignment horizontal="right"/>
      <protection/>
    </xf>
    <xf numFmtId="174" fontId="14" fillId="0" borderId="0" xfId="0" applyNumberFormat="1" applyFont="1" applyBorder="1" applyAlignment="1" applyProtection="1">
      <alignment horizontal="right"/>
      <protection/>
    </xf>
    <xf numFmtId="177" fontId="14" fillId="0" borderId="30" xfId="0" applyNumberFormat="1" applyFont="1" applyBorder="1" applyAlignment="1" applyProtection="1">
      <alignment horizontal="right" vertical="center"/>
      <protection/>
    </xf>
    <xf numFmtId="177" fontId="14" fillId="0" borderId="0" xfId="0" applyNumberFormat="1" applyFont="1" applyBorder="1" applyAlignment="1" applyProtection="1">
      <alignment horizontal="right" vertical="center"/>
      <protection/>
    </xf>
    <xf numFmtId="177" fontId="30" fillId="0" borderId="12" xfId="0" applyNumberFormat="1" applyFont="1" applyBorder="1" applyAlignment="1" applyProtection="1">
      <alignment horizontal="right" vertical="center"/>
      <protection/>
    </xf>
    <xf numFmtId="177" fontId="14" fillId="0" borderId="16" xfId="0" applyNumberFormat="1" applyFont="1" applyBorder="1" applyAlignment="1" applyProtection="1">
      <alignment horizontal="right" vertical="center"/>
      <protection/>
    </xf>
    <xf numFmtId="0" fontId="31" fillId="0" borderId="12" xfId="0" applyFont="1" applyBorder="1" applyAlignment="1" applyProtection="1">
      <alignment horizontal="left" vertical="center" wrapText="1"/>
      <protection/>
    </xf>
    <xf numFmtId="0" fontId="31" fillId="0" borderId="12" xfId="0" applyFont="1" applyBorder="1" applyAlignment="1" applyProtection="1">
      <alignment horizontal="right" vertical="center"/>
      <protection/>
    </xf>
    <xf numFmtId="0" fontId="10" fillId="0" borderId="12" xfId="0" applyFont="1" applyBorder="1" applyAlignment="1" applyProtection="1">
      <alignment horizontal="left"/>
      <protection/>
    </xf>
    <xf numFmtId="174" fontId="10" fillId="0" borderId="12" xfId="0" applyNumberFormat="1" applyFont="1" applyBorder="1" applyAlignment="1" applyProtection="1">
      <alignment horizontal="right"/>
      <protection/>
    </xf>
    <xf numFmtId="174" fontId="10" fillId="0" borderId="0" xfId="0" applyNumberFormat="1" applyFont="1" applyBorder="1" applyAlignment="1" applyProtection="1">
      <alignment horizontal="right"/>
      <protection/>
    </xf>
    <xf numFmtId="177" fontId="10" fillId="0" borderId="30" xfId="0" applyNumberFormat="1" applyFont="1" applyBorder="1" applyAlignment="1" applyProtection="1">
      <alignment horizontal="right" vertical="center"/>
      <protection/>
    </xf>
    <xf numFmtId="177" fontId="10" fillId="0" borderId="0" xfId="0" applyNumberFormat="1" applyFont="1" applyBorder="1" applyAlignment="1" applyProtection="1">
      <alignment horizontal="right" vertical="center"/>
      <protection/>
    </xf>
    <xf numFmtId="177" fontId="10" fillId="0" borderId="12" xfId="0" applyNumberFormat="1" applyFont="1" applyBorder="1" applyAlignment="1" applyProtection="1">
      <alignment horizontal="right" vertical="center"/>
      <protection/>
    </xf>
    <xf numFmtId="177" fontId="21" fillId="0" borderId="33" xfId="0" applyNumberFormat="1" applyFont="1" applyBorder="1" applyAlignment="1">
      <alignment vertical="center"/>
    </xf>
    <xf numFmtId="177" fontId="21" fillId="0" borderId="34" xfId="0" applyNumberFormat="1" applyFont="1" applyBorder="1" applyAlignment="1">
      <alignment vertical="center"/>
    </xf>
    <xf numFmtId="177" fontId="10" fillId="0" borderId="12" xfId="0" applyNumberFormat="1" applyFont="1" applyBorder="1" applyAlignment="1" applyProtection="1">
      <alignment vertical="center"/>
      <protection/>
    </xf>
    <xf numFmtId="177" fontId="21" fillId="0" borderId="0" xfId="0" applyNumberFormat="1" applyFont="1" applyBorder="1" applyAlignment="1">
      <alignment vertical="center"/>
    </xf>
    <xf numFmtId="177" fontId="21" fillId="0" borderId="16" xfId="0" applyNumberFormat="1" applyFont="1" applyBorder="1" applyAlignment="1">
      <alignment vertical="center"/>
    </xf>
    <xf numFmtId="0" fontId="7" fillId="0" borderId="21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/>
      <protection/>
    </xf>
    <xf numFmtId="174" fontId="7" fillId="0" borderId="21" xfId="0" applyNumberFormat="1" applyFont="1" applyBorder="1" applyAlignment="1" applyProtection="1">
      <alignment horizontal="right"/>
      <protection/>
    </xf>
    <xf numFmtId="174" fontId="7" fillId="0" borderId="35" xfId="0" applyNumberFormat="1" applyFont="1" applyBorder="1" applyAlignment="1" applyProtection="1">
      <alignment horizontal="right"/>
      <protection/>
    </xf>
    <xf numFmtId="177" fontId="7" fillId="0" borderId="36" xfId="0" applyNumberFormat="1" applyFont="1" applyBorder="1" applyAlignment="1" applyProtection="1">
      <alignment horizontal="right" vertical="center"/>
      <protection/>
    </xf>
    <xf numFmtId="177" fontId="7" fillId="0" borderId="21" xfId="0" applyNumberFormat="1" applyFont="1" applyBorder="1" applyAlignment="1" applyProtection="1">
      <alignment horizontal="right" vertical="center"/>
      <protection/>
    </xf>
    <xf numFmtId="177" fontId="7" fillId="0" borderId="21" xfId="0" applyNumberFormat="1" applyFont="1" applyBorder="1" applyAlignment="1" applyProtection="1">
      <alignment vertical="center"/>
      <protection/>
    </xf>
    <xf numFmtId="177" fontId="7" fillId="0" borderId="23" xfId="0" applyNumberFormat="1" applyFont="1" applyBorder="1" applyAlignment="1" applyProtection="1">
      <alignment vertical="center"/>
      <protection/>
    </xf>
    <xf numFmtId="177" fontId="7" fillId="0" borderId="12" xfId="0" applyNumberFormat="1" applyFont="1" applyBorder="1" applyAlignment="1" applyProtection="1">
      <alignment vertical="center"/>
      <protection/>
    </xf>
    <xf numFmtId="177" fontId="32" fillId="0" borderId="12" xfId="0" applyNumberFormat="1" applyFont="1" applyBorder="1" applyAlignment="1" applyProtection="1">
      <alignment vertical="center"/>
      <protection/>
    </xf>
    <xf numFmtId="177" fontId="10" fillId="0" borderId="23" xfId="0" applyNumberFormat="1" applyFont="1" applyBorder="1" applyAlignment="1" applyProtection="1">
      <alignment vertical="center"/>
      <protection/>
    </xf>
    <xf numFmtId="177" fontId="10" fillId="0" borderId="12" xfId="0" applyNumberFormat="1" applyFont="1" applyBorder="1" applyAlignment="1" applyProtection="1">
      <alignment horizontal="center"/>
      <protection/>
    </xf>
    <xf numFmtId="177" fontId="10" fillId="0" borderId="0" xfId="0" applyNumberFormat="1" applyFont="1" applyBorder="1" applyAlignment="1" applyProtection="1">
      <alignment horizontal="center"/>
      <protection/>
    </xf>
    <xf numFmtId="177" fontId="10" fillId="0" borderId="30" xfId="0" applyNumberFormat="1" applyFont="1" applyBorder="1" applyAlignment="1" applyProtection="1">
      <alignment horizontal="center" vertical="center"/>
      <protection/>
    </xf>
    <xf numFmtId="177" fontId="10" fillId="0" borderId="12" xfId="0" applyNumberFormat="1" applyFont="1" applyBorder="1" applyAlignment="1" applyProtection="1">
      <alignment horizontal="center" vertical="center"/>
      <protection/>
    </xf>
    <xf numFmtId="3" fontId="10" fillId="0" borderId="12" xfId="0" applyNumberFormat="1" applyFont="1" applyBorder="1" applyAlignment="1" applyProtection="1">
      <alignment horizontal="right"/>
      <protection/>
    </xf>
    <xf numFmtId="3" fontId="10" fillId="0" borderId="0" xfId="0" applyNumberFormat="1" applyFont="1" applyBorder="1" applyAlignment="1" applyProtection="1">
      <alignment horizontal="right"/>
      <protection/>
    </xf>
    <xf numFmtId="176" fontId="10" fillId="0" borderId="12" xfId="0" applyNumberFormat="1" applyFont="1" applyBorder="1" applyAlignment="1" applyProtection="1">
      <alignment horizontal="center"/>
      <protection/>
    </xf>
    <xf numFmtId="176" fontId="10" fillId="0" borderId="0" xfId="0" applyNumberFormat="1" applyFont="1" applyBorder="1" applyAlignment="1" applyProtection="1">
      <alignment horizontal="center"/>
      <protection/>
    </xf>
    <xf numFmtId="3" fontId="7" fillId="0" borderId="21" xfId="0" applyNumberFormat="1" applyFont="1" applyBorder="1" applyAlignment="1" applyProtection="1">
      <alignment horizontal="right"/>
      <protection/>
    </xf>
    <xf numFmtId="3" fontId="7" fillId="0" borderId="35" xfId="0" applyNumberFormat="1" applyFont="1" applyBorder="1" applyAlignment="1" applyProtection="1">
      <alignment horizontal="right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0" fillId="0" borderId="0" xfId="0" applyNumberFormat="1" applyFont="1" applyBorder="1" applyAlignment="1" applyProtection="1">
      <alignment vertical="center"/>
      <protection/>
    </xf>
    <xf numFmtId="177" fontId="10" fillId="0" borderId="16" xfId="0" applyNumberFormat="1" applyFont="1" applyBorder="1" applyAlignment="1" applyProtection="1">
      <alignment vertical="center"/>
      <protection/>
    </xf>
    <xf numFmtId="0" fontId="10" fillId="0" borderId="12" xfId="0" applyFont="1" applyBorder="1" applyAlignment="1" applyProtection="1" quotePrefix="1">
      <alignment/>
      <protection/>
    </xf>
    <xf numFmtId="177" fontId="7" fillId="0" borderId="0" xfId="0" applyNumberFormat="1" applyFont="1" applyBorder="1" applyAlignment="1" applyProtection="1">
      <alignment vertical="center"/>
      <protection/>
    </xf>
    <xf numFmtId="177" fontId="7" fillId="0" borderId="16" xfId="0" applyNumberFormat="1" applyFont="1" applyBorder="1" applyAlignment="1" applyProtection="1">
      <alignment vertical="center"/>
      <protection/>
    </xf>
    <xf numFmtId="174" fontId="10" fillId="0" borderId="12" xfId="0" applyNumberFormat="1" applyFont="1" applyBorder="1" applyAlignment="1" applyProtection="1" quotePrefix="1">
      <alignment horizontal="right"/>
      <protection/>
    </xf>
    <xf numFmtId="174" fontId="10" fillId="0" borderId="0" xfId="0" applyNumberFormat="1" applyFont="1" applyBorder="1" applyAlignment="1" applyProtection="1" quotePrefix="1">
      <alignment horizontal="right"/>
      <protection/>
    </xf>
    <xf numFmtId="177" fontId="10" fillId="0" borderId="12" xfId="0" applyNumberFormat="1" applyFont="1" applyBorder="1" applyAlignment="1" applyProtection="1" quotePrefix="1">
      <alignment horizontal="right" vertical="center"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 quotePrefix="1">
      <alignment/>
      <protection/>
    </xf>
    <xf numFmtId="177" fontId="10" fillId="0" borderId="30" xfId="0" applyNumberFormat="1" applyFont="1" applyBorder="1" applyAlignment="1" applyProtection="1">
      <alignment horizontal="right"/>
      <protection/>
    </xf>
    <xf numFmtId="177" fontId="10" fillId="0" borderId="12" xfId="0" applyNumberFormat="1" applyFont="1" applyBorder="1" applyAlignment="1" applyProtection="1">
      <alignment horizontal="right"/>
      <protection/>
    </xf>
    <xf numFmtId="177" fontId="10" fillId="0" borderId="12" xfId="0" applyNumberFormat="1" applyFont="1" applyBorder="1" applyAlignment="1" applyProtection="1">
      <alignment/>
      <protection/>
    </xf>
    <xf numFmtId="177" fontId="10" fillId="0" borderId="0" xfId="0" applyNumberFormat="1" applyFont="1" applyBorder="1" applyAlignment="1" applyProtection="1">
      <alignment/>
      <protection/>
    </xf>
    <xf numFmtId="177" fontId="10" fillId="0" borderId="16" xfId="0" applyNumberFormat="1" applyFont="1" applyBorder="1" applyAlignment="1" applyProtection="1">
      <alignment/>
      <protection/>
    </xf>
    <xf numFmtId="0" fontId="10" fillId="0" borderId="21" xfId="0" applyFont="1" applyBorder="1" applyAlignment="1" applyProtection="1">
      <alignment horizontal="center"/>
      <protection/>
    </xf>
    <xf numFmtId="174" fontId="12" fillId="0" borderId="21" xfId="0" applyNumberFormat="1" applyFont="1" applyBorder="1" applyAlignment="1" applyProtection="1">
      <alignment horizontal="right"/>
      <protection/>
    </xf>
    <xf numFmtId="174" fontId="12" fillId="0" borderId="35" xfId="0" applyNumberFormat="1" applyFont="1" applyBorder="1" applyAlignment="1" applyProtection="1">
      <alignment horizontal="right"/>
      <protection/>
    </xf>
    <xf numFmtId="177" fontId="12" fillId="0" borderId="36" xfId="0" applyNumberFormat="1" applyFont="1" applyBorder="1" applyAlignment="1" applyProtection="1">
      <alignment horizontal="right"/>
      <protection/>
    </xf>
    <xf numFmtId="177" fontId="12" fillId="0" borderId="21" xfId="0" applyNumberFormat="1" applyFont="1" applyBorder="1" applyAlignment="1" applyProtection="1">
      <alignment horizontal="right"/>
      <protection/>
    </xf>
    <xf numFmtId="177" fontId="12" fillId="0" borderId="21" xfId="0" applyNumberFormat="1" applyFont="1" applyBorder="1" applyAlignment="1" applyProtection="1">
      <alignment/>
      <protection/>
    </xf>
    <xf numFmtId="177" fontId="12" fillId="0" borderId="0" xfId="0" applyNumberFormat="1" applyFont="1" applyBorder="1" applyAlignment="1" applyProtection="1">
      <alignment/>
      <protection/>
    </xf>
    <xf numFmtId="177" fontId="12" fillId="0" borderId="16" xfId="0" applyNumberFormat="1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177" fontId="10" fillId="0" borderId="30" xfId="0" applyNumberFormat="1" applyFont="1" applyBorder="1" applyAlignment="1" applyProtection="1" quotePrefix="1">
      <alignment horizontal="right"/>
      <protection/>
    </xf>
    <xf numFmtId="0" fontId="12" fillId="0" borderId="12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177" fontId="12" fillId="0" borderId="30" xfId="0" applyNumberFormat="1" applyFont="1" applyBorder="1" applyAlignment="1" applyProtection="1">
      <alignment horizontal="right"/>
      <protection/>
    </xf>
    <xf numFmtId="177" fontId="12" fillId="0" borderId="12" xfId="0" applyNumberFormat="1" applyFont="1" applyBorder="1" applyAlignment="1" applyProtection="1">
      <alignment horizontal="right"/>
      <protection/>
    </xf>
    <xf numFmtId="177" fontId="12" fillId="0" borderId="12" xfId="0" applyNumberFormat="1" applyFont="1" applyBorder="1" applyAlignment="1" applyProtection="1">
      <alignment/>
      <protection/>
    </xf>
    <xf numFmtId="0" fontId="10" fillId="0" borderId="37" xfId="0" applyFont="1" applyBorder="1" applyAlignment="1" applyProtection="1">
      <alignment horizontal="left"/>
      <protection/>
    </xf>
    <xf numFmtId="174" fontId="10" fillId="0" borderId="37" xfId="0" applyNumberFormat="1" applyFont="1" applyBorder="1" applyAlignment="1" applyProtection="1">
      <alignment horizontal="right"/>
      <protection/>
    </xf>
    <xf numFmtId="174" fontId="10" fillId="0" borderId="10" xfId="0" applyNumberFormat="1" applyFont="1" applyBorder="1" applyAlignment="1" applyProtection="1">
      <alignment horizontal="right"/>
      <protection/>
    </xf>
    <xf numFmtId="177" fontId="10" fillId="0" borderId="38" xfId="0" applyNumberFormat="1" applyFont="1" applyBorder="1" applyAlignment="1" applyProtection="1">
      <alignment horizontal="right" vertical="center"/>
      <protection/>
    </xf>
    <xf numFmtId="177" fontId="10" fillId="0" borderId="37" xfId="0" applyNumberFormat="1" applyFont="1" applyBorder="1" applyAlignment="1" applyProtection="1">
      <alignment horizontal="right" vertical="center"/>
      <protection/>
    </xf>
    <xf numFmtId="177" fontId="10" fillId="0" borderId="37" xfId="0" applyNumberFormat="1" applyFont="1" applyBorder="1" applyAlignment="1" applyProtection="1">
      <alignment vertical="center"/>
      <protection/>
    </xf>
    <xf numFmtId="177" fontId="10" fillId="0" borderId="10" xfId="0" applyNumberFormat="1" applyFont="1" applyBorder="1" applyAlignment="1" applyProtection="1">
      <alignment vertical="center"/>
      <protection/>
    </xf>
    <xf numFmtId="177" fontId="10" fillId="0" borderId="39" xfId="0" applyNumberFormat="1" applyFont="1" applyBorder="1" applyAlignment="1" applyProtection="1">
      <alignment vertical="center"/>
      <protection/>
    </xf>
    <xf numFmtId="177" fontId="7" fillId="0" borderId="30" xfId="0" applyNumberFormat="1" applyFont="1" applyBorder="1" applyAlignment="1" applyProtection="1">
      <alignment horizontal="right" vertical="center"/>
      <protection/>
    </xf>
    <xf numFmtId="177" fontId="33" fillId="0" borderId="12" xfId="0" applyNumberFormat="1" applyFont="1" applyBorder="1" applyAlignment="1" applyProtection="1">
      <alignment vertical="center"/>
      <protection/>
    </xf>
    <xf numFmtId="177" fontId="32" fillId="0" borderId="12" xfId="0" applyNumberFormat="1" applyFont="1" applyBorder="1" applyAlignment="1" applyProtection="1">
      <alignment horizontal="right" vertical="center"/>
      <protection/>
    </xf>
    <xf numFmtId="0" fontId="12" fillId="0" borderId="12" xfId="0" applyFont="1" applyBorder="1" applyAlignment="1" applyProtection="1">
      <alignment horizontal="center" wrapText="1"/>
      <protection/>
    </xf>
    <xf numFmtId="0" fontId="7" fillId="0" borderId="12" xfId="0" applyFont="1" applyBorder="1" applyAlignment="1" applyProtection="1">
      <alignment horizontal="left" vertical="center"/>
      <protection/>
    </xf>
    <xf numFmtId="3" fontId="34" fillId="0" borderId="0" xfId="0" applyNumberFormat="1" applyFont="1" applyAlignment="1">
      <alignment/>
    </xf>
    <xf numFmtId="177" fontId="16" fillId="0" borderId="0" xfId="0" applyNumberFormat="1" applyFont="1" applyAlignment="1">
      <alignment/>
    </xf>
    <xf numFmtId="177" fontId="27" fillId="0" borderId="0" xfId="0" applyNumberFormat="1" applyFont="1" applyBorder="1" applyAlignment="1">
      <alignment/>
    </xf>
    <xf numFmtId="3" fontId="7" fillId="0" borderId="12" xfId="0" applyNumberFormat="1" applyFont="1" applyBorder="1" applyAlignment="1" applyProtection="1">
      <alignment vertical="center"/>
      <protection/>
    </xf>
    <xf numFmtId="3" fontId="7" fillId="0" borderId="12" xfId="0" applyNumberFormat="1" applyFont="1" applyBorder="1" applyAlignment="1" applyProtection="1">
      <alignment vertical="center"/>
      <protection/>
    </xf>
    <xf numFmtId="3" fontId="11" fillId="0" borderId="12" xfId="0" applyNumberFormat="1" applyFont="1" applyBorder="1" applyAlignment="1" applyProtection="1">
      <alignment horizontal="right" vertical="center"/>
      <protection/>
    </xf>
    <xf numFmtId="3" fontId="10" fillId="0" borderId="12" xfId="0" applyNumberFormat="1" applyFont="1" applyBorder="1" applyAlignment="1" applyProtection="1">
      <alignment vertical="center"/>
      <protection/>
    </xf>
    <xf numFmtId="3" fontId="7" fillId="0" borderId="21" xfId="0" applyNumberFormat="1" applyFont="1" applyBorder="1" applyAlignment="1" applyProtection="1">
      <alignment vertical="center"/>
      <protection/>
    </xf>
    <xf numFmtId="3" fontId="10" fillId="0" borderId="12" xfId="0" applyNumberFormat="1" applyFont="1" applyBorder="1" applyAlignment="1" applyProtection="1">
      <alignment horizontal="right" vertical="center"/>
      <protection/>
    </xf>
    <xf numFmtId="3" fontId="12" fillId="0" borderId="21" xfId="0" applyNumberFormat="1" applyFont="1" applyBorder="1" applyAlignment="1" applyProtection="1">
      <alignment/>
      <protection/>
    </xf>
    <xf numFmtId="3" fontId="12" fillId="0" borderId="12" xfId="0" applyNumberFormat="1" applyFont="1" applyBorder="1" applyAlignment="1" applyProtection="1">
      <alignment/>
      <protection/>
    </xf>
    <xf numFmtId="3" fontId="10" fillId="0" borderId="15" xfId="0" applyNumberFormat="1" applyFont="1" applyBorder="1" applyAlignment="1" applyProtection="1">
      <alignment vertical="center"/>
      <protection/>
    </xf>
    <xf numFmtId="0" fontId="11" fillId="0" borderId="40" xfId="0" applyFont="1" applyBorder="1" applyAlignment="1" applyProtection="1">
      <alignment horizontal="center" vertical="center"/>
      <protection/>
    </xf>
    <xf numFmtId="0" fontId="21" fillId="0" borderId="41" xfId="0" applyFont="1" applyBorder="1" applyAlignment="1">
      <alignment horizontal="center" vertical="center"/>
    </xf>
    <xf numFmtId="3" fontId="23" fillId="0" borderId="42" xfId="0" applyNumberFormat="1" applyFont="1" applyBorder="1" applyAlignment="1" applyProtection="1">
      <alignment horizontal="center" vertical="center" wrapText="1"/>
      <protection/>
    </xf>
    <xf numFmtId="3" fontId="23" fillId="0" borderId="12" xfId="0" applyNumberFormat="1" applyFont="1" applyBorder="1" applyAlignment="1">
      <alignment horizontal="center" vertical="center" wrapText="1"/>
    </xf>
    <xf numFmtId="3" fontId="23" fillId="0" borderId="15" xfId="0" applyNumberFormat="1" applyFont="1" applyBorder="1" applyAlignment="1">
      <alignment horizontal="center" vertical="center" wrapText="1"/>
    </xf>
    <xf numFmtId="3" fontId="70" fillId="0" borderId="42" xfId="0" applyNumberFormat="1" applyFont="1" applyBorder="1" applyAlignment="1" applyProtection="1">
      <alignment horizontal="center" vertical="center" wrapText="1"/>
      <protection/>
    </xf>
    <xf numFmtId="3" fontId="70" fillId="0" borderId="12" xfId="0" applyNumberFormat="1" applyFont="1" applyBorder="1" applyAlignment="1">
      <alignment horizontal="center" vertical="center" wrapText="1"/>
    </xf>
    <xf numFmtId="3" fontId="70" fillId="0" borderId="15" xfId="0" applyNumberFormat="1" applyFont="1" applyBorder="1" applyAlignment="1">
      <alignment horizontal="center" vertical="center" wrapText="1"/>
    </xf>
    <xf numFmtId="0" fontId="17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14" fillId="0" borderId="0" xfId="0" applyFont="1" applyAlignment="1" applyProtection="1">
      <alignment horizontal="left"/>
      <protection/>
    </xf>
    <xf numFmtId="3" fontId="16" fillId="0" borderId="0" xfId="0" applyNumberFormat="1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S132"/>
  <sheetViews>
    <sheetView tabSelected="1" defaultGridColor="0" zoomScale="60" zoomScaleNormal="60" zoomScalePageLayoutView="0" colorId="8" workbookViewId="0" topLeftCell="A1">
      <selection activeCell="O36" sqref="O36"/>
    </sheetView>
  </sheetViews>
  <sheetFormatPr defaultColWidth="11.4453125" defaultRowHeight="15"/>
  <cols>
    <col min="1" max="1" width="15.21484375" style="15" customWidth="1"/>
    <col min="2" max="2" width="71.99609375" style="0" customWidth="1"/>
    <col min="3" max="3" width="14.77734375" style="0" hidden="1" customWidth="1"/>
    <col min="4" max="5" width="16.88671875" style="0" hidden="1" customWidth="1"/>
    <col min="6" max="6" width="20.3359375" style="54" hidden="1" customWidth="1"/>
    <col min="7" max="7" width="12.77734375" style="54" hidden="1" customWidth="1"/>
    <col min="8" max="8" width="18.88671875" style="54" hidden="1" customWidth="1"/>
    <col min="9" max="9" width="6.77734375" style="54" hidden="1" customWidth="1"/>
    <col min="10" max="10" width="9.88671875" style="54" hidden="1" customWidth="1"/>
    <col min="11" max="11" width="23.10546875" style="54" customWidth="1"/>
    <col min="12" max="12" width="13.99609375" style="44" hidden="1" customWidth="1"/>
    <col min="13" max="13" width="14.4453125" style="0" customWidth="1"/>
    <col min="14" max="14" width="13.88671875" style="0" customWidth="1"/>
    <col min="15" max="15" width="30.5546875" style="0" customWidth="1"/>
    <col min="16" max="16" width="12.88671875" style="0" customWidth="1"/>
    <col min="17" max="27" width="11.4453125" style="0" customWidth="1"/>
    <col min="28" max="30" width="0" style="0" hidden="1" customWidth="1"/>
  </cols>
  <sheetData>
    <row r="2" ht="25.5">
      <c r="K2" s="183" t="s">
        <v>62</v>
      </c>
    </row>
    <row r="3" spans="1:11" ht="25.5">
      <c r="A3" s="87" t="s">
        <v>40</v>
      </c>
      <c r="B3" s="1"/>
      <c r="C3" s="1"/>
      <c r="D3" s="1"/>
      <c r="E3" s="1"/>
      <c r="F3" s="59"/>
      <c r="G3" s="52"/>
      <c r="H3" s="52"/>
      <c r="J3" s="52"/>
      <c r="K3" s="52"/>
    </row>
    <row r="4" spans="1:11" ht="25.5">
      <c r="A4" s="87" t="s">
        <v>54</v>
      </c>
      <c r="B4" s="1"/>
      <c r="C4" s="1"/>
      <c r="D4" s="1"/>
      <c r="E4" s="1"/>
      <c r="F4" s="53"/>
      <c r="G4" s="53"/>
      <c r="I4" s="52"/>
      <c r="J4" s="52"/>
      <c r="K4" s="53"/>
    </row>
    <row r="5" spans="1:10" ht="15.75">
      <c r="A5" s="8"/>
      <c r="B5" s="1"/>
      <c r="C5" s="1"/>
      <c r="D5" s="1"/>
      <c r="E5" s="1"/>
      <c r="F5" s="52"/>
      <c r="G5" s="52"/>
      <c r="I5" s="52"/>
      <c r="J5" s="52"/>
    </row>
    <row r="6" spans="1:10" ht="15.75" customHeight="1" hidden="1">
      <c r="A6" s="8"/>
      <c r="B6" s="1"/>
      <c r="C6" s="1"/>
      <c r="D6" s="1"/>
      <c r="E6" s="1"/>
      <c r="F6" s="52"/>
      <c r="G6" s="52"/>
      <c r="I6" s="52"/>
      <c r="J6" s="52"/>
    </row>
    <row r="7" spans="1:10" ht="15.75" customHeight="1" hidden="1">
      <c r="A7" s="8"/>
      <c r="B7" s="1"/>
      <c r="C7" s="1"/>
      <c r="D7" s="1"/>
      <c r="E7" s="1"/>
      <c r="F7" s="60"/>
      <c r="G7" s="52"/>
      <c r="I7" s="52"/>
      <c r="J7" s="52"/>
    </row>
    <row r="8" spans="1:11" ht="15.75">
      <c r="A8" s="8"/>
      <c r="B8" s="1"/>
      <c r="C8" s="1"/>
      <c r="D8" s="1"/>
      <c r="E8" s="1"/>
      <c r="F8" s="52"/>
      <c r="G8" s="52"/>
      <c r="H8" s="52"/>
      <c r="J8" s="52"/>
      <c r="K8" s="52"/>
    </row>
    <row r="9" spans="1:11" ht="22.5">
      <c r="A9" s="203" t="s">
        <v>58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</row>
    <row r="10" spans="1:11" ht="22.5">
      <c r="A10" s="203" t="s">
        <v>55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</row>
    <row r="11" spans="1:11" ht="23.25">
      <c r="A11" s="205" t="s">
        <v>49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</row>
    <row r="12" spans="1:11" ht="25.5">
      <c r="A12" s="9"/>
      <c r="B12" s="1"/>
      <c r="C12" s="1"/>
      <c r="D12" s="6"/>
      <c r="E12" s="6"/>
      <c r="F12" s="61"/>
      <c r="G12" s="52"/>
      <c r="H12" s="61"/>
      <c r="J12" s="52"/>
      <c r="K12" s="89" t="s">
        <v>63</v>
      </c>
    </row>
    <row r="13" spans="1:12" ht="20.25" customHeight="1">
      <c r="A13" s="10"/>
      <c r="B13" s="19"/>
      <c r="C13" s="20"/>
      <c r="D13" s="195" t="s">
        <v>28</v>
      </c>
      <c r="E13" s="196"/>
      <c r="F13" s="92"/>
      <c r="G13" s="90"/>
      <c r="H13" s="197" t="s">
        <v>43</v>
      </c>
      <c r="I13" s="62"/>
      <c r="J13" s="63"/>
      <c r="K13" s="200" t="s">
        <v>59</v>
      </c>
      <c r="L13" s="45"/>
    </row>
    <row r="14" spans="1:12" ht="20.25" customHeight="1">
      <c r="A14" s="27" t="s">
        <v>0</v>
      </c>
      <c r="B14" s="27"/>
      <c r="C14" s="30" t="s">
        <v>6</v>
      </c>
      <c r="D14" s="33" t="s">
        <v>32</v>
      </c>
      <c r="E14" s="33" t="s">
        <v>36</v>
      </c>
      <c r="F14" s="93" t="s">
        <v>42</v>
      </c>
      <c r="G14" s="64" t="s">
        <v>36</v>
      </c>
      <c r="H14" s="198"/>
      <c r="I14" s="62"/>
      <c r="J14" s="63" t="s">
        <v>2</v>
      </c>
      <c r="K14" s="201"/>
      <c r="L14" s="46" t="s">
        <v>44</v>
      </c>
    </row>
    <row r="15" spans="1:12" ht="20.25">
      <c r="A15" s="27" t="s">
        <v>3</v>
      </c>
      <c r="B15" s="27" t="s">
        <v>1</v>
      </c>
      <c r="C15" s="30" t="s">
        <v>7</v>
      </c>
      <c r="D15" s="33" t="s">
        <v>33</v>
      </c>
      <c r="E15" s="33" t="s">
        <v>37</v>
      </c>
      <c r="F15" s="93" t="s">
        <v>51</v>
      </c>
      <c r="G15" s="64" t="s">
        <v>37</v>
      </c>
      <c r="H15" s="198"/>
      <c r="I15" s="62"/>
      <c r="J15" s="65" t="s">
        <v>25</v>
      </c>
      <c r="K15" s="201"/>
      <c r="L15" s="46" t="s">
        <v>45</v>
      </c>
    </row>
    <row r="16" spans="1:12" ht="20.25">
      <c r="A16" s="22"/>
      <c r="B16" s="23"/>
      <c r="C16" s="30">
        <v>2008</v>
      </c>
      <c r="D16" s="33" t="s">
        <v>34</v>
      </c>
      <c r="E16" s="33" t="s">
        <v>38</v>
      </c>
      <c r="F16" s="94"/>
      <c r="G16" s="64" t="s">
        <v>38</v>
      </c>
      <c r="H16" s="198"/>
      <c r="I16" s="62"/>
      <c r="J16" s="65" t="s">
        <v>26</v>
      </c>
      <c r="K16" s="201"/>
      <c r="L16" s="46" t="s">
        <v>50</v>
      </c>
    </row>
    <row r="17" spans="1:12" ht="20.25">
      <c r="A17" s="28"/>
      <c r="B17" s="29"/>
      <c r="C17" s="27">
        <v>2</v>
      </c>
      <c r="D17" s="33" t="s">
        <v>35</v>
      </c>
      <c r="E17" s="91" t="s">
        <v>39</v>
      </c>
      <c r="F17" s="94"/>
      <c r="G17" s="66" t="s">
        <v>39</v>
      </c>
      <c r="H17" s="199"/>
      <c r="I17" s="62"/>
      <c r="J17" s="67" t="s">
        <v>8</v>
      </c>
      <c r="K17" s="202"/>
      <c r="L17" s="47"/>
    </row>
    <row r="18" spans="1:12" s="39" customFormat="1" ht="15">
      <c r="A18" s="37">
        <v>1</v>
      </c>
      <c r="B18" s="37">
        <v>2</v>
      </c>
      <c r="C18" s="37">
        <v>3</v>
      </c>
      <c r="D18" s="37">
        <v>4</v>
      </c>
      <c r="E18" s="38">
        <v>5</v>
      </c>
      <c r="F18" s="95">
        <v>3</v>
      </c>
      <c r="G18" s="55">
        <v>7</v>
      </c>
      <c r="H18" s="55">
        <v>5</v>
      </c>
      <c r="I18" s="55">
        <v>5</v>
      </c>
      <c r="J18" s="55">
        <v>5</v>
      </c>
      <c r="K18" s="55">
        <v>4</v>
      </c>
      <c r="L18" s="86">
        <v>5</v>
      </c>
    </row>
    <row r="19" spans="1:12" ht="15.75">
      <c r="A19" s="11"/>
      <c r="B19" s="21"/>
      <c r="C19" s="21"/>
      <c r="D19" s="21"/>
      <c r="E19" s="34"/>
      <c r="F19" s="96"/>
      <c r="G19" s="68"/>
      <c r="H19" s="56"/>
      <c r="I19" s="69"/>
      <c r="J19" s="70"/>
      <c r="K19" s="56"/>
      <c r="L19" s="47"/>
    </row>
    <row r="20" spans="1:12" s="7" customFormat="1" ht="24" thickBot="1">
      <c r="A20" s="85">
        <v>730</v>
      </c>
      <c r="B20" s="84" t="s">
        <v>56</v>
      </c>
      <c r="C20" s="24">
        <f>C22</f>
        <v>354323000</v>
      </c>
      <c r="D20" s="25">
        <v>210000</v>
      </c>
      <c r="E20" s="36"/>
      <c r="F20" s="97">
        <f>F22</f>
        <v>432096.99999999994</v>
      </c>
      <c r="G20" s="40">
        <f>G25</f>
        <v>0</v>
      </c>
      <c r="H20" s="43">
        <f>H22</f>
        <v>5997.999999999999</v>
      </c>
      <c r="I20" s="42" t="e">
        <f>F20/#REF!*100</f>
        <v>#REF!</v>
      </c>
      <c r="J20" s="41"/>
      <c r="K20" s="41">
        <f>K22</f>
        <v>866257000</v>
      </c>
      <c r="L20" s="48">
        <f>K20/F20*100</f>
        <v>200477.4390935369</v>
      </c>
    </row>
    <row r="21" spans="1:12" s="7" customFormat="1" ht="11.25" customHeight="1" thickTop="1">
      <c r="A21" s="12"/>
      <c r="B21" s="16"/>
      <c r="C21" s="26"/>
      <c r="D21" s="26"/>
      <c r="E21" s="35"/>
      <c r="F21" s="98"/>
      <c r="G21" s="71"/>
      <c r="H21" s="57"/>
      <c r="I21" s="72"/>
      <c r="J21" s="73"/>
      <c r="K21" s="57"/>
      <c r="L21" s="49"/>
    </row>
    <row r="22" spans="1:14" s="74" customFormat="1" ht="38.25" customHeight="1">
      <c r="A22" s="181" t="s">
        <v>61</v>
      </c>
      <c r="B22" s="182" t="s">
        <v>57</v>
      </c>
      <c r="C22" s="26">
        <f>C25+C29</f>
        <v>354323000</v>
      </c>
      <c r="D22" s="26">
        <v>210000</v>
      </c>
      <c r="E22" s="35"/>
      <c r="F22" s="178">
        <f>F25+F29</f>
        <v>432096.99999999994</v>
      </c>
      <c r="G22" s="112">
        <f>G25</f>
        <v>0</v>
      </c>
      <c r="H22" s="179">
        <f>H25</f>
        <v>5997.999999999999</v>
      </c>
      <c r="I22" s="143"/>
      <c r="J22" s="126"/>
      <c r="K22" s="186">
        <f>K25+K29+K23</f>
        <v>866257000</v>
      </c>
      <c r="L22" s="50">
        <f>K22/F22*100</f>
        <v>200477.4390935369</v>
      </c>
      <c r="N22" s="80"/>
    </row>
    <row r="23" spans="1:14" s="74" customFormat="1" ht="23.25">
      <c r="A23" s="148"/>
      <c r="B23" s="105"/>
      <c r="C23" s="26"/>
      <c r="D23" s="26"/>
      <c r="E23" s="35"/>
      <c r="F23" s="178"/>
      <c r="G23" s="112"/>
      <c r="H23" s="179"/>
      <c r="I23" s="143"/>
      <c r="J23" s="126"/>
      <c r="K23" s="186"/>
      <c r="L23" s="50"/>
      <c r="N23" s="80"/>
    </row>
    <row r="24" spans="1:14" s="74" customFormat="1" ht="23.25">
      <c r="A24" s="148"/>
      <c r="B24" s="105"/>
      <c r="C24" s="26"/>
      <c r="D24" s="26"/>
      <c r="E24" s="35"/>
      <c r="F24" s="178"/>
      <c r="G24" s="112"/>
      <c r="H24" s="179"/>
      <c r="I24" s="143"/>
      <c r="J24" s="126"/>
      <c r="K24" s="186"/>
      <c r="L24" s="50"/>
      <c r="N24" s="80"/>
    </row>
    <row r="25" spans="1:12" s="74" customFormat="1" ht="23.25">
      <c r="A25" s="27">
        <v>73014</v>
      </c>
      <c r="B25" s="107" t="s">
        <v>4</v>
      </c>
      <c r="C25" s="108">
        <f>C33+C37+C41+C45+C49+C53+C57+C61+C65+C69+C73+C77+C81+C85+C89+C93+C97+C101</f>
        <v>333477000</v>
      </c>
      <c r="D25" s="108">
        <v>210000</v>
      </c>
      <c r="E25" s="109"/>
      <c r="F25" s="110">
        <f>F33+F37+F41+F45+F49+F53+F57+F61+F65+F69+F73+F77+F81+F85+F89+F93+F97+F101+F112</f>
        <v>407241.99999999994</v>
      </c>
      <c r="G25" s="112">
        <f>G33+G37+G41+G45+G49+G53+G57+G61+G65+G69+G73+G77+G81+G85+G89+G93+G97+G101+G105</f>
        <v>0</v>
      </c>
      <c r="H25" s="180">
        <f>H33+H37+H41+H45+H49+H53+H57+H61+H65+H69+H73+H77+H81+H85+H89+H93+H97+H101</f>
        <v>5997.999999999999</v>
      </c>
      <c r="I25" s="140"/>
      <c r="J25" s="115"/>
      <c r="K25" s="187">
        <f>K33+K37+K41+K45+K49+K53+K57+K61+K65+K69+K73+K77+K81+K85+K89+K93+K97+K101+K112+K27</f>
        <v>843337000</v>
      </c>
      <c r="L25" s="75">
        <f>K25/F25*100</f>
        <v>207084.9765004592</v>
      </c>
    </row>
    <row r="26" spans="1:12" s="74" customFormat="1" ht="26.25" customHeight="1" hidden="1">
      <c r="A26" s="106"/>
      <c r="B26" s="105"/>
      <c r="C26" s="99"/>
      <c r="D26" s="99"/>
      <c r="E26" s="100"/>
      <c r="F26" s="101"/>
      <c r="G26" s="102"/>
      <c r="H26" s="103"/>
      <c r="I26" s="102"/>
      <c r="J26" s="104"/>
      <c r="K26" s="188"/>
      <c r="L26" s="75"/>
    </row>
    <row r="27" spans="1:12" s="74" customFormat="1" ht="28.5" customHeight="1">
      <c r="A27" s="106" t="s">
        <v>52</v>
      </c>
      <c r="B27" s="105" t="s">
        <v>53</v>
      </c>
      <c r="C27" s="99"/>
      <c r="D27" s="99"/>
      <c r="E27" s="100"/>
      <c r="F27" s="101"/>
      <c r="G27" s="102"/>
      <c r="H27" s="103"/>
      <c r="I27" s="102"/>
      <c r="J27" s="104"/>
      <c r="K27" s="188">
        <f>79748000+60964000</f>
        <v>140712000</v>
      </c>
      <c r="L27" s="75"/>
    </row>
    <row r="28" spans="1:12" s="74" customFormat="1" ht="28.5" customHeight="1">
      <c r="A28" s="106"/>
      <c r="B28" s="105"/>
      <c r="C28" s="99"/>
      <c r="D28" s="99"/>
      <c r="E28" s="100"/>
      <c r="F28" s="101"/>
      <c r="G28" s="102"/>
      <c r="H28" s="103"/>
      <c r="I28" s="102"/>
      <c r="J28" s="104"/>
      <c r="K28" s="188"/>
      <c r="L28" s="75"/>
    </row>
    <row r="29" spans="1:13" s="74" customFormat="1" ht="23.25">
      <c r="A29" s="27">
        <v>73016</v>
      </c>
      <c r="B29" s="107" t="s">
        <v>5</v>
      </c>
      <c r="C29" s="108">
        <f>C34+C38+C42+C46+C50+C54+C58+C62+C66+C70+C74+C78+C82+C86+C90+C94+C98+C102</f>
        <v>20846000</v>
      </c>
      <c r="D29" s="108"/>
      <c r="E29" s="109"/>
      <c r="F29" s="110">
        <f>F34+F38+F42+F46+F50+F54+F58+F62+F66+F70+F74+F78+F82+F86+F90+F94+F98+F102+F113</f>
        <v>24855</v>
      </c>
      <c r="G29" s="111">
        <f>G34+G38+G42+G46+G50+G54+G58+G62+G66+G70+G74+G78+G82+G86+G90+G94+G98+G102</f>
        <v>0</v>
      </c>
      <c r="H29" s="112">
        <f>H34+H38+H42+H46+H50+H54+H58+H62+H66+H70+H74+H78+H82+H86+H90+H94+H98+H102</f>
        <v>0</v>
      </c>
      <c r="I29" s="113"/>
      <c r="J29" s="114"/>
      <c r="K29" s="187">
        <f>K34+K38+K42+K46+K50+K54+K58+K62+K66+K70+K74+K78+K82+K86+K90+K94+K98+K102+K110+K113+K30</f>
        <v>22920000</v>
      </c>
      <c r="L29" s="75">
        <f>K29/F29*100</f>
        <v>92214.84610742306</v>
      </c>
      <c r="M29" s="80"/>
    </row>
    <row r="30" spans="1:12" s="74" customFormat="1" ht="23.25" customHeight="1">
      <c r="A30" s="106" t="s">
        <v>52</v>
      </c>
      <c r="B30" s="105" t="s">
        <v>53</v>
      </c>
      <c r="C30" s="108"/>
      <c r="D30" s="108"/>
      <c r="E30" s="109"/>
      <c r="F30" s="110">
        <f>F35+F39+F43+F47+F51+F55+F59+F63+F67+F71+F75+F79+F83+F87+F91+F95+F103+F114</f>
        <v>0</v>
      </c>
      <c r="G30" s="112"/>
      <c r="H30" s="115"/>
      <c r="I30" s="116"/>
      <c r="J30" s="117"/>
      <c r="K30" s="189">
        <v>146000</v>
      </c>
      <c r="L30" s="75"/>
    </row>
    <row r="31" spans="1:12" s="74" customFormat="1" ht="9.75" customHeight="1">
      <c r="A31" s="27"/>
      <c r="B31" s="107"/>
      <c r="C31" s="108"/>
      <c r="D31" s="108"/>
      <c r="E31" s="109"/>
      <c r="F31" s="110"/>
      <c r="G31" s="112"/>
      <c r="H31" s="115"/>
      <c r="I31" s="116"/>
      <c r="J31" s="117"/>
      <c r="K31" s="189"/>
      <c r="L31" s="75"/>
    </row>
    <row r="32" spans="1:12" s="32" customFormat="1" ht="23.25">
      <c r="A32" s="118"/>
      <c r="B32" s="119" t="s">
        <v>9</v>
      </c>
      <c r="C32" s="120">
        <f>SUM(C33:C34)</f>
        <v>12785700</v>
      </c>
      <c r="D32" s="120"/>
      <c r="E32" s="121"/>
      <c r="F32" s="122">
        <f>SUM(F33:F34)</f>
        <v>15115.8</v>
      </c>
      <c r="G32" s="123"/>
      <c r="H32" s="124"/>
      <c r="I32" s="125"/>
      <c r="J32" s="126"/>
      <c r="K32" s="190">
        <f>K33+K34</f>
        <v>27985000</v>
      </c>
      <c r="L32" s="51">
        <f>K32/F32*100</f>
        <v>185137.4058931714</v>
      </c>
    </row>
    <row r="33" spans="1:15" s="74" customFormat="1" ht="23.25" customHeight="1">
      <c r="A33" s="27">
        <v>73014</v>
      </c>
      <c r="B33" s="107" t="s">
        <v>4</v>
      </c>
      <c r="C33" s="108">
        <v>12126700</v>
      </c>
      <c r="D33" s="108">
        <v>10000</v>
      </c>
      <c r="E33" s="109"/>
      <c r="F33" s="110">
        <v>14190.8</v>
      </c>
      <c r="G33" s="112"/>
      <c r="H33" s="127">
        <v>215.5</v>
      </c>
      <c r="I33" s="128"/>
      <c r="J33" s="115"/>
      <c r="K33" s="189">
        <v>26980000</v>
      </c>
      <c r="L33" s="75">
        <f>K33/F33*100</f>
        <v>190123.1783972715</v>
      </c>
      <c r="O33" s="76"/>
    </row>
    <row r="34" spans="1:12" s="74" customFormat="1" ht="23.25">
      <c r="A34" s="27">
        <v>73016</v>
      </c>
      <c r="B34" s="107" t="s">
        <v>5</v>
      </c>
      <c r="C34" s="108">
        <v>659000</v>
      </c>
      <c r="D34" s="108"/>
      <c r="E34" s="109"/>
      <c r="F34" s="110">
        <v>925</v>
      </c>
      <c r="G34" s="112"/>
      <c r="H34" s="115">
        <v>0</v>
      </c>
      <c r="I34" s="128"/>
      <c r="J34" s="115"/>
      <c r="K34" s="189">
        <v>1005000</v>
      </c>
      <c r="L34" s="75">
        <f>K34/F34*100</f>
        <v>108648.64864864864</v>
      </c>
    </row>
    <row r="35" spans="1:13" s="74" customFormat="1" ht="6" customHeight="1">
      <c r="A35" s="27"/>
      <c r="B35" s="23"/>
      <c r="C35" s="129"/>
      <c r="D35" s="129"/>
      <c r="E35" s="130"/>
      <c r="F35" s="131"/>
      <c r="G35" s="132"/>
      <c r="H35" s="115"/>
      <c r="I35" s="128"/>
      <c r="J35" s="115"/>
      <c r="K35" s="189"/>
      <c r="L35" s="75"/>
      <c r="M35" s="76"/>
    </row>
    <row r="36" spans="1:16" s="32" customFormat="1" ht="23.25">
      <c r="A36" s="118"/>
      <c r="B36" s="119" t="s">
        <v>10</v>
      </c>
      <c r="C36" s="120">
        <f>SUM(C37:C38)</f>
        <v>15932300</v>
      </c>
      <c r="D36" s="120"/>
      <c r="E36" s="121"/>
      <c r="F36" s="122">
        <f>SUM(F37:F38)</f>
        <v>19516</v>
      </c>
      <c r="G36" s="123"/>
      <c r="H36" s="124"/>
      <c r="I36" s="125"/>
      <c r="J36" s="126"/>
      <c r="K36" s="190">
        <f>K37+K38</f>
        <v>31909000</v>
      </c>
      <c r="L36" s="51">
        <f>K36/F36*100</f>
        <v>163501.74216027875</v>
      </c>
      <c r="M36" s="77"/>
      <c r="O36" s="206"/>
      <c r="P36" s="184"/>
    </row>
    <row r="37" spans="1:13" s="74" customFormat="1" ht="23.25">
      <c r="A37" s="27">
        <v>73014</v>
      </c>
      <c r="B37" s="107" t="s">
        <v>4</v>
      </c>
      <c r="C37" s="108">
        <v>15028300</v>
      </c>
      <c r="D37" s="108">
        <v>11000</v>
      </c>
      <c r="E37" s="109"/>
      <c r="F37" s="110">
        <v>18423</v>
      </c>
      <c r="G37" s="112"/>
      <c r="H37" s="127">
        <v>275.7</v>
      </c>
      <c r="I37" s="128"/>
      <c r="J37" s="115"/>
      <c r="K37" s="189">
        <v>30769000</v>
      </c>
      <c r="L37" s="75">
        <f>K37/F37*100</f>
        <v>167014.05851381426</v>
      </c>
      <c r="M37" s="76"/>
    </row>
    <row r="38" spans="1:16" s="78" customFormat="1" ht="23.25">
      <c r="A38" s="27">
        <v>73016</v>
      </c>
      <c r="B38" s="107" t="s">
        <v>5</v>
      </c>
      <c r="C38" s="108">
        <v>904000</v>
      </c>
      <c r="D38" s="108"/>
      <c r="E38" s="109"/>
      <c r="F38" s="110">
        <v>1093</v>
      </c>
      <c r="G38" s="112"/>
      <c r="H38" s="115">
        <v>0</v>
      </c>
      <c r="I38" s="128"/>
      <c r="J38" s="115"/>
      <c r="K38" s="189">
        <v>1140000</v>
      </c>
      <c r="L38" s="75">
        <f>K38/F38*100</f>
        <v>104300.09149130833</v>
      </c>
      <c r="M38" s="76"/>
      <c r="P38" s="185"/>
    </row>
    <row r="39" spans="1:19" s="74" customFormat="1" ht="6.75" customHeight="1">
      <c r="A39" s="27"/>
      <c r="B39" s="107"/>
      <c r="C39" s="108"/>
      <c r="D39" s="108"/>
      <c r="E39" s="109"/>
      <c r="F39" s="110"/>
      <c r="G39" s="112"/>
      <c r="H39" s="115"/>
      <c r="I39" s="128"/>
      <c r="J39" s="115"/>
      <c r="K39" s="189"/>
      <c r="L39" s="75"/>
      <c r="M39" s="76"/>
      <c r="S39" s="78"/>
    </row>
    <row r="40" spans="1:13" s="32" customFormat="1" ht="23.25">
      <c r="A40" s="118"/>
      <c r="B40" s="119" t="s">
        <v>11</v>
      </c>
      <c r="C40" s="120">
        <f>SUM(C41:C42)</f>
        <v>17192600</v>
      </c>
      <c r="D40" s="120"/>
      <c r="E40" s="121"/>
      <c r="F40" s="122">
        <f>SUM(F41:F42)</f>
        <v>21041.6</v>
      </c>
      <c r="G40" s="123"/>
      <c r="H40" s="124"/>
      <c r="I40" s="125"/>
      <c r="J40" s="126"/>
      <c r="K40" s="190">
        <f>K41+K42</f>
        <v>37778000</v>
      </c>
      <c r="L40" s="51">
        <f>K40/F40*100</f>
        <v>179539.5787392594</v>
      </c>
      <c r="M40" s="77"/>
    </row>
    <row r="41" spans="1:13" s="74" customFormat="1" ht="23.25">
      <c r="A41" s="27">
        <v>73014</v>
      </c>
      <c r="B41" s="107" t="s">
        <v>4</v>
      </c>
      <c r="C41" s="108">
        <v>15884600</v>
      </c>
      <c r="D41" s="133">
        <v>10000</v>
      </c>
      <c r="E41" s="134"/>
      <c r="F41" s="110">
        <v>19468.6</v>
      </c>
      <c r="G41" s="112"/>
      <c r="H41" s="127">
        <v>289.3</v>
      </c>
      <c r="I41" s="128"/>
      <c r="J41" s="115"/>
      <c r="K41" s="189">
        <v>36445000</v>
      </c>
      <c r="L41" s="75">
        <f>K41/F41*100</f>
        <v>187198.87408442315</v>
      </c>
      <c r="M41" s="76"/>
    </row>
    <row r="42" spans="1:13" s="74" customFormat="1" ht="23.25">
      <c r="A42" s="27">
        <v>73016</v>
      </c>
      <c r="B42" s="107" t="s">
        <v>5</v>
      </c>
      <c r="C42" s="108">
        <v>1308000</v>
      </c>
      <c r="D42" s="108"/>
      <c r="E42" s="109"/>
      <c r="F42" s="110">
        <v>1573</v>
      </c>
      <c r="G42" s="112"/>
      <c r="H42" s="115">
        <v>0</v>
      </c>
      <c r="I42" s="128"/>
      <c r="J42" s="115"/>
      <c r="K42" s="189">
        <v>1333000</v>
      </c>
      <c r="L42" s="75">
        <f>K42/F42*100</f>
        <v>84742.53019707566</v>
      </c>
      <c r="M42" s="76"/>
    </row>
    <row r="43" spans="1:13" s="78" customFormat="1" ht="6.75" customHeight="1">
      <c r="A43" s="27"/>
      <c r="B43" s="107"/>
      <c r="C43" s="108"/>
      <c r="D43" s="108"/>
      <c r="E43" s="109"/>
      <c r="F43" s="110"/>
      <c r="G43" s="112"/>
      <c r="H43" s="115"/>
      <c r="I43" s="128"/>
      <c r="J43" s="115"/>
      <c r="K43" s="189"/>
      <c r="L43" s="75"/>
      <c r="M43" s="76"/>
    </row>
    <row r="44" spans="1:13" s="32" customFormat="1" ht="23.25">
      <c r="A44" s="118"/>
      <c r="B44" s="119" t="s">
        <v>12</v>
      </c>
      <c r="C44" s="120">
        <f>SUM(C45:C46)</f>
        <v>22678400</v>
      </c>
      <c r="D44" s="120"/>
      <c r="E44" s="121"/>
      <c r="F44" s="122">
        <f>SUM(F45:F46)</f>
        <v>26559.6</v>
      </c>
      <c r="G44" s="123"/>
      <c r="H44" s="124"/>
      <c r="I44" s="125"/>
      <c r="J44" s="126"/>
      <c r="K44" s="190">
        <f>K45+K46</f>
        <v>46522000</v>
      </c>
      <c r="L44" s="51">
        <f>K44/F44*100</f>
        <v>175160.77049353154</v>
      </c>
      <c r="M44" s="77"/>
    </row>
    <row r="45" spans="1:13" s="79" customFormat="1" ht="23.25">
      <c r="A45" s="27">
        <v>73014</v>
      </c>
      <c r="B45" s="107" t="s">
        <v>4</v>
      </c>
      <c r="C45" s="108">
        <v>21695400</v>
      </c>
      <c r="D45" s="108">
        <v>14000</v>
      </c>
      <c r="E45" s="109"/>
      <c r="F45" s="110">
        <v>25612.6</v>
      </c>
      <c r="G45" s="112"/>
      <c r="H45" s="127">
        <v>387.5</v>
      </c>
      <c r="I45" s="128"/>
      <c r="J45" s="115"/>
      <c r="K45" s="189">
        <v>45152000</v>
      </c>
      <c r="L45" s="75">
        <f>K45/F45*100</f>
        <v>176288.23313525374</v>
      </c>
      <c r="M45" s="76"/>
    </row>
    <row r="46" spans="1:13" s="74" customFormat="1" ht="23.25">
      <c r="A46" s="27">
        <v>73016</v>
      </c>
      <c r="B46" s="107" t="s">
        <v>5</v>
      </c>
      <c r="C46" s="108">
        <v>983000</v>
      </c>
      <c r="D46" s="108"/>
      <c r="E46" s="109"/>
      <c r="F46" s="110">
        <v>947</v>
      </c>
      <c r="G46" s="112"/>
      <c r="H46" s="115">
        <v>0</v>
      </c>
      <c r="I46" s="128"/>
      <c r="J46" s="115"/>
      <c r="K46" s="189">
        <v>1370000</v>
      </c>
      <c r="L46" s="75">
        <f>K46/F46*100</f>
        <v>144667.3706441394</v>
      </c>
      <c r="M46" s="76"/>
    </row>
    <row r="47" spans="1:13" s="74" customFormat="1" ht="6" customHeight="1">
      <c r="A47" s="27"/>
      <c r="B47" s="23"/>
      <c r="C47" s="135"/>
      <c r="D47" s="135"/>
      <c r="E47" s="136"/>
      <c r="F47" s="131"/>
      <c r="G47" s="132"/>
      <c r="H47" s="115"/>
      <c r="I47" s="128"/>
      <c r="J47" s="115"/>
      <c r="K47" s="189"/>
      <c r="L47" s="75"/>
      <c r="M47" s="76"/>
    </row>
    <row r="48" spans="1:13" s="32" customFormat="1" ht="23.25">
      <c r="A48" s="118"/>
      <c r="B48" s="119" t="s">
        <v>13</v>
      </c>
      <c r="C48" s="137">
        <f>SUM(C49:C50)</f>
        <v>17560700</v>
      </c>
      <c r="D48" s="137"/>
      <c r="E48" s="138"/>
      <c r="F48" s="122">
        <f>SUM(F49:F50)</f>
        <v>20715.8</v>
      </c>
      <c r="G48" s="123"/>
      <c r="H48" s="124"/>
      <c r="I48" s="125"/>
      <c r="J48" s="126"/>
      <c r="K48" s="190">
        <f>K49+K50</f>
        <v>33377000</v>
      </c>
      <c r="L48" s="51">
        <f>K48/F48*100</f>
        <v>161118.56650479345</v>
      </c>
      <c r="M48" s="77"/>
    </row>
    <row r="49" spans="1:13" s="74" customFormat="1" ht="23.25">
      <c r="A49" s="27">
        <v>73014</v>
      </c>
      <c r="B49" s="107" t="s">
        <v>4</v>
      </c>
      <c r="C49" s="108">
        <v>16647700</v>
      </c>
      <c r="D49" s="108">
        <v>10000</v>
      </c>
      <c r="E49" s="109"/>
      <c r="F49" s="110">
        <v>19706.8</v>
      </c>
      <c r="G49" s="112"/>
      <c r="H49" s="127">
        <v>299.1</v>
      </c>
      <c r="I49" s="128"/>
      <c r="J49" s="115"/>
      <c r="K49" s="189">
        <v>32076000</v>
      </c>
      <c r="L49" s="75">
        <f>K49/F49*100</f>
        <v>162766.1517851706</v>
      </c>
      <c r="M49" s="76"/>
    </row>
    <row r="50" spans="1:13" s="74" customFormat="1" ht="23.25" customHeight="1">
      <c r="A50" s="27">
        <v>73016</v>
      </c>
      <c r="B50" s="107" t="s">
        <v>5</v>
      </c>
      <c r="C50" s="108">
        <v>913000</v>
      </c>
      <c r="D50" s="108"/>
      <c r="E50" s="109"/>
      <c r="F50" s="110">
        <v>1009</v>
      </c>
      <c r="G50" s="112"/>
      <c r="H50" s="115">
        <v>0</v>
      </c>
      <c r="I50" s="128"/>
      <c r="J50" s="115"/>
      <c r="K50" s="189">
        <v>1301000</v>
      </c>
      <c r="L50" s="75">
        <f>K50/F50*100</f>
        <v>128939.54410307236</v>
      </c>
      <c r="M50" s="76"/>
    </row>
    <row r="51" spans="1:13" s="78" customFormat="1" ht="6.75" customHeight="1">
      <c r="A51" s="27"/>
      <c r="B51" s="107"/>
      <c r="C51" s="108"/>
      <c r="D51" s="108"/>
      <c r="E51" s="109"/>
      <c r="F51" s="110"/>
      <c r="G51" s="112"/>
      <c r="H51" s="115"/>
      <c r="I51" s="128"/>
      <c r="J51" s="115"/>
      <c r="K51" s="189"/>
      <c r="L51" s="75"/>
      <c r="M51" s="76"/>
    </row>
    <row r="52" spans="1:13" s="32" customFormat="1" ht="23.25">
      <c r="A52" s="118"/>
      <c r="B52" s="119" t="s">
        <v>14</v>
      </c>
      <c r="C52" s="120">
        <f>SUM(C53:C54)</f>
        <v>20779000</v>
      </c>
      <c r="D52" s="120"/>
      <c r="E52" s="121"/>
      <c r="F52" s="122">
        <f>SUM(F53:F54)</f>
        <v>23855.7</v>
      </c>
      <c r="G52" s="123"/>
      <c r="H52" s="124"/>
      <c r="I52" s="125"/>
      <c r="J52" s="126"/>
      <c r="K52" s="190">
        <f>K53+K54</f>
        <v>41068000</v>
      </c>
      <c r="L52" s="51">
        <f>K52/F52*100</f>
        <v>172151.72893689977</v>
      </c>
      <c r="M52" s="77"/>
    </row>
    <row r="53" spans="1:13" s="79" customFormat="1" ht="23.25">
      <c r="A53" s="27">
        <v>73014</v>
      </c>
      <c r="B53" s="107" t="s">
        <v>4</v>
      </c>
      <c r="C53" s="108">
        <v>19678000</v>
      </c>
      <c r="D53" s="108">
        <v>10000</v>
      </c>
      <c r="E53" s="109"/>
      <c r="F53" s="110">
        <v>22596.7</v>
      </c>
      <c r="G53" s="112"/>
      <c r="H53" s="127">
        <v>353.7</v>
      </c>
      <c r="I53" s="139"/>
      <c r="J53" s="115"/>
      <c r="K53" s="189">
        <v>39854000</v>
      </c>
      <c r="L53" s="75">
        <f>K53/F53*100</f>
        <v>176370.8860143295</v>
      </c>
      <c r="M53" s="76"/>
    </row>
    <row r="54" spans="1:13" s="74" customFormat="1" ht="23.25">
      <c r="A54" s="27">
        <v>73016</v>
      </c>
      <c r="B54" s="107" t="s">
        <v>5</v>
      </c>
      <c r="C54" s="108">
        <v>1101000</v>
      </c>
      <c r="D54" s="108"/>
      <c r="E54" s="109"/>
      <c r="F54" s="110">
        <v>1259</v>
      </c>
      <c r="G54" s="112"/>
      <c r="H54" s="115">
        <v>0</v>
      </c>
      <c r="I54" s="128"/>
      <c r="J54" s="115"/>
      <c r="K54" s="189">
        <v>1214000</v>
      </c>
      <c r="L54" s="75">
        <f>K54/F54*100</f>
        <v>96425.73471008737</v>
      </c>
      <c r="M54" s="76"/>
    </row>
    <row r="55" spans="1:12" s="74" customFormat="1" ht="6" customHeight="1">
      <c r="A55" s="27"/>
      <c r="B55" s="23"/>
      <c r="C55" s="135"/>
      <c r="D55" s="135"/>
      <c r="E55" s="136"/>
      <c r="F55" s="131"/>
      <c r="G55" s="132"/>
      <c r="H55" s="115"/>
      <c r="I55" s="128"/>
      <c r="J55" s="115"/>
      <c r="K55" s="189"/>
      <c r="L55" s="75"/>
    </row>
    <row r="56" spans="1:12" s="32" customFormat="1" ht="23.25">
      <c r="A56" s="118"/>
      <c r="B56" s="119" t="s">
        <v>41</v>
      </c>
      <c r="C56" s="137">
        <f>SUM(C57:C58)</f>
        <v>36722100</v>
      </c>
      <c r="D56" s="137"/>
      <c r="E56" s="138"/>
      <c r="F56" s="122">
        <f>SUM(F57:F58)</f>
        <v>41815</v>
      </c>
      <c r="G56" s="123"/>
      <c r="H56" s="124"/>
      <c r="I56" s="125"/>
      <c r="J56" s="126"/>
      <c r="K56" s="190">
        <f>K57+K58</f>
        <v>54190000</v>
      </c>
      <c r="L56" s="51">
        <f>K56/F56*100</f>
        <v>129594.64307066842</v>
      </c>
    </row>
    <row r="57" spans="1:12" s="74" customFormat="1" ht="23.25">
      <c r="A57" s="27">
        <v>73014</v>
      </c>
      <c r="B57" s="107" t="s">
        <v>4</v>
      </c>
      <c r="C57" s="108">
        <v>35447100</v>
      </c>
      <c r="D57" s="108">
        <v>14000</v>
      </c>
      <c r="E57" s="109"/>
      <c r="F57" s="110">
        <v>40278</v>
      </c>
      <c r="G57" s="112"/>
      <c r="H57" s="127">
        <v>627.5</v>
      </c>
      <c r="I57" s="139"/>
      <c r="J57" s="115"/>
      <c r="K57" s="189">
        <v>52838000</v>
      </c>
      <c r="L57" s="75">
        <f>K57/F57*100</f>
        <v>131183.2762302001</v>
      </c>
    </row>
    <row r="58" spans="1:13" s="74" customFormat="1" ht="23.25">
      <c r="A58" s="27">
        <v>73016</v>
      </c>
      <c r="B58" s="107" t="s">
        <v>5</v>
      </c>
      <c r="C58" s="108">
        <v>1275000</v>
      </c>
      <c r="D58" s="108"/>
      <c r="E58" s="109"/>
      <c r="F58" s="110">
        <v>1537</v>
      </c>
      <c r="G58" s="112"/>
      <c r="H58" s="115">
        <v>0</v>
      </c>
      <c r="I58" s="128"/>
      <c r="J58" s="115"/>
      <c r="K58" s="189">
        <v>1352000</v>
      </c>
      <c r="L58" s="75">
        <f>K58/F58*100</f>
        <v>87963.56538711776</v>
      </c>
      <c r="M58" s="76"/>
    </row>
    <row r="59" spans="1:13" s="78" customFormat="1" ht="6.75" customHeight="1">
      <c r="A59" s="27"/>
      <c r="B59" s="107"/>
      <c r="C59" s="108"/>
      <c r="D59" s="108"/>
      <c r="E59" s="109"/>
      <c r="F59" s="110"/>
      <c r="G59" s="112"/>
      <c r="H59" s="115"/>
      <c r="I59" s="128"/>
      <c r="J59" s="115"/>
      <c r="K59" s="189"/>
      <c r="L59" s="75"/>
      <c r="M59" s="76"/>
    </row>
    <row r="60" spans="1:13" s="32" customFormat="1" ht="23.25">
      <c r="A60" s="118"/>
      <c r="B60" s="119" t="s">
        <v>15</v>
      </c>
      <c r="C60" s="120">
        <f>SUM(C61:C62)</f>
        <v>16900500</v>
      </c>
      <c r="D60" s="120"/>
      <c r="E60" s="121"/>
      <c r="F60" s="122">
        <f>SUM(F61:F62)</f>
        <v>19336.8</v>
      </c>
      <c r="G60" s="123"/>
      <c r="H60" s="124"/>
      <c r="I60" s="125"/>
      <c r="J60" s="126"/>
      <c r="K60" s="190">
        <f>K61+K62</f>
        <v>27863000</v>
      </c>
      <c r="L60" s="51">
        <f>K60/F60*100</f>
        <v>144093.12812874932</v>
      </c>
      <c r="M60" s="77"/>
    </row>
    <row r="61" spans="1:13" s="79" customFormat="1" ht="23.25">
      <c r="A61" s="27">
        <v>73014</v>
      </c>
      <c r="B61" s="107" t="s">
        <v>4</v>
      </c>
      <c r="C61" s="108">
        <v>16045500</v>
      </c>
      <c r="D61" s="108">
        <v>12000</v>
      </c>
      <c r="E61" s="109"/>
      <c r="F61" s="110">
        <v>18467.8</v>
      </c>
      <c r="G61" s="112"/>
      <c r="H61" s="127">
        <v>288.1</v>
      </c>
      <c r="I61" s="139"/>
      <c r="J61" s="115"/>
      <c r="K61" s="189">
        <v>27175000</v>
      </c>
      <c r="L61" s="75">
        <f>K61/F61*100</f>
        <v>147148.00896695873</v>
      </c>
      <c r="M61" s="76"/>
    </row>
    <row r="62" spans="1:13" s="74" customFormat="1" ht="23.25">
      <c r="A62" s="27">
        <v>73016</v>
      </c>
      <c r="B62" s="107" t="s">
        <v>5</v>
      </c>
      <c r="C62" s="108">
        <v>855000</v>
      </c>
      <c r="D62" s="108"/>
      <c r="E62" s="109"/>
      <c r="F62" s="110">
        <v>869</v>
      </c>
      <c r="G62" s="112"/>
      <c r="H62" s="115">
        <v>0</v>
      </c>
      <c r="I62" s="140"/>
      <c r="J62" s="141"/>
      <c r="K62" s="189">
        <v>688000</v>
      </c>
      <c r="L62" s="75">
        <f>K62/F62*100</f>
        <v>79171.46144994246</v>
      </c>
      <c r="M62" s="76"/>
    </row>
    <row r="63" spans="1:13" s="74" customFormat="1" ht="6" customHeight="1">
      <c r="A63" s="27"/>
      <c r="B63" s="142"/>
      <c r="C63" s="108"/>
      <c r="D63" s="108"/>
      <c r="E63" s="109"/>
      <c r="F63" s="110"/>
      <c r="G63" s="112"/>
      <c r="H63" s="115"/>
      <c r="I63" s="140"/>
      <c r="J63" s="141"/>
      <c r="K63" s="189"/>
      <c r="L63" s="75"/>
      <c r="M63" s="76"/>
    </row>
    <row r="64" spans="1:13" s="32" customFormat="1" ht="23.25">
      <c r="A64" s="118"/>
      <c r="B64" s="119" t="s">
        <v>16</v>
      </c>
      <c r="C64" s="120">
        <f>SUM(C65:C66)</f>
        <v>15539000</v>
      </c>
      <c r="D64" s="120"/>
      <c r="E64" s="121"/>
      <c r="F64" s="122">
        <f>SUM(F65:F66)</f>
        <v>18893.7</v>
      </c>
      <c r="G64" s="123"/>
      <c r="H64" s="124"/>
      <c r="I64" s="143"/>
      <c r="J64" s="144"/>
      <c r="K64" s="190">
        <f>K65+K66</f>
        <v>37101000</v>
      </c>
      <c r="L64" s="51">
        <f>K64/F64*100</f>
        <v>196367.04298258148</v>
      </c>
      <c r="M64" s="77"/>
    </row>
    <row r="65" spans="1:13" s="74" customFormat="1" ht="23.25">
      <c r="A65" s="27">
        <v>73014</v>
      </c>
      <c r="B65" s="107" t="s">
        <v>4</v>
      </c>
      <c r="C65" s="108">
        <v>14307000</v>
      </c>
      <c r="D65" s="108">
        <v>12000</v>
      </c>
      <c r="E65" s="109"/>
      <c r="F65" s="110">
        <v>17232.7</v>
      </c>
      <c r="G65" s="112"/>
      <c r="H65" s="127">
        <v>252.4</v>
      </c>
      <c r="I65" s="140"/>
      <c r="J65" s="141"/>
      <c r="K65" s="189">
        <v>35887000</v>
      </c>
      <c r="L65" s="75">
        <f>K65/F65*100</f>
        <v>208249.4327644536</v>
      </c>
      <c r="M65" s="76"/>
    </row>
    <row r="66" spans="1:13" s="74" customFormat="1" ht="23.25">
      <c r="A66" s="27">
        <v>73016</v>
      </c>
      <c r="B66" s="107" t="s">
        <v>5</v>
      </c>
      <c r="C66" s="108">
        <v>1232000</v>
      </c>
      <c r="D66" s="108"/>
      <c r="E66" s="109"/>
      <c r="F66" s="110">
        <v>1661</v>
      </c>
      <c r="G66" s="112"/>
      <c r="H66" s="115">
        <v>0</v>
      </c>
      <c r="I66" s="140"/>
      <c r="J66" s="141"/>
      <c r="K66" s="189">
        <v>1214000</v>
      </c>
      <c r="L66" s="75">
        <f>K66/F66*100</f>
        <v>73088.50090307044</v>
      </c>
      <c r="M66" s="76"/>
    </row>
    <row r="67" spans="1:13" s="74" customFormat="1" ht="6.75" customHeight="1">
      <c r="A67" s="27"/>
      <c r="B67" s="142"/>
      <c r="C67" s="108"/>
      <c r="D67" s="108"/>
      <c r="E67" s="109"/>
      <c r="F67" s="110"/>
      <c r="G67" s="112"/>
      <c r="H67" s="115"/>
      <c r="I67" s="140"/>
      <c r="J67" s="141"/>
      <c r="K67" s="189"/>
      <c r="L67" s="75"/>
      <c r="M67" s="76"/>
    </row>
    <row r="68" spans="1:13" s="32" customFormat="1" ht="23.25">
      <c r="A68" s="118"/>
      <c r="B68" s="119" t="s">
        <v>17</v>
      </c>
      <c r="C68" s="120">
        <f>SUM(C69:C70)</f>
        <v>8147800</v>
      </c>
      <c r="D68" s="120"/>
      <c r="E68" s="121"/>
      <c r="F68" s="122">
        <f>SUM(F69:F70)</f>
        <v>11097.5</v>
      </c>
      <c r="G68" s="123"/>
      <c r="H68" s="124"/>
      <c r="I68" s="143"/>
      <c r="J68" s="144"/>
      <c r="K68" s="190">
        <f>K69+K70</f>
        <v>23965000</v>
      </c>
      <c r="L68" s="51">
        <f>K68/F68*100</f>
        <v>215949.53818427576</v>
      </c>
      <c r="M68" s="77"/>
    </row>
    <row r="69" spans="1:13" s="74" customFormat="1" ht="23.25">
      <c r="A69" s="27">
        <v>73014</v>
      </c>
      <c r="B69" s="107" t="s">
        <v>4</v>
      </c>
      <c r="C69" s="108">
        <v>7610800</v>
      </c>
      <c r="D69" s="108">
        <v>12000</v>
      </c>
      <c r="E69" s="109"/>
      <c r="F69" s="110">
        <v>10305.5</v>
      </c>
      <c r="G69" s="112"/>
      <c r="H69" s="127">
        <v>145.1</v>
      </c>
      <c r="I69" s="140"/>
      <c r="J69" s="141"/>
      <c r="K69" s="189">
        <v>23157000</v>
      </c>
      <c r="L69" s="75">
        <f>K69/F69*100</f>
        <v>224705.25447576537</v>
      </c>
      <c r="M69" s="76"/>
    </row>
    <row r="70" spans="1:13" s="74" customFormat="1" ht="23.25">
      <c r="A70" s="27">
        <v>73016</v>
      </c>
      <c r="B70" s="107" t="s">
        <v>5</v>
      </c>
      <c r="C70" s="108">
        <v>537000</v>
      </c>
      <c r="D70" s="108"/>
      <c r="E70" s="109"/>
      <c r="F70" s="110">
        <v>792</v>
      </c>
      <c r="G70" s="112"/>
      <c r="H70" s="115">
        <v>0</v>
      </c>
      <c r="I70" s="140"/>
      <c r="J70" s="141"/>
      <c r="K70" s="189">
        <v>808000</v>
      </c>
      <c r="L70" s="75">
        <f>K70/F70*100</f>
        <v>102020.20202020202</v>
      </c>
      <c r="M70" s="76"/>
    </row>
    <row r="71" spans="1:13" s="74" customFormat="1" ht="7.5" customHeight="1">
      <c r="A71" s="27"/>
      <c r="B71" s="142"/>
      <c r="C71" s="108"/>
      <c r="D71" s="108"/>
      <c r="E71" s="109"/>
      <c r="F71" s="110"/>
      <c r="G71" s="112"/>
      <c r="H71" s="115"/>
      <c r="I71" s="140"/>
      <c r="J71" s="141"/>
      <c r="K71" s="189"/>
      <c r="L71" s="75"/>
      <c r="M71" s="76"/>
    </row>
    <row r="72" spans="1:13" s="32" customFormat="1" ht="23.25">
      <c r="A72" s="118"/>
      <c r="B72" s="119" t="s">
        <v>18</v>
      </c>
      <c r="C72" s="120">
        <f>SUM(C73:C74)</f>
        <v>26625000</v>
      </c>
      <c r="D72" s="120"/>
      <c r="E72" s="121"/>
      <c r="F72" s="122">
        <f>SUM(F73:F74)</f>
        <v>34104.8</v>
      </c>
      <c r="G72" s="123"/>
      <c r="H72" s="124"/>
      <c r="I72" s="143"/>
      <c r="J72" s="144"/>
      <c r="K72" s="190">
        <f>K73+K74</f>
        <v>54373000</v>
      </c>
      <c r="L72" s="51">
        <f>K72/F72*100</f>
        <v>159429.1712603504</v>
      </c>
      <c r="M72" s="77"/>
    </row>
    <row r="73" spans="1:13" s="74" customFormat="1" ht="23.25">
      <c r="A73" s="27">
        <v>73014</v>
      </c>
      <c r="B73" s="107" t="s">
        <v>4</v>
      </c>
      <c r="C73" s="108">
        <v>25019000</v>
      </c>
      <c r="D73" s="108">
        <v>15000</v>
      </c>
      <c r="E73" s="109"/>
      <c r="F73" s="110">
        <v>32027.8</v>
      </c>
      <c r="G73" s="112"/>
      <c r="H73" s="127">
        <v>471.4</v>
      </c>
      <c r="I73" s="140"/>
      <c r="J73" s="141"/>
      <c r="K73" s="189">
        <v>52879000</v>
      </c>
      <c r="L73" s="75">
        <f>K73/F73*100</f>
        <v>165103.44138529652</v>
      </c>
      <c r="M73" s="76"/>
    </row>
    <row r="74" spans="1:13" s="74" customFormat="1" ht="23.25">
      <c r="A74" s="27">
        <v>73016</v>
      </c>
      <c r="B74" s="107" t="s">
        <v>5</v>
      </c>
      <c r="C74" s="108">
        <v>1606000</v>
      </c>
      <c r="D74" s="108"/>
      <c r="E74" s="109"/>
      <c r="F74" s="110">
        <v>2077</v>
      </c>
      <c r="G74" s="112"/>
      <c r="H74" s="115">
        <v>0</v>
      </c>
      <c r="I74" s="140"/>
      <c r="J74" s="141"/>
      <c r="K74" s="189">
        <v>1494000</v>
      </c>
      <c r="L74" s="75">
        <f>K74/F74*100</f>
        <v>71930.66923447279</v>
      </c>
      <c r="M74" s="76"/>
    </row>
    <row r="75" spans="1:13" s="74" customFormat="1" ht="6.75" customHeight="1">
      <c r="A75" s="27"/>
      <c r="B75" s="142"/>
      <c r="C75" s="108"/>
      <c r="D75" s="108"/>
      <c r="E75" s="109"/>
      <c r="F75" s="110"/>
      <c r="G75" s="112"/>
      <c r="H75" s="115"/>
      <c r="I75" s="140"/>
      <c r="J75" s="141"/>
      <c r="K75" s="189"/>
      <c r="L75" s="75"/>
      <c r="M75" s="76"/>
    </row>
    <row r="76" spans="1:13" s="32" customFormat="1" ht="23.25">
      <c r="A76" s="118"/>
      <c r="B76" s="119" t="s">
        <v>19</v>
      </c>
      <c r="C76" s="120">
        <f>SUM(C77:C78)</f>
        <v>19938000</v>
      </c>
      <c r="D76" s="120"/>
      <c r="E76" s="121"/>
      <c r="F76" s="122">
        <f>SUM(F77:F78)</f>
        <v>23119.9</v>
      </c>
      <c r="G76" s="123"/>
      <c r="H76" s="124"/>
      <c r="I76" s="143"/>
      <c r="J76" s="144"/>
      <c r="K76" s="190">
        <f>K77+K78</f>
        <v>40536000</v>
      </c>
      <c r="L76" s="51">
        <f>K76/F76*100</f>
        <v>175329.47806867675</v>
      </c>
      <c r="M76" s="77"/>
    </row>
    <row r="77" spans="1:13" s="74" customFormat="1" ht="23.25">
      <c r="A77" s="27">
        <v>73014</v>
      </c>
      <c r="B77" s="107" t="s">
        <v>4</v>
      </c>
      <c r="C77" s="108">
        <v>18300000</v>
      </c>
      <c r="D77" s="145">
        <v>10000</v>
      </c>
      <c r="E77" s="146"/>
      <c r="F77" s="110">
        <v>21281.9</v>
      </c>
      <c r="G77" s="147"/>
      <c r="H77" s="127">
        <v>332</v>
      </c>
      <c r="I77" s="140"/>
      <c r="J77" s="141"/>
      <c r="K77" s="189">
        <v>38863000</v>
      </c>
      <c r="L77" s="75">
        <f>K77/F77*100</f>
        <v>182610.5751836067</v>
      </c>
      <c r="M77" s="76"/>
    </row>
    <row r="78" spans="1:13" s="74" customFormat="1" ht="23.25">
      <c r="A78" s="27">
        <v>73016</v>
      </c>
      <c r="B78" s="107" t="s">
        <v>5</v>
      </c>
      <c r="C78" s="108">
        <v>1638000</v>
      </c>
      <c r="D78" s="108"/>
      <c r="E78" s="109"/>
      <c r="F78" s="110">
        <v>1838</v>
      </c>
      <c r="G78" s="112"/>
      <c r="H78" s="115">
        <v>0</v>
      </c>
      <c r="I78" s="140"/>
      <c r="J78" s="141"/>
      <c r="K78" s="189">
        <v>1673000</v>
      </c>
      <c r="L78" s="75">
        <f>K78/F78*100</f>
        <v>91022.85092491838</v>
      </c>
      <c r="M78" s="76"/>
    </row>
    <row r="79" spans="1:12" s="74" customFormat="1" ht="7.5" customHeight="1">
      <c r="A79" s="27"/>
      <c r="B79" s="142"/>
      <c r="C79" s="108"/>
      <c r="D79" s="108"/>
      <c r="E79" s="109"/>
      <c r="F79" s="110"/>
      <c r="G79" s="112"/>
      <c r="H79" s="115"/>
      <c r="I79" s="140"/>
      <c r="J79" s="141"/>
      <c r="K79" s="189"/>
      <c r="L79" s="75"/>
    </row>
    <row r="80" spans="1:12" s="32" customFormat="1" ht="23.25">
      <c r="A80" s="118"/>
      <c r="B80" s="119" t="s">
        <v>48</v>
      </c>
      <c r="C80" s="120">
        <f>SUM(C81:C82)</f>
        <v>24409200</v>
      </c>
      <c r="D80" s="120"/>
      <c r="E80" s="121"/>
      <c r="F80" s="122">
        <f>SUM(F81:F82)</f>
        <v>27770</v>
      </c>
      <c r="G80" s="123"/>
      <c r="H80" s="124"/>
      <c r="I80" s="143"/>
      <c r="J80" s="144"/>
      <c r="K80" s="190">
        <f>K81+K82</f>
        <v>45676000</v>
      </c>
      <c r="L80" s="51">
        <f>K80/F80*100</f>
        <v>164479.65430320488</v>
      </c>
    </row>
    <row r="81" spans="1:12" s="74" customFormat="1" ht="23.25">
      <c r="A81" s="27">
        <v>73014</v>
      </c>
      <c r="B81" s="107" t="s">
        <v>4</v>
      </c>
      <c r="C81" s="108">
        <v>22319200</v>
      </c>
      <c r="D81" s="108">
        <v>12000</v>
      </c>
      <c r="E81" s="109"/>
      <c r="F81" s="110">
        <v>25756</v>
      </c>
      <c r="G81" s="112"/>
      <c r="H81" s="127">
        <v>391.7</v>
      </c>
      <c r="I81" s="140"/>
      <c r="J81" s="141"/>
      <c r="K81" s="189">
        <v>44038000</v>
      </c>
      <c r="L81" s="75">
        <f>K81/F81*100</f>
        <v>170981.51886938966</v>
      </c>
    </row>
    <row r="82" spans="1:12" s="74" customFormat="1" ht="23.25">
      <c r="A82" s="27">
        <v>73016</v>
      </c>
      <c r="B82" s="107" t="s">
        <v>5</v>
      </c>
      <c r="C82" s="108">
        <v>2090000</v>
      </c>
      <c r="D82" s="108"/>
      <c r="E82" s="109"/>
      <c r="F82" s="110">
        <v>2014</v>
      </c>
      <c r="G82" s="112"/>
      <c r="H82" s="115">
        <v>0</v>
      </c>
      <c r="I82" s="140"/>
      <c r="J82" s="141"/>
      <c r="K82" s="189">
        <v>1638000</v>
      </c>
      <c r="L82" s="75">
        <f>K82/F82*100</f>
        <v>81330.68520357498</v>
      </c>
    </row>
    <row r="83" spans="1:12" s="74" customFormat="1" ht="7.5" customHeight="1">
      <c r="A83" s="27"/>
      <c r="B83" s="142"/>
      <c r="C83" s="108"/>
      <c r="D83" s="108"/>
      <c r="E83" s="109"/>
      <c r="F83" s="110"/>
      <c r="G83" s="112"/>
      <c r="H83" s="115"/>
      <c r="I83" s="140"/>
      <c r="J83" s="141"/>
      <c r="K83" s="189"/>
      <c r="L83" s="75"/>
    </row>
    <row r="84" spans="1:12" s="32" customFormat="1" ht="23.25">
      <c r="A84" s="118"/>
      <c r="B84" s="119" t="s">
        <v>20</v>
      </c>
      <c r="C84" s="120">
        <f>SUM(C85:C86)</f>
        <v>31311600</v>
      </c>
      <c r="D84" s="120"/>
      <c r="E84" s="121"/>
      <c r="F84" s="122">
        <f>SUM(F85:F86)</f>
        <v>38268.6</v>
      </c>
      <c r="G84" s="123"/>
      <c r="H84" s="124"/>
      <c r="I84" s="143"/>
      <c r="J84" s="144"/>
      <c r="K84" s="190">
        <f>K85+K86</f>
        <v>56936000</v>
      </c>
      <c r="L84" s="51">
        <f>K84/F84*100</f>
        <v>148779.9396894582</v>
      </c>
    </row>
    <row r="85" spans="1:12" s="74" customFormat="1" ht="23.25">
      <c r="A85" s="27">
        <v>73014</v>
      </c>
      <c r="B85" s="107" t="s">
        <v>4</v>
      </c>
      <c r="C85" s="108">
        <v>29632600</v>
      </c>
      <c r="D85" s="108">
        <v>14000</v>
      </c>
      <c r="E85" s="109"/>
      <c r="F85" s="110">
        <v>36223.6</v>
      </c>
      <c r="G85" s="112"/>
      <c r="H85" s="127">
        <v>533.7</v>
      </c>
      <c r="I85" s="140"/>
      <c r="J85" s="141"/>
      <c r="K85" s="189">
        <v>54862000</v>
      </c>
      <c r="L85" s="75">
        <f>K85/F85*100</f>
        <v>151453.74838503075</v>
      </c>
    </row>
    <row r="86" spans="1:12" s="74" customFormat="1" ht="23.25">
      <c r="A86" s="27">
        <v>73016</v>
      </c>
      <c r="B86" s="107" t="s">
        <v>5</v>
      </c>
      <c r="C86" s="108">
        <v>1679000</v>
      </c>
      <c r="D86" s="108"/>
      <c r="E86" s="109"/>
      <c r="F86" s="110">
        <v>2045</v>
      </c>
      <c r="G86" s="112"/>
      <c r="H86" s="115">
        <v>0</v>
      </c>
      <c r="I86" s="140"/>
      <c r="J86" s="141"/>
      <c r="K86" s="191">
        <v>2074000</v>
      </c>
      <c r="L86" s="75">
        <f>K86/F86*100</f>
        <v>101418.09290953545</v>
      </c>
    </row>
    <row r="87" spans="1:12" s="74" customFormat="1" ht="6.75" customHeight="1">
      <c r="A87" s="27"/>
      <c r="B87" s="142"/>
      <c r="C87" s="108"/>
      <c r="D87" s="108"/>
      <c r="E87" s="109"/>
      <c r="F87" s="110"/>
      <c r="G87" s="112"/>
      <c r="H87" s="115"/>
      <c r="I87" s="140"/>
      <c r="J87" s="141"/>
      <c r="K87" s="189"/>
      <c r="L87" s="75"/>
    </row>
    <row r="88" spans="1:12" s="32" customFormat="1" ht="23.25">
      <c r="A88" s="118"/>
      <c r="B88" s="119" t="s">
        <v>21</v>
      </c>
      <c r="C88" s="120">
        <f>SUM(C89:C90)</f>
        <v>17390000</v>
      </c>
      <c r="D88" s="120"/>
      <c r="E88" s="121"/>
      <c r="F88" s="122">
        <f>SUM(F89:F90)</f>
        <v>22028</v>
      </c>
      <c r="G88" s="123"/>
      <c r="H88" s="124"/>
      <c r="I88" s="143"/>
      <c r="J88" s="144"/>
      <c r="K88" s="190">
        <f>K89+K90</f>
        <v>45619000</v>
      </c>
      <c r="L88" s="51">
        <f>K88/F88*100</f>
        <v>207095.5147993463</v>
      </c>
    </row>
    <row r="89" spans="1:12" s="74" customFormat="1" ht="23.25">
      <c r="A89" s="27">
        <v>73014</v>
      </c>
      <c r="B89" s="107" t="s">
        <v>4</v>
      </c>
      <c r="C89" s="108">
        <v>15909000</v>
      </c>
      <c r="D89" s="108">
        <v>12000</v>
      </c>
      <c r="E89" s="109"/>
      <c r="F89" s="110">
        <v>20405</v>
      </c>
      <c r="G89" s="112"/>
      <c r="H89" s="127">
        <v>289.7</v>
      </c>
      <c r="I89" s="140"/>
      <c r="J89" s="141"/>
      <c r="K89" s="189">
        <v>43975000</v>
      </c>
      <c r="L89" s="75">
        <f>K89/F89*100</f>
        <v>215510.9041901495</v>
      </c>
    </row>
    <row r="90" spans="1:12" s="74" customFormat="1" ht="23.25">
      <c r="A90" s="27">
        <v>73016</v>
      </c>
      <c r="B90" s="107" t="s">
        <v>5</v>
      </c>
      <c r="C90" s="108">
        <v>1481000</v>
      </c>
      <c r="D90" s="108"/>
      <c r="E90" s="109"/>
      <c r="F90" s="110">
        <v>1623</v>
      </c>
      <c r="G90" s="112"/>
      <c r="H90" s="115">
        <v>0</v>
      </c>
      <c r="I90" s="140"/>
      <c r="J90" s="141"/>
      <c r="K90" s="189">
        <v>1644000</v>
      </c>
      <c r="L90" s="75">
        <f>K90/F90*100</f>
        <v>101293.90018484287</v>
      </c>
    </row>
    <row r="91" spans="1:12" s="74" customFormat="1" ht="6.75" customHeight="1">
      <c r="A91" s="27"/>
      <c r="B91" s="142"/>
      <c r="C91" s="108"/>
      <c r="D91" s="108"/>
      <c r="E91" s="109"/>
      <c r="F91" s="110"/>
      <c r="G91" s="112"/>
      <c r="H91" s="115"/>
      <c r="I91" s="140"/>
      <c r="J91" s="141"/>
      <c r="K91" s="189"/>
      <c r="L91" s="75"/>
    </row>
    <row r="92" spans="1:12" s="32" customFormat="1" ht="23.25">
      <c r="A92" s="118"/>
      <c r="B92" s="119" t="s">
        <v>60</v>
      </c>
      <c r="C92" s="120">
        <f>SUM(C93:C94)</f>
        <v>15172700</v>
      </c>
      <c r="D92" s="120"/>
      <c r="E92" s="121"/>
      <c r="F92" s="122">
        <f>SUM(F93:F94)</f>
        <v>16894.9</v>
      </c>
      <c r="G92" s="123"/>
      <c r="H92" s="124"/>
      <c r="I92" s="143"/>
      <c r="J92" s="144"/>
      <c r="K92" s="190">
        <f>K93+K94</f>
        <v>26558000</v>
      </c>
      <c r="L92" s="51">
        <f>K92/F92*100</f>
        <v>157195.3666491071</v>
      </c>
    </row>
    <row r="93" spans="1:12" s="74" customFormat="1" ht="23.25">
      <c r="A93" s="27">
        <v>73014</v>
      </c>
      <c r="B93" s="107" t="s">
        <v>4</v>
      </c>
      <c r="C93" s="108">
        <v>14562700</v>
      </c>
      <c r="D93" s="108">
        <v>12000</v>
      </c>
      <c r="E93" s="109"/>
      <c r="F93" s="110">
        <v>16197.9</v>
      </c>
      <c r="G93" s="112"/>
      <c r="H93" s="127">
        <v>258.7</v>
      </c>
      <c r="I93" s="140"/>
      <c r="J93" s="141"/>
      <c r="K93" s="189">
        <v>25903000</v>
      </c>
      <c r="L93" s="75">
        <f>K93/F93*100</f>
        <v>159915.79155322604</v>
      </c>
    </row>
    <row r="94" spans="1:12" s="74" customFormat="1" ht="23.25">
      <c r="A94" s="27">
        <v>73016</v>
      </c>
      <c r="B94" s="107" t="s">
        <v>5</v>
      </c>
      <c r="C94" s="108">
        <v>610000</v>
      </c>
      <c r="D94" s="108"/>
      <c r="E94" s="109"/>
      <c r="F94" s="110">
        <v>697</v>
      </c>
      <c r="G94" s="112"/>
      <c r="H94" s="115">
        <v>0</v>
      </c>
      <c r="I94" s="140"/>
      <c r="J94" s="141"/>
      <c r="K94" s="189">
        <v>655000</v>
      </c>
      <c r="L94" s="75">
        <f>K94/F94*100</f>
        <v>93974.175035868</v>
      </c>
    </row>
    <row r="95" spans="1:12" s="74" customFormat="1" ht="6.75" customHeight="1">
      <c r="A95" s="27"/>
      <c r="B95" s="142"/>
      <c r="C95" s="108"/>
      <c r="D95" s="108"/>
      <c r="E95" s="109"/>
      <c r="F95" s="110"/>
      <c r="G95" s="112"/>
      <c r="H95" s="115"/>
      <c r="I95" s="140"/>
      <c r="J95" s="141"/>
      <c r="K95" s="189"/>
      <c r="L95" s="75"/>
    </row>
    <row r="96" spans="1:12" s="32" customFormat="1" ht="23.25">
      <c r="A96" s="118"/>
      <c r="B96" s="119" t="s">
        <v>22</v>
      </c>
      <c r="C96" s="120">
        <f>SUM(C97:C98)</f>
        <v>19702700</v>
      </c>
      <c r="D96" s="120"/>
      <c r="E96" s="121"/>
      <c r="F96" s="122">
        <f>SUM(F97:F98)</f>
        <v>23934.6</v>
      </c>
      <c r="G96" s="123"/>
      <c r="H96" s="124"/>
      <c r="I96" s="143"/>
      <c r="J96" s="144"/>
      <c r="K96" s="190">
        <f>K97+K98</f>
        <v>40005000</v>
      </c>
      <c r="L96" s="51">
        <f>K96/F96*100</f>
        <v>167142.96457847636</v>
      </c>
    </row>
    <row r="97" spans="1:12" s="74" customFormat="1" ht="23.25">
      <c r="A97" s="27">
        <v>73014</v>
      </c>
      <c r="B97" s="107" t="s">
        <v>4</v>
      </c>
      <c r="C97" s="108">
        <v>18219700</v>
      </c>
      <c r="D97" s="108">
        <v>10000</v>
      </c>
      <c r="E97" s="109"/>
      <c r="F97" s="110">
        <v>22149.6</v>
      </c>
      <c r="G97" s="112"/>
      <c r="H97" s="127">
        <v>323.2</v>
      </c>
      <c r="I97" s="140"/>
      <c r="J97" s="141"/>
      <c r="K97" s="189">
        <v>39205000</v>
      </c>
      <c r="L97" s="75">
        <f>K97/F97*100</f>
        <v>177000.9390688771</v>
      </c>
    </row>
    <row r="98" spans="1:12" s="74" customFormat="1" ht="23.25">
      <c r="A98" s="27">
        <v>73016</v>
      </c>
      <c r="B98" s="107" t="s">
        <v>5</v>
      </c>
      <c r="C98" s="108">
        <v>1483000</v>
      </c>
      <c r="D98" s="108"/>
      <c r="E98" s="109"/>
      <c r="F98" s="110">
        <v>1785</v>
      </c>
      <c r="G98" s="112"/>
      <c r="H98" s="115">
        <v>0</v>
      </c>
      <c r="I98" s="140"/>
      <c r="J98" s="141"/>
      <c r="K98" s="189">
        <v>800000</v>
      </c>
      <c r="L98" s="75">
        <v>100</v>
      </c>
    </row>
    <row r="99" spans="1:12" s="74" customFormat="1" ht="6" customHeight="1">
      <c r="A99" s="27"/>
      <c r="B99" s="142"/>
      <c r="C99" s="108"/>
      <c r="D99" s="108"/>
      <c r="E99" s="109"/>
      <c r="F99" s="110"/>
      <c r="G99" s="112"/>
      <c r="H99" s="115"/>
      <c r="I99" s="140"/>
      <c r="J99" s="141"/>
      <c r="K99" s="189"/>
      <c r="L99" s="75"/>
    </row>
    <row r="100" spans="1:12" s="32" customFormat="1" ht="23.25">
      <c r="A100" s="118"/>
      <c r="B100" s="119" t="s">
        <v>23</v>
      </c>
      <c r="C100" s="120">
        <f>SUM(C101:C102)</f>
        <v>15535700</v>
      </c>
      <c r="D100" s="120"/>
      <c r="E100" s="121"/>
      <c r="F100" s="122">
        <f>SUM(F101:F102)</f>
        <v>16728.7</v>
      </c>
      <c r="G100" s="123"/>
      <c r="H100" s="124"/>
      <c r="I100" s="143"/>
      <c r="J100" s="144"/>
      <c r="K100" s="190">
        <f>K101+K102</f>
        <v>21822000</v>
      </c>
      <c r="L100" s="51">
        <f>K100/F100*100</f>
        <v>130446.47820810942</v>
      </c>
    </row>
    <row r="101" spans="1:12" s="74" customFormat="1" ht="23.25">
      <c r="A101" s="27">
        <v>73014</v>
      </c>
      <c r="B101" s="107" t="s">
        <v>4</v>
      </c>
      <c r="C101" s="108">
        <v>15043700</v>
      </c>
      <c r="D101" s="108">
        <v>10000</v>
      </c>
      <c r="E101" s="109"/>
      <c r="F101" s="110">
        <v>16167.7</v>
      </c>
      <c r="G101" s="112"/>
      <c r="H101" s="127">
        <v>263.7</v>
      </c>
      <c r="I101" s="140"/>
      <c r="J101" s="141"/>
      <c r="K101" s="189">
        <v>21360000</v>
      </c>
      <c r="L101" s="75">
        <f>K101/F101*100</f>
        <v>132115.2668592317</v>
      </c>
    </row>
    <row r="102" spans="1:12" s="74" customFormat="1" ht="23.25">
      <c r="A102" s="27">
        <v>73016</v>
      </c>
      <c r="B102" s="107" t="s">
        <v>5</v>
      </c>
      <c r="C102" s="108">
        <v>492000</v>
      </c>
      <c r="D102" s="108"/>
      <c r="E102" s="109"/>
      <c r="F102" s="110">
        <v>561</v>
      </c>
      <c r="G102" s="112"/>
      <c r="H102" s="115">
        <v>0</v>
      </c>
      <c r="I102" s="140"/>
      <c r="J102" s="141"/>
      <c r="K102" s="189">
        <v>462000</v>
      </c>
      <c r="L102" s="75">
        <f>K102/F102*100</f>
        <v>82352.94117647059</v>
      </c>
    </row>
    <row r="103" spans="1:12" s="74" customFormat="1" ht="18.75" customHeight="1" hidden="1">
      <c r="A103" s="148"/>
      <c r="B103" s="149"/>
      <c r="C103" s="108"/>
      <c r="D103" s="108"/>
      <c r="E103" s="109"/>
      <c r="F103" s="150"/>
      <c r="G103" s="151"/>
      <c r="H103" s="152"/>
      <c r="I103" s="153"/>
      <c r="J103" s="154"/>
      <c r="K103" s="57"/>
      <c r="L103" s="80"/>
    </row>
    <row r="104" spans="1:12" s="79" customFormat="1" ht="21" customHeight="1" hidden="1">
      <c r="A104" s="155">
        <v>80306</v>
      </c>
      <c r="B104" s="119" t="s">
        <v>31</v>
      </c>
      <c r="C104" s="156">
        <f>SUM(C105:C106)</f>
        <v>0</v>
      </c>
      <c r="D104" s="156"/>
      <c r="E104" s="157"/>
      <c r="F104" s="158">
        <f>SUM(F105:F106)</f>
        <v>0</v>
      </c>
      <c r="G104" s="159"/>
      <c r="H104" s="160" t="e">
        <f>F104/C104*100</f>
        <v>#DIV/0!</v>
      </c>
      <c r="I104" s="161"/>
      <c r="J104" s="162"/>
      <c r="K104" s="192" t="e">
        <f>H104/F104*100</f>
        <v>#DIV/0!</v>
      </c>
      <c r="L104" s="81"/>
    </row>
    <row r="105" spans="1:12" s="74" customFormat="1" ht="20.25" customHeight="1" hidden="1">
      <c r="A105" s="163"/>
      <c r="B105" s="142" t="s">
        <v>29</v>
      </c>
      <c r="C105" s="108">
        <v>0</v>
      </c>
      <c r="D105" s="108"/>
      <c r="E105" s="109"/>
      <c r="F105" s="164" t="s">
        <v>27</v>
      </c>
      <c r="G105" s="151"/>
      <c r="H105" s="152" t="e">
        <f>F105/C105*100</f>
        <v>#DIV/0!</v>
      </c>
      <c r="I105" s="153"/>
      <c r="J105" s="154"/>
      <c r="K105" s="57" t="e">
        <f>H105/F105*100</f>
        <v>#DIV/0!</v>
      </c>
      <c r="L105" s="80"/>
    </row>
    <row r="106" spans="1:12" s="74" customFormat="1" ht="20.25" customHeight="1" hidden="1">
      <c r="A106" s="163"/>
      <c r="B106" s="142" t="s">
        <v>30</v>
      </c>
      <c r="C106" s="145">
        <v>0</v>
      </c>
      <c r="D106" s="108"/>
      <c r="E106" s="109"/>
      <c r="F106" s="164" t="s">
        <v>27</v>
      </c>
      <c r="G106" s="151"/>
      <c r="H106" s="152"/>
      <c r="I106" s="153"/>
      <c r="J106" s="154"/>
      <c r="K106" s="57"/>
      <c r="L106" s="80"/>
    </row>
    <row r="107" spans="1:12" s="74" customFormat="1" ht="18.75" customHeight="1" hidden="1">
      <c r="A107" s="163"/>
      <c r="B107" s="149"/>
      <c r="C107" s="108"/>
      <c r="D107" s="108"/>
      <c r="E107" s="109"/>
      <c r="F107" s="150"/>
      <c r="G107" s="151"/>
      <c r="H107" s="152"/>
      <c r="I107" s="153"/>
      <c r="J107" s="154"/>
      <c r="K107" s="57"/>
      <c r="L107" s="80"/>
    </row>
    <row r="108" spans="1:12" s="79" customFormat="1" ht="18.75" customHeight="1" hidden="1">
      <c r="A108" s="165">
        <v>80395</v>
      </c>
      <c r="B108" s="166" t="s">
        <v>24</v>
      </c>
      <c r="C108" s="26"/>
      <c r="D108" s="26"/>
      <c r="E108" s="35"/>
      <c r="F108" s="167"/>
      <c r="G108" s="168"/>
      <c r="H108" s="169"/>
      <c r="I108" s="161"/>
      <c r="J108" s="162"/>
      <c r="K108" s="193"/>
      <c r="L108" s="81"/>
    </row>
    <row r="109" spans="1:12" s="79" customFormat="1" ht="46.5" customHeight="1" hidden="1">
      <c r="A109" s="165"/>
      <c r="B109" s="166"/>
      <c r="C109" s="26"/>
      <c r="D109" s="26"/>
      <c r="E109" s="35"/>
      <c r="F109" s="167"/>
      <c r="G109" s="168"/>
      <c r="H109" s="169"/>
      <c r="I109" s="161"/>
      <c r="J109" s="162"/>
      <c r="K109" s="193"/>
      <c r="L109" s="81"/>
    </row>
    <row r="110" spans="1:12" s="79" customFormat="1" ht="6.75" customHeight="1">
      <c r="A110" s="165"/>
      <c r="B110" s="166"/>
      <c r="C110" s="26"/>
      <c r="D110" s="26"/>
      <c r="E110" s="35"/>
      <c r="F110" s="167"/>
      <c r="G110" s="168"/>
      <c r="H110" s="169"/>
      <c r="I110" s="161"/>
      <c r="J110" s="162"/>
      <c r="K110" s="193"/>
      <c r="L110" s="82"/>
    </row>
    <row r="111" spans="1:12" s="32" customFormat="1" ht="23.25">
      <c r="A111" s="118"/>
      <c r="B111" s="119" t="s">
        <v>46</v>
      </c>
      <c r="C111" s="120">
        <f>SUM(C112:C113)</f>
        <v>15535700</v>
      </c>
      <c r="D111" s="120"/>
      <c r="E111" s="121"/>
      <c r="F111" s="122">
        <f>SUM(F112:F113)</f>
        <v>11300</v>
      </c>
      <c r="G111" s="123"/>
      <c r="H111" s="124"/>
      <c r="I111" s="143"/>
      <c r="J111" s="144"/>
      <c r="K111" s="190">
        <f>K112+K113</f>
        <v>32116000</v>
      </c>
      <c r="L111" s="51">
        <f>K111/F111*100</f>
        <v>284212.389380531</v>
      </c>
    </row>
    <row r="112" spans="1:12" s="74" customFormat="1" ht="23.25">
      <c r="A112" s="27">
        <v>73014</v>
      </c>
      <c r="B112" s="107" t="s">
        <v>4</v>
      </c>
      <c r="C112" s="108">
        <v>15043700</v>
      </c>
      <c r="D112" s="108">
        <v>10000</v>
      </c>
      <c r="E112" s="109"/>
      <c r="F112" s="110">
        <v>10750</v>
      </c>
      <c r="G112" s="112"/>
      <c r="H112" s="127">
        <v>263.7</v>
      </c>
      <c r="I112" s="140"/>
      <c r="J112" s="141"/>
      <c r="K112" s="189">
        <v>31207000</v>
      </c>
      <c r="L112" s="75">
        <f>K112/F112*100</f>
        <v>290297.67441860464</v>
      </c>
    </row>
    <row r="113" spans="1:12" s="74" customFormat="1" ht="23.25">
      <c r="A113" s="27">
        <v>73016</v>
      </c>
      <c r="B113" s="170" t="s">
        <v>5</v>
      </c>
      <c r="C113" s="171">
        <v>492000</v>
      </c>
      <c r="D113" s="171"/>
      <c r="E113" s="172"/>
      <c r="F113" s="173">
        <v>550</v>
      </c>
      <c r="G113" s="174"/>
      <c r="H113" s="175">
        <v>0</v>
      </c>
      <c r="I113" s="176"/>
      <c r="J113" s="177"/>
      <c r="K113" s="194">
        <v>909000</v>
      </c>
      <c r="L113" s="83">
        <f>K113/F113*100</f>
        <v>165272.72727272726</v>
      </c>
    </row>
    <row r="114" spans="1:11" ht="20.25">
      <c r="A114" s="13"/>
      <c r="B114" s="88"/>
      <c r="C114" s="2"/>
      <c r="D114" s="2"/>
      <c r="E114" s="2"/>
      <c r="F114" s="58"/>
      <c r="G114" s="58"/>
      <c r="H114" s="58"/>
      <c r="I114" s="58"/>
      <c r="J114" s="58"/>
      <c r="K114" s="58"/>
    </row>
    <row r="115" spans="1:11" ht="18.75">
      <c r="A115" s="13"/>
      <c r="B115" s="17"/>
      <c r="C115" s="2"/>
      <c r="D115" s="2"/>
      <c r="E115" s="2"/>
      <c r="F115" s="58"/>
      <c r="G115" s="58"/>
      <c r="H115" s="58"/>
      <c r="I115" s="58"/>
      <c r="J115" s="58"/>
      <c r="K115" s="58"/>
    </row>
    <row r="116" spans="1:11" ht="15.75">
      <c r="A116" s="13"/>
      <c r="B116" s="18"/>
      <c r="C116" s="2"/>
      <c r="D116" s="2"/>
      <c r="E116" s="2"/>
      <c r="F116" s="58"/>
      <c r="G116" s="58"/>
      <c r="H116" s="58"/>
      <c r="I116" s="58"/>
      <c r="J116" s="58"/>
      <c r="K116" s="58"/>
    </row>
    <row r="117" spans="1:11" ht="15.75">
      <c r="A117" s="13"/>
      <c r="B117" s="2"/>
      <c r="C117" s="2"/>
      <c r="D117" s="2"/>
      <c r="E117" s="2"/>
      <c r="F117" s="58"/>
      <c r="G117" s="58"/>
      <c r="H117" s="58"/>
      <c r="I117" s="58"/>
      <c r="J117" s="58"/>
      <c r="K117" s="58"/>
    </row>
    <row r="118" spans="1:11" ht="15.75">
      <c r="A118" s="13"/>
      <c r="B118" s="2"/>
      <c r="C118" s="2"/>
      <c r="D118" s="2"/>
      <c r="E118" s="2"/>
      <c r="F118" s="58"/>
      <c r="G118" s="58"/>
      <c r="H118" s="58"/>
      <c r="I118" s="58"/>
      <c r="J118" s="58"/>
      <c r="K118" s="58"/>
    </row>
    <row r="119" spans="1:11" ht="15.75">
      <c r="A119" s="13"/>
      <c r="B119" s="2"/>
      <c r="C119" s="2"/>
      <c r="D119" s="2"/>
      <c r="E119" s="2"/>
      <c r="F119" s="58"/>
      <c r="G119" s="58"/>
      <c r="H119" s="58"/>
      <c r="I119" s="58"/>
      <c r="J119" s="58"/>
      <c r="K119" s="58"/>
    </row>
    <row r="120" spans="1:11" ht="15.75">
      <c r="A120" s="13"/>
      <c r="B120" s="18"/>
      <c r="C120" s="2"/>
      <c r="D120" s="2"/>
      <c r="E120" s="2"/>
      <c r="F120" s="58"/>
      <c r="G120" s="58"/>
      <c r="H120" s="58"/>
      <c r="I120" s="58"/>
      <c r="J120" s="58"/>
      <c r="K120" s="58"/>
    </row>
    <row r="121" spans="1:11" ht="15.75">
      <c r="A121" s="13"/>
      <c r="B121" s="2"/>
      <c r="C121" s="2"/>
      <c r="D121" s="2"/>
      <c r="E121" s="2"/>
      <c r="F121" s="58"/>
      <c r="G121" s="58"/>
      <c r="H121" s="58"/>
      <c r="I121" s="58"/>
      <c r="J121" s="58"/>
      <c r="K121" s="58"/>
    </row>
    <row r="122" spans="1:11" ht="15.75">
      <c r="A122" s="13"/>
      <c r="B122" s="2"/>
      <c r="C122" s="2"/>
      <c r="D122" s="2"/>
      <c r="E122" s="2"/>
      <c r="F122" s="58"/>
      <c r="G122" s="58"/>
      <c r="H122" s="58"/>
      <c r="I122" s="58"/>
      <c r="J122" s="58"/>
      <c r="K122" s="58"/>
    </row>
    <row r="123" spans="1:11" ht="15.75">
      <c r="A123" s="14"/>
      <c r="B123" s="5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5.75">
      <c r="A124" s="14"/>
      <c r="B124" s="3"/>
      <c r="C124" s="3"/>
      <c r="D124" s="3"/>
      <c r="E124" s="3"/>
      <c r="F124" s="4"/>
      <c r="G124" s="4"/>
      <c r="H124" s="4"/>
      <c r="I124" s="4"/>
      <c r="J124" s="4"/>
      <c r="K124" s="4"/>
    </row>
    <row r="125" spans="1:11" ht="15.75">
      <c r="A125" s="13"/>
      <c r="B125" s="2"/>
      <c r="C125" s="2"/>
      <c r="D125" s="2"/>
      <c r="E125" s="2"/>
      <c r="F125" s="58"/>
      <c r="G125" s="58"/>
      <c r="H125" s="58"/>
      <c r="I125" s="58"/>
      <c r="J125" s="58"/>
      <c r="K125" s="58"/>
    </row>
    <row r="126" spans="1:16" ht="15.75">
      <c r="A126" s="13"/>
      <c r="B126" s="2"/>
      <c r="C126" s="2"/>
      <c r="D126" s="2"/>
      <c r="E126" s="2"/>
      <c r="F126" s="58"/>
      <c r="G126" s="58"/>
      <c r="H126" s="58"/>
      <c r="I126" s="58"/>
      <c r="J126" s="58"/>
      <c r="K126" s="58"/>
      <c r="P126" t="s">
        <v>47</v>
      </c>
    </row>
    <row r="127" spans="1:18" ht="23.25">
      <c r="A127" s="13"/>
      <c r="B127" s="2"/>
      <c r="C127" s="2"/>
      <c r="D127" s="2"/>
      <c r="E127" s="2"/>
      <c r="F127" s="58"/>
      <c r="G127" s="58"/>
      <c r="H127" s="58"/>
      <c r="I127" s="58"/>
      <c r="J127" s="58"/>
      <c r="K127" s="58"/>
      <c r="R127" s="31"/>
    </row>
    <row r="128" spans="1:11" ht="15.75">
      <c r="A128" s="13"/>
      <c r="B128" s="2"/>
      <c r="C128" s="2"/>
      <c r="D128" s="2"/>
      <c r="E128" s="2"/>
      <c r="F128" s="58"/>
      <c r="G128" s="58"/>
      <c r="H128" s="58"/>
      <c r="I128" s="58"/>
      <c r="J128" s="58"/>
      <c r="K128" s="58"/>
    </row>
    <row r="129" spans="1:11" ht="15.75">
      <c r="A129" s="13"/>
      <c r="B129" s="2"/>
      <c r="C129" s="2"/>
      <c r="D129" s="2"/>
      <c r="E129" s="2"/>
      <c r="F129" s="58"/>
      <c r="G129" s="58"/>
      <c r="H129" s="58"/>
      <c r="I129" s="58"/>
      <c r="J129" s="58"/>
      <c r="K129" s="58"/>
    </row>
    <row r="130" spans="1:11" ht="15.75">
      <c r="A130" s="13"/>
      <c r="B130" s="2"/>
      <c r="C130" s="2"/>
      <c r="D130" s="2"/>
      <c r="E130" s="2"/>
      <c r="F130" s="58"/>
      <c r="G130" s="58"/>
      <c r="H130" s="58"/>
      <c r="I130" s="58"/>
      <c r="J130" s="58"/>
      <c r="K130" s="58"/>
    </row>
    <row r="131" spans="1:11" ht="15.75">
      <c r="A131" s="13"/>
      <c r="B131" s="2"/>
      <c r="C131" s="2"/>
      <c r="D131" s="2"/>
      <c r="E131" s="2"/>
      <c r="F131" s="58"/>
      <c r="G131" s="58"/>
      <c r="H131" s="58"/>
      <c r="I131" s="58"/>
      <c r="J131" s="58"/>
      <c r="K131" s="58"/>
    </row>
    <row r="132" spans="1:11" ht="15.75">
      <c r="A132" s="13"/>
      <c r="B132" s="2"/>
      <c r="C132" s="2"/>
      <c r="D132" s="2"/>
      <c r="E132" s="2"/>
      <c r="F132" s="58"/>
      <c r="G132" s="58"/>
      <c r="H132" s="58"/>
      <c r="I132" s="58"/>
      <c r="J132" s="58"/>
      <c r="K132" s="58"/>
    </row>
  </sheetData>
  <sheetProtection/>
  <mergeCells count="6">
    <mergeCell ref="D13:E13"/>
    <mergeCell ref="H13:H17"/>
    <mergeCell ref="K13:K17"/>
    <mergeCell ref="A9:K9"/>
    <mergeCell ref="A10:K10"/>
    <mergeCell ref="A11:K1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</dc:creator>
  <cp:keywords/>
  <dc:description/>
  <cp:lastModifiedBy>Jolanta Wojtal</cp:lastModifiedBy>
  <cp:lastPrinted>2023-03-16T13:17:31Z</cp:lastPrinted>
  <dcterms:created xsi:type="dcterms:W3CDTF">1997-12-05T12:54:38Z</dcterms:created>
  <dcterms:modified xsi:type="dcterms:W3CDTF">2023-03-16T13:28:06Z</dcterms:modified>
  <cp:category/>
  <cp:version/>
  <cp:contentType/>
  <cp:contentStatus/>
</cp:coreProperties>
</file>