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Grupy\DE\pp EPC\regulamin naboru\"/>
    </mc:Choice>
  </mc:AlternateContent>
  <bookViews>
    <workbookView xWindow="-120" yWindow="-120" windowWidth="38640" windowHeight="21240"/>
  </bookViews>
  <sheets>
    <sheet name="1.b Z.E.T. Kalk." sheetId="2" r:id="rId1"/>
    <sheet name="Arkusz1" sheetId="3" r:id="rId2"/>
  </sheets>
  <definedNames>
    <definedName name="_xlnm.Print_Area" localSheetId="0">'1.b Z.E.T. Kalk.'!$B$2:$AA$31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E12" i="2"/>
  <c r="AC36" i="2"/>
  <c r="AC37" i="2"/>
  <c r="AC38" i="2"/>
  <c r="AC35" i="2"/>
  <c r="W36" i="2"/>
  <c r="W37" i="2"/>
  <c r="W38" i="2"/>
  <c r="W39" i="2"/>
  <c r="W35" i="2"/>
  <c r="AD20" i="2"/>
  <c r="W40" i="2" l="1"/>
  <c r="AB20" i="2"/>
  <c r="AC39" i="2"/>
  <c r="Z40" i="2"/>
  <c r="AC40" i="2"/>
  <c r="AI20" i="2"/>
  <c r="AD21" i="2"/>
  <c r="AC20" i="2" l="1"/>
  <c r="AJ21" i="2"/>
  <c r="AN21" i="2" s="1"/>
  <c r="AJ22" i="2"/>
  <c r="AN22" i="2" s="1"/>
  <c r="AJ23" i="2"/>
  <c r="AN23" i="2" s="1"/>
  <c r="AJ24" i="2"/>
  <c r="AN24" i="2" s="1"/>
  <c r="AJ25" i="2"/>
  <c r="AN25" i="2" s="1"/>
  <c r="AJ26" i="2"/>
  <c r="AN26" i="2" s="1"/>
  <c r="AJ27" i="2"/>
  <c r="AN27" i="2" s="1"/>
  <c r="AJ28" i="2"/>
  <c r="AN28" i="2" s="1"/>
  <c r="AJ29" i="2"/>
  <c r="AN29" i="2" s="1"/>
  <c r="AJ20" i="2"/>
  <c r="AN20" i="2" s="1"/>
  <c r="AI21" i="2"/>
  <c r="AI22" i="2"/>
  <c r="AI23" i="2"/>
  <c r="AI24" i="2"/>
  <c r="AI25" i="2"/>
  <c r="AI26" i="2"/>
  <c r="AI27" i="2"/>
  <c r="AI28" i="2"/>
  <c r="AI29" i="2"/>
  <c r="AN30" i="2" l="1"/>
  <c r="AJ30" i="2"/>
  <c r="AI30" i="2"/>
  <c r="AG20" i="2"/>
  <c r="AL20" i="2" s="1"/>
  <c r="AD22" i="2"/>
  <c r="AG22" i="2" s="1"/>
  <c r="AL22" i="2" s="1"/>
  <c r="AD23" i="2"/>
  <c r="AD24" i="2"/>
  <c r="AG24" i="2" s="1"/>
  <c r="AL24" i="2" s="1"/>
  <c r="AD25" i="2"/>
  <c r="AD26" i="2"/>
  <c r="AG26" i="2" s="1"/>
  <c r="AL26" i="2" s="1"/>
  <c r="AD27" i="2"/>
  <c r="AG27" i="2" s="1"/>
  <c r="AL27" i="2" s="1"/>
  <c r="AD28" i="2"/>
  <c r="AG28" i="2" s="1"/>
  <c r="AL28" i="2" s="1"/>
  <c r="AD29" i="2"/>
  <c r="AG29" i="2" s="1"/>
  <c r="AL29" i="2" s="1"/>
  <c r="AB21" i="2"/>
  <c r="AC21" i="2" s="1"/>
  <c r="AB22" i="2"/>
  <c r="AC22" i="2" s="1"/>
  <c r="AB23" i="2"/>
  <c r="AC23" i="2" s="1"/>
  <c r="AB24" i="2"/>
  <c r="AC24" i="2" s="1"/>
  <c r="AB25" i="2"/>
  <c r="AC25" i="2" s="1"/>
  <c r="AB26" i="2"/>
  <c r="AC26" i="2" s="1"/>
  <c r="AB27" i="2"/>
  <c r="AC27" i="2" s="1"/>
  <c r="AB28" i="2"/>
  <c r="AC28" i="2" s="1"/>
  <c r="AB29" i="2"/>
  <c r="AC29" i="2" s="1"/>
  <c r="O30" i="2"/>
  <c r="E10" i="2" s="1"/>
  <c r="N30" i="2"/>
  <c r="E9" i="2" s="1"/>
  <c r="P30" i="2"/>
  <c r="K30" i="2"/>
  <c r="I30" i="2"/>
  <c r="G30" i="2"/>
  <c r="E11" i="2" s="1"/>
  <c r="AC30" i="2" l="1"/>
  <c r="E14" i="2" s="1"/>
  <c r="AF25" i="2"/>
  <c r="AA25" i="2" s="1"/>
  <c r="AG25" i="2"/>
  <c r="AL25" i="2" s="1"/>
  <c r="AF23" i="2"/>
  <c r="AG23" i="2"/>
  <c r="AL23" i="2" s="1"/>
  <c r="AF21" i="2"/>
  <c r="AA21" i="2" s="1"/>
  <c r="AG21" i="2"/>
  <c r="AL21" i="2" s="1"/>
  <c r="AF24" i="2"/>
  <c r="AE25" i="2"/>
  <c r="AH25" i="2" s="1"/>
  <c r="AM25" i="2" s="1"/>
  <c r="AF22" i="2"/>
  <c r="AF29" i="2"/>
  <c r="AF28" i="2"/>
  <c r="AF27" i="2"/>
  <c r="AF26" i="2"/>
  <c r="AF20" i="2"/>
  <c r="AA20" i="2" s="1"/>
  <c r="AD30" i="2"/>
  <c r="AB30" i="2"/>
  <c r="R44" i="2"/>
  <c r="G14" i="2" l="1"/>
  <c r="S44" i="2"/>
  <c r="P8" i="2" s="1"/>
  <c r="S8" i="2" s="1"/>
  <c r="AK25" i="2"/>
  <c r="AO25" i="2"/>
  <c r="E13" i="2"/>
  <c r="G15" i="2" s="1"/>
  <c r="AE27" i="2"/>
  <c r="AA27" i="2"/>
  <c r="AE22" i="2"/>
  <c r="AA22" i="2"/>
  <c r="AE23" i="2"/>
  <c r="AH23" i="2" s="1"/>
  <c r="AM23" i="2" s="1"/>
  <c r="AA23" i="2"/>
  <c r="AE24" i="2"/>
  <c r="AA24" i="2"/>
  <c r="AE26" i="2"/>
  <c r="AA26" i="2"/>
  <c r="AE28" i="2"/>
  <c r="AA28" i="2"/>
  <c r="AE29" i="2"/>
  <c r="AA29" i="2"/>
  <c r="AE21" i="2"/>
  <c r="AH21" i="2" s="1"/>
  <c r="AM21" i="2" s="1"/>
  <c r="AE20" i="2"/>
  <c r="AH20" i="2" s="1"/>
  <c r="AG30" i="2"/>
  <c r="AF30" i="2"/>
  <c r="W44" i="2" s="1"/>
  <c r="AM20" i="2" l="1"/>
  <c r="AO20" i="2" s="1"/>
  <c r="AL30" i="2"/>
  <c r="AK21" i="2"/>
  <c r="AO21" i="2"/>
  <c r="AK23" i="2"/>
  <c r="AO23" i="2"/>
  <c r="AK20" i="2"/>
  <c r="AA30" i="2"/>
  <c r="AE30" i="2"/>
  <c r="U44" i="2" s="1"/>
  <c r="AH27" i="2"/>
  <c r="AM27" i="2" s="1"/>
  <c r="AH22" i="2"/>
  <c r="AM22" i="2" s="1"/>
  <c r="AH24" i="2"/>
  <c r="AM24" i="2" s="1"/>
  <c r="AH28" i="2"/>
  <c r="AM28" i="2" s="1"/>
  <c r="AH26" i="2"/>
  <c r="AM26" i="2" s="1"/>
  <c r="AH29" i="2"/>
  <c r="AM29" i="2" s="1"/>
  <c r="AK27" i="2" l="1"/>
  <c r="AO27" i="2"/>
  <c r="AK22" i="2"/>
  <c r="AO22" i="2"/>
  <c r="AK26" i="2"/>
  <c r="AO26" i="2"/>
  <c r="AK29" i="2"/>
  <c r="AO29" i="2"/>
  <c r="AK28" i="2"/>
  <c r="AO28" i="2"/>
  <c r="AK24" i="2"/>
  <c r="AO24" i="2"/>
  <c r="P9" i="2"/>
  <c r="P10" i="2" s="1"/>
  <c r="S10" i="2" s="1"/>
  <c r="Z11" i="2" s="1"/>
  <c r="AH30" i="2"/>
  <c r="AK30" i="2" l="1"/>
  <c r="Y44" i="2" s="1"/>
  <c r="P11" i="2" s="1"/>
  <c r="S11" i="2" s="1"/>
  <c r="AM30" i="2"/>
  <c r="AO30" i="2"/>
  <c r="P12" i="2" s="1"/>
  <c r="S9" i="2"/>
</calcChain>
</file>

<file path=xl/sharedStrings.xml><?xml version="1.0" encoding="utf-8"?>
<sst xmlns="http://schemas.openxmlformats.org/spreadsheetml/2006/main" count="245" uniqueCount="148">
  <si>
    <t>m2</t>
  </si>
  <si>
    <t>kWh/m2rok</t>
  </si>
  <si>
    <t>zł/m2</t>
  </si>
  <si>
    <t>zł</t>
  </si>
  <si>
    <t>gaz płynny</t>
  </si>
  <si>
    <t>olej opałowy</t>
  </si>
  <si>
    <t>energia elektryczna</t>
  </si>
  <si>
    <t>kWh/rok</t>
  </si>
  <si>
    <t>gaz ziemny</t>
  </si>
  <si>
    <t>ciepło sieciowe</t>
  </si>
  <si>
    <t>%</t>
  </si>
  <si>
    <t>Beneficjent:</t>
  </si>
  <si>
    <t>LP</t>
  </si>
  <si>
    <t>Powierzchnia nieogrzewanych piwnic</t>
  </si>
  <si>
    <t>Nr Projektu/Wniosku:</t>
  </si>
  <si>
    <t>liczba kondygnacji naziemnych budynku</t>
  </si>
  <si>
    <t>Razem:</t>
  </si>
  <si>
    <t>Podstawowa informacja o budynkach i mieszkańcach</t>
  </si>
  <si>
    <t>szt.</t>
  </si>
  <si>
    <t>Data opracowania:</t>
  </si>
  <si>
    <t>Podstawowe szczegółowe techniczne dane o budynkach - stan przed modernizacją, zużycie energii na podstawie rachunków oraz docelowe, planowane usprawnienia przez Wnioskodawcę:</t>
  </si>
  <si>
    <t>Powierzchnia o regulowanej temperaturze:</t>
  </si>
  <si>
    <t>Adres Beneficjenta:</t>
  </si>
  <si>
    <t>Telefon:</t>
  </si>
  <si>
    <t>Email:</t>
  </si>
  <si>
    <t>Osoba wskazana do kontaktu:</t>
  </si>
  <si>
    <t>mieszkańców</t>
  </si>
  <si>
    <t>stan zły</t>
  </si>
  <si>
    <t>stan bardzo zły</t>
  </si>
  <si>
    <t>stan niedostateczny</t>
  </si>
  <si>
    <t xml:space="preserve">Założenie zapotrzebowania na ciepło na ogrzewanie i c.w.u. i wentylację </t>
  </si>
  <si>
    <t>Powierzchnia ogrzewanych części wspólnych (w tym piwnice - jeśli są ogrzewane)</t>
  </si>
  <si>
    <t>Przykładowo: ściany i dach ocieplone w ciągu ostatnich 10 lat, okna zespolone z zestawwem dwuszybowym, instalacja c.o./źódło ciepła wymaga modernizacji</t>
  </si>
  <si>
    <t>Przykładowo: ściany i/lub dach:  słabo lub srednio ocieplone (5-10 cm ściany, 10-15 cm dach); okna większość: okna zespolone z zestawem dwuszybowym,  instalacja c.o./źódło ciepła wymaga modernizacji</t>
  </si>
  <si>
    <t>Przykładowo: ściany i/lub dach: nieocieplone lub słabo ocieplone(0-5 cm ściany, 0-10 cm dach); okna większość: okna zespolone z zestawem dwuszybowym.  instalacja c.o./źódło ciepła wymaga modernizacji</t>
  </si>
  <si>
    <t>Przykładowo: ściany i dach nieocieplone, okna wiekszość: starego typu np.. skrzynkowe;  instalacja c.o./źódło ciepła wymaga modernizacji bądź jej brak</t>
  </si>
  <si>
    <t>7.</t>
  </si>
  <si>
    <t xml:space="preserve">Opis oceny: </t>
  </si>
  <si>
    <t>8.</t>
  </si>
  <si>
    <t>Spodziewana redukcja zmniejszenia zapotrzebowania na energię końcową na ciepło na ogrzewanie, wentylację i c.w.u.</t>
  </si>
  <si>
    <t>Pomocnicza tabela kontekstowa dla Beneficjenta: Informacja pomocnicza do wyboru standardu budynku po realizacji*:</t>
  </si>
  <si>
    <t>Pomocnicza tabela kontekstowa: Informacja pomocnicza do wyboru standardu budynku przed*:</t>
  </si>
  <si>
    <t>Przykładowy opis stanu przed:</t>
  </si>
  <si>
    <t>Przykładowy opis realizowanych usprawnień dla standardu po:</t>
  </si>
  <si>
    <t>Przykładowo: prace termo w zakresie: docieplenie ścian lub dachu + prace związane z usprawnieniem i zarządzaniem energią w zakresie: źródło ciepła/instalacje c.o./c.w.u</t>
  </si>
  <si>
    <t>Przykładowo: prace termo w zakresie: docieplenie ścian i dachu + wymiana całej stolarki + instalacje OZE + prace związane z usprawnieniem i zarządzaniem energią w zakresie: źródło ciepła/instalacje c.o./c.w.u</t>
  </si>
  <si>
    <t>Opacował:</t>
  </si>
  <si>
    <t>Podpis:</t>
  </si>
  <si>
    <t>Uwagi:
wpisz czy dane dotyczą tylko ogrzewania, ogrzewania i c.w.u. a w przypadku braku informacji - wskaż powody.</t>
  </si>
  <si>
    <t>węgiel kamienny/biomasa</t>
  </si>
  <si>
    <t>Redukcja Energii pierwotnej</t>
  </si>
  <si>
    <t>Zapotrzebowanie na EK przed modernizacją.</t>
  </si>
  <si>
    <t>Różnica/Redukcja zapotrzebowania na EK</t>
  </si>
  <si>
    <t>Pomocnicze tabele obliczeniowe NFOŚiGW na potrzeby wstępnej oceny przedsięwzięcia i określenia spodziewanych i wstępnych efektów energetycznych.</t>
  </si>
  <si>
    <t>Stan po modernizacji i planowane usprawnienia - na podstawie uproszczonych parametrów wskaźnikowych.</t>
  </si>
  <si>
    <t>Roczne zapotrzebowanie na energię końcową na c.o., wentylację i c.w.u  przed modernizacją - zgodnie z oceną stanu budynku:</t>
  </si>
  <si>
    <t>Roczne zapotrzebowanie na energię końcową na c.o., wentylację i c.w.u  po modernizacji - zgodnie z planowanym zakresem realizacji usprawnień:</t>
  </si>
  <si>
    <t>GJ/rok</t>
  </si>
  <si>
    <t>Przykładowo: prace termo w zakresie: docieplenie ścian i dachu + wymiana stolarki w cześciach wspólnych + instalacje OZE + prace związane z usprawnieniem i zarządzaniem energią w zakresie: źródło ciepła/instalacje c.o./c.w.u</t>
  </si>
  <si>
    <t>Wstepne parametry ekologiczno techniczne wynikające z przyjętych przybliżonych założeń przez Beneficjenta.</t>
  </si>
  <si>
    <t>Redukcja zapotrzebowania na energię końcową - wstępne oszacowanie</t>
  </si>
  <si>
    <t>Redukcja zapotrzebowania na energię pierwotną - wstępne oszacowanie:</t>
  </si>
  <si>
    <t>Redkucja emisji CO2 - wstępne oszacowanie</t>
  </si>
  <si>
    <t>Przykładowo: budynek był niedawno modernizowany - do realizacji tylko prace związane z usprawnieniem i zarządzaniem energią w zakresie: źródło ciepła/instalacje c.o./c.w.u. + ewentualnie OZE.</t>
  </si>
  <si>
    <t>optymalny zakres modernizacji</t>
  </si>
  <si>
    <t>wysoki standard modernizacji</t>
  </si>
  <si>
    <t>usprawnienia tylko instalacyjne</t>
  </si>
  <si>
    <t>minimalny zakres termomodernizacji</t>
  </si>
  <si>
    <t>Zapotrzebowanie na Energię Końcówą (c.o., wentylacja i c.w.u.) przed termomodernizacją
[kWh/rok]</t>
  </si>
  <si>
    <t>Zapotrzebowanie na Energię Końcówą (c.o., wentylacja i c.w.u.) po trmomodernizacji
[kWh/rok]</t>
  </si>
  <si>
    <t>Wstępne założenie ewentualnych kosztów realizacji usprawnienia budynku nieprzekraczających:</t>
  </si>
  <si>
    <t>Wspólnota mieszkaniowa</t>
  </si>
  <si>
    <t>Spółdzielnia mieszkaniowa</t>
  </si>
  <si>
    <t>Struktura mieszana - wyjasnienia we wniosku</t>
  </si>
  <si>
    <t xml:space="preserve">Opis docelowaego standardu usprawnień: </t>
  </si>
  <si>
    <t>**Uwaga ww. informacje są tylko wstępnym założniem przed przystąpieniem firmy ESCO która na etapie opracowania audytów i szczegółowych uzgodnień doprecyzuje stan bazowy jak i dobierze najbardziej precyzyjne usprawnienia z uwzględnieinem Wytycznych Technicznych oraz faktycznych tych kosztów usprawnień.</t>
  </si>
  <si>
    <t>Do spłaty ze spodziewanej gwarantowanej oszczędności energii:</t>
  </si>
  <si>
    <t>Roczne faktyczne koszty zapewnienia ogrzewania i/lub ciepłej wody użytkowej budynku na podstawie posiadanych rachunków:</t>
  </si>
  <si>
    <t>Spodziewane koszty kwalifikowane w ramach spodziewanych usprawnień wybranych wstępnie przez Beneficjenta:</t>
  </si>
  <si>
    <t>Spodziewany udział dotacji NFOŚiGW w kosztach kwalifikowanych:</t>
  </si>
  <si>
    <t>Koszty spodziewanych usprawnień na podstawie danych wskaźnikowych:
[zł]</t>
  </si>
  <si>
    <t>Zapotrzebowanie na Energię Pierwotną przed termomodernizacją
[kWh/rok]</t>
  </si>
  <si>
    <t>Zapotrzebowanie na Energię Pierwotną po termomodernizacji:
[kWh/rok]</t>
  </si>
  <si>
    <t>Emisja CO2 przed termomodernizacją
[MgCO2/rok]</t>
  </si>
  <si>
    <t>Emisja CO2 po termomodernizacji
[MgCO2/rok]</t>
  </si>
  <si>
    <t>Różnica/Redukcja Emisji CO2 w ramach przedsięwzięcia.
[MgCO2/rok]</t>
  </si>
  <si>
    <t>Różnica/Redukcja zapotrzebowania na Energię  Pierwotną:
[kWh/rok]</t>
  </si>
  <si>
    <t>Różnica/Redukcja zapotrzebowania na Energię Końcową (c.o., wentylacja i c.w.u.)
[kWh/rok]</t>
  </si>
  <si>
    <t>udział w kosztach kwalifikowanych</t>
  </si>
  <si>
    <t>pompa ciepła - energia elektryczna</t>
  </si>
  <si>
    <t>Jeśli w budynku przewidziano usprawnieine związane z instalacją kolektórw słonecznych:</t>
  </si>
  <si>
    <t>TAK</t>
  </si>
  <si>
    <t>NIE</t>
  </si>
  <si>
    <t>Budynki mieszkaniowe/komunalne będące własnością JST</t>
  </si>
  <si>
    <t>kg/GJ</t>
  </si>
  <si>
    <t>Mg/MWh</t>
  </si>
  <si>
    <t>OZE</t>
  </si>
  <si>
    <t>stan średni lub nie wymagający prac termo</t>
  </si>
  <si>
    <t>Zapotrzebowanie na EK po modernizacji.</t>
  </si>
  <si>
    <t>Spodziewany poziom udziału środków NFOŚiGW w kosztach kwalifikowanych.</t>
  </si>
  <si>
    <t>paliwo</t>
  </si>
  <si>
    <t>sprawność</t>
  </si>
  <si>
    <t>wi</t>
  </si>
  <si>
    <t>wskaźnik emisji (KOBIZE)</t>
  </si>
  <si>
    <t>Pomocnicza tabela kontekstowa: Dostepne paliwa, sprawność, wskazniki KOBIZE przed modernizacją:</t>
  </si>
  <si>
    <t>Pomocnicza tabela kontekstowa: Dostepne paliwa, sprawność, wskazniki KOBIZE po modernizacji:</t>
  </si>
  <si>
    <t>Orientacyjny rok budowy budynku.</t>
  </si>
  <si>
    <t>Instrukcja wypełniania:</t>
  </si>
  <si>
    <t>MgCO2/kWh</t>
  </si>
  <si>
    <t>roczna produkcja EE z PV jeśli w budynku przewidziano usprawnieine związane z instalacją instalacji PV:</t>
  </si>
  <si>
    <t>Dodatkowa redukcja emisji CO2 wynikająca z montażu instalacji PV:
[MgCO2/rok]</t>
  </si>
  <si>
    <t>Możliwy poziom dofinansowania z NFOŚIGW zależnie od wybranego standardu usprawnień:
[zł]</t>
  </si>
  <si>
    <t>Wybierz główne paliwo/źródło ciepła stosowanego do ogrzewania i/lub c.w.u. przed modernizacją. W przypadku dwóch różnych wskaż główne źródło.
[wybierz z listy]</t>
  </si>
  <si>
    <t>Wybierz wstepnie stan spodziewanych usprawnień - pomoc kontekstowa tabela 8. w przypadku wątpliwości wybierz: "minimalny zakres termomodernizacji"
[wybierz z listy]</t>
  </si>
  <si>
    <t>Wybierz główne paliwo/źródło ciepła stosowanego do ogrzewania i/lub c.w.u. po modernizacji.
[wybierz z listy]</t>
  </si>
  <si>
    <t>Wybierz czy planujesz w ramach inwestycji zastosować usprawnienie OZE cieplne - kolektory słoneczne? 
[wybierz z listy]</t>
  </si>
  <si>
    <t xml:space="preserve">Wybierz czy planujesz w ramach inwestycji zastosować usprawnienie OZE - instalacja PV?
[wybierz z listy]
</t>
  </si>
  <si>
    <t>stan właścicielski (spółdzielnia/wspólnota mieszkaniowa/własność JST/mieszany) 
[wybierz z listy]</t>
  </si>
  <si>
    <t>wi przemnożono przez sprawnosć PC aby uwzględnić efekt OZE w PC w bilansie CO2 i EP</t>
  </si>
  <si>
    <t>Załącznik 1. Załącznik ekologiczno techniczny - na podstawie uproszczonych automatycznych obliczeń audytowych z uzwględnieniem zasad wyliczania CO2 zgodnie z przyjętą metodologią. W przypadku posiadania wykonanych audytów energetycznych dane we wniosku o dofinansowanie można wypełnić na podstawie posiadanej dokumentacji technicznej.</t>
  </si>
  <si>
    <t>Kolektory słoneczne - spodziewana produkcja ciepła roczna
kWh</t>
  </si>
  <si>
    <t>Instalacja PV - spodziewana produkcja energii elektrycznej roczna
kWh</t>
  </si>
  <si>
    <t>Powierzchnia użytkowa (o regulowanej temperaturze - powierzchnia mieszkań + ogrzewane częsci wspólne + ogrzewane piwnice)</t>
  </si>
  <si>
    <t>Liczba mieszkań/lokali użytkowych.</t>
  </si>
  <si>
    <t>Liczba mieszkańców/użytkowników modernizowanych budynków.</t>
  </si>
  <si>
    <t>Określ wstępnie stan budynku (wybierz z dostępnych opcji) przed modernizacją na podstawie własnego doświadczenia, pomoc kontekstowa - tabela poniżej nr 7.
[wybierz z listy]</t>
  </si>
  <si>
    <r>
      <t xml:space="preserve">Roczne faktyczne koszty zapewnienia ogrzewania i/lub ciepłej wody użytkowej budynku na podstawie rachunków, w przypadku braku możliwości wyliczenia wpisz 0 zł a sytuacje krótko opisz w kolumnie </t>
    </r>
    <r>
      <rPr>
        <i/>
        <sz val="10"/>
        <color theme="1"/>
        <rFont val="Calibri"/>
        <family val="2"/>
        <charset val="238"/>
        <scheme val="minor"/>
      </rPr>
      <t>Uwagi</t>
    </r>
    <r>
      <rPr>
        <sz val="10"/>
        <color theme="1"/>
        <rFont val="Calibri"/>
        <family val="2"/>
        <charset val="238"/>
        <scheme val="minor"/>
      </rPr>
      <t>:</t>
    </r>
  </si>
  <si>
    <t>wpisz właściwą jednostkę stosownie od wybranego źródła ciepła/paliwa
[zł na kWh/MWh/m3/Mg lub GJ]</t>
  </si>
  <si>
    <t>Spodziewana oszczędnosć energii końcowej:
[kWh/rok]</t>
  </si>
  <si>
    <t>kWh/rok*</t>
  </si>
  <si>
    <t>MgCO2/rok*</t>
  </si>
  <si>
    <t>GJ/rok*</t>
  </si>
  <si>
    <t>Wskaż koszt uśredniony - jednostkowy zakupu ciepła/paliwa z posiadanej umowy/ostatnich rachunków za rok bazowy
[zł]</t>
  </si>
  <si>
    <t>Nazwa i adres budynku mieszkalnego wielorodzinnego</t>
  </si>
  <si>
    <t>pola białe - wpisz dane</t>
  </si>
  <si>
    <t xml:space="preserve">pola kolorowe - wybierz z listy rozwijanej lub czytaj uwagi </t>
  </si>
  <si>
    <t>pola szare - obliczenia automatyczne - dla danych energetycznych: w przypadku posiadania wiarygodnych danych energetycznych Inwestycji - można wykasować formuły kalkulatora i wpisać dane bardziej precyzyjne, wynikające z obliczeń.</t>
  </si>
  <si>
    <t>*Uwaga ww. informacje są tylko wstępnym założniem przed przystąpieniem firmy ESCO która na etapie opracowania audytów i szczegółowych uzgodnień doprecyzuje stan bazowy jak i dobierze najbardziej precyzyjne usprawnienia z uwzględnieinem Wytycznych Technicznych oraz faktycznych kosztów usprawnień.</t>
  </si>
  <si>
    <t>Zużycie energii na ciepło, wentylację i/lub ciepłą wodę użytkową przed modernizacją</t>
  </si>
  <si>
    <t>Wstępna spodziewana Gwarantowana Oszczędność Energii - rozumiana jako redukcja zapotrzebowania na energię końcową gwarantowana przez firmę ESCO (sugerujemy przyjąć 80%-90% od wartości wyliczonych w uproszczonym kalkulatorze):</t>
  </si>
  <si>
    <t>* Obliczenia na podstawie uproszczonego kalkulatora. Ze względu na uproszczoną formułę obliczeń oraz przedmiot inwestycji (budynki mieszkalne wielorodzinne) przyjęto jako podstawę wyliczenia Gwarantowanej Oszczędności Energii - bilans energii końcowej na c.o., wentylację i c.w.u. W przypadku posiadania wiarygodnych danych energetycznych Inwestycji - można wykasować formuły odnoszące do wyliczeń uproszczonego kalkulatora i wpisać dane wynikające z posiadanych obliczeń.</t>
  </si>
  <si>
    <t>Powierzchnia użytkowa (o regulowanej temperaturze):</t>
  </si>
  <si>
    <t>Liczba mieszkań/lokali użytkowych:</t>
  </si>
  <si>
    <t>Liczba mieszkańców/użytkowników lokali:</t>
  </si>
  <si>
    <t>Liczba budynków podlegających modernizacji w ramach Inwestycji:</t>
  </si>
  <si>
    <t>Wykasuj, ukryj lub dodaj wiersze - zależności od ilości budynków przewidzianeych do usprawnienia w ramach przedsięwzięcia. Pola poza obszarem wydruku są jedynie pomocnicze dla wypełniającego tabele i niezbędne na potrzeby zatomatyzowanego kalkulatora dla Beneficjentów nie posiadajacych wiążących danych energetycznych Inwestycji. W przypadku posiadania wiarygodnych danych energetycznych Inwestycji - można wypełnić tabelę z pominięciem wyliczeń automatycznych - wykasowywując formuły w polach tam gdzie dotyczy.</t>
  </si>
  <si>
    <t>Nazwa Inwestycji:</t>
  </si>
  <si>
    <t>Charakterystyczne parametry całej Inwestycji - do przeniesienia do fiszki projektu: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</si>
</sst>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0000"/>
  </numFmts>
  <fonts count="1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0"/>
      <color theme="4"/>
      <name val="Calibri"/>
      <family val="2"/>
      <charset val="238"/>
      <scheme val="minor"/>
    </font>
    <font>
      <i/>
      <u/>
      <sz val="10"/>
      <color theme="4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4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10" fillId="0" borderId="0" applyFont="0" applyFill="0" applyBorder="0" applyAlignment="0" applyProtection="0"/>
  </cellStyleXfs>
  <cellXfs count="401">
    <xf numFmtId="0" fontId="0" fillId="0" borderId="0" xfId="0"/>
    <xf numFmtId="0" fontId="3" fillId="4" borderId="11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27" xfId="0" applyFont="1" applyFill="1" applyBorder="1" applyAlignment="1">
      <alignment vertical="center" wrapText="1"/>
    </xf>
    <xf numFmtId="164" fontId="4" fillId="4" borderId="45" xfId="0" applyNumberFormat="1" applyFont="1" applyFill="1" applyBorder="1" applyAlignment="1">
      <alignment vertical="center"/>
    </xf>
    <xf numFmtId="0" fontId="4" fillId="4" borderId="27" xfId="0" applyFont="1" applyFill="1" applyBorder="1" applyAlignment="1">
      <alignment vertical="center"/>
    </xf>
    <xf numFmtId="164" fontId="4" fillId="4" borderId="34" xfId="0" applyNumberFormat="1" applyFont="1" applyFill="1" applyBorder="1" applyAlignment="1">
      <alignment vertical="center"/>
    </xf>
    <xf numFmtId="0" fontId="4" fillId="4" borderId="34" xfId="0" applyFont="1" applyFill="1" applyBorder="1" applyAlignment="1">
      <alignment vertical="center"/>
    </xf>
    <xf numFmtId="0" fontId="4" fillId="4" borderId="28" xfId="0" applyFont="1" applyFill="1" applyBorder="1" applyAlignment="1">
      <alignment vertical="center"/>
    </xf>
    <xf numFmtId="0" fontId="3" fillId="7" borderId="32" xfId="0" applyFont="1" applyFill="1" applyBorder="1" applyAlignment="1">
      <alignment vertical="center"/>
    </xf>
    <xf numFmtId="0" fontId="3" fillId="7" borderId="7" xfId="0" applyFont="1" applyFill="1" applyBorder="1" applyAlignment="1">
      <alignment vertical="center"/>
    </xf>
    <xf numFmtId="0" fontId="3" fillId="4" borderId="5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 wrapText="1"/>
    </xf>
    <xf numFmtId="0" fontId="0" fillId="9" borderId="0" xfId="0" applyFill="1" applyAlignment="1">
      <alignment horizontal="left" vertical="center"/>
    </xf>
    <xf numFmtId="0" fontId="4" fillId="9" borderId="0" xfId="0" applyFont="1" applyFill="1" applyAlignment="1">
      <alignment horizontal="left" vertical="center"/>
    </xf>
    <xf numFmtId="0" fontId="4" fillId="9" borderId="0" xfId="0" applyFont="1" applyFill="1" applyBorder="1" applyAlignment="1">
      <alignment horizontal="left" vertical="center"/>
    </xf>
    <xf numFmtId="0" fontId="3" fillId="9" borderId="0" xfId="0" applyFont="1" applyFill="1" applyBorder="1" applyAlignment="1">
      <alignment horizontal="left" vertical="center"/>
    </xf>
    <xf numFmtId="0" fontId="6" fillId="6" borderId="36" xfId="0" applyFont="1" applyFill="1" applyBorder="1" applyAlignment="1">
      <alignment horizontal="left" vertical="center" wrapText="1"/>
    </xf>
    <xf numFmtId="0" fontId="6" fillId="6" borderId="38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7" borderId="33" xfId="0" applyFont="1" applyFill="1" applyBorder="1" applyAlignment="1">
      <alignment vertical="center"/>
    </xf>
    <xf numFmtId="164" fontId="6" fillId="6" borderId="24" xfId="0" applyNumberFormat="1" applyFont="1" applyFill="1" applyBorder="1" applyAlignment="1">
      <alignment vertical="center"/>
    </xf>
    <xf numFmtId="164" fontId="6" fillId="6" borderId="50" xfId="0" applyNumberFormat="1" applyFont="1" applyFill="1" applyBorder="1" applyAlignment="1">
      <alignment vertical="center"/>
    </xf>
    <xf numFmtId="164" fontId="6" fillId="6" borderId="0" xfId="0" applyNumberFormat="1" applyFont="1" applyFill="1" applyBorder="1" applyAlignment="1">
      <alignment horizontal="right" vertical="center" wrapText="1"/>
    </xf>
    <xf numFmtId="164" fontId="6" fillId="6" borderId="48" xfId="0" applyNumberFormat="1" applyFont="1" applyFill="1" applyBorder="1" applyAlignment="1">
      <alignment horizontal="right" vertical="center" wrapText="1"/>
    </xf>
    <xf numFmtId="164" fontId="6" fillId="6" borderId="45" xfId="0" applyNumberFormat="1" applyFont="1" applyFill="1" applyBorder="1" applyAlignment="1">
      <alignment horizontal="right" vertical="center" wrapText="1"/>
    </xf>
    <xf numFmtId="164" fontId="6" fillId="6" borderId="31" xfId="0" applyNumberFormat="1" applyFont="1" applyFill="1" applyBorder="1" applyAlignment="1">
      <alignment horizontal="right" vertical="center" wrapText="1"/>
    </xf>
    <xf numFmtId="164" fontId="6" fillId="6" borderId="6" xfId="0" applyNumberFormat="1" applyFont="1" applyFill="1" applyBorder="1" applyAlignment="1">
      <alignment horizontal="right" vertical="center" wrapText="1"/>
    </xf>
    <xf numFmtId="164" fontId="6" fillId="6" borderId="34" xfId="0" applyNumberFormat="1" applyFont="1" applyFill="1" applyBorder="1" applyAlignment="1">
      <alignment horizontal="right" vertical="center" wrapText="1"/>
    </xf>
    <xf numFmtId="0" fontId="6" fillId="6" borderId="39" xfId="0" applyFont="1" applyFill="1" applyBorder="1" applyAlignment="1">
      <alignment horizontal="left" vertical="center" wrapText="1"/>
    </xf>
    <xf numFmtId="164" fontId="6" fillId="6" borderId="31" xfId="0" applyNumberFormat="1" applyFont="1" applyFill="1" applyBorder="1" applyAlignment="1">
      <alignment vertical="center" wrapText="1"/>
    </xf>
    <xf numFmtId="164" fontId="6" fillId="6" borderId="6" xfId="0" applyNumberFormat="1" applyFont="1" applyFill="1" applyBorder="1" applyAlignment="1">
      <alignment vertical="center" wrapText="1"/>
    </xf>
    <xf numFmtId="164" fontId="6" fillId="6" borderId="34" xfId="0" applyNumberFormat="1" applyFont="1" applyFill="1" applyBorder="1" applyAlignment="1">
      <alignment vertical="center" wrapText="1"/>
    </xf>
    <xf numFmtId="0" fontId="6" fillId="6" borderId="30" xfId="0" applyFont="1" applyFill="1" applyBorder="1" applyAlignment="1">
      <alignment vertical="center" wrapText="1"/>
    </xf>
    <xf numFmtId="0" fontId="6" fillId="6" borderId="32" xfId="0" applyFont="1" applyFill="1" applyBorder="1" applyAlignment="1">
      <alignment vertical="center" wrapText="1"/>
    </xf>
    <xf numFmtId="0" fontId="6" fillId="6" borderId="37" xfId="0" applyFont="1" applyFill="1" applyBorder="1" applyAlignment="1">
      <alignment vertical="center"/>
    </xf>
    <xf numFmtId="0" fontId="6" fillId="6" borderId="4" xfId="0" applyFont="1" applyFill="1" applyBorder="1" applyAlignment="1">
      <alignment vertical="center" wrapText="1"/>
    </xf>
    <xf numFmtId="0" fontId="6" fillId="6" borderId="7" xfId="0" applyFont="1" applyFill="1" applyBorder="1" applyAlignment="1">
      <alignment vertical="center" wrapText="1"/>
    </xf>
    <xf numFmtId="0" fontId="6" fillId="6" borderId="17" xfId="0" applyFont="1" applyFill="1" applyBorder="1" applyAlignment="1">
      <alignment vertical="center"/>
    </xf>
    <xf numFmtId="164" fontId="6" fillId="6" borderId="38" xfId="0" applyNumberFormat="1" applyFont="1" applyFill="1" applyBorder="1" applyAlignment="1">
      <alignment vertical="center"/>
    </xf>
    <xf numFmtId="0" fontId="6" fillId="6" borderId="28" xfId="0" applyFont="1" applyFill="1" applyBorder="1" applyAlignment="1">
      <alignment vertical="center" wrapText="1"/>
    </xf>
    <xf numFmtId="0" fontId="6" fillId="6" borderId="27" xfId="0" applyFont="1" applyFill="1" applyBorder="1" applyAlignment="1">
      <alignment vertical="center" wrapText="1"/>
    </xf>
    <xf numFmtId="0" fontId="6" fillId="6" borderId="29" xfId="0" applyFont="1" applyFill="1" applyBorder="1" applyAlignment="1">
      <alignment vertical="center"/>
    </xf>
    <xf numFmtId="0" fontId="3" fillId="0" borderId="6" xfId="0" applyFont="1" applyBorder="1"/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8" xfId="0" applyFont="1" applyBorder="1" applyAlignment="1">
      <alignment vertical="center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/>
    </xf>
    <xf numFmtId="0" fontId="4" fillId="6" borderId="35" xfId="0" applyFont="1" applyFill="1" applyBorder="1" applyAlignment="1">
      <alignment horizontal="right" vertical="center"/>
    </xf>
    <xf numFmtId="0" fontId="7" fillId="9" borderId="0" xfId="0" applyFont="1" applyFill="1" applyAlignment="1">
      <alignment horizontal="left" vertical="center"/>
    </xf>
    <xf numFmtId="0" fontId="3" fillId="7" borderId="1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64" fontId="4" fillId="9" borderId="35" xfId="0" applyNumberFormat="1" applyFont="1" applyFill="1" applyBorder="1" applyAlignment="1">
      <alignment horizontal="right" vertical="center"/>
    </xf>
    <xf numFmtId="0" fontId="6" fillId="7" borderId="5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left" vertical="center" wrapText="1"/>
    </xf>
    <xf numFmtId="0" fontId="6" fillId="6" borderId="31" xfId="0" applyFont="1" applyFill="1" applyBorder="1" applyAlignment="1">
      <alignment horizontal="left" vertical="center" wrapText="1"/>
    </xf>
    <xf numFmtId="0" fontId="6" fillId="6" borderId="6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9" borderId="34" xfId="0" applyFont="1" applyFill="1" applyBorder="1" applyAlignment="1">
      <alignment vertical="center"/>
    </xf>
    <xf numFmtId="4" fontId="6" fillId="6" borderId="5" xfId="0" applyNumberFormat="1" applyFont="1" applyFill="1" applyBorder="1" applyAlignment="1">
      <alignment horizontal="right" vertical="center"/>
    </xf>
    <xf numFmtId="4" fontId="6" fillId="6" borderId="30" xfId="0" applyNumberFormat="1" applyFont="1" applyFill="1" applyBorder="1" applyAlignment="1">
      <alignment horizontal="right" vertical="center"/>
    </xf>
    <xf numFmtId="4" fontId="6" fillId="6" borderId="4" xfId="0" applyNumberFormat="1" applyFon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vertical="center"/>
    </xf>
    <xf numFmtId="0" fontId="4" fillId="7" borderId="13" xfId="0" applyFont="1" applyFill="1" applyBorder="1" applyAlignment="1">
      <alignment vertical="center"/>
    </xf>
    <xf numFmtId="0" fontId="6" fillId="6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11" fillId="9" borderId="0" xfId="0" applyFont="1" applyFill="1" applyBorder="1" applyAlignment="1">
      <alignment vertical="center"/>
    </xf>
    <xf numFmtId="0" fontId="3" fillId="10" borderId="13" xfId="0" applyFont="1" applyFill="1" applyBorder="1" applyAlignment="1">
      <alignment vertical="center"/>
    </xf>
    <xf numFmtId="0" fontId="3" fillId="10" borderId="10" xfId="0" applyFont="1" applyFill="1" applyBorder="1" applyAlignment="1">
      <alignment vertical="center"/>
    </xf>
    <xf numFmtId="0" fontId="3" fillId="10" borderId="12" xfId="0" applyFont="1" applyFill="1" applyBorder="1" applyAlignment="1">
      <alignment vertical="center"/>
    </xf>
    <xf numFmtId="0" fontId="0" fillId="10" borderId="9" xfId="0" applyFill="1" applyBorder="1" applyAlignment="1">
      <alignment vertical="center"/>
    </xf>
    <xf numFmtId="0" fontId="0" fillId="10" borderId="10" xfId="0" applyFill="1" applyBorder="1" applyAlignment="1">
      <alignment vertical="center"/>
    </xf>
    <xf numFmtId="164" fontId="3" fillId="0" borderId="6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0" xfId="0" applyNumberFormat="1" applyFont="1" applyBorder="1" applyAlignment="1">
      <alignment horizontal="right" vertic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164" fontId="3" fillId="0" borderId="22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33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3" fillId="3" borderId="35" xfId="0" applyFont="1" applyFill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right" vertical="center"/>
    </xf>
    <xf numFmtId="164" fontId="3" fillId="0" borderId="8" xfId="0" applyNumberFormat="1" applyFont="1" applyBorder="1" applyAlignment="1">
      <alignment horizontal="right" vertical="center"/>
    </xf>
    <xf numFmtId="164" fontId="3" fillId="0" borderId="62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3" fillId="3" borderId="60" xfId="0" applyNumberFormat="1" applyFont="1" applyFill="1" applyBorder="1" applyAlignment="1">
      <alignment horizontal="right" vertical="center"/>
    </xf>
    <xf numFmtId="164" fontId="4" fillId="3" borderId="35" xfId="0" applyNumberFormat="1" applyFont="1" applyFill="1" applyBorder="1" applyAlignment="1">
      <alignment horizontal="right" vertical="center"/>
    </xf>
    <xf numFmtId="0" fontId="11" fillId="0" borderId="35" xfId="0" applyFont="1" applyBorder="1" applyAlignment="1">
      <alignment horizontal="center" vertical="center"/>
    </xf>
    <xf numFmtId="9" fontId="0" fillId="0" borderId="0" xfId="0" applyNumberFormat="1"/>
    <xf numFmtId="0" fontId="3" fillId="0" borderId="40" xfId="0" applyFont="1" applyBorder="1" applyAlignment="1">
      <alignment horizontal="center" vertical="center"/>
    </xf>
    <xf numFmtId="0" fontId="3" fillId="0" borderId="25" xfId="0" applyFont="1" applyBorder="1" applyAlignment="1">
      <alignment horizontal="right" vertical="center"/>
    </xf>
    <xf numFmtId="0" fontId="3" fillId="0" borderId="5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4" fillId="9" borderId="63" xfId="0" applyFont="1" applyFill="1" applyBorder="1" applyAlignment="1">
      <alignment horizontal="left" vertical="center"/>
    </xf>
    <xf numFmtId="0" fontId="0" fillId="9" borderId="19" xfId="0" applyFill="1" applyBorder="1" applyAlignment="1">
      <alignment horizontal="left" vertical="center"/>
    </xf>
    <xf numFmtId="0" fontId="0" fillId="9" borderId="32" xfId="0" applyFill="1" applyBorder="1" applyAlignment="1">
      <alignment horizontal="left" vertical="center"/>
    </xf>
    <xf numFmtId="164" fontId="4" fillId="9" borderId="47" xfId="0" applyNumberFormat="1" applyFont="1" applyFill="1" applyBorder="1" applyAlignment="1">
      <alignment horizontal="right" vertical="center"/>
    </xf>
    <xf numFmtId="0" fontId="4" fillId="9" borderId="47" xfId="0" applyFont="1" applyFill="1" applyBorder="1" applyAlignment="1">
      <alignment horizontal="left" vertical="center"/>
    </xf>
    <xf numFmtId="0" fontId="0" fillId="9" borderId="33" xfId="0" applyFill="1" applyBorder="1" applyAlignment="1">
      <alignment horizontal="left" vertical="center"/>
    </xf>
    <xf numFmtId="164" fontId="4" fillId="9" borderId="63" xfId="0" applyNumberFormat="1" applyFont="1" applyFill="1" applyBorder="1" applyAlignment="1">
      <alignment horizontal="right" vertical="center"/>
    </xf>
    <xf numFmtId="0" fontId="4" fillId="9" borderId="19" xfId="0" applyFont="1" applyFill="1" applyBorder="1" applyAlignment="1">
      <alignment horizontal="left" vertical="center"/>
    </xf>
    <xf numFmtId="164" fontId="4" fillId="9" borderId="0" xfId="0" applyNumberFormat="1" applyFont="1" applyFill="1" applyBorder="1" applyAlignment="1">
      <alignment horizontal="right" vertical="center"/>
    </xf>
    <xf numFmtId="0" fontId="4" fillId="9" borderId="32" xfId="0" applyFont="1" applyFill="1" applyBorder="1" applyAlignment="1">
      <alignment horizontal="left" vertical="center"/>
    </xf>
    <xf numFmtId="0" fontId="4" fillId="9" borderId="33" xfId="0" applyFont="1" applyFill="1" applyBorder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55" xfId="0" applyFont="1" applyBorder="1" applyAlignment="1">
      <alignment horizontal="center" vertical="center"/>
    </xf>
    <xf numFmtId="164" fontId="6" fillId="10" borderId="10" xfId="0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center" vertical="center"/>
    </xf>
    <xf numFmtId="164" fontId="6" fillId="3" borderId="5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41" xfId="0" applyFont="1" applyBorder="1" applyAlignment="1">
      <alignment horizontal="right" vertical="center" wrapText="1"/>
    </xf>
    <xf numFmtId="0" fontId="3" fillId="0" borderId="41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11" fillId="0" borderId="6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2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0" fillId="9" borderId="35" xfId="0" applyFill="1" applyBorder="1" applyAlignment="1">
      <alignment horizontal="left" vertical="center"/>
    </xf>
    <xf numFmtId="0" fontId="0" fillId="6" borderId="35" xfId="0" applyFill="1" applyBorder="1" applyAlignment="1">
      <alignment horizontal="left" vertical="center"/>
    </xf>
    <xf numFmtId="0" fontId="0" fillId="4" borderId="35" xfId="0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center" wrapText="1"/>
    </xf>
    <xf numFmtId="164" fontId="6" fillId="6" borderId="47" xfId="0" applyNumberFormat="1" applyFont="1" applyFill="1" applyBorder="1" applyAlignment="1">
      <alignment horizontal="right" vertical="center" wrapText="1"/>
    </xf>
    <xf numFmtId="0" fontId="3" fillId="4" borderId="33" xfId="0" applyFont="1" applyFill="1" applyBorder="1" applyAlignment="1">
      <alignment vertical="center" wrapText="1"/>
    </xf>
    <xf numFmtId="164" fontId="6" fillId="6" borderId="25" xfId="0" applyNumberFormat="1" applyFont="1" applyFill="1" applyBorder="1" applyAlignment="1">
      <alignment horizontal="right" vertical="center" wrapText="1"/>
    </xf>
    <xf numFmtId="164" fontId="6" fillId="6" borderId="25" xfId="0" applyNumberFormat="1" applyFont="1" applyFill="1" applyBorder="1" applyAlignment="1">
      <alignment vertical="center" wrapText="1"/>
    </xf>
    <xf numFmtId="0" fontId="6" fillId="6" borderId="5" xfId="0" applyFont="1" applyFill="1" applyBorder="1" applyAlignment="1">
      <alignment vertical="center" wrapText="1"/>
    </xf>
    <xf numFmtId="0" fontId="6" fillId="6" borderId="33" xfId="0" applyFont="1" applyFill="1" applyBorder="1" applyAlignment="1">
      <alignment vertical="center" wrapText="1"/>
    </xf>
    <xf numFmtId="0" fontId="6" fillId="6" borderId="23" xfId="0" applyFont="1" applyFill="1" applyBorder="1" applyAlignment="1">
      <alignment vertical="center"/>
    </xf>
    <xf numFmtId="0" fontId="4" fillId="0" borderId="7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4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 wrapText="1"/>
    </xf>
    <xf numFmtId="0" fontId="4" fillId="0" borderId="61" xfId="0" applyFont="1" applyBorder="1" applyAlignment="1">
      <alignment horizontal="center" vertical="center"/>
    </xf>
    <xf numFmtId="0" fontId="3" fillId="0" borderId="41" xfId="0" applyFont="1" applyBorder="1" applyAlignment="1">
      <alignment horizontal="left" vertical="center"/>
    </xf>
    <xf numFmtId="4" fontId="14" fillId="0" borderId="16" xfId="0" applyNumberFormat="1" applyFont="1" applyBorder="1" applyAlignment="1">
      <alignment horizontal="right" vertical="center" wrapText="1"/>
    </xf>
    <xf numFmtId="165" fontId="3" fillId="0" borderId="15" xfId="0" applyNumberFormat="1" applyFon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165" fontId="3" fillId="0" borderId="42" xfId="0" applyNumberFormat="1" applyFont="1" applyBorder="1" applyAlignment="1">
      <alignment horizontal="center" vertical="center"/>
    </xf>
    <xf numFmtId="0" fontId="3" fillId="11" borderId="14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/>
    </xf>
    <xf numFmtId="0" fontId="13" fillId="0" borderId="43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3" fillId="0" borderId="20" xfId="0" applyFont="1" applyBorder="1" applyAlignment="1"/>
    <xf numFmtId="0" fontId="3" fillId="0" borderId="24" xfId="0" applyFont="1" applyBorder="1" applyAlignment="1"/>
    <xf numFmtId="0" fontId="3" fillId="0" borderId="44" xfId="0" applyFont="1" applyBorder="1" applyAlignment="1"/>
    <xf numFmtId="0" fontId="12" fillId="3" borderId="22" xfId="0" applyFont="1" applyFill="1" applyBorder="1" applyAlignment="1">
      <alignment horizontal="center" vertical="center" wrapText="1"/>
    </xf>
    <xf numFmtId="4" fontId="14" fillId="0" borderId="45" xfId="0" applyNumberFormat="1" applyFont="1" applyBorder="1" applyAlignment="1">
      <alignment horizontal="right" vertical="center"/>
    </xf>
    <xf numFmtId="4" fontId="14" fillId="0" borderId="69" xfId="0" applyNumberFormat="1" applyFont="1" applyBorder="1" applyAlignment="1">
      <alignment horizontal="right" vertical="center"/>
    </xf>
    <xf numFmtId="4" fontId="14" fillId="0" borderId="4" xfId="0" applyNumberFormat="1" applyFont="1" applyBorder="1" applyAlignment="1">
      <alignment horizontal="right" vertical="center" wrapText="1"/>
    </xf>
    <xf numFmtId="4" fontId="14" fillId="0" borderId="58" xfId="0" applyNumberFormat="1" applyFont="1" applyBorder="1" applyAlignment="1">
      <alignment horizontal="right" vertical="center" wrapText="1"/>
    </xf>
    <xf numFmtId="4" fontId="14" fillId="0" borderId="14" xfId="0" applyNumberFormat="1" applyFont="1" applyBorder="1" applyAlignment="1">
      <alignment horizontal="right" vertical="center" wrapText="1"/>
    </xf>
    <xf numFmtId="4" fontId="14" fillId="0" borderId="15" xfId="0" applyNumberFormat="1" applyFont="1" applyBorder="1" applyAlignment="1">
      <alignment horizontal="right" vertical="center" wrapText="1"/>
    </xf>
    <xf numFmtId="4" fontId="14" fillId="0" borderId="17" xfId="0" applyNumberFormat="1" applyFont="1" applyBorder="1" applyAlignment="1">
      <alignment horizontal="right" vertical="center" wrapText="1"/>
    </xf>
    <xf numFmtId="4" fontId="14" fillId="0" borderId="55" xfId="0" applyNumberFormat="1" applyFont="1" applyBorder="1" applyAlignment="1">
      <alignment horizontal="right" vertical="center" wrapText="1"/>
    </xf>
    <xf numFmtId="4" fontId="14" fillId="0" borderId="41" xfId="0" applyNumberFormat="1" applyFont="1" applyBorder="1" applyAlignment="1">
      <alignment horizontal="right" vertical="center" wrapText="1"/>
    </xf>
    <xf numFmtId="4" fontId="14" fillId="0" borderId="4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67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62" xfId="0" applyFont="1" applyBorder="1"/>
    <xf numFmtId="0" fontId="3" fillId="0" borderId="63" xfId="0" applyFont="1" applyBorder="1"/>
    <xf numFmtId="0" fontId="3" fillId="0" borderId="19" xfId="0" applyFont="1" applyBorder="1"/>
    <xf numFmtId="0" fontId="3" fillId="0" borderId="31" xfId="0" applyFont="1" applyBorder="1"/>
    <xf numFmtId="0" fontId="3" fillId="0" borderId="0" xfId="0" applyFont="1" applyBorder="1"/>
    <xf numFmtId="0" fontId="3" fillId="0" borderId="32" xfId="0" applyFont="1" applyBorder="1"/>
    <xf numFmtId="0" fontId="3" fillId="0" borderId="25" xfId="0" applyFont="1" applyBorder="1"/>
    <xf numFmtId="0" fontId="3" fillId="0" borderId="47" xfId="0" applyFont="1" applyBorder="1"/>
    <xf numFmtId="0" fontId="3" fillId="0" borderId="3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3" xfId="0" applyFont="1" applyBorder="1" applyAlignment="1">
      <alignment vertical="center" wrapText="1"/>
    </xf>
    <xf numFmtId="0" fontId="3" fillId="0" borderId="31" xfId="0" applyFont="1" applyBorder="1" applyAlignment="1">
      <alignment horizontal="right" vertical="center"/>
    </xf>
    <xf numFmtId="0" fontId="3" fillId="0" borderId="32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7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9" borderId="31" xfId="0" applyFont="1" applyFill="1" applyBorder="1" applyAlignment="1">
      <alignment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right" vertical="center"/>
    </xf>
    <xf numFmtId="0" fontId="4" fillId="9" borderId="0" xfId="0" applyFont="1" applyFill="1" applyBorder="1" applyAlignment="1">
      <alignment horizontal="right" vertical="center" wrapText="1"/>
    </xf>
    <xf numFmtId="10" fontId="3" fillId="9" borderId="0" xfId="2" applyNumberFormat="1" applyFont="1" applyFill="1" applyBorder="1" applyAlignment="1">
      <alignment horizontal="right" vertical="center"/>
    </xf>
    <xf numFmtId="0" fontId="0" fillId="9" borderId="43" xfId="0" applyFill="1" applyBorder="1" applyAlignment="1"/>
    <xf numFmtId="0" fontId="3" fillId="3" borderId="3" xfId="0" applyFont="1" applyFill="1" applyBorder="1" applyAlignment="1">
      <alignment horizontal="center" vertical="center" wrapText="1"/>
    </xf>
    <xf numFmtId="164" fontId="3" fillId="3" borderId="57" xfId="0" applyNumberFormat="1" applyFont="1" applyFill="1" applyBorder="1" applyAlignment="1">
      <alignment horizontal="right" vertical="center"/>
    </xf>
    <xf numFmtId="164" fontId="3" fillId="3" borderId="56" xfId="0" applyNumberFormat="1" applyFont="1" applyFill="1" applyBorder="1" applyAlignment="1">
      <alignment horizontal="right" vertical="center"/>
    </xf>
    <xf numFmtId="164" fontId="3" fillId="3" borderId="65" xfId="0" applyNumberFormat="1" applyFont="1" applyFill="1" applyBorder="1" applyAlignment="1">
      <alignment horizontal="right" vertical="center"/>
    </xf>
    <xf numFmtId="164" fontId="4" fillId="3" borderId="3" xfId="0" applyNumberFormat="1" applyFont="1" applyFill="1" applyBorder="1" applyAlignment="1">
      <alignment horizontal="right" vertical="center"/>
    </xf>
    <xf numFmtId="0" fontId="11" fillId="0" borderId="69" xfId="0" applyFont="1" applyBorder="1" applyAlignment="1">
      <alignment horizontal="center" vertical="center"/>
    </xf>
    <xf numFmtId="0" fontId="11" fillId="9" borderId="24" xfId="0" applyFont="1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0" fillId="9" borderId="0" xfId="0" applyFill="1" applyBorder="1" applyAlignment="1">
      <alignment horizontal="left" vertical="center"/>
    </xf>
    <xf numFmtId="0" fontId="0" fillId="9" borderId="43" xfId="0" applyFill="1" applyBorder="1" applyAlignment="1">
      <alignment horizontal="left" vertical="center"/>
    </xf>
    <xf numFmtId="0" fontId="4" fillId="9" borderId="43" xfId="0" applyFont="1" applyFill="1" applyBorder="1" applyAlignment="1">
      <alignment horizontal="left" vertical="center"/>
    </xf>
    <xf numFmtId="0" fontId="4" fillId="9" borderId="0" xfId="0" applyFont="1" applyFill="1" applyBorder="1" applyAlignment="1">
      <alignment vertical="center" wrapText="1"/>
    </xf>
    <xf numFmtId="0" fontId="0" fillId="9" borderId="24" xfId="0" applyFill="1" applyBorder="1" applyAlignment="1"/>
    <xf numFmtId="0" fontId="0" fillId="9" borderId="0" xfId="0" applyFill="1" applyBorder="1" applyAlignment="1"/>
    <xf numFmtId="0" fontId="3" fillId="3" borderId="11" xfId="0" applyFont="1" applyFill="1" applyBorder="1" applyAlignment="1">
      <alignment horizontal="center" vertical="center" wrapText="1"/>
    </xf>
    <xf numFmtId="164" fontId="6" fillId="3" borderId="23" xfId="0" applyNumberFormat="1" applyFont="1" applyFill="1" applyBorder="1" applyAlignment="1">
      <alignment vertical="center"/>
    </xf>
    <xf numFmtId="164" fontId="8" fillId="3" borderId="11" xfId="0" applyNumberFormat="1" applyFont="1" applyFill="1" applyBorder="1" applyAlignment="1">
      <alignment vertical="center"/>
    </xf>
    <xf numFmtId="0" fontId="5" fillId="0" borderId="0" xfId="0" applyFont="1" applyBorder="1" applyAlignment="1">
      <alignment horizontal="left" vertical="top" wrapText="1"/>
    </xf>
    <xf numFmtId="0" fontId="5" fillId="0" borderId="45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7" fillId="9" borderId="1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6" fillId="6" borderId="20" xfId="0" applyFont="1" applyFill="1" applyBorder="1" applyAlignment="1">
      <alignment horizontal="left" vertical="top"/>
    </xf>
    <xf numFmtId="0" fontId="6" fillId="6" borderId="26" xfId="0" applyFont="1" applyFill="1" applyBorder="1" applyAlignment="1">
      <alignment horizontal="left" vertical="top"/>
    </xf>
    <xf numFmtId="0" fontId="6" fillId="6" borderId="21" xfId="0" applyFont="1" applyFill="1" applyBorder="1" applyAlignment="1">
      <alignment horizontal="left" vertical="top"/>
    </xf>
    <xf numFmtId="0" fontId="6" fillId="6" borderId="44" xfId="0" applyFont="1" applyFill="1" applyBorder="1" applyAlignment="1">
      <alignment horizontal="left" vertical="top"/>
    </xf>
    <xf numFmtId="0" fontId="6" fillId="6" borderId="45" xfId="0" applyFont="1" applyFill="1" applyBorder="1" applyAlignment="1">
      <alignment horizontal="left" vertical="top"/>
    </xf>
    <xf numFmtId="0" fontId="6" fillId="6" borderId="46" xfId="0" applyFont="1" applyFill="1" applyBorder="1" applyAlignment="1">
      <alignment horizontal="left" vertical="top"/>
    </xf>
    <xf numFmtId="0" fontId="4" fillId="9" borderId="62" xfId="0" applyFont="1" applyFill="1" applyBorder="1" applyAlignment="1">
      <alignment horizontal="right" vertical="center" wrapText="1"/>
    </xf>
    <xf numFmtId="0" fontId="4" fillId="9" borderId="63" xfId="0" applyFont="1" applyFill="1" applyBorder="1" applyAlignment="1">
      <alignment horizontal="right" vertical="center" wrapText="1"/>
    </xf>
    <xf numFmtId="0" fontId="4" fillId="9" borderId="31" xfId="0" applyFont="1" applyFill="1" applyBorder="1" applyAlignment="1">
      <alignment horizontal="right" vertical="center" wrapText="1"/>
    </xf>
    <xf numFmtId="0" fontId="4" fillId="9" borderId="0" xfId="0" applyFont="1" applyFill="1" applyBorder="1" applyAlignment="1">
      <alignment horizontal="right" vertical="center" wrapText="1"/>
    </xf>
    <xf numFmtId="0" fontId="4" fillId="9" borderId="25" xfId="0" applyFont="1" applyFill="1" applyBorder="1" applyAlignment="1">
      <alignment horizontal="right" vertical="center" wrapText="1"/>
    </xf>
    <xf numFmtId="0" fontId="4" fillId="9" borderId="47" xfId="0" applyFont="1" applyFill="1" applyBorder="1" applyAlignment="1">
      <alignment horizontal="right" vertical="center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14" fontId="6" fillId="6" borderId="44" xfId="0" applyNumberFormat="1" applyFont="1" applyFill="1" applyBorder="1" applyAlignment="1">
      <alignment horizontal="left" vertical="center"/>
    </xf>
    <xf numFmtId="0" fontId="6" fillId="6" borderId="45" xfId="0" applyFont="1" applyFill="1" applyBorder="1" applyAlignment="1">
      <alignment horizontal="left" vertical="center"/>
    </xf>
    <xf numFmtId="0" fontId="6" fillId="6" borderId="46" xfId="0" applyFont="1" applyFill="1" applyBorder="1" applyAlignment="1">
      <alignment horizontal="left" vertical="center"/>
    </xf>
    <xf numFmtId="0" fontId="8" fillId="6" borderId="24" xfId="0" applyFont="1" applyFill="1" applyBorder="1" applyAlignment="1">
      <alignment horizontal="left" vertical="center" wrapText="1"/>
    </xf>
    <xf numFmtId="0" fontId="8" fillId="6" borderId="0" xfId="0" applyFont="1" applyFill="1" applyBorder="1" applyAlignment="1">
      <alignment horizontal="left" vertical="center" wrapText="1"/>
    </xf>
    <xf numFmtId="0" fontId="8" fillId="6" borderId="43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/>
    </xf>
    <xf numFmtId="49" fontId="6" fillId="6" borderId="2" xfId="0" applyNumberFormat="1" applyFont="1" applyFill="1" applyBorder="1" applyAlignment="1">
      <alignment horizontal="left" vertical="center"/>
    </xf>
    <xf numFmtId="49" fontId="6" fillId="6" borderId="3" xfId="0" applyNumberFormat="1" applyFont="1" applyFill="1" applyBorder="1" applyAlignment="1">
      <alignment horizontal="left" vertical="center"/>
    </xf>
    <xf numFmtId="0" fontId="9" fillId="6" borderId="1" xfId="1" applyFont="1" applyFill="1" applyBorder="1" applyAlignment="1">
      <alignment horizontal="left" vertical="center"/>
    </xf>
    <xf numFmtId="0" fontId="11" fillId="9" borderId="0" xfId="0" applyFont="1" applyFill="1" applyBorder="1" applyAlignment="1">
      <alignment horizontal="left" vertical="center"/>
    </xf>
    <xf numFmtId="0" fontId="11" fillId="9" borderId="43" xfId="0" applyFont="1" applyFill="1" applyBorder="1" applyAlignment="1">
      <alignment horizontal="left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9" borderId="0" xfId="0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3" fillId="9" borderId="24" xfId="0" applyFont="1" applyFill="1" applyBorder="1" applyAlignment="1">
      <alignment horizontal="left" vertical="center" wrapText="1"/>
    </xf>
    <xf numFmtId="0" fontId="3" fillId="9" borderId="0" xfId="0" applyFont="1" applyFill="1" applyBorder="1" applyAlignment="1">
      <alignment horizontal="left" vertical="center" wrapText="1"/>
    </xf>
    <xf numFmtId="0" fontId="3" fillId="9" borderId="43" xfId="0" applyFont="1" applyFill="1" applyBorder="1" applyAlignment="1">
      <alignment horizontal="left" vertical="center" wrapText="1"/>
    </xf>
    <xf numFmtId="0" fontId="0" fillId="9" borderId="43" xfId="0" applyFill="1" applyBorder="1" applyAlignment="1">
      <alignment horizontal="center" vertical="center"/>
    </xf>
    <xf numFmtId="0" fontId="3" fillId="9" borderId="0" xfId="0" applyFont="1" applyFill="1" applyBorder="1" applyAlignment="1">
      <alignment horizontal="right" vertical="center"/>
    </xf>
    <xf numFmtId="0" fontId="3" fillId="9" borderId="43" xfId="0" applyFont="1" applyFill="1" applyBorder="1" applyAlignment="1">
      <alignment horizontal="right" vertical="center"/>
    </xf>
    <xf numFmtId="0" fontId="5" fillId="9" borderId="0" xfId="0" applyFont="1" applyFill="1" applyBorder="1" applyAlignment="1">
      <alignment horizontal="left" vertical="top" wrapText="1"/>
    </xf>
    <xf numFmtId="0" fontId="5" fillId="9" borderId="43" xfId="0" applyFont="1" applyFill="1" applyBorder="1" applyAlignment="1">
      <alignment horizontal="left" vertical="top" wrapText="1"/>
    </xf>
    <xf numFmtId="0" fontId="4" fillId="9" borderId="24" xfId="0" applyFont="1" applyFill="1" applyBorder="1" applyAlignment="1">
      <alignment horizontal="right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63" xfId="0" applyFont="1" applyBorder="1" applyAlignment="1">
      <alignment horizontal="left" vertical="center" wrapText="1"/>
    </xf>
    <xf numFmtId="0" fontId="3" fillId="0" borderId="65" xfId="0" applyFont="1" applyBorder="1" applyAlignment="1">
      <alignment horizontal="left" vertical="center" wrapText="1"/>
    </xf>
    <xf numFmtId="0" fontId="0" fillId="0" borderId="10" xfId="0" applyBorder="1" applyAlignment="1">
      <alignment horizontal="center" wrapText="1"/>
    </xf>
    <xf numFmtId="0" fontId="3" fillId="0" borderId="36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6" fillId="6" borderId="16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right" vertical="center"/>
    </xf>
    <xf numFmtId="0" fontId="4" fillId="4" borderId="46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9" borderId="44" xfId="0" applyFill="1" applyBorder="1" applyAlignment="1">
      <alignment horizontal="center"/>
    </xf>
    <xf numFmtId="0" fontId="0" fillId="9" borderId="46" xfId="0" applyFill="1" applyBorder="1" applyAlignment="1">
      <alignment horizontal="center"/>
    </xf>
    <xf numFmtId="0" fontId="6" fillId="6" borderId="55" xfId="0" applyFont="1" applyFill="1" applyBorder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</cellXfs>
  <cellStyles count="3">
    <cellStyle name="Hiperłącze" xfId="1" builtinId="8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O61"/>
  <sheetViews>
    <sheetView tabSelected="1" view="pageBreakPreview" zoomScale="75" zoomScaleNormal="100" zoomScaleSheetLayoutView="75" workbookViewId="0">
      <selection activeCell="C8" sqref="C8:D8"/>
    </sheetView>
  </sheetViews>
  <sheetFormatPr defaultRowHeight="14.4" x14ac:dyDescent="0.3"/>
  <cols>
    <col min="1" max="1" width="4.44140625" customWidth="1"/>
    <col min="3" max="3" width="30.6640625" customWidth="1"/>
    <col min="4" max="4" width="21.5546875" customWidth="1"/>
    <col min="5" max="5" width="18.6640625" customWidth="1"/>
    <col min="6" max="6" width="5.6640625" customWidth="1"/>
    <col min="7" max="7" width="10.6640625" customWidth="1"/>
    <col min="8" max="8" width="5.6640625" customWidth="1"/>
    <col min="9" max="9" width="10.6640625" customWidth="1"/>
    <col min="10" max="10" width="5.6640625" customWidth="1"/>
    <col min="11" max="11" width="10.6640625" customWidth="1"/>
    <col min="12" max="12" width="5.6640625" customWidth="1"/>
    <col min="13" max="15" width="10.6640625" customWidth="1"/>
    <col min="16" max="16" width="15.6640625" customWidth="1"/>
    <col min="17" max="17" width="5.6640625" customWidth="1"/>
    <col min="18" max="20" width="20.6640625" customWidth="1"/>
    <col min="21" max="22" width="15.6640625" customWidth="1"/>
    <col min="23" max="24" width="20.6640625" customWidth="1"/>
    <col min="25" max="27" width="18.6640625" customWidth="1"/>
    <col min="28" max="41" width="15.6640625" customWidth="1"/>
  </cols>
  <sheetData>
    <row r="1" spans="2:29" ht="15" thickBot="1" x14ac:dyDescent="0.35"/>
    <row r="2" spans="2:29" ht="39.9" customHeight="1" thickBot="1" x14ac:dyDescent="0.35">
      <c r="B2" s="274" t="s">
        <v>119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6"/>
      <c r="AB2" s="53"/>
      <c r="AC2" s="53"/>
    </row>
    <row r="3" spans="2:29" ht="39.9" customHeight="1" thickBot="1" x14ac:dyDescent="0.35">
      <c r="B3" s="253">
        <v>1</v>
      </c>
      <c r="C3" s="87" t="s">
        <v>146</v>
      </c>
      <c r="D3" s="300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2"/>
      <c r="P3" s="18"/>
      <c r="Q3" s="18"/>
      <c r="R3" s="18"/>
      <c r="S3" s="18"/>
      <c r="T3" s="18"/>
      <c r="U3" s="18"/>
      <c r="V3" s="18"/>
      <c r="W3" s="243" t="s">
        <v>19</v>
      </c>
      <c r="X3" s="297"/>
      <c r="Y3" s="298"/>
      <c r="Z3" s="298"/>
      <c r="AA3" s="299"/>
      <c r="AB3" s="74"/>
      <c r="AC3" s="74"/>
    </row>
    <row r="4" spans="2:29" ht="39.9" customHeight="1" thickBot="1" x14ac:dyDescent="0.35">
      <c r="B4" s="253">
        <v>2</v>
      </c>
      <c r="C4" s="87" t="s">
        <v>14</v>
      </c>
      <c r="D4" s="303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5"/>
      <c r="P4" s="18"/>
      <c r="Q4" s="18"/>
      <c r="R4" s="18"/>
      <c r="S4" s="18"/>
      <c r="T4" s="18"/>
      <c r="U4" s="18"/>
      <c r="V4" s="18"/>
      <c r="W4" s="243" t="s">
        <v>46</v>
      </c>
      <c r="X4" s="279"/>
      <c r="Y4" s="280"/>
      <c r="Z4" s="280"/>
      <c r="AA4" s="281"/>
      <c r="AB4" s="74"/>
      <c r="AC4" s="74"/>
    </row>
    <row r="5" spans="2:29" ht="39.9" customHeight="1" thickBot="1" x14ac:dyDescent="0.35">
      <c r="B5" s="253">
        <v>3</v>
      </c>
      <c r="C5" s="87" t="s">
        <v>11</v>
      </c>
      <c r="D5" s="300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2"/>
      <c r="P5" s="244" t="s">
        <v>25</v>
      </c>
      <c r="Q5" s="279"/>
      <c r="R5" s="280"/>
      <c r="S5" s="280"/>
      <c r="T5" s="280"/>
      <c r="U5" s="280"/>
      <c r="V5" s="281"/>
      <c r="W5" s="243" t="s">
        <v>47</v>
      </c>
      <c r="X5" s="282"/>
      <c r="Y5" s="283"/>
      <c r="Z5" s="283"/>
      <c r="AA5" s="284"/>
      <c r="AB5" s="74"/>
      <c r="AC5" s="74"/>
    </row>
    <row r="6" spans="2:29" ht="39.9" customHeight="1" thickBot="1" x14ac:dyDescent="0.35">
      <c r="B6" s="253">
        <v>4</v>
      </c>
      <c r="C6" s="87" t="s">
        <v>22</v>
      </c>
      <c r="D6" s="303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5"/>
      <c r="P6" s="243" t="s">
        <v>23</v>
      </c>
      <c r="Q6" s="306"/>
      <c r="R6" s="307"/>
      <c r="S6" s="308"/>
      <c r="T6" s="243" t="s">
        <v>24</v>
      </c>
      <c r="U6" s="309"/>
      <c r="V6" s="281"/>
      <c r="W6" s="18"/>
      <c r="X6" s="285"/>
      <c r="Y6" s="286"/>
      <c r="Z6" s="286"/>
      <c r="AA6" s="287"/>
      <c r="AB6" s="74"/>
      <c r="AC6" s="74"/>
    </row>
    <row r="7" spans="2:29" ht="39.9" customHeight="1" thickBot="1" x14ac:dyDescent="0.35">
      <c r="B7" s="253">
        <v>5</v>
      </c>
      <c r="C7" s="310" t="s">
        <v>147</v>
      </c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1"/>
      <c r="AB7" s="17"/>
      <c r="AC7" s="17"/>
    </row>
    <row r="8" spans="2:29" ht="39.9" customHeight="1" thickBot="1" x14ac:dyDescent="0.35">
      <c r="B8" s="254"/>
      <c r="C8" s="288" t="s">
        <v>144</v>
      </c>
      <c r="D8" s="289"/>
      <c r="E8" s="52"/>
      <c r="F8" s="122" t="s">
        <v>18</v>
      </c>
      <c r="G8" s="123"/>
      <c r="H8" s="255"/>
      <c r="I8" s="288" t="s">
        <v>55</v>
      </c>
      <c r="J8" s="289"/>
      <c r="K8" s="289"/>
      <c r="L8" s="289"/>
      <c r="M8" s="289"/>
      <c r="N8" s="289"/>
      <c r="O8" s="289"/>
      <c r="P8" s="128">
        <f>S44</f>
        <v>0</v>
      </c>
      <c r="Q8" s="122" t="s">
        <v>129</v>
      </c>
      <c r="R8" s="122"/>
      <c r="S8" s="128">
        <f>P8/1000*3.6</f>
        <v>0</v>
      </c>
      <c r="T8" s="129" t="s">
        <v>57</v>
      </c>
      <c r="U8" s="255"/>
      <c r="V8" s="243"/>
      <c r="W8" s="255"/>
      <c r="X8" s="255"/>
      <c r="Y8" s="255"/>
      <c r="Z8" s="255"/>
      <c r="AA8" s="256"/>
      <c r="AB8" s="15"/>
      <c r="AC8" s="15"/>
    </row>
    <row r="9" spans="2:29" ht="39.9" customHeight="1" x14ac:dyDescent="0.3">
      <c r="B9" s="254"/>
      <c r="C9" s="290" t="s">
        <v>142</v>
      </c>
      <c r="D9" s="291"/>
      <c r="E9" s="243">
        <f>N30</f>
        <v>0</v>
      </c>
      <c r="F9" s="17" t="s">
        <v>18</v>
      </c>
      <c r="G9" s="124"/>
      <c r="H9" s="255"/>
      <c r="I9" s="290" t="s">
        <v>56</v>
      </c>
      <c r="J9" s="291"/>
      <c r="K9" s="291"/>
      <c r="L9" s="291"/>
      <c r="M9" s="291"/>
      <c r="N9" s="291"/>
      <c r="O9" s="291"/>
      <c r="P9" s="130">
        <f>U44</f>
        <v>0</v>
      </c>
      <c r="Q9" s="17" t="s">
        <v>129</v>
      </c>
      <c r="R9" s="17"/>
      <c r="S9" s="130">
        <f>P9/1000*3.6</f>
        <v>0</v>
      </c>
      <c r="T9" s="131" t="s">
        <v>57</v>
      </c>
      <c r="U9" s="255"/>
      <c r="V9" s="255"/>
      <c r="W9" s="255"/>
      <c r="X9" s="255"/>
      <c r="Y9" s="255"/>
      <c r="Z9" s="255"/>
      <c r="AA9" s="256"/>
      <c r="AB9" s="15"/>
      <c r="AC9" s="15"/>
    </row>
    <row r="10" spans="2:29" ht="39.9" customHeight="1" thickBot="1" x14ac:dyDescent="0.35">
      <c r="B10" s="254"/>
      <c r="C10" s="290" t="s">
        <v>143</v>
      </c>
      <c r="D10" s="291"/>
      <c r="E10" s="243">
        <f>O30</f>
        <v>0</v>
      </c>
      <c r="F10" s="17" t="s">
        <v>26</v>
      </c>
      <c r="G10" s="124"/>
      <c r="H10" s="255"/>
      <c r="I10" s="290" t="s">
        <v>60</v>
      </c>
      <c r="J10" s="291"/>
      <c r="K10" s="291"/>
      <c r="L10" s="291"/>
      <c r="M10" s="291"/>
      <c r="N10" s="291"/>
      <c r="O10" s="291"/>
      <c r="P10" s="130">
        <f>P8-P9</f>
        <v>0</v>
      </c>
      <c r="Q10" s="17" t="s">
        <v>129</v>
      </c>
      <c r="R10" s="17"/>
      <c r="S10" s="130">
        <f>P10/1000*3.6</f>
        <v>0</v>
      </c>
      <c r="T10" s="131" t="s">
        <v>57</v>
      </c>
      <c r="U10" s="290" t="s">
        <v>139</v>
      </c>
      <c r="V10" s="291"/>
      <c r="W10" s="291"/>
      <c r="X10" s="291"/>
      <c r="Y10" s="291"/>
      <c r="Z10" s="243">
        <v>80</v>
      </c>
      <c r="AA10" s="257" t="s">
        <v>10</v>
      </c>
      <c r="AB10" s="16"/>
      <c r="AC10" s="16"/>
    </row>
    <row r="11" spans="2:29" ht="39.9" customHeight="1" thickBot="1" x14ac:dyDescent="0.35">
      <c r="B11" s="254"/>
      <c r="C11" s="292" t="s">
        <v>141</v>
      </c>
      <c r="D11" s="293"/>
      <c r="E11" s="125">
        <f>G30</f>
        <v>0</v>
      </c>
      <c r="F11" s="126" t="s">
        <v>0</v>
      </c>
      <c r="G11" s="127"/>
      <c r="H11" s="255"/>
      <c r="I11" s="290" t="s">
        <v>61</v>
      </c>
      <c r="J11" s="291"/>
      <c r="K11" s="291"/>
      <c r="L11" s="291"/>
      <c r="M11" s="291"/>
      <c r="N11" s="291"/>
      <c r="O11" s="291"/>
      <c r="P11" s="130">
        <f>Y44</f>
        <v>0</v>
      </c>
      <c r="Q11" s="17" t="s">
        <v>129</v>
      </c>
      <c r="R11" s="17"/>
      <c r="S11" s="130">
        <f>P11/1000*3.6</f>
        <v>0</v>
      </c>
      <c r="T11" s="131" t="s">
        <v>57</v>
      </c>
      <c r="U11" s="239"/>
      <c r="V11" s="258"/>
      <c r="W11" s="258"/>
      <c r="X11" s="258"/>
      <c r="Y11" s="258"/>
      <c r="Z11" s="60">
        <f>Z10*S10/100</f>
        <v>0</v>
      </c>
      <c r="AA11" s="257" t="s">
        <v>131</v>
      </c>
      <c r="AB11" s="16"/>
      <c r="AC11" s="16"/>
    </row>
    <row r="12" spans="2:29" ht="39.9" customHeight="1" x14ac:dyDescent="0.3">
      <c r="B12" s="329" t="s">
        <v>77</v>
      </c>
      <c r="C12" s="291"/>
      <c r="D12" s="291"/>
      <c r="E12" s="130">
        <f>P30</f>
        <v>0</v>
      </c>
      <c r="F12" s="17" t="s">
        <v>3</v>
      </c>
      <c r="G12" s="255"/>
      <c r="H12" s="255"/>
      <c r="I12" s="292" t="s">
        <v>62</v>
      </c>
      <c r="J12" s="293"/>
      <c r="K12" s="293"/>
      <c r="L12" s="293"/>
      <c r="M12" s="293"/>
      <c r="N12" s="293"/>
      <c r="O12" s="293"/>
      <c r="P12" s="125">
        <f>AO30</f>
        <v>0</v>
      </c>
      <c r="Q12" s="126" t="s">
        <v>130</v>
      </c>
      <c r="R12" s="126"/>
      <c r="S12" s="126"/>
      <c r="T12" s="132"/>
      <c r="U12" s="314"/>
      <c r="V12" s="314"/>
      <c r="W12" s="314"/>
      <c r="X12" s="314"/>
      <c r="Y12" s="314"/>
      <c r="Z12" s="314"/>
      <c r="AA12" s="324"/>
      <c r="AB12" s="15"/>
      <c r="AC12" s="15"/>
    </row>
    <row r="13" spans="2:29" ht="39.9" customHeight="1" thickBot="1" x14ac:dyDescent="0.35">
      <c r="B13" s="329" t="s">
        <v>78</v>
      </c>
      <c r="C13" s="291"/>
      <c r="D13" s="291"/>
      <c r="E13" s="130">
        <f>AB30</f>
        <v>0</v>
      </c>
      <c r="F13" s="17" t="s">
        <v>3</v>
      </c>
      <c r="G13" s="255"/>
      <c r="H13" s="255"/>
      <c r="I13" s="327" t="s">
        <v>140</v>
      </c>
      <c r="J13" s="327"/>
      <c r="K13" s="327"/>
      <c r="L13" s="327"/>
      <c r="M13" s="327"/>
      <c r="N13" s="327"/>
      <c r="O13" s="327"/>
      <c r="P13" s="327"/>
      <c r="Q13" s="327"/>
      <c r="R13" s="327"/>
      <c r="S13" s="327"/>
      <c r="T13" s="327"/>
      <c r="U13" s="327"/>
      <c r="V13" s="327"/>
      <c r="W13" s="327"/>
      <c r="X13" s="327"/>
      <c r="Y13" s="327"/>
      <c r="Z13" s="327"/>
      <c r="AA13" s="328"/>
      <c r="AB13" s="15"/>
      <c r="AC13" s="15"/>
    </row>
    <row r="14" spans="2:29" ht="39.9" customHeight="1" thickBot="1" x14ac:dyDescent="0.35">
      <c r="B14" s="329" t="s">
        <v>79</v>
      </c>
      <c r="C14" s="291"/>
      <c r="D14" s="291"/>
      <c r="E14" s="130">
        <f>AC30</f>
        <v>0</v>
      </c>
      <c r="F14" s="17" t="s">
        <v>3</v>
      </c>
      <c r="G14" s="245" t="str">
        <f>IFERROR(E14/E13,"-")</f>
        <v>-</v>
      </c>
      <c r="H14" s="389" t="s">
        <v>88</v>
      </c>
      <c r="I14" s="389"/>
      <c r="J14" s="389"/>
      <c r="K14" s="389"/>
      <c r="L14" s="389"/>
      <c r="M14" s="389"/>
      <c r="N14" s="389"/>
      <c r="O14" s="389"/>
      <c r="P14" s="389"/>
      <c r="Q14" s="389"/>
      <c r="R14" s="389"/>
      <c r="S14" s="389"/>
      <c r="T14" s="389"/>
      <c r="U14" s="325" t="s">
        <v>107</v>
      </c>
      <c r="V14" s="326"/>
      <c r="W14" s="160"/>
      <c r="X14" s="321" t="s">
        <v>134</v>
      </c>
      <c r="Y14" s="322"/>
      <c r="Z14" s="322"/>
      <c r="AA14" s="323"/>
      <c r="AB14" s="15"/>
      <c r="AC14" s="15"/>
    </row>
    <row r="15" spans="2:29" ht="39.9" customHeight="1" thickBot="1" x14ac:dyDescent="0.35">
      <c r="B15" s="329" t="s">
        <v>76</v>
      </c>
      <c r="C15" s="291"/>
      <c r="D15" s="291"/>
      <c r="E15" s="130">
        <f>E13-E14</f>
        <v>0</v>
      </c>
      <c r="F15" s="17" t="s">
        <v>3</v>
      </c>
      <c r="G15" s="245" t="str">
        <f>IFERROR(E15/E13,"-")</f>
        <v>-</v>
      </c>
      <c r="H15" s="389" t="s">
        <v>88</v>
      </c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255"/>
      <c r="V15" s="255"/>
      <c r="W15" s="161"/>
      <c r="X15" s="321" t="s">
        <v>135</v>
      </c>
      <c r="Y15" s="322"/>
      <c r="Z15" s="322"/>
      <c r="AA15" s="323"/>
      <c r="AB15" s="15"/>
      <c r="AC15" s="15"/>
    </row>
    <row r="16" spans="2:29" ht="39.9" customHeight="1" thickBot="1" x14ac:dyDescent="0.35">
      <c r="B16" s="259"/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46"/>
      <c r="W16" s="159"/>
      <c r="X16" s="321" t="s">
        <v>136</v>
      </c>
      <c r="Y16" s="322"/>
      <c r="Z16" s="322"/>
      <c r="AA16" s="323"/>
      <c r="AB16" s="15"/>
      <c r="AC16" s="15"/>
    </row>
    <row r="17" spans="2:41" ht="39.9" customHeight="1" thickBot="1" x14ac:dyDescent="0.35">
      <c r="B17" s="253">
        <v>6</v>
      </c>
      <c r="C17" s="310" t="s">
        <v>20</v>
      </c>
      <c r="D17" s="310"/>
      <c r="E17" s="310"/>
      <c r="F17" s="310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1"/>
      <c r="AB17" s="17"/>
      <c r="AC17" s="17"/>
    </row>
    <row r="18" spans="2:41" ht="30" customHeight="1" thickBot="1" x14ac:dyDescent="0.35">
      <c r="B18" s="390" t="s">
        <v>17</v>
      </c>
      <c r="C18" s="391"/>
      <c r="D18" s="391"/>
      <c r="E18" s="391"/>
      <c r="F18" s="391"/>
      <c r="G18" s="391"/>
      <c r="H18" s="391"/>
      <c r="I18" s="391"/>
      <c r="J18" s="391"/>
      <c r="K18" s="391"/>
      <c r="L18" s="391"/>
      <c r="M18" s="391"/>
      <c r="N18" s="391"/>
      <c r="O18" s="392"/>
      <c r="P18" s="315" t="s">
        <v>138</v>
      </c>
      <c r="Q18" s="316"/>
      <c r="R18" s="316"/>
      <c r="S18" s="316"/>
      <c r="T18" s="316"/>
      <c r="U18" s="316"/>
      <c r="V18" s="317"/>
      <c r="W18" s="318" t="s">
        <v>54</v>
      </c>
      <c r="X18" s="319"/>
      <c r="Y18" s="319"/>
      <c r="Z18" s="319"/>
      <c r="AA18" s="320"/>
      <c r="AB18" s="312" t="s">
        <v>53</v>
      </c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3"/>
    </row>
    <row r="19" spans="2:41" ht="168" customHeight="1" thickBot="1" x14ac:dyDescent="0.35">
      <c r="B19" s="242" t="s">
        <v>12</v>
      </c>
      <c r="C19" s="1" t="s">
        <v>133</v>
      </c>
      <c r="D19" s="162" t="s">
        <v>117</v>
      </c>
      <c r="E19" s="400" t="s">
        <v>106</v>
      </c>
      <c r="F19" s="399"/>
      <c r="G19" s="399" t="s">
        <v>122</v>
      </c>
      <c r="H19" s="399"/>
      <c r="I19" s="397" t="s">
        <v>31</v>
      </c>
      <c r="J19" s="398"/>
      <c r="K19" s="397" t="s">
        <v>13</v>
      </c>
      <c r="L19" s="398"/>
      <c r="M19" s="241" t="s">
        <v>15</v>
      </c>
      <c r="N19" s="241" t="s">
        <v>123</v>
      </c>
      <c r="O19" s="1" t="s">
        <v>124</v>
      </c>
      <c r="P19" s="395" t="s">
        <v>126</v>
      </c>
      <c r="Q19" s="396"/>
      <c r="R19" s="240" t="s">
        <v>48</v>
      </c>
      <c r="S19" s="240" t="s">
        <v>125</v>
      </c>
      <c r="T19" s="240" t="s">
        <v>112</v>
      </c>
      <c r="U19" s="240" t="s">
        <v>132</v>
      </c>
      <c r="V19" s="54" t="s">
        <v>127</v>
      </c>
      <c r="W19" s="55" t="s">
        <v>114</v>
      </c>
      <c r="X19" s="67" t="s">
        <v>113</v>
      </c>
      <c r="Y19" s="67" t="s">
        <v>115</v>
      </c>
      <c r="Z19" s="67" t="s">
        <v>116</v>
      </c>
      <c r="AA19" s="261" t="s">
        <v>128</v>
      </c>
      <c r="AB19" s="247" t="s">
        <v>80</v>
      </c>
      <c r="AC19" s="106" t="s">
        <v>111</v>
      </c>
      <c r="AD19" s="103" t="s">
        <v>68</v>
      </c>
      <c r="AE19" s="100" t="s">
        <v>69</v>
      </c>
      <c r="AF19" s="101" t="s">
        <v>87</v>
      </c>
      <c r="AG19" s="102" t="s">
        <v>81</v>
      </c>
      <c r="AH19" s="100" t="s">
        <v>82</v>
      </c>
      <c r="AI19" s="101" t="s">
        <v>90</v>
      </c>
      <c r="AJ19" s="101" t="s">
        <v>109</v>
      </c>
      <c r="AK19" s="101" t="s">
        <v>86</v>
      </c>
      <c r="AL19" s="209" t="s">
        <v>83</v>
      </c>
      <c r="AM19" s="210" t="s">
        <v>84</v>
      </c>
      <c r="AN19" s="210" t="s">
        <v>110</v>
      </c>
      <c r="AO19" s="211" t="s">
        <v>85</v>
      </c>
    </row>
    <row r="20" spans="2:41" ht="39.9" customHeight="1" x14ac:dyDescent="0.3">
      <c r="B20" s="12">
        <v>1</v>
      </c>
      <c r="C20" s="19"/>
      <c r="D20" s="156"/>
      <c r="E20" s="393"/>
      <c r="F20" s="394"/>
      <c r="G20" s="163"/>
      <c r="H20" s="164" t="s">
        <v>0</v>
      </c>
      <c r="I20" s="165"/>
      <c r="J20" s="164" t="s">
        <v>0</v>
      </c>
      <c r="K20" s="166"/>
      <c r="L20" s="164" t="s">
        <v>0</v>
      </c>
      <c r="M20" s="167"/>
      <c r="N20" s="168"/>
      <c r="O20" s="169"/>
      <c r="P20" s="24"/>
      <c r="Q20" s="22" t="s">
        <v>3</v>
      </c>
      <c r="R20" s="82"/>
      <c r="S20" s="61"/>
      <c r="T20" s="61"/>
      <c r="U20" s="69"/>
      <c r="V20" s="64"/>
      <c r="W20" s="196"/>
      <c r="X20" s="80"/>
      <c r="Y20" s="139"/>
      <c r="Z20" s="138"/>
      <c r="AA20" s="262">
        <f>AF20</f>
        <v>0</v>
      </c>
      <c r="AB20" s="248">
        <f t="shared" ref="AB20:AB29" si="0">IFERROR(VLOOKUP(X20,$C$44:$D$47,2,FALSE),0)*G20</f>
        <v>0</v>
      </c>
      <c r="AC20" s="112">
        <f t="shared" ref="AC20:AC29" si="1">IFERROR(VLOOKUP(X20,$C$44:$J$47,7,FALSE),0)/100*AB20</f>
        <v>0</v>
      </c>
      <c r="AD20" s="104">
        <f t="shared" ref="AD20:AD29" si="2">IFERROR(VLOOKUP(S20,$C$36:$D$39,2,FALSE),0)*G20</f>
        <v>0</v>
      </c>
      <c r="AE20" s="97">
        <f>AD20-AF20</f>
        <v>0</v>
      </c>
      <c r="AF20" s="98">
        <f t="shared" ref="AF20:AF29" si="3">IFERROR(VLOOKUP(X20,$C$44:$G$47,5,FALSE),0)/100*AD20</f>
        <v>0</v>
      </c>
      <c r="AG20" s="99">
        <f t="shared" ref="AG20:AG29" si="4">IFERROR(VLOOKUP(T20,$R$35:$T$40,3,FALSE),0)*AD20</f>
        <v>0</v>
      </c>
      <c r="AH20" s="97">
        <f t="shared" ref="AH20:AH29" si="5">IFERROR(VLOOKUP(W20,$X$35:$Z$40,3,FALSE),0)*AE20</f>
        <v>0</v>
      </c>
      <c r="AI20" s="98">
        <f t="shared" ref="AI20:AI29" si="6">IFERROR(VLOOKUP(Y20,$X$47:$Y$48,2,FALSE),0)</f>
        <v>0</v>
      </c>
      <c r="AJ20" s="98">
        <f t="shared" ref="AJ20:AJ29" si="7">IFERROR(VLOOKUP(Z20,$Z$47:$AA$48,2,FALSE),0)</f>
        <v>0</v>
      </c>
      <c r="AK20" s="98">
        <f>AG20-AH20*IFERROR(VLOOKUP(W20,$X$35:$Z$40,3,FALSE),0)-AI20*IFERROR(VLOOKUP(W20,$X$35:$Z$40,3,FALSE),0)-AJ20*3</f>
        <v>0</v>
      </c>
      <c r="AL20" s="200">
        <f t="shared" ref="AL20:AL29" si="8">AG20*IFERROR(VLOOKUP(T20,$R$35:$W$40,6,FALSE),0)</f>
        <v>0</v>
      </c>
      <c r="AM20" s="201">
        <f t="shared" ref="AM20:AM29" si="9">(AH20-AI20)*IFERROR(VLOOKUP(W20,$X$35:$AC$40,6,FALSE),0)</f>
        <v>0</v>
      </c>
      <c r="AN20" s="201">
        <f t="shared" ref="AN20:AN29" si="10">AJ20*$AC$40</f>
        <v>0</v>
      </c>
      <c r="AO20" s="202">
        <f>IF(AL20-AM20+AN20&lt;0,0,AL20-AM20+AN20)</f>
        <v>0</v>
      </c>
    </row>
    <row r="21" spans="2:41" ht="39.9" customHeight="1" x14ac:dyDescent="0.3">
      <c r="B21" s="13">
        <v>2</v>
      </c>
      <c r="C21" s="20"/>
      <c r="D21" s="157"/>
      <c r="E21" s="373"/>
      <c r="F21" s="374"/>
      <c r="G21" s="25"/>
      <c r="H21" s="2" t="s">
        <v>0</v>
      </c>
      <c r="I21" s="28"/>
      <c r="J21" s="2" t="s">
        <v>0</v>
      </c>
      <c r="K21" s="32"/>
      <c r="L21" s="2" t="s">
        <v>0</v>
      </c>
      <c r="M21" s="35"/>
      <c r="N21" s="36"/>
      <c r="O21" s="37"/>
      <c r="P21" s="23"/>
      <c r="Q21" s="10" t="s">
        <v>3</v>
      </c>
      <c r="R21" s="83"/>
      <c r="S21" s="62"/>
      <c r="T21" s="61"/>
      <c r="U21" s="70"/>
      <c r="V21" s="65"/>
      <c r="W21" s="196"/>
      <c r="X21" s="79"/>
      <c r="Y21" s="139"/>
      <c r="Z21" s="138"/>
      <c r="AA21" s="262">
        <f>AF21</f>
        <v>0</v>
      </c>
      <c r="AB21" s="249">
        <f t="shared" si="0"/>
        <v>0</v>
      </c>
      <c r="AC21" s="112">
        <f t="shared" si="1"/>
        <v>0</v>
      </c>
      <c r="AD21" s="105">
        <f t="shared" si="2"/>
        <v>0</v>
      </c>
      <c r="AE21" s="85">
        <f t="shared" ref="AE21:AE29" si="11">AD21-AF21</f>
        <v>0</v>
      </c>
      <c r="AF21" s="93">
        <f t="shared" si="3"/>
        <v>0</v>
      </c>
      <c r="AG21" s="99">
        <f t="shared" si="4"/>
        <v>0</v>
      </c>
      <c r="AH21" s="97">
        <f t="shared" si="5"/>
        <v>0</v>
      </c>
      <c r="AI21" s="98">
        <f t="shared" si="6"/>
        <v>0</v>
      </c>
      <c r="AJ21" s="98">
        <f t="shared" si="7"/>
        <v>0</v>
      </c>
      <c r="AK21" s="98">
        <f t="shared" ref="AK21:AK29" si="12">AG21-AH21*IFERROR(VLOOKUP(W21,$X$35:$Z$40,3,FALSE),0)-AI21*3</f>
        <v>0</v>
      </c>
      <c r="AL21" s="182">
        <f t="shared" si="8"/>
        <v>0</v>
      </c>
      <c r="AM21" s="199">
        <f t="shared" si="9"/>
        <v>0</v>
      </c>
      <c r="AN21" s="199">
        <f t="shared" si="10"/>
        <v>0</v>
      </c>
      <c r="AO21" s="203">
        <f>IF(AL21-AM21+AN21&lt;0,0,AL21-AM21+AN21)</f>
        <v>0</v>
      </c>
    </row>
    <row r="22" spans="2:41" ht="39.9" customHeight="1" x14ac:dyDescent="0.3">
      <c r="B22" s="13">
        <v>3</v>
      </c>
      <c r="C22" s="20"/>
      <c r="D22" s="157"/>
      <c r="E22" s="373"/>
      <c r="F22" s="374"/>
      <c r="G22" s="26"/>
      <c r="H22" s="3" t="s">
        <v>0</v>
      </c>
      <c r="I22" s="29"/>
      <c r="J22" s="3" t="s">
        <v>0</v>
      </c>
      <c r="K22" s="33"/>
      <c r="L22" s="3" t="s">
        <v>0</v>
      </c>
      <c r="M22" s="38"/>
      <c r="N22" s="39"/>
      <c r="O22" s="40"/>
      <c r="P22" s="41"/>
      <c r="Q22" s="11" t="s">
        <v>3</v>
      </c>
      <c r="R22" s="84"/>
      <c r="S22" s="62"/>
      <c r="T22" s="61"/>
      <c r="U22" s="71"/>
      <c r="V22" s="66"/>
      <c r="W22" s="196"/>
      <c r="X22" s="79"/>
      <c r="Y22" s="137"/>
      <c r="Z22" s="138"/>
      <c r="AA22" s="262">
        <f t="shared" ref="AA22:AA29" si="13">AF22</f>
        <v>0</v>
      </c>
      <c r="AB22" s="249">
        <f t="shared" si="0"/>
        <v>0</v>
      </c>
      <c r="AC22" s="112">
        <f t="shared" si="1"/>
        <v>0</v>
      </c>
      <c r="AD22" s="105">
        <f t="shared" si="2"/>
        <v>0</v>
      </c>
      <c r="AE22" s="85">
        <f t="shared" si="11"/>
        <v>0</v>
      </c>
      <c r="AF22" s="93">
        <f t="shared" si="3"/>
        <v>0</v>
      </c>
      <c r="AG22" s="99">
        <f t="shared" si="4"/>
        <v>0</v>
      </c>
      <c r="AH22" s="97">
        <f t="shared" si="5"/>
        <v>0</v>
      </c>
      <c r="AI22" s="98">
        <f t="shared" si="6"/>
        <v>0</v>
      </c>
      <c r="AJ22" s="98">
        <f t="shared" si="7"/>
        <v>0</v>
      </c>
      <c r="AK22" s="98">
        <f t="shared" si="12"/>
        <v>0</v>
      </c>
      <c r="AL22" s="182">
        <f t="shared" si="8"/>
        <v>0</v>
      </c>
      <c r="AM22" s="199">
        <f t="shared" si="9"/>
        <v>0</v>
      </c>
      <c r="AN22" s="199">
        <f t="shared" si="10"/>
        <v>0</v>
      </c>
      <c r="AO22" s="203">
        <f t="shared" ref="AO22:AO29" si="14">IF(AL22-AM22+AN22&lt;0,0,AL22-AM22+AN22)</f>
        <v>0</v>
      </c>
    </row>
    <row r="23" spans="2:41" ht="39.9" customHeight="1" x14ac:dyDescent="0.3">
      <c r="B23" s="13">
        <v>4</v>
      </c>
      <c r="C23" s="20"/>
      <c r="D23" s="157"/>
      <c r="E23" s="373"/>
      <c r="F23" s="374"/>
      <c r="G23" s="25"/>
      <c r="H23" s="2" t="s">
        <v>0</v>
      </c>
      <c r="I23" s="28"/>
      <c r="J23" s="2" t="s">
        <v>0</v>
      </c>
      <c r="K23" s="32"/>
      <c r="L23" s="2" t="s">
        <v>0</v>
      </c>
      <c r="M23" s="35"/>
      <c r="N23" s="36"/>
      <c r="O23" s="37"/>
      <c r="P23" s="23"/>
      <c r="Q23" s="10" t="s">
        <v>3</v>
      </c>
      <c r="R23" s="83"/>
      <c r="S23" s="62"/>
      <c r="T23" s="61"/>
      <c r="U23" s="70"/>
      <c r="V23" s="65"/>
      <c r="W23" s="196"/>
      <c r="X23" s="79"/>
      <c r="Y23" s="137"/>
      <c r="Z23" s="138"/>
      <c r="AA23" s="262">
        <f t="shared" si="13"/>
        <v>0</v>
      </c>
      <c r="AB23" s="249">
        <f t="shared" si="0"/>
        <v>0</v>
      </c>
      <c r="AC23" s="112">
        <f t="shared" si="1"/>
        <v>0</v>
      </c>
      <c r="AD23" s="105">
        <f t="shared" si="2"/>
        <v>0</v>
      </c>
      <c r="AE23" s="85">
        <f t="shared" si="11"/>
        <v>0</v>
      </c>
      <c r="AF23" s="93">
        <f t="shared" si="3"/>
        <v>0</v>
      </c>
      <c r="AG23" s="99">
        <f t="shared" si="4"/>
        <v>0</v>
      </c>
      <c r="AH23" s="97">
        <f t="shared" si="5"/>
        <v>0</v>
      </c>
      <c r="AI23" s="98">
        <f t="shared" si="6"/>
        <v>0</v>
      </c>
      <c r="AJ23" s="98">
        <f t="shared" si="7"/>
        <v>0</v>
      </c>
      <c r="AK23" s="98">
        <f t="shared" si="12"/>
        <v>0</v>
      </c>
      <c r="AL23" s="182">
        <f t="shared" si="8"/>
        <v>0</v>
      </c>
      <c r="AM23" s="199">
        <f t="shared" si="9"/>
        <v>0</v>
      </c>
      <c r="AN23" s="199">
        <f t="shared" si="10"/>
        <v>0</v>
      </c>
      <c r="AO23" s="203">
        <f t="shared" si="14"/>
        <v>0</v>
      </c>
    </row>
    <row r="24" spans="2:41" ht="39.9" customHeight="1" x14ac:dyDescent="0.3">
      <c r="B24" s="13">
        <v>5</v>
      </c>
      <c r="C24" s="20"/>
      <c r="D24" s="157"/>
      <c r="E24" s="373"/>
      <c r="F24" s="374"/>
      <c r="G24" s="26"/>
      <c r="H24" s="3" t="s">
        <v>0</v>
      </c>
      <c r="I24" s="29"/>
      <c r="J24" s="3" t="s">
        <v>0</v>
      </c>
      <c r="K24" s="33"/>
      <c r="L24" s="3" t="s">
        <v>0</v>
      </c>
      <c r="M24" s="38"/>
      <c r="N24" s="39"/>
      <c r="O24" s="40"/>
      <c r="P24" s="41"/>
      <c r="Q24" s="11" t="s">
        <v>3</v>
      </c>
      <c r="R24" s="84"/>
      <c r="S24" s="62"/>
      <c r="T24" s="61"/>
      <c r="U24" s="71"/>
      <c r="V24" s="66"/>
      <c r="W24" s="196"/>
      <c r="X24" s="79"/>
      <c r="Y24" s="137"/>
      <c r="Z24" s="138"/>
      <c r="AA24" s="262">
        <f t="shared" si="13"/>
        <v>0</v>
      </c>
      <c r="AB24" s="249">
        <f t="shared" si="0"/>
        <v>0</v>
      </c>
      <c r="AC24" s="112">
        <f t="shared" si="1"/>
        <v>0</v>
      </c>
      <c r="AD24" s="105">
        <f t="shared" si="2"/>
        <v>0</v>
      </c>
      <c r="AE24" s="85">
        <f t="shared" si="11"/>
        <v>0</v>
      </c>
      <c r="AF24" s="93">
        <f t="shared" si="3"/>
        <v>0</v>
      </c>
      <c r="AG24" s="99">
        <f t="shared" si="4"/>
        <v>0</v>
      </c>
      <c r="AH24" s="97">
        <f t="shared" si="5"/>
        <v>0</v>
      </c>
      <c r="AI24" s="98">
        <f t="shared" si="6"/>
        <v>0</v>
      </c>
      <c r="AJ24" s="98">
        <f t="shared" si="7"/>
        <v>0</v>
      </c>
      <c r="AK24" s="98">
        <f t="shared" si="12"/>
        <v>0</v>
      </c>
      <c r="AL24" s="182">
        <f t="shared" si="8"/>
        <v>0</v>
      </c>
      <c r="AM24" s="199">
        <f t="shared" si="9"/>
        <v>0</v>
      </c>
      <c r="AN24" s="199">
        <f t="shared" si="10"/>
        <v>0</v>
      </c>
      <c r="AO24" s="203">
        <f t="shared" si="14"/>
        <v>0</v>
      </c>
    </row>
    <row r="25" spans="2:41" ht="39.9" customHeight="1" x14ac:dyDescent="0.3">
      <c r="B25" s="13">
        <v>6</v>
      </c>
      <c r="C25" s="20"/>
      <c r="D25" s="157"/>
      <c r="E25" s="373"/>
      <c r="F25" s="374"/>
      <c r="G25" s="25"/>
      <c r="H25" s="2" t="s">
        <v>0</v>
      </c>
      <c r="I25" s="28"/>
      <c r="J25" s="2" t="s">
        <v>0</v>
      </c>
      <c r="K25" s="32"/>
      <c r="L25" s="2" t="s">
        <v>0</v>
      </c>
      <c r="M25" s="35"/>
      <c r="N25" s="36"/>
      <c r="O25" s="37"/>
      <c r="P25" s="23"/>
      <c r="Q25" s="10" t="s">
        <v>3</v>
      </c>
      <c r="R25" s="83"/>
      <c r="S25" s="62"/>
      <c r="T25" s="61"/>
      <c r="U25" s="70"/>
      <c r="V25" s="65"/>
      <c r="W25" s="196"/>
      <c r="X25" s="79"/>
      <c r="Y25" s="137"/>
      <c r="Z25" s="138"/>
      <c r="AA25" s="262">
        <f t="shared" si="13"/>
        <v>0</v>
      </c>
      <c r="AB25" s="249">
        <f t="shared" si="0"/>
        <v>0</v>
      </c>
      <c r="AC25" s="112">
        <f t="shared" si="1"/>
        <v>0</v>
      </c>
      <c r="AD25" s="105">
        <f t="shared" si="2"/>
        <v>0</v>
      </c>
      <c r="AE25" s="85">
        <f t="shared" si="11"/>
        <v>0</v>
      </c>
      <c r="AF25" s="93">
        <f t="shared" si="3"/>
        <v>0</v>
      </c>
      <c r="AG25" s="99">
        <f t="shared" si="4"/>
        <v>0</v>
      </c>
      <c r="AH25" s="97">
        <f t="shared" si="5"/>
        <v>0</v>
      </c>
      <c r="AI25" s="98">
        <f t="shared" si="6"/>
        <v>0</v>
      </c>
      <c r="AJ25" s="98">
        <f t="shared" si="7"/>
        <v>0</v>
      </c>
      <c r="AK25" s="98">
        <f t="shared" si="12"/>
        <v>0</v>
      </c>
      <c r="AL25" s="182">
        <f t="shared" si="8"/>
        <v>0</v>
      </c>
      <c r="AM25" s="199">
        <f t="shared" si="9"/>
        <v>0</v>
      </c>
      <c r="AN25" s="199">
        <f t="shared" si="10"/>
        <v>0</v>
      </c>
      <c r="AO25" s="203">
        <f t="shared" si="14"/>
        <v>0</v>
      </c>
    </row>
    <row r="26" spans="2:41" ht="39.9" customHeight="1" x14ac:dyDescent="0.3">
      <c r="B26" s="13">
        <v>7</v>
      </c>
      <c r="C26" s="20"/>
      <c r="D26" s="157"/>
      <c r="E26" s="373"/>
      <c r="F26" s="374"/>
      <c r="G26" s="26"/>
      <c r="H26" s="3" t="s">
        <v>0</v>
      </c>
      <c r="I26" s="29"/>
      <c r="J26" s="3" t="s">
        <v>0</v>
      </c>
      <c r="K26" s="33"/>
      <c r="L26" s="3" t="s">
        <v>0</v>
      </c>
      <c r="M26" s="38"/>
      <c r="N26" s="39"/>
      <c r="O26" s="40"/>
      <c r="P26" s="41"/>
      <c r="Q26" s="11" t="s">
        <v>3</v>
      </c>
      <c r="R26" s="84"/>
      <c r="S26" s="62"/>
      <c r="T26" s="61"/>
      <c r="U26" s="71"/>
      <c r="V26" s="66"/>
      <c r="W26" s="196"/>
      <c r="X26" s="79"/>
      <c r="Y26" s="137"/>
      <c r="Z26" s="138"/>
      <c r="AA26" s="262">
        <f t="shared" si="13"/>
        <v>0</v>
      </c>
      <c r="AB26" s="249">
        <f t="shared" si="0"/>
        <v>0</v>
      </c>
      <c r="AC26" s="112">
        <f t="shared" si="1"/>
        <v>0</v>
      </c>
      <c r="AD26" s="105">
        <f t="shared" si="2"/>
        <v>0</v>
      </c>
      <c r="AE26" s="85">
        <f t="shared" si="11"/>
        <v>0</v>
      </c>
      <c r="AF26" s="93">
        <f t="shared" si="3"/>
        <v>0</v>
      </c>
      <c r="AG26" s="99">
        <f t="shared" si="4"/>
        <v>0</v>
      </c>
      <c r="AH26" s="97">
        <f t="shared" si="5"/>
        <v>0</v>
      </c>
      <c r="AI26" s="98">
        <f t="shared" si="6"/>
        <v>0</v>
      </c>
      <c r="AJ26" s="98">
        <f t="shared" si="7"/>
        <v>0</v>
      </c>
      <c r="AK26" s="98">
        <f t="shared" si="12"/>
        <v>0</v>
      </c>
      <c r="AL26" s="182">
        <f t="shared" si="8"/>
        <v>0</v>
      </c>
      <c r="AM26" s="199">
        <f t="shared" si="9"/>
        <v>0</v>
      </c>
      <c r="AN26" s="199">
        <f t="shared" si="10"/>
        <v>0</v>
      </c>
      <c r="AO26" s="203">
        <f t="shared" si="14"/>
        <v>0</v>
      </c>
    </row>
    <row r="27" spans="2:41" ht="39.9" customHeight="1" x14ac:dyDescent="0.3">
      <c r="B27" s="13">
        <v>8</v>
      </c>
      <c r="C27" s="20"/>
      <c r="D27" s="157"/>
      <c r="E27" s="373"/>
      <c r="F27" s="374"/>
      <c r="G27" s="25"/>
      <c r="H27" s="2" t="s">
        <v>0</v>
      </c>
      <c r="I27" s="28"/>
      <c r="J27" s="2" t="s">
        <v>0</v>
      </c>
      <c r="K27" s="32"/>
      <c r="L27" s="2" t="s">
        <v>0</v>
      </c>
      <c r="M27" s="35"/>
      <c r="N27" s="36"/>
      <c r="O27" s="37"/>
      <c r="P27" s="23"/>
      <c r="Q27" s="10" t="s">
        <v>3</v>
      </c>
      <c r="R27" s="83"/>
      <c r="S27" s="62"/>
      <c r="T27" s="61"/>
      <c r="U27" s="70"/>
      <c r="V27" s="65"/>
      <c r="W27" s="196"/>
      <c r="X27" s="79"/>
      <c r="Y27" s="137"/>
      <c r="Z27" s="138"/>
      <c r="AA27" s="262">
        <f t="shared" si="13"/>
        <v>0</v>
      </c>
      <c r="AB27" s="249">
        <f t="shared" si="0"/>
        <v>0</v>
      </c>
      <c r="AC27" s="112">
        <f t="shared" si="1"/>
        <v>0</v>
      </c>
      <c r="AD27" s="105">
        <f t="shared" si="2"/>
        <v>0</v>
      </c>
      <c r="AE27" s="85">
        <f t="shared" si="11"/>
        <v>0</v>
      </c>
      <c r="AF27" s="93">
        <f t="shared" si="3"/>
        <v>0</v>
      </c>
      <c r="AG27" s="99">
        <f t="shared" si="4"/>
        <v>0</v>
      </c>
      <c r="AH27" s="97">
        <f t="shared" si="5"/>
        <v>0</v>
      </c>
      <c r="AI27" s="98">
        <f t="shared" si="6"/>
        <v>0</v>
      </c>
      <c r="AJ27" s="98">
        <f t="shared" si="7"/>
        <v>0</v>
      </c>
      <c r="AK27" s="98">
        <f t="shared" si="12"/>
        <v>0</v>
      </c>
      <c r="AL27" s="182">
        <f t="shared" si="8"/>
        <v>0</v>
      </c>
      <c r="AM27" s="199">
        <f t="shared" si="9"/>
        <v>0</v>
      </c>
      <c r="AN27" s="199">
        <f t="shared" si="10"/>
        <v>0</v>
      </c>
      <c r="AO27" s="203">
        <f t="shared" si="14"/>
        <v>0</v>
      </c>
    </row>
    <row r="28" spans="2:41" ht="39.9" customHeight="1" x14ac:dyDescent="0.3">
      <c r="B28" s="13">
        <v>9</v>
      </c>
      <c r="C28" s="20"/>
      <c r="D28" s="157"/>
      <c r="E28" s="373"/>
      <c r="F28" s="374"/>
      <c r="G28" s="26"/>
      <c r="H28" s="3" t="s">
        <v>0</v>
      </c>
      <c r="I28" s="29"/>
      <c r="J28" s="3" t="s">
        <v>0</v>
      </c>
      <c r="K28" s="33"/>
      <c r="L28" s="3" t="s">
        <v>0</v>
      </c>
      <c r="M28" s="38"/>
      <c r="N28" s="39"/>
      <c r="O28" s="40"/>
      <c r="P28" s="41"/>
      <c r="Q28" s="11" t="s">
        <v>3</v>
      </c>
      <c r="R28" s="84"/>
      <c r="S28" s="62"/>
      <c r="T28" s="61"/>
      <c r="U28" s="71"/>
      <c r="V28" s="66"/>
      <c r="W28" s="196"/>
      <c r="X28" s="79"/>
      <c r="Y28" s="137"/>
      <c r="Z28" s="138"/>
      <c r="AA28" s="262">
        <f t="shared" si="13"/>
        <v>0</v>
      </c>
      <c r="AB28" s="249">
        <f t="shared" si="0"/>
        <v>0</v>
      </c>
      <c r="AC28" s="112">
        <f t="shared" si="1"/>
        <v>0</v>
      </c>
      <c r="AD28" s="105">
        <f t="shared" si="2"/>
        <v>0</v>
      </c>
      <c r="AE28" s="85">
        <f t="shared" si="11"/>
        <v>0</v>
      </c>
      <c r="AF28" s="93">
        <f t="shared" si="3"/>
        <v>0</v>
      </c>
      <c r="AG28" s="99">
        <f t="shared" si="4"/>
        <v>0</v>
      </c>
      <c r="AH28" s="97">
        <f t="shared" si="5"/>
        <v>0</v>
      </c>
      <c r="AI28" s="98">
        <f t="shared" si="6"/>
        <v>0</v>
      </c>
      <c r="AJ28" s="98">
        <f t="shared" si="7"/>
        <v>0</v>
      </c>
      <c r="AK28" s="98">
        <f t="shared" si="12"/>
        <v>0</v>
      </c>
      <c r="AL28" s="182">
        <f t="shared" si="8"/>
        <v>0</v>
      </c>
      <c r="AM28" s="199">
        <f t="shared" si="9"/>
        <v>0</v>
      </c>
      <c r="AN28" s="199">
        <f t="shared" si="10"/>
        <v>0</v>
      </c>
      <c r="AO28" s="203">
        <f t="shared" si="14"/>
        <v>0</v>
      </c>
    </row>
    <row r="29" spans="2:41" ht="39.9" customHeight="1" thickBot="1" x14ac:dyDescent="0.35">
      <c r="B29" s="14">
        <v>10</v>
      </c>
      <c r="C29" s="31"/>
      <c r="D29" s="158"/>
      <c r="E29" s="387"/>
      <c r="F29" s="388"/>
      <c r="G29" s="27"/>
      <c r="H29" s="4" t="s">
        <v>0</v>
      </c>
      <c r="I29" s="30"/>
      <c r="J29" s="4" t="s">
        <v>0</v>
      </c>
      <c r="K29" s="34"/>
      <c r="L29" s="4" t="s">
        <v>0</v>
      </c>
      <c r="M29" s="42"/>
      <c r="N29" s="43"/>
      <c r="O29" s="44"/>
      <c r="P29" s="23"/>
      <c r="Q29" s="10" t="s">
        <v>3</v>
      </c>
      <c r="R29" s="83"/>
      <c r="S29" s="63"/>
      <c r="T29" s="61"/>
      <c r="U29" s="70"/>
      <c r="V29" s="65"/>
      <c r="W29" s="196"/>
      <c r="X29" s="81"/>
      <c r="Y29" s="137"/>
      <c r="Z29" s="138"/>
      <c r="AA29" s="262">
        <f t="shared" si="13"/>
        <v>0</v>
      </c>
      <c r="AB29" s="250">
        <f t="shared" si="0"/>
        <v>0</v>
      </c>
      <c r="AC29" s="112">
        <f t="shared" si="1"/>
        <v>0</v>
      </c>
      <c r="AD29" s="107">
        <f t="shared" si="2"/>
        <v>0</v>
      </c>
      <c r="AE29" s="108">
        <f t="shared" si="11"/>
        <v>0</v>
      </c>
      <c r="AF29" s="109">
        <f t="shared" si="3"/>
        <v>0</v>
      </c>
      <c r="AG29" s="99">
        <f t="shared" si="4"/>
        <v>0</v>
      </c>
      <c r="AH29" s="97">
        <f t="shared" si="5"/>
        <v>0</v>
      </c>
      <c r="AI29" s="98">
        <f t="shared" si="6"/>
        <v>0</v>
      </c>
      <c r="AJ29" s="98">
        <f t="shared" si="7"/>
        <v>0</v>
      </c>
      <c r="AK29" s="98">
        <f t="shared" si="12"/>
        <v>0</v>
      </c>
      <c r="AL29" s="204">
        <f t="shared" si="8"/>
        <v>0</v>
      </c>
      <c r="AM29" s="205">
        <f t="shared" si="9"/>
        <v>0</v>
      </c>
      <c r="AN29" s="205">
        <f t="shared" si="10"/>
        <v>0</v>
      </c>
      <c r="AO29" s="206">
        <f t="shared" si="14"/>
        <v>0</v>
      </c>
    </row>
    <row r="30" spans="2:41" ht="39.9" customHeight="1" thickBot="1" x14ac:dyDescent="0.35">
      <c r="B30" s="375" t="s">
        <v>16</v>
      </c>
      <c r="C30" s="376"/>
      <c r="D30" s="377"/>
      <c r="E30" s="385"/>
      <c r="F30" s="386"/>
      <c r="G30" s="5">
        <f>SUM(G20:G29)</f>
        <v>0</v>
      </c>
      <c r="H30" s="6" t="s">
        <v>0</v>
      </c>
      <c r="I30" s="7">
        <f>SUM(I20:I29)</f>
        <v>0</v>
      </c>
      <c r="J30" s="6" t="s">
        <v>0</v>
      </c>
      <c r="K30" s="8">
        <f>SUM(K20:K29)</f>
        <v>0</v>
      </c>
      <c r="L30" s="6" t="s">
        <v>0</v>
      </c>
      <c r="M30" s="68"/>
      <c r="N30" s="9">
        <f>SUM(N20:N29)</f>
        <v>0</v>
      </c>
      <c r="O30" s="8">
        <f>SUM(O20:O29)</f>
        <v>0</v>
      </c>
      <c r="P30" s="72">
        <f>SUM(P20:P29)</f>
        <v>0</v>
      </c>
      <c r="Q30" s="73" t="s">
        <v>3</v>
      </c>
      <c r="R30" s="88"/>
      <c r="S30" s="88"/>
      <c r="T30" s="89"/>
      <c r="U30" s="89"/>
      <c r="V30" s="90"/>
      <c r="W30" s="91"/>
      <c r="X30" s="92"/>
      <c r="Y30" s="92"/>
      <c r="Z30" s="136"/>
      <c r="AA30" s="263">
        <f>SUM(AA20:AA29)</f>
        <v>0</v>
      </c>
      <c r="AB30" s="251">
        <f t="shared" ref="AB30:AH30" si="15">SUM(AB20:AB29)</f>
        <v>0</v>
      </c>
      <c r="AC30" s="113">
        <f t="shared" si="15"/>
        <v>0</v>
      </c>
      <c r="AD30" s="110">
        <f t="shared" si="15"/>
        <v>0</v>
      </c>
      <c r="AE30" s="95">
        <f t="shared" si="15"/>
        <v>0</v>
      </c>
      <c r="AF30" s="111">
        <f t="shared" si="15"/>
        <v>0</v>
      </c>
      <c r="AG30" s="94">
        <f t="shared" si="15"/>
        <v>0</v>
      </c>
      <c r="AH30" s="95">
        <f t="shared" si="15"/>
        <v>0</v>
      </c>
      <c r="AI30" s="111">
        <f t="shared" ref="AI30:AO30" si="16">SUM(AI20:AI29)</f>
        <v>0</v>
      </c>
      <c r="AJ30" s="111">
        <f t="shared" si="16"/>
        <v>0</v>
      </c>
      <c r="AK30" s="96">
        <f t="shared" si="16"/>
        <v>0</v>
      </c>
      <c r="AL30" s="197">
        <f t="shared" si="16"/>
        <v>0</v>
      </c>
      <c r="AM30" s="198">
        <f t="shared" si="16"/>
        <v>0</v>
      </c>
      <c r="AN30" s="198">
        <f t="shared" si="16"/>
        <v>0</v>
      </c>
      <c r="AO30" s="198">
        <f t="shared" si="16"/>
        <v>0</v>
      </c>
    </row>
    <row r="31" spans="2:41" ht="30" customHeight="1" thickBot="1" x14ac:dyDescent="0.35">
      <c r="B31" s="271" t="s">
        <v>145</v>
      </c>
      <c r="C31" s="272"/>
      <c r="D31" s="272"/>
      <c r="E31" s="272"/>
      <c r="F31" s="272"/>
      <c r="G31" s="272"/>
      <c r="H31" s="272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3"/>
    </row>
    <row r="32" spans="2:41" ht="30" customHeight="1" thickBot="1" x14ac:dyDescent="0.35">
      <c r="B32" s="264"/>
      <c r="C32" s="264"/>
      <c r="D32" s="264"/>
      <c r="E32" s="264"/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5"/>
      <c r="R32" s="264"/>
      <c r="S32" s="264"/>
      <c r="T32" s="264"/>
      <c r="U32" s="264"/>
      <c r="V32" s="264"/>
      <c r="W32" s="264"/>
      <c r="X32" s="265"/>
      <c r="Y32" s="265"/>
      <c r="Z32" s="265"/>
      <c r="AA32" s="265"/>
    </row>
    <row r="33" spans="2:34" ht="39.9" customHeight="1" thickBot="1" x14ac:dyDescent="0.35">
      <c r="B33" s="114" t="s">
        <v>36</v>
      </c>
      <c r="C33" s="378" t="s">
        <v>41</v>
      </c>
      <c r="D33" s="277"/>
      <c r="E33" s="277"/>
      <c r="F33" s="277"/>
      <c r="G33" s="277"/>
      <c r="H33" s="277"/>
      <c r="I33" s="277"/>
      <c r="J33" s="277"/>
      <c r="K33" s="277"/>
      <c r="L33" s="277"/>
      <c r="M33" s="277"/>
      <c r="N33" s="277"/>
      <c r="O33" s="278"/>
      <c r="Q33" s="252">
        <v>9</v>
      </c>
      <c r="R33" s="383" t="s">
        <v>104</v>
      </c>
      <c r="S33" s="381"/>
      <c r="T33" s="381"/>
      <c r="U33" s="381"/>
      <c r="V33" s="381"/>
      <c r="W33" s="384"/>
      <c r="X33" s="379" t="s">
        <v>105</v>
      </c>
      <c r="Y33" s="380"/>
      <c r="Z33" s="380"/>
      <c r="AA33" s="380"/>
      <c r="AB33" s="381"/>
      <c r="AC33" s="382"/>
    </row>
    <row r="34" spans="2:34" ht="39.9" customHeight="1" thickBot="1" x14ac:dyDescent="0.35">
      <c r="B34" s="346" t="s">
        <v>12</v>
      </c>
      <c r="C34" s="348" t="s">
        <v>37</v>
      </c>
      <c r="D34" s="350" t="s">
        <v>30</v>
      </c>
      <c r="E34" s="351"/>
      <c r="F34" s="354" t="s">
        <v>42</v>
      </c>
      <c r="G34" s="355"/>
      <c r="H34" s="355"/>
      <c r="I34" s="355"/>
      <c r="J34" s="355"/>
      <c r="K34" s="355"/>
      <c r="L34" s="355"/>
      <c r="M34" s="355"/>
      <c r="N34" s="355"/>
      <c r="O34" s="356"/>
      <c r="Q34" s="150"/>
      <c r="R34" s="170" t="s">
        <v>100</v>
      </c>
      <c r="S34" s="171" t="s">
        <v>101</v>
      </c>
      <c r="T34" s="170" t="s">
        <v>102</v>
      </c>
      <c r="U34" s="330" t="s">
        <v>103</v>
      </c>
      <c r="V34" s="331"/>
      <c r="W34" s="176" t="s">
        <v>108</v>
      </c>
      <c r="X34" s="173" t="s">
        <v>100</v>
      </c>
      <c r="Y34" s="170" t="s">
        <v>101</v>
      </c>
      <c r="Z34" s="170" t="s">
        <v>102</v>
      </c>
      <c r="AA34" s="172" t="s">
        <v>103</v>
      </c>
      <c r="AB34" s="172"/>
      <c r="AC34" s="180" t="s">
        <v>108</v>
      </c>
    </row>
    <row r="35" spans="2:34" ht="39.9" customHeight="1" thickBot="1" x14ac:dyDescent="0.35">
      <c r="B35" s="347"/>
      <c r="C35" s="349"/>
      <c r="D35" s="352"/>
      <c r="E35" s="353"/>
      <c r="F35" s="357"/>
      <c r="G35" s="358"/>
      <c r="H35" s="358"/>
      <c r="I35" s="358"/>
      <c r="J35" s="358"/>
      <c r="K35" s="358"/>
      <c r="L35" s="358"/>
      <c r="M35" s="358"/>
      <c r="N35" s="358"/>
      <c r="O35" s="359"/>
      <c r="Q35" s="147">
        <v>1</v>
      </c>
      <c r="R35" s="118" t="s">
        <v>8</v>
      </c>
      <c r="S35" s="119"/>
      <c r="T35" s="119">
        <v>1.1000000000000001</v>
      </c>
      <c r="U35" s="142">
        <v>55.35</v>
      </c>
      <c r="V35" s="178" t="s">
        <v>94</v>
      </c>
      <c r="W35" s="183">
        <f>U35/1000*3.6/1000</f>
        <v>1.9926000000000001E-4</v>
      </c>
      <c r="X35" s="148" t="s">
        <v>8</v>
      </c>
      <c r="Y35" s="186"/>
      <c r="Z35" s="119">
        <v>1.1000000000000001</v>
      </c>
      <c r="AA35" s="133">
        <v>55.35</v>
      </c>
      <c r="AB35" s="133" t="s">
        <v>94</v>
      </c>
      <c r="AC35" s="183">
        <f>AA35/1000*3.6/1000</f>
        <v>1.9926000000000001E-4</v>
      </c>
    </row>
    <row r="36" spans="2:34" ht="39.9" customHeight="1" x14ac:dyDescent="0.3">
      <c r="B36" s="212">
        <v>1</v>
      </c>
      <c r="C36" s="267" t="s">
        <v>28</v>
      </c>
      <c r="D36" s="117">
        <v>300</v>
      </c>
      <c r="E36" s="140" t="s">
        <v>1</v>
      </c>
      <c r="F36" s="371" t="s">
        <v>35</v>
      </c>
      <c r="G36" s="371"/>
      <c r="H36" s="371"/>
      <c r="I36" s="371"/>
      <c r="J36" s="371"/>
      <c r="K36" s="371"/>
      <c r="L36" s="371"/>
      <c r="M36" s="371"/>
      <c r="N36" s="371"/>
      <c r="O36" s="372"/>
      <c r="Q36" s="174">
        <v>2</v>
      </c>
      <c r="R36" s="51" t="s">
        <v>4</v>
      </c>
      <c r="S36" s="46"/>
      <c r="T36" s="46">
        <v>1.1000000000000001</v>
      </c>
      <c r="U36" s="86">
        <v>63.1</v>
      </c>
      <c r="V36" s="177" t="s">
        <v>94</v>
      </c>
      <c r="W36" s="184">
        <f t="shared" ref="W36:W39" si="17">U36/1000*3.6/1000</f>
        <v>2.2716000000000004E-4</v>
      </c>
      <c r="X36" s="154" t="s">
        <v>4</v>
      </c>
      <c r="Y36" s="187"/>
      <c r="Z36" s="46">
        <v>1.1000000000000001</v>
      </c>
      <c r="AA36" s="143">
        <v>63.1</v>
      </c>
      <c r="AB36" s="143" t="s">
        <v>94</v>
      </c>
      <c r="AC36" s="184">
        <f t="shared" ref="AC36:AC38" si="18">AA36/1000*3.6/1000</f>
        <v>2.2716000000000004E-4</v>
      </c>
    </row>
    <row r="37" spans="2:34" ht="39.9" customHeight="1" x14ac:dyDescent="0.3">
      <c r="B37" s="222">
        <v>2</v>
      </c>
      <c r="C37" s="268" t="s">
        <v>27</v>
      </c>
      <c r="D37" s="47">
        <v>250</v>
      </c>
      <c r="E37" s="134" t="s">
        <v>1</v>
      </c>
      <c r="F37" s="369" t="s">
        <v>34</v>
      </c>
      <c r="G37" s="369"/>
      <c r="H37" s="369"/>
      <c r="I37" s="369"/>
      <c r="J37" s="369"/>
      <c r="K37" s="369"/>
      <c r="L37" s="369"/>
      <c r="M37" s="369"/>
      <c r="N37" s="369"/>
      <c r="O37" s="370"/>
      <c r="Q37" s="174">
        <v>3</v>
      </c>
      <c r="R37" s="120" t="s">
        <v>5</v>
      </c>
      <c r="S37" s="46"/>
      <c r="T37" s="48">
        <v>1.1000000000000001</v>
      </c>
      <c r="U37" s="141">
        <v>77.400000000000006</v>
      </c>
      <c r="V37" s="149" t="s">
        <v>94</v>
      </c>
      <c r="W37" s="184">
        <f t="shared" si="17"/>
        <v>2.7864000000000003E-4</v>
      </c>
      <c r="X37" s="151" t="s">
        <v>5</v>
      </c>
      <c r="Y37" s="187"/>
      <c r="Z37" s="46">
        <v>1.1000000000000001</v>
      </c>
      <c r="AA37" s="144">
        <v>77.400000000000006</v>
      </c>
      <c r="AB37" s="144" t="s">
        <v>94</v>
      </c>
      <c r="AC37" s="184">
        <f t="shared" si="18"/>
        <v>2.7864000000000003E-4</v>
      </c>
    </row>
    <row r="38" spans="2:34" ht="39.9" customHeight="1" x14ac:dyDescent="0.3">
      <c r="B38" s="222">
        <v>3</v>
      </c>
      <c r="C38" s="268" t="s">
        <v>29</v>
      </c>
      <c r="D38" s="47">
        <v>200</v>
      </c>
      <c r="E38" s="134" t="s">
        <v>1</v>
      </c>
      <c r="F38" s="369" t="s">
        <v>33</v>
      </c>
      <c r="G38" s="369"/>
      <c r="H38" s="369"/>
      <c r="I38" s="369"/>
      <c r="J38" s="369"/>
      <c r="K38" s="369"/>
      <c r="L38" s="369"/>
      <c r="M38" s="369"/>
      <c r="N38" s="369"/>
      <c r="O38" s="370"/>
      <c r="Q38" s="174">
        <v>4</v>
      </c>
      <c r="R38" s="120" t="s">
        <v>49</v>
      </c>
      <c r="S38" s="46"/>
      <c r="T38" s="48">
        <v>1.1000000000000001</v>
      </c>
      <c r="U38" s="141">
        <v>94.75</v>
      </c>
      <c r="V38" s="149" t="s">
        <v>94</v>
      </c>
      <c r="W38" s="184">
        <f t="shared" si="17"/>
        <v>3.411E-4</v>
      </c>
      <c r="X38" s="151" t="s">
        <v>9</v>
      </c>
      <c r="Y38" s="187"/>
      <c r="Z38" s="46">
        <v>0.8</v>
      </c>
      <c r="AA38" s="86">
        <v>94.75</v>
      </c>
      <c r="AB38" s="177" t="s">
        <v>94</v>
      </c>
      <c r="AC38" s="184">
        <f t="shared" si="18"/>
        <v>3.411E-4</v>
      </c>
    </row>
    <row r="39" spans="2:34" ht="39.9" customHeight="1" thickBot="1" x14ac:dyDescent="0.35">
      <c r="B39" s="223">
        <v>4</v>
      </c>
      <c r="C39" s="266" t="s">
        <v>97</v>
      </c>
      <c r="D39" s="153">
        <v>150</v>
      </c>
      <c r="E39" s="189" t="s">
        <v>1</v>
      </c>
      <c r="F39" s="269" t="s">
        <v>32</v>
      </c>
      <c r="G39" s="269"/>
      <c r="H39" s="269"/>
      <c r="I39" s="269"/>
      <c r="J39" s="269"/>
      <c r="K39" s="269"/>
      <c r="L39" s="269"/>
      <c r="M39" s="269"/>
      <c r="N39" s="269"/>
      <c r="O39" s="270"/>
      <c r="Q39" s="174">
        <v>5</v>
      </c>
      <c r="R39" s="120" t="s">
        <v>9</v>
      </c>
      <c r="S39" s="46"/>
      <c r="T39" s="48">
        <v>0.8</v>
      </c>
      <c r="U39" s="141">
        <v>94.75</v>
      </c>
      <c r="V39" s="149" t="s">
        <v>94</v>
      </c>
      <c r="W39" s="184">
        <f t="shared" si="17"/>
        <v>3.411E-4</v>
      </c>
      <c r="X39" s="151" t="s">
        <v>6</v>
      </c>
      <c r="Y39" s="187"/>
      <c r="Z39" s="46">
        <v>3</v>
      </c>
      <c r="AA39" s="86">
        <v>0.71899999999999997</v>
      </c>
      <c r="AB39" s="177" t="s">
        <v>95</v>
      </c>
      <c r="AC39" s="184">
        <f>AA39/1000</f>
        <v>7.1900000000000002E-4</v>
      </c>
    </row>
    <row r="40" spans="2:34" ht="39.9" customHeight="1" thickBot="1" x14ac:dyDescent="0.35">
      <c r="B40" s="294" t="s">
        <v>75</v>
      </c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5"/>
      <c r="N40" s="295"/>
      <c r="O40" s="296"/>
      <c r="Q40" s="175">
        <v>6</v>
      </c>
      <c r="R40" s="121" t="s">
        <v>6</v>
      </c>
      <c r="S40" s="58"/>
      <c r="T40" s="57">
        <v>3</v>
      </c>
      <c r="U40" s="145">
        <v>0.71899999999999997</v>
      </c>
      <c r="V40" s="179" t="s">
        <v>95</v>
      </c>
      <c r="W40" s="185">
        <f>U40/1000</f>
        <v>7.1900000000000002E-4</v>
      </c>
      <c r="X40" s="155" t="s">
        <v>89</v>
      </c>
      <c r="Y40" s="58">
        <v>3.5</v>
      </c>
      <c r="Z40" s="58">
        <f>3/Y40</f>
        <v>0.8571428571428571</v>
      </c>
      <c r="AA40" s="146">
        <v>0.71899999999999997</v>
      </c>
      <c r="AB40" s="181" t="s">
        <v>95</v>
      </c>
      <c r="AC40" s="185">
        <f>AA40/1000</f>
        <v>7.1900000000000002E-4</v>
      </c>
      <c r="AD40" s="207" t="s">
        <v>118</v>
      </c>
      <c r="AE40" s="208"/>
      <c r="AF40" s="208"/>
      <c r="AG40" s="208"/>
      <c r="AH40" s="208"/>
    </row>
    <row r="41" spans="2:34" ht="39.9" customHeight="1" thickBot="1" x14ac:dyDescent="0.35"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R41" s="21"/>
      <c r="S41" s="21"/>
      <c r="T41" s="21"/>
      <c r="U41" s="21"/>
      <c r="V41" s="21"/>
    </row>
    <row r="42" spans="2:34" ht="39.9" customHeight="1" thickBot="1" x14ac:dyDescent="0.35">
      <c r="B42" s="150" t="s">
        <v>38</v>
      </c>
      <c r="C42" s="366" t="s">
        <v>40</v>
      </c>
      <c r="D42" s="367"/>
      <c r="E42" s="367"/>
      <c r="F42" s="367"/>
      <c r="G42" s="367"/>
      <c r="H42" s="367"/>
      <c r="I42" s="367"/>
      <c r="J42" s="367"/>
      <c r="K42" s="367"/>
      <c r="L42" s="367"/>
      <c r="M42" s="367"/>
      <c r="N42" s="367"/>
      <c r="O42" s="368"/>
      <c r="Q42" s="114">
        <v>10</v>
      </c>
      <c r="R42" s="277" t="s">
        <v>59</v>
      </c>
      <c r="S42" s="277"/>
      <c r="T42" s="277"/>
      <c r="U42" s="277"/>
      <c r="V42" s="277"/>
      <c r="W42" s="277"/>
      <c r="X42" s="277"/>
      <c r="Y42" s="277"/>
      <c r="Z42" s="277"/>
      <c r="AA42" s="278"/>
      <c r="AB42" s="76"/>
      <c r="AC42" s="76"/>
    </row>
    <row r="43" spans="2:34" ht="89.25" customHeight="1" thickBot="1" x14ac:dyDescent="0.35">
      <c r="B43" s="231" t="s">
        <v>12</v>
      </c>
      <c r="C43" s="103" t="s">
        <v>74</v>
      </c>
      <c r="D43" s="332" t="s">
        <v>70</v>
      </c>
      <c r="E43" s="333"/>
      <c r="F43" s="332" t="s">
        <v>39</v>
      </c>
      <c r="G43" s="360"/>
      <c r="H43" s="360"/>
      <c r="I43" s="345" t="s">
        <v>99</v>
      </c>
      <c r="J43" s="345"/>
      <c r="K43" s="332" t="s">
        <v>43</v>
      </c>
      <c r="L43" s="360"/>
      <c r="M43" s="360"/>
      <c r="N43" s="360"/>
      <c r="O43" s="361"/>
      <c r="Q43" s="231" t="s">
        <v>12</v>
      </c>
      <c r="R43" s="102" t="s">
        <v>21</v>
      </c>
      <c r="S43" s="332" t="s">
        <v>51</v>
      </c>
      <c r="T43" s="333"/>
      <c r="U43" s="332" t="s">
        <v>98</v>
      </c>
      <c r="V43" s="333"/>
      <c r="W43" s="332" t="s">
        <v>52</v>
      </c>
      <c r="X43" s="333"/>
      <c r="Y43" s="332" t="s">
        <v>50</v>
      </c>
      <c r="Z43" s="333"/>
      <c r="AA43" s="238"/>
      <c r="AB43" s="77"/>
      <c r="AC43" s="77"/>
    </row>
    <row r="44" spans="2:34" ht="60" customHeight="1" thickBot="1" x14ac:dyDescent="0.35">
      <c r="B44" s="228">
        <v>1</v>
      </c>
      <c r="C44" s="229" t="s">
        <v>66</v>
      </c>
      <c r="D44" s="117">
        <v>100</v>
      </c>
      <c r="E44" s="140" t="s">
        <v>2</v>
      </c>
      <c r="F44" s="219"/>
      <c r="G44" s="230">
        <v>30</v>
      </c>
      <c r="H44" s="230" t="s">
        <v>10</v>
      </c>
      <c r="I44" s="226">
        <v>10</v>
      </c>
      <c r="J44" s="227" t="s">
        <v>10</v>
      </c>
      <c r="K44" s="362" t="s">
        <v>63</v>
      </c>
      <c r="L44" s="362"/>
      <c r="M44" s="362"/>
      <c r="N44" s="362"/>
      <c r="O44" s="363"/>
      <c r="Q44" s="232">
        <v>1</v>
      </c>
      <c r="R44" s="233">
        <f>G30</f>
        <v>0</v>
      </c>
      <c r="S44" s="234">
        <f>AD30</f>
        <v>0</v>
      </c>
      <c r="T44" s="235" t="s">
        <v>7</v>
      </c>
      <c r="U44" s="234">
        <f>AE30</f>
        <v>0</v>
      </c>
      <c r="V44" s="235" t="s">
        <v>7</v>
      </c>
      <c r="W44" s="234">
        <f>AF30</f>
        <v>0</v>
      </c>
      <c r="X44" s="235" t="s">
        <v>7</v>
      </c>
      <c r="Y44" s="234">
        <f>AK30</f>
        <v>0</v>
      </c>
      <c r="Z44" s="236" t="s">
        <v>7</v>
      </c>
      <c r="AA44" s="237"/>
      <c r="AB44" s="75"/>
      <c r="AC44" s="75"/>
    </row>
    <row r="45" spans="2:34" ht="64.2" customHeight="1" thickBot="1" x14ac:dyDescent="0.35">
      <c r="B45" s="222">
        <v>2</v>
      </c>
      <c r="C45" s="154" t="s">
        <v>67</v>
      </c>
      <c r="D45" s="47">
        <v>200</v>
      </c>
      <c r="E45" s="134" t="s">
        <v>2</v>
      </c>
      <c r="F45" s="45"/>
      <c r="G45" s="49">
        <v>30</v>
      </c>
      <c r="H45" s="49" t="s">
        <v>10</v>
      </c>
      <c r="I45" s="47">
        <v>10</v>
      </c>
      <c r="J45" s="152" t="s">
        <v>10</v>
      </c>
      <c r="K45" s="364" t="s">
        <v>44</v>
      </c>
      <c r="L45" s="364"/>
      <c r="M45" s="364"/>
      <c r="N45" s="364"/>
      <c r="O45" s="365"/>
      <c r="Q45" s="114">
        <v>11</v>
      </c>
      <c r="R45" s="340" t="s">
        <v>96</v>
      </c>
      <c r="S45" s="341"/>
      <c r="T45" s="341"/>
      <c r="U45" s="341"/>
      <c r="V45" s="341"/>
      <c r="W45" s="341"/>
      <c r="X45" s="341"/>
      <c r="Y45" s="341"/>
      <c r="Z45" s="341"/>
      <c r="AA45" s="342"/>
      <c r="AB45" s="78"/>
      <c r="AC45" s="78"/>
    </row>
    <row r="46" spans="2:34" ht="68.400000000000006" customHeight="1" x14ac:dyDescent="0.3">
      <c r="B46" s="222">
        <v>3</v>
      </c>
      <c r="C46" s="154" t="s">
        <v>64</v>
      </c>
      <c r="D46" s="47">
        <v>400</v>
      </c>
      <c r="E46" s="134" t="s">
        <v>2</v>
      </c>
      <c r="F46" s="45"/>
      <c r="G46" s="49">
        <v>45</v>
      </c>
      <c r="H46" s="49" t="s">
        <v>10</v>
      </c>
      <c r="I46" s="47">
        <v>20</v>
      </c>
      <c r="J46" s="152" t="s">
        <v>10</v>
      </c>
      <c r="K46" s="364" t="s">
        <v>58</v>
      </c>
      <c r="L46" s="364"/>
      <c r="M46" s="364"/>
      <c r="N46" s="364"/>
      <c r="O46" s="365"/>
      <c r="Q46" s="193"/>
      <c r="R46" s="338"/>
      <c r="S46" s="338"/>
      <c r="T46" s="338"/>
      <c r="U46" s="338"/>
      <c r="V46" s="338"/>
      <c r="W46" s="339"/>
      <c r="X46" s="334" t="s">
        <v>120</v>
      </c>
      <c r="Y46" s="335"/>
      <c r="Z46" s="336" t="s">
        <v>121</v>
      </c>
      <c r="AA46" s="337"/>
      <c r="AB46" s="78"/>
      <c r="AC46" s="78"/>
    </row>
    <row r="47" spans="2:34" ht="67.2" customHeight="1" thickBot="1" x14ac:dyDescent="0.35">
      <c r="B47" s="223">
        <v>4</v>
      </c>
      <c r="C47" s="224" t="s">
        <v>65</v>
      </c>
      <c r="D47" s="153">
        <v>600</v>
      </c>
      <c r="E47" s="189" t="s">
        <v>2</v>
      </c>
      <c r="F47" s="213"/>
      <c r="G47" s="225">
        <v>60</v>
      </c>
      <c r="H47" s="225" t="s">
        <v>10</v>
      </c>
      <c r="I47" s="226">
        <v>30</v>
      </c>
      <c r="J47" s="227" t="s">
        <v>10</v>
      </c>
      <c r="K47" s="343" t="s">
        <v>45</v>
      </c>
      <c r="L47" s="343"/>
      <c r="M47" s="343"/>
      <c r="N47" s="343"/>
      <c r="O47" s="344"/>
      <c r="Q47" s="194"/>
      <c r="R47" s="188"/>
      <c r="S47" s="188"/>
      <c r="T47" s="188"/>
      <c r="U47" s="188"/>
      <c r="V47" s="188"/>
      <c r="W47" s="190"/>
      <c r="X47" s="154" t="s">
        <v>91</v>
      </c>
      <c r="Y47" s="56">
        <v>6000</v>
      </c>
      <c r="Z47" s="51" t="s">
        <v>91</v>
      </c>
      <c r="AA47" s="56">
        <v>12000</v>
      </c>
      <c r="AB47" s="78"/>
      <c r="AC47" s="78"/>
    </row>
    <row r="48" spans="2:34" ht="50.1" customHeight="1" thickBot="1" x14ac:dyDescent="0.35">
      <c r="B48" s="271" t="s">
        <v>137</v>
      </c>
      <c r="C48" s="272"/>
      <c r="D48" s="272"/>
      <c r="E48" s="272"/>
      <c r="F48" s="272"/>
      <c r="G48" s="272"/>
      <c r="H48" s="272"/>
      <c r="I48" s="272"/>
      <c r="J48" s="272"/>
      <c r="K48" s="272"/>
      <c r="L48" s="272"/>
      <c r="M48" s="272"/>
      <c r="N48" s="272"/>
      <c r="O48" s="273"/>
      <c r="Q48" s="195"/>
      <c r="R48" s="191"/>
      <c r="S48" s="191"/>
      <c r="T48" s="191"/>
      <c r="U48" s="191"/>
      <c r="V48" s="191"/>
      <c r="W48" s="192"/>
      <c r="X48" s="116" t="s">
        <v>92</v>
      </c>
      <c r="Y48" s="59">
        <v>0</v>
      </c>
      <c r="Z48" s="135" t="s">
        <v>92</v>
      </c>
      <c r="AA48" s="59">
        <v>0</v>
      </c>
      <c r="AB48" s="78"/>
      <c r="AC48" s="78"/>
    </row>
    <row r="51" spans="2:4" x14ac:dyDescent="0.3">
      <c r="B51" s="213" t="s">
        <v>71</v>
      </c>
      <c r="C51" s="214"/>
      <c r="D51" s="215"/>
    </row>
    <row r="52" spans="2:4" x14ac:dyDescent="0.3">
      <c r="B52" s="216" t="s">
        <v>72</v>
      </c>
      <c r="C52" s="217"/>
      <c r="D52" s="218"/>
    </row>
    <row r="53" spans="2:4" x14ac:dyDescent="0.3">
      <c r="B53" s="216" t="s">
        <v>93</v>
      </c>
      <c r="C53" s="217"/>
      <c r="D53" s="218"/>
    </row>
    <row r="54" spans="2:4" x14ac:dyDescent="0.3">
      <c r="B54" s="219" t="s">
        <v>73</v>
      </c>
      <c r="C54" s="220"/>
      <c r="D54" s="221"/>
    </row>
    <row r="57" spans="2:4" x14ac:dyDescent="0.3">
      <c r="B57" s="115"/>
    </row>
    <row r="58" spans="2:4" x14ac:dyDescent="0.3">
      <c r="B58" s="115"/>
    </row>
    <row r="59" spans="2:4" x14ac:dyDescent="0.3">
      <c r="B59" s="115"/>
    </row>
    <row r="60" spans="2:4" x14ac:dyDescent="0.3">
      <c r="B60" s="115"/>
    </row>
    <row r="61" spans="2:4" x14ac:dyDescent="0.3">
      <c r="B61" s="115"/>
    </row>
  </sheetData>
  <mergeCells count="92">
    <mergeCell ref="H15:T15"/>
    <mergeCell ref="B18:O18"/>
    <mergeCell ref="E25:F25"/>
    <mergeCell ref="E20:F20"/>
    <mergeCell ref="E21:F21"/>
    <mergeCell ref="E22:F22"/>
    <mergeCell ref="E23:F23"/>
    <mergeCell ref="E24:F24"/>
    <mergeCell ref="P19:Q19"/>
    <mergeCell ref="K19:L19"/>
    <mergeCell ref="G19:H19"/>
    <mergeCell ref="I19:J19"/>
    <mergeCell ref="E19:F19"/>
    <mergeCell ref="E27:F27"/>
    <mergeCell ref="E26:F26"/>
    <mergeCell ref="B31:AA31"/>
    <mergeCell ref="B30:D30"/>
    <mergeCell ref="C33:O33"/>
    <mergeCell ref="X33:AC33"/>
    <mergeCell ref="R33:W33"/>
    <mergeCell ref="E30:F30"/>
    <mergeCell ref="E29:F29"/>
    <mergeCell ref="E28:F28"/>
    <mergeCell ref="K47:O47"/>
    <mergeCell ref="I43:J43"/>
    <mergeCell ref="B34:B35"/>
    <mergeCell ref="C34:C35"/>
    <mergeCell ref="D34:E35"/>
    <mergeCell ref="F34:O35"/>
    <mergeCell ref="K43:O43"/>
    <mergeCell ref="K44:O44"/>
    <mergeCell ref="K45:O45"/>
    <mergeCell ref="K46:O46"/>
    <mergeCell ref="F43:H43"/>
    <mergeCell ref="C42:O42"/>
    <mergeCell ref="D43:E43"/>
    <mergeCell ref="F37:O37"/>
    <mergeCell ref="F36:O36"/>
    <mergeCell ref="F38:O38"/>
    <mergeCell ref="U34:V34"/>
    <mergeCell ref="Y43:Z43"/>
    <mergeCell ref="X46:Y46"/>
    <mergeCell ref="Z46:AA46"/>
    <mergeCell ref="R46:S46"/>
    <mergeCell ref="T46:U46"/>
    <mergeCell ref="V46:W46"/>
    <mergeCell ref="U43:V43"/>
    <mergeCell ref="S43:T43"/>
    <mergeCell ref="W43:X43"/>
    <mergeCell ref="R45:AA45"/>
    <mergeCell ref="AB18:AO18"/>
    <mergeCell ref="U12:Y12"/>
    <mergeCell ref="C17:AA17"/>
    <mergeCell ref="P18:V18"/>
    <mergeCell ref="W18:AA18"/>
    <mergeCell ref="X16:AA16"/>
    <mergeCell ref="Z12:AA12"/>
    <mergeCell ref="U14:V14"/>
    <mergeCell ref="I13:AA13"/>
    <mergeCell ref="B12:D12"/>
    <mergeCell ref="B13:D13"/>
    <mergeCell ref="B14:D14"/>
    <mergeCell ref="B15:D15"/>
    <mergeCell ref="X15:AA15"/>
    <mergeCell ref="X14:AA14"/>
    <mergeCell ref="H14:T14"/>
    <mergeCell ref="D6:O6"/>
    <mergeCell ref="Q5:V5"/>
    <mergeCell ref="C10:D10"/>
    <mergeCell ref="C11:D11"/>
    <mergeCell ref="D5:O5"/>
    <mergeCell ref="C9:D9"/>
    <mergeCell ref="Q6:S6"/>
    <mergeCell ref="U6:V6"/>
    <mergeCell ref="C8:D8"/>
    <mergeCell ref="C7:AA7"/>
    <mergeCell ref="F39:O39"/>
    <mergeCell ref="B48:O48"/>
    <mergeCell ref="B2:AA2"/>
    <mergeCell ref="R42:AA42"/>
    <mergeCell ref="X4:AA4"/>
    <mergeCell ref="X5:AA6"/>
    <mergeCell ref="I8:O8"/>
    <mergeCell ref="I9:O9"/>
    <mergeCell ref="I10:O10"/>
    <mergeCell ref="I11:O11"/>
    <mergeCell ref="I12:O12"/>
    <mergeCell ref="U10:Y10"/>
    <mergeCell ref="B40:O40"/>
    <mergeCell ref="X3:AA3"/>
    <mergeCell ref="D3:O3"/>
    <mergeCell ref="D4:O4"/>
  </mergeCells>
  <phoneticPr fontId="2" type="noConversion"/>
  <dataValidations count="7">
    <dataValidation type="list" allowBlank="1" showInputMessage="1" showErrorMessage="1" prompt="wybierz na podstawie własnego rozpoznania, w przypadku wątpliwości wybierz: &quot;stan niedostateczny:" sqref="S20:S29">
      <formula1>$C$36:$C$39</formula1>
    </dataValidation>
    <dataValidation type="list" allowBlank="1" showInputMessage="1" showErrorMessage="1" prompt="Wybierz główne paliwo/źródło ciepła w standardzie przed modernizacją_x000a_" sqref="T20:T29">
      <formula1>$R$35:$R$40</formula1>
    </dataValidation>
    <dataValidation type="list" allowBlank="1" showInputMessage="1" showErrorMessage="1" prompt="Wybierz docelowy, zamierzony standard modernizacji budynku" sqref="X20:X29">
      <formula1>$C$44:$C$47</formula1>
    </dataValidation>
    <dataValidation type="list" allowBlank="1" showInputMessage="1" showErrorMessage="1" prompt="Wskaz najbardziej właściwe z listy:" sqref="D20:D29">
      <formula1>$B$51:$B$54</formula1>
    </dataValidation>
    <dataValidation type="list" allowBlank="1" showInputMessage="1" showErrorMessage="1" prompt="Wybierz Tak lub Nie." sqref="Y20:Y29">
      <formula1>$X$47:$X$48</formula1>
    </dataValidation>
    <dataValidation type="list" allowBlank="1" showInputMessage="1" showErrorMessage="1" sqref="Z20:Z29">
      <formula1>$Z$47:$Z$48</formula1>
    </dataValidation>
    <dataValidation type="list" allowBlank="1" showInputMessage="1" showErrorMessage="1" prompt="Wybierz główne źródło ciepła/paliwo w scenariuszu po modernizacji_x000a_" sqref="W20:W29">
      <formula1>$X$35:$X$40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7" sqref="I37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1.b Z.E.T. Kalk.</vt:lpstr>
      <vt:lpstr>Arkusz1</vt:lpstr>
      <vt:lpstr>'1.b Z.E.T. Kalk.'!Obszar_wydruku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Jastrzemska Katarzyna</cp:lastModifiedBy>
  <cp:lastPrinted>2021-11-24T14:18:20Z</cp:lastPrinted>
  <dcterms:created xsi:type="dcterms:W3CDTF">2021-02-02T08:51:53Z</dcterms:created>
  <dcterms:modified xsi:type="dcterms:W3CDTF">2021-11-24T14:18:28Z</dcterms:modified>
</cp:coreProperties>
</file>